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drawings/drawing3.xml" ContentType="application/vnd.openxmlformats-officedocument.drawing+xml"/>
  <Override PartName="/xl/tables/table9.xml" ContentType="application/vnd.openxmlformats-officedocument.spreadsheetml.table+xml"/>
  <Override PartName="/xl/drawings/drawing4.xml" ContentType="application/vnd.openxmlformats-officedocument.drawing+xml"/>
  <Override PartName="/xl/tables/table10.xml" ContentType="application/vnd.openxmlformats-officedocument.spreadsheetml.table+xml"/>
  <Override PartName="/xl/tables/table11.xml" ContentType="application/vnd.openxmlformats-officedocument.spreadsheetml.table+xml"/>
  <Override PartName="/xl/pivotTables/pivotTable1.xml" ContentType="application/vnd.openxmlformats-officedocument.spreadsheetml.pivotTable+xml"/>
  <Override PartName="/xl/drawings/drawing5.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6.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7.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8.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9.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10.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11.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1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1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1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12.xml" ContentType="application/vnd.openxmlformats-officedocument.spreadsheetml.table+xml"/>
  <Override PartName="/xl/drawings/drawing15.xml" ContentType="application/vnd.openxmlformats-officedocument.drawing+xml"/>
  <Override PartName="/xl/slicers/slicer1.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126"/>
  <workbookPr hidePivotFieldList="1" defaultThemeVersion="166925"/>
  <mc:AlternateContent xmlns:mc="http://schemas.openxmlformats.org/markup-compatibility/2006">
    <mc:Choice Requires="x15">
      <x15ac:absPath xmlns:x15ac="http://schemas.microsoft.com/office/spreadsheetml/2010/11/ac" url="F:\Projects-Analytics\Excel_Projects\"/>
    </mc:Choice>
  </mc:AlternateContent>
  <xr:revisionPtr revIDLastSave="0" documentId="13_ncr:1_{78C7B12A-00C7-4E8F-AB8B-8884C5215867}" xr6:coauthVersionLast="40" xr6:coauthVersionMax="40" xr10:uidLastSave="{00000000-0000-0000-0000-000000000000}"/>
  <bookViews>
    <workbookView xWindow="0" yWindow="0" windowWidth="11520" windowHeight="7545" tabRatio="872" firstSheet="25" activeTab="30" xr2:uid="{33C44C8D-A93C-4407-97E7-C16DADF38AD9}"/>
  </bookViews>
  <sheets>
    <sheet name="Home" sheetId="50" r:id="rId1"/>
    <sheet name="lists" sheetId="13" r:id="rId2"/>
    <sheet name="tbl_Matches" sheetId="58" r:id="rId3"/>
    <sheet name="tb_Matches_Analytics" sheetId="59" r:id="rId4"/>
    <sheet name="tbl_Bowler" sheetId="39" r:id="rId5"/>
    <sheet name="tbl_Batsmen" sheetId="38" r:id="rId6"/>
    <sheet name="tbl_Auction" sheetId="37" r:id="rId7"/>
    <sheet name="tbl_players_performance" sheetId="1" r:id="rId8"/>
    <sheet name="pvt_number_of_matches_played" sheetId="75" r:id="rId9"/>
    <sheet name="pvt_batfirstwin%" sheetId="65" r:id="rId10"/>
    <sheet name="pvt_toss_win_match_win%" sheetId="66" r:id="rId11"/>
    <sheet name="pvt_home_ground_win%" sheetId="67" r:id="rId12"/>
    <sheet name="pvt_matchwin%" sheetId="62" r:id="rId13"/>
    <sheet name="pvt_bowl_first_match_win%" sheetId="68" r:id="rId14"/>
    <sheet name="pvt_tosswin%" sheetId="64" r:id="rId15"/>
    <sheet name="pivt_runs_scored_player" sheetId="70" r:id="rId16"/>
    <sheet name="pivto_expected_price" sheetId="73" r:id="rId17"/>
    <sheet name="pivot_4's_6's" sheetId="74" r:id="rId18"/>
    <sheet name="calculation_matches Played" sheetId="61" r:id="rId19"/>
    <sheet name="raw_data_RAA_2021" sheetId="72" r:id="rId20"/>
    <sheet name="Raw_Data_Auction_2021" sheetId="41" r:id="rId21"/>
    <sheet name="Raw_Data_Auction_2020" sheetId="45" r:id="rId22"/>
    <sheet name="Raw_Data_Auction_2019" sheetId="43" r:id="rId23"/>
    <sheet name="Raw_data_Batsmen_2021" sheetId="3" r:id="rId24"/>
    <sheet name="Raw_data_Batsmen_2020" sheetId="46" r:id="rId25"/>
    <sheet name="Raw_data_Batsmen_2019" sheetId="49" r:id="rId26"/>
    <sheet name="Raw_data_Bowlers_2021" sheetId="4" r:id="rId27"/>
    <sheet name="Raw_data_Bowlers_2020" sheetId="47" r:id="rId28"/>
    <sheet name="Raw_data_Bowlers_2019" sheetId="48" r:id="rId29"/>
    <sheet name="Raw_Data_Matches" sheetId="57" r:id="rId30"/>
    <sheet name="Dashboard" sheetId="56" r:id="rId31"/>
  </sheets>
  <definedNames>
    <definedName name="_xlcn.WorksheetConnection_IPL2.xlsxtbl_Auction1" hidden="1">tbl_Auction[]</definedName>
    <definedName name="_xlcn.WorksheetConnection_IPL2.xlsxtbl_Batsmen1" hidden="1">tbl_Batsmen[]</definedName>
    <definedName name="Players_2019">lists!$L$2:$L$190</definedName>
    <definedName name="Players_2020">lists!$J$2:$J$191</definedName>
    <definedName name="Players_2021">lists!$H$2:$H$201</definedName>
    <definedName name="Slicer_Player">#N/A</definedName>
    <definedName name="Slicer_Team">#N/A</definedName>
    <definedName name="Slicer_Team1">#N/A</definedName>
    <definedName name="Slicer_Year">#N/A</definedName>
    <definedName name="Team">lists!$P$2:$P$13</definedName>
    <definedName name="Year">lists!$N$2:$N$15</definedName>
  </definedNames>
  <calcPr calcId="191029"/>
  <pivotCaches>
    <pivotCache cacheId="0" r:id="rId32"/>
    <pivotCache cacheId="1" r:id="rId33"/>
  </pivotCaches>
  <extLst>
    <ext xmlns:x14="http://schemas.microsoft.com/office/spreadsheetml/2009/9/main" uri="{BBE1A952-AA13-448e-AADC-164F8A28A991}">
      <x14:slicerCaches>
        <x14:slicerCache r:id="rId34"/>
        <x14:slicerCache r:id="rId35"/>
        <x14:slicerCache r:id="rId36"/>
        <x14:slicerCache r:id="rId3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bl_Batsmen" name="tbl_Batsmen" connection="WorksheetConnection_IPL 2.xlsx!tbl_Batsmen"/>
          <x15:modelTable id="tbl_Auction" name="tbl_Auction" connection="WorksheetConnection_IPL 2.xlsx!tbl_Auction"/>
        </x15:modelTables>
        <x15:modelRelationships>
          <x15:modelRelationship fromTable="tbl_Auction" fromColumn="Primary_ Key" toTable="tbl_Batsmen" toColumn="Primary_key"/>
        </x15:modelRelationships>
      </x15:dataModel>
    </ext>
  </extLst>
</workbook>
</file>

<file path=xl/calcChain.xml><?xml version="1.0" encoding="utf-8"?>
<calcChain xmlns="http://schemas.openxmlformats.org/spreadsheetml/2006/main">
  <c r="X4" i="38" l="1"/>
  <c r="Y4" i="38"/>
  <c r="Z4" i="38"/>
  <c r="AA4" i="38"/>
  <c r="AB4" i="38"/>
  <c r="AC4" i="38"/>
  <c r="AD4" i="38"/>
  <c r="AE4" i="38"/>
  <c r="AF4" i="38"/>
  <c r="AG4" i="38"/>
  <c r="AH4" i="38"/>
  <c r="X5" i="38"/>
  <c r="Y5" i="38"/>
  <c r="Z5" i="38"/>
  <c r="AA5" i="38"/>
  <c r="AB5" i="38"/>
  <c r="AC5" i="38"/>
  <c r="AD5" i="38"/>
  <c r="AE5" i="38"/>
  <c r="AF5" i="38"/>
  <c r="AG5" i="38"/>
  <c r="AH5" i="38"/>
  <c r="X6" i="38"/>
  <c r="Y6" i="38"/>
  <c r="Z6" i="38"/>
  <c r="AA6" i="38"/>
  <c r="AB6" i="38"/>
  <c r="AC6" i="38"/>
  <c r="AD6" i="38"/>
  <c r="AE6" i="38"/>
  <c r="AF6" i="38"/>
  <c r="AG6" i="38"/>
  <c r="AH6" i="38"/>
  <c r="X7" i="38"/>
  <c r="Y7" i="38"/>
  <c r="Z7" i="38"/>
  <c r="AA7" i="38"/>
  <c r="AB7" i="38"/>
  <c r="AC7" i="38"/>
  <c r="AD7" i="38"/>
  <c r="AE7" i="38"/>
  <c r="AF7" i="38"/>
  <c r="AG7" i="38"/>
  <c r="AH7" i="38"/>
  <c r="X8" i="38"/>
  <c r="Y8" i="38"/>
  <c r="Z8" i="38"/>
  <c r="AA8" i="38"/>
  <c r="AB8" i="38"/>
  <c r="AC8" i="38"/>
  <c r="AD8" i="38"/>
  <c r="AE8" i="38"/>
  <c r="AF8" i="38"/>
  <c r="AG8" i="38"/>
  <c r="AH8" i="38"/>
  <c r="X9" i="38"/>
  <c r="Y9" i="38"/>
  <c r="Z9" i="38"/>
  <c r="AA9" i="38"/>
  <c r="AB9" i="38"/>
  <c r="AC9" i="38"/>
  <c r="AD9" i="38"/>
  <c r="AE9" i="38"/>
  <c r="AF9" i="38"/>
  <c r="AG9" i="38"/>
  <c r="AH9" i="38"/>
  <c r="X10" i="38"/>
  <c r="Y10" i="38"/>
  <c r="Z10" i="38"/>
  <c r="AA10" i="38"/>
  <c r="AB10" i="38"/>
  <c r="AC10" i="38"/>
  <c r="AD10" i="38"/>
  <c r="AE10" i="38"/>
  <c r="AF10" i="38"/>
  <c r="AG10" i="38"/>
  <c r="AH10" i="38"/>
  <c r="X11" i="38"/>
  <c r="Y11" i="38"/>
  <c r="Z11" i="38"/>
  <c r="AA11" i="38"/>
  <c r="AB11" i="38"/>
  <c r="AC11" i="38"/>
  <c r="AD11" i="38"/>
  <c r="AE11" i="38"/>
  <c r="AF11" i="38"/>
  <c r="AG11" i="38"/>
  <c r="AH11" i="38"/>
  <c r="X12" i="38"/>
  <c r="Y12" i="38"/>
  <c r="Z12" i="38"/>
  <c r="AA12" i="38"/>
  <c r="AB12" i="38"/>
  <c r="AC12" i="38"/>
  <c r="AD12" i="38"/>
  <c r="AE12" i="38"/>
  <c r="AF12" i="38"/>
  <c r="AG12" i="38"/>
  <c r="AH12" i="38"/>
  <c r="X13" i="38"/>
  <c r="Y13" i="38"/>
  <c r="Z13" i="38"/>
  <c r="AA13" i="38"/>
  <c r="AB13" i="38"/>
  <c r="AC13" i="38"/>
  <c r="AD13" i="38"/>
  <c r="AE13" i="38"/>
  <c r="AF13" i="38"/>
  <c r="AG13" i="38"/>
  <c r="AH13" i="38"/>
  <c r="X14" i="38"/>
  <c r="Y14" i="38"/>
  <c r="Z14" i="38"/>
  <c r="AA14" i="38"/>
  <c r="AB14" i="38"/>
  <c r="AC14" i="38"/>
  <c r="AD14" i="38"/>
  <c r="AE14" i="38"/>
  <c r="AF14" i="38"/>
  <c r="AG14" i="38"/>
  <c r="AH14" i="38"/>
  <c r="X15" i="38"/>
  <c r="Y15" i="38"/>
  <c r="Z15" i="38"/>
  <c r="AA15" i="38"/>
  <c r="AB15" i="38"/>
  <c r="AC15" i="38"/>
  <c r="AD15" i="38"/>
  <c r="AE15" i="38"/>
  <c r="AF15" i="38"/>
  <c r="AG15" i="38"/>
  <c r="AH15" i="38"/>
  <c r="X16" i="38"/>
  <c r="Y16" i="38"/>
  <c r="Z16" i="38"/>
  <c r="AA16" i="38"/>
  <c r="AB16" i="38"/>
  <c r="AC16" i="38"/>
  <c r="AD16" i="38"/>
  <c r="AE16" i="38"/>
  <c r="AF16" i="38"/>
  <c r="AG16" i="38"/>
  <c r="AH16" i="38"/>
  <c r="X17" i="38"/>
  <c r="Y17" i="38"/>
  <c r="Z17" i="38"/>
  <c r="AA17" i="38"/>
  <c r="AB17" i="38"/>
  <c r="AC17" i="38"/>
  <c r="AD17" i="38"/>
  <c r="AE17" i="38"/>
  <c r="AF17" i="38"/>
  <c r="AG17" i="38"/>
  <c r="AH17" i="38"/>
  <c r="X18" i="38"/>
  <c r="Y18" i="38"/>
  <c r="Z18" i="38"/>
  <c r="AA18" i="38"/>
  <c r="AB18" i="38"/>
  <c r="AC18" i="38"/>
  <c r="AD18" i="38"/>
  <c r="AE18" i="38"/>
  <c r="AF18" i="38"/>
  <c r="AG18" i="38"/>
  <c r="AH18" i="38"/>
  <c r="X19" i="38"/>
  <c r="Y19" i="38"/>
  <c r="Z19" i="38"/>
  <c r="AA19" i="38"/>
  <c r="AB19" i="38"/>
  <c r="AC19" i="38"/>
  <c r="AD19" i="38"/>
  <c r="AE19" i="38"/>
  <c r="AF19" i="38"/>
  <c r="AG19" i="38"/>
  <c r="AH19" i="38"/>
  <c r="X20" i="38"/>
  <c r="Y20" i="38"/>
  <c r="Z20" i="38"/>
  <c r="AA20" i="38"/>
  <c r="AB20" i="38"/>
  <c r="AC20" i="38"/>
  <c r="AD20" i="38"/>
  <c r="AE20" i="38"/>
  <c r="AF20" i="38"/>
  <c r="AG20" i="38"/>
  <c r="AH20" i="38"/>
  <c r="X21" i="38"/>
  <c r="Y21" i="38"/>
  <c r="Z21" i="38"/>
  <c r="AA21" i="38"/>
  <c r="AB21" i="38"/>
  <c r="AC21" i="38"/>
  <c r="AD21" i="38"/>
  <c r="AE21" i="38"/>
  <c r="AF21" i="38"/>
  <c r="AG21" i="38"/>
  <c r="AH21" i="38"/>
  <c r="X22" i="38"/>
  <c r="Y22" i="38"/>
  <c r="Z22" i="38"/>
  <c r="AA22" i="38"/>
  <c r="AB22" i="38"/>
  <c r="AC22" i="38"/>
  <c r="AD22" i="38"/>
  <c r="AE22" i="38"/>
  <c r="AF22" i="38"/>
  <c r="AG22" i="38"/>
  <c r="AH22" i="38"/>
  <c r="X23" i="38"/>
  <c r="Y23" i="38"/>
  <c r="Z23" i="38"/>
  <c r="AA23" i="38"/>
  <c r="AB23" i="38"/>
  <c r="AC23" i="38"/>
  <c r="AD23" i="38"/>
  <c r="AE23" i="38"/>
  <c r="AF23" i="38"/>
  <c r="AG23" i="38"/>
  <c r="AH23" i="38"/>
  <c r="X24" i="38"/>
  <c r="Y24" i="38"/>
  <c r="Z24" i="38"/>
  <c r="AA24" i="38"/>
  <c r="AB24" i="38"/>
  <c r="AC24" i="38"/>
  <c r="AD24" i="38"/>
  <c r="AE24" i="38"/>
  <c r="AF24" i="38"/>
  <c r="AG24" i="38"/>
  <c r="AH24" i="38"/>
  <c r="X25" i="38"/>
  <c r="Y25" i="38"/>
  <c r="Z25" i="38"/>
  <c r="AA25" i="38"/>
  <c r="AB25" i="38"/>
  <c r="AC25" i="38"/>
  <c r="AD25" i="38"/>
  <c r="AE25" i="38"/>
  <c r="AF25" i="38"/>
  <c r="AG25" i="38"/>
  <c r="AH25" i="38"/>
  <c r="X26" i="38"/>
  <c r="Y26" i="38"/>
  <c r="Z26" i="38"/>
  <c r="AA26" i="38"/>
  <c r="AB26" i="38"/>
  <c r="AC26" i="38"/>
  <c r="AD26" i="38"/>
  <c r="AE26" i="38"/>
  <c r="AF26" i="38"/>
  <c r="AG26" i="38"/>
  <c r="AH26" i="38"/>
  <c r="X27" i="38"/>
  <c r="Y27" i="38"/>
  <c r="Z27" i="38"/>
  <c r="AA27" i="38"/>
  <c r="AB27" i="38"/>
  <c r="AC27" i="38"/>
  <c r="AD27" i="38"/>
  <c r="AE27" i="38"/>
  <c r="AF27" i="38"/>
  <c r="AG27" i="38"/>
  <c r="AH27" i="38"/>
  <c r="X28" i="38"/>
  <c r="Y28" i="38"/>
  <c r="Z28" i="38"/>
  <c r="AA28" i="38"/>
  <c r="AB28" i="38"/>
  <c r="AC28" i="38"/>
  <c r="AD28" i="38"/>
  <c r="AE28" i="38"/>
  <c r="AF28" i="38"/>
  <c r="AG28" i="38"/>
  <c r="AH28" i="38"/>
  <c r="X29" i="38"/>
  <c r="Y29" i="38"/>
  <c r="Z29" i="38"/>
  <c r="AA29" i="38"/>
  <c r="AB29" i="38"/>
  <c r="AC29" i="38"/>
  <c r="AD29" i="38"/>
  <c r="AE29" i="38"/>
  <c r="AF29" i="38"/>
  <c r="AG29" i="38"/>
  <c r="AH29" i="38"/>
  <c r="X30" i="38"/>
  <c r="Y30" i="38"/>
  <c r="Z30" i="38"/>
  <c r="AA30" i="38"/>
  <c r="AB30" i="38"/>
  <c r="AC30" i="38"/>
  <c r="AD30" i="38"/>
  <c r="AE30" i="38"/>
  <c r="AF30" i="38"/>
  <c r="AG30" i="38"/>
  <c r="AH30" i="38"/>
  <c r="X31" i="38"/>
  <c r="Y31" i="38"/>
  <c r="Z31" i="38"/>
  <c r="AA31" i="38"/>
  <c r="AB31" i="38"/>
  <c r="AC31" i="38"/>
  <c r="AD31" i="38"/>
  <c r="AE31" i="38"/>
  <c r="AF31" i="38"/>
  <c r="AG31" i="38"/>
  <c r="AH31" i="38"/>
  <c r="X32" i="38"/>
  <c r="Y32" i="38"/>
  <c r="Z32" i="38"/>
  <c r="AA32" i="38"/>
  <c r="AB32" i="38"/>
  <c r="AC32" i="38"/>
  <c r="AD32" i="38"/>
  <c r="AE32" i="38"/>
  <c r="AF32" i="38"/>
  <c r="AG32" i="38"/>
  <c r="AH32" i="38"/>
  <c r="X33" i="38"/>
  <c r="Y33" i="38"/>
  <c r="Z33" i="38"/>
  <c r="AA33" i="38"/>
  <c r="AB33" i="38"/>
  <c r="AC33" i="38"/>
  <c r="AD33" i="38"/>
  <c r="AE33" i="38"/>
  <c r="AF33" i="38"/>
  <c r="AG33" i="38"/>
  <c r="AH33" i="38"/>
  <c r="X34" i="38"/>
  <c r="Y34" i="38"/>
  <c r="Z34" i="38"/>
  <c r="AA34" i="38"/>
  <c r="AB34" i="38"/>
  <c r="AC34" i="38"/>
  <c r="AD34" i="38"/>
  <c r="AE34" i="38"/>
  <c r="AF34" i="38"/>
  <c r="AG34" i="38"/>
  <c r="AH34" i="38"/>
  <c r="X35" i="38"/>
  <c r="Y35" i="38"/>
  <c r="Z35" i="38"/>
  <c r="AA35" i="38"/>
  <c r="AB35" i="38"/>
  <c r="AC35" i="38"/>
  <c r="AD35" i="38"/>
  <c r="AE35" i="38"/>
  <c r="AF35" i="38"/>
  <c r="AG35" i="38"/>
  <c r="AH35" i="38"/>
  <c r="X36" i="38"/>
  <c r="Y36" i="38"/>
  <c r="Z36" i="38"/>
  <c r="AA36" i="38"/>
  <c r="AB36" i="38"/>
  <c r="AC36" i="38"/>
  <c r="AD36" i="38"/>
  <c r="AE36" i="38"/>
  <c r="AF36" i="38"/>
  <c r="AG36" i="38"/>
  <c r="AH36" i="38"/>
  <c r="X37" i="38"/>
  <c r="Y37" i="38"/>
  <c r="Z37" i="38"/>
  <c r="AA37" i="38"/>
  <c r="AB37" i="38"/>
  <c r="AC37" i="38"/>
  <c r="AD37" i="38"/>
  <c r="AE37" i="38"/>
  <c r="AF37" i="38"/>
  <c r="AG37" i="38"/>
  <c r="AH37" i="38"/>
  <c r="X38" i="38"/>
  <c r="Y38" i="38"/>
  <c r="Z38" i="38"/>
  <c r="AA38" i="38"/>
  <c r="AB38" i="38"/>
  <c r="AC38" i="38"/>
  <c r="AD38" i="38"/>
  <c r="AE38" i="38"/>
  <c r="AF38" i="38"/>
  <c r="AG38" i="38"/>
  <c r="AH38" i="38"/>
  <c r="X39" i="38"/>
  <c r="Y39" i="38"/>
  <c r="Z39" i="38"/>
  <c r="AA39" i="38"/>
  <c r="AB39" i="38"/>
  <c r="AC39" i="38"/>
  <c r="AD39" i="38"/>
  <c r="AE39" i="38"/>
  <c r="AF39" i="38"/>
  <c r="AG39" i="38"/>
  <c r="AH39" i="38"/>
  <c r="X40" i="38"/>
  <c r="Y40" i="38"/>
  <c r="Z40" i="38"/>
  <c r="AA40" i="38"/>
  <c r="AB40" i="38"/>
  <c r="AC40" i="38"/>
  <c r="AD40" i="38"/>
  <c r="AE40" i="38"/>
  <c r="AF40" i="38"/>
  <c r="AG40" i="38"/>
  <c r="AH40" i="38"/>
  <c r="X41" i="38"/>
  <c r="Y41" i="38"/>
  <c r="Z41" i="38"/>
  <c r="AA41" i="38"/>
  <c r="AB41" i="38"/>
  <c r="AC41" i="38"/>
  <c r="AD41" i="38"/>
  <c r="AE41" i="38"/>
  <c r="AF41" i="38"/>
  <c r="AG41" i="38"/>
  <c r="AH41" i="38"/>
  <c r="X42" i="38"/>
  <c r="Y42" i="38"/>
  <c r="Z42" i="38"/>
  <c r="AA42" i="38"/>
  <c r="AB42" i="38"/>
  <c r="AC42" i="38"/>
  <c r="AD42" i="38"/>
  <c r="AE42" i="38"/>
  <c r="AF42" i="38"/>
  <c r="AG42" i="38"/>
  <c r="AH42" i="38"/>
  <c r="X43" i="38"/>
  <c r="Y43" i="38"/>
  <c r="Z43" i="38"/>
  <c r="AA43" i="38"/>
  <c r="AB43" i="38"/>
  <c r="AC43" i="38"/>
  <c r="AD43" i="38"/>
  <c r="AE43" i="38"/>
  <c r="AF43" i="38"/>
  <c r="AG43" i="38"/>
  <c r="AH43" i="38"/>
  <c r="X44" i="38"/>
  <c r="Y44" i="38"/>
  <c r="Z44" i="38"/>
  <c r="AA44" i="38"/>
  <c r="AB44" i="38"/>
  <c r="AC44" i="38"/>
  <c r="AD44" i="38"/>
  <c r="AE44" i="38"/>
  <c r="AF44" i="38"/>
  <c r="AG44" i="38"/>
  <c r="AH44" i="38"/>
  <c r="X45" i="38"/>
  <c r="Y45" i="38"/>
  <c r="Z45" i="38"/>
  <c r="AA45" i="38"/>
  <c r="AB45" i="38"/>
  <c r="AC45" i="38"/>
  <c r="AD45" i="38"/>
  <c r="AE45" i="38"/>
  <c r="AF45" i="38"/>
  <c r="AG45" i="38"/>
  <c r="AH45" i="38"/>
  <c r="X46" i="38"/>
  <c r="Y46" i="38"/>
  <c r="Z46" i="38"/>
  <c r="AA46" i="38"/>
  <c r="AB46" i="38"/>
  <c r="AC46" i="38"/>
  <c r="AD46" i="38"/>
  <c r="AE46" i="38"/>
  <c r="AF46" i="38"/>
  <c r="AG46" i="38"/>
  <c r="AH46" i="38"/>
  <c r="X47" i="38"/>
  <c r="Y47" i="38"/>
  <c r="Z47" i="38"/>
  <c r="AA47" i="38"/>
  <c r="AB47" i="38"/>
  <c r="AC47" i="38"/>
  <c r="AD47" i="38"/>
  <c r="AE47" i="38"/>
  <c r="AF47" i="38"/>
  <c r="AG47" i="38"/>
  <c r="AH47" i="38"/>
  <c r="X48" i="38"/>
  <c r="Y48" i="38"/>
  <c r="Z48" i="38"/>
  <c r="AA48" i="38"/>
  <c r="AB48" i="38"/>
  <c r="AC48" i="38"/>
  <c r="AD48" i="38"/>
  <c r="AE48" i="38"/>
  <c r="AF48" i="38"/>
  <c r="AG48" i="38"/>
  <c r="AH48" i="38"/>
  <c r="X49" i="38"/>
  <c r="Y49" i="38"/>
  <c r="Z49" i="38"/>
  <c r="AA49" i="38"/>
  <c r="AB49" i="38"/>
  <c r="AC49" i="38"/>
  <c r="AD49" i="38"/>
  <c r="AE49" i="38"/>
  <c r="AF49" i="38"/>
  <c r="AG49" i="38"/>
  <c r="AH49" i="38"/>
  <c r="X50" i="38"/>
  <c r="Y50" i="38"/>
  <c r="Z50" i="38"/>
  <c r="AA50" i="38"/>
  <c r="AB50" i="38"/>
  <c r="AC50" i="38"/>
  <c r="AD50" i="38"/>
  <c r="AE50" i="38"/>
  <c r="AF50" i="38"/>
  <c r="AG50" i="38"/>
  <c r="AH50" i="38"/>
  <c r="X51" i="38"/>
  <c r="Y51" i="38"/>
  <c r="Z51" i="38"/>
  <c r="AA51" i="38"/>
  <c r="AB51" i="38"/>
  <c r="AC51" i="38"/>
  <c r="AD51" i="38"/>
  <c r="AE51" i="38"/>
  <c r="AF51" i="38"/>
  <c r="AG51" i="38"/>
  <c r="AH51" i="38"/>
  <c r="X52" i="38"/>
  <c r="Y52" i="38"/>
  <c r="Z52" i="38"/>
  <c r="AA52" i="38"/>
  <c r="AB52" i="38"/>
  <c r="AC52" i="38"/>
  <c r="AD52" i="38"/>
  <c r="AE52" i="38"/>
  <c r="AF52" i="38"/>
  <c r="AG52" i="38"/>
  <c r="AH52" i="38"/>
  <c r="X53" i="38"/>
  <c r="Y53" i="38"/>
  <c r="Z53" i="38"/>
  <c r="AA53" i="38"/>
  <c r="AB53" i="38"/>
  <c r="AC53" i="38"/>
  <c r="AD53" i="38"/>
  <c r="AE53" i="38"/>
  <c r="AF53" i="38"/>
  <c r="AG53" i="38"/>
  <c r="AH53" i="38"/>
  <c r="X54" i="38"/>
  <c r="Y54" i="38"/>
  <c r="Z54" i="38"/>
  <c r="AA54" i="38"/>
  <c r="AB54" i="38"/>
  <c r="AC54" i="38"/>
  <c r="AD54" i="38"/>
  <c r="AE54" i="38"/>
  <c r="AF54" i="38"/>
  <c r="AG54" i="38"/>
  <c r="AH54" i="38"/>
  <c r="X55" i="38"/>
  <c r="Y55" i="38"/>
  <c r="Z55" i="38"/>
  <c r="AA55" i="38"/>
  <c r="AB55" i="38"/>
  <c r="AC55" i="38"/>
  <c r="AD55" i="38"/>
  <c r="AE55" i="38"/>
  <c r="AF55" i="38"/>
  <c r="AG55" i="38"/>
  <c r="AH55" i="38"/>
  <c r="X56" i="38"/>
  <c r="Y56" i="38"/>
  <c r="Z56" i="38"/>
  <c r="AA56" i="38"/>
  <c r="AB56" i="38"/>
  <c r="AC56" i="38"/>
  <c r="AD56" i="38"/>
  <c r="AE56" i="38"/>
  <c r="AF56" i="38"/>
  <c r="AG56" i="38"/>
  <c r="AH56" i="38"/>
  <c r="X57" i="38"/>
  <c r="Y57" i="38"/>
  <c r="Z57" i="38"/>
  <c r="AA57" i="38"/>
  <c r="AB57" i="38"/>
  <c r="AC57" i="38"/>
  <c r="AD57" i="38"/>
  <c r="AE57" i="38"/>
  <c r="AF57" i="38"/>
  <c r="AG57" i="38"/>
  <c r="AH57" i="38"/>
  <c r="X58" i="38"/>
  <c r="Y58" i="38"/>
  <c r="Z58" i="38"/>
  <c r="AA58" i="38"/>
  <c r="AB58" i="38"/>
  <c r="AC58" i="38"/>
  <c r="AD58" i="38"/>
  <c r="AE58" i="38"/>
  <c r="AF58" i="38"/>
  <c r="AG58" i="38"/>
  <c r="AH58" i="38"/>
  <c r="X59" i="38"/>
  <c r="Y59" i="38"/>
  <c r="Z59" i="38"/>
  <c r="AA59" i="38"/>
  <c r="AB59" i="38"/>
  <c r="AC59" i="38"/>
  <c r="AD59" i="38"/>
  <c r="AE59" i="38"/>
  <c r="AF59" i="38"/>
  <c r="AG59" i="38"/>
  <c r="AH59" i="38"/>
  <c r="X60" i="38"/>
  <c r="Y60" i="38"/>
  <c r="Z60" i="38"/>
  <c r="AA60" i="38"/>
  <c r="AB60" i="38"/>
  <c r="AC60" i="38"/>
  <c r="AD60" i="38"/>
  <c r="AE60" i="38"/>
  <c r="AF60" i="38"/>
  <c r="AG60" i="38"/>
  <c r="AH60" i="38"/>
  <c r="X61" i="38"/>
  <c r="Y61" i="38"/>
  <c r="Z61" i="38"/>
  <c r="AA61" i="38"/>
  <c r="AB61" i="38"/>
  <c r="AC61" i="38"/>
  <c r="AD61" i="38"/>
  <c r="AE61" i="38"/>
  <c r="AF61" i="38"/>
  <c r="AG61" i="38"/>
  <c r="AH61" i="38"/>
  <c r="X62" i="38"/>
  <c r="Y62" i="38"/>
  <c r="Z62" i="38"/>
  <c r="AA62" i="38"/>
  <c r="AB62" i="38"/>
  <c r="AC62" i="38"/>
  <c r="AD62" i="38"/>
  <c r="AE62" i="38"/>
  <c r="AF62" i="38"/>
  <c r="AG62" i="38"/>
  <c r="AH62" i="38"/>
  <c r="X63" i="38"/>
  <c r="Y63" i="38"/>
  <c r="Z63" i="38"/>
  <c r="AA63" i="38"/>
  <c r="AB63" i="38"/>
  <c r="AC63" i="38"/>
  <c r="AD63" i="38"/>
  <c r="AE63" i="38"/>
  <c r="AF63" i="38"/>
  <c r="AG63" i="38"/>
  <c r="AH63" i="38"/>
  <c r="X64" i="38"/>
  <c r="Y64" i="38"/>
  <c r="Z64" i="38"/>
  <c r="AA64" i="38"/>
  <c r="AB64" i="38"/>
  <c r="AC64" i="38"/>
  <c r="AD64" i="38"/>
  <c r="AE64" i="38"/>
  <c r="AF64" i="38"/>
  <c r="AG64" i="38"/>
  <c r="AH64" i="38"/>
  <c r="X65" i="38"/>
  <c r="Y65" i="38"/>
  <c r="Z65" i="38"/>
  <c r="AA65" i="38"/>
  <c r="AB65" i="38"/>
  <c r="AC65" i="38"/>
  <c r="AD65" i="38"/>
  <c r="AE65" i="38"/>
  <c r="AF65" i="38"/>
  <c r="AG65" i="38"/>
  <c r="AH65" i="38"/>
  <c r="X66" i="38"/>
  <c r="Y66" i="38"/>
  <c r="Z66" i="38"/>
  <c r="AA66" i="38"/>
  <c r="AB66" i="38"/>
  <c r="AC66" i="38"/>
  <c r="AD66" i="38"/>
  <c r="AE66" i="38"/>
  <c r="AF66" i="38"/>
  <c r="AG66" i="38"/>
  <c r="AH66" i="38"/>
  <c r="X67" i="38"/>
  <c r="Y67" i="38"/>
  <c r="Z67" i="38"/>
  <c r="AA67" i="38"/>
  <c r="AB67" i="38"/>
  <c r="AC67" i="38"/>
  <c r="AD67" i="38"/>
  <c r="AE67" i="38"/>
  <c r="AF67" i="38"/>
  <c r="AG67" i="38"/>
  <c r="AH67" i="38"/>
  <c r="X68" i="38"/>
  <c r="Y68" i="38"/>
  <c r="Z68" i="38"/>
  <c r="AA68" i="38"/>
  <c r="AB68" i="38"/>
  <c r="AC68" i="38"/>
  <c r="AD68" i="38"/>
  <c r="AE68" i="38"/>
  <c r="AF68" i="38"/>
  <c r="AG68" i="38"/>
  <c r="AH68" i="38"/>
  <c r="X69" i="38"/>
  <c r="Y69" i="38"/>
  <c r="Z69" i="38"/>
  <c r="AA69" i="38"/>
  <c r="AB69" i="38"/>
  <c r="AC69" i="38"/>
  <c r="AD69" i="38"/>
  <c r="AE69" i="38"/>
  <c r="AF69" i="38"/>
  <c r="AG69" i="38"/>
  <c r="AH69" i="38"/>
  <c r="X70" i="38"/>
  <c r="Y70" i="38"/>
  <c r="Z70" i="38"/>
  <c r="AA70" i="38"/>
  <c r="AB70" i="38"/>
  <c r="AC70" i="38"/>
  <c r="AD70" i="38"/>
  <c r="AE70" i="38"/>
  <c r="AF70" i="38"/>
  <c r="AG70" i="38"/>
  <c r="AH70" i="38"/>
  <c r="X71" i="38"/>
  <c r="Y71" i="38"/>
  <c r="Z71" i="38"/>
  <c r="AA71" i="38"/>
  <c r="AB71" i="38"/>
  <c r="AC71" i="38"/>
  <c r="AD71" i="38"/>
  <c r="AE71" i="38"/>
  <c r="AF71" i="38"/>
  <c r="AG71" i="38"/>
  <c r="AH71" i="38"/>
  <c r="X72" i="38"/>
  <c r="Y72" i="38"/>
  <c r="Z72" i="38"/>
  <c r="AA72" i="38"/>
  <c r="AB72" i="38"/>
  <c r="AC72" i="38"/>
  <c r="AD72" i="38"/>
  <c r="AE72" i="38"/>
  <c r="AF72" i="38"/>
  <c r="AG72" i="38"/>
  <c r="AH72" i="38"/>
  <c r="X73" i="38"/>
  <c r="Y73" i="38"/>
  <c r="Z73" i="38"/>
  <c r="AA73" i="38"/>
  <c r="AB73" i="38"/>
  <c r="AC73" i="38"/>
  <c r="AD73" i="38"/>
  <c r="AE73" i="38"/>
  <c r="AF73" i="38"/>
  <c r="AG73" i="38"/>
  <c r="AH73" i="38"/>
  <c r="X74" i="38"/>
  <c r="Y74" i="38"/>
  <c r="Z74" i="38"/>
  <c r="AA74" i="38"/>
  <c r="AB74" i="38"/>
  <c r="AC74" i="38"/>
  <c r="AD74" i="38"/>
  <c r="AE74" i="38"/>
  <c r="AF74" i="38"/>
  <c r="AG74" i="38"/>
  <c r="AH74" i="38"/>
  <c r="X75" i="38"/>
  <c r="Y75" i="38"/>
  <c r="Z75" i="38"/>
  <c r="AA75" i="38"/>
  <c r="AB75" i="38"/>
  <c r="AC75" i="38"/>
  <c r="AD75" i="38"/>
  <c r="AE75" i="38"/>
  <c r="AF75" i="38"/>
  <c r="AG75" i="38"/>
  <c r="AH75" i="38"/>
  <c r="X76" i="38"/>
  <c r="Y76" i="38"/>
  <c r="Z76" i="38"/>
  <c r="AA76" i="38"/>
  <c r="AB76" i="38"/>
  <c r="AC76" i="38"/>
  <c r="AD76" i="38"/>
  <c r="AE76" i="38"/>
  <c r="AF76" i="38"/>
  <c r="AG76" i="38"/>
  <c r="AH76" i="38"/>
  <c r="X77" i="38"/>
  <c r="Y77" i="38"/>
  <c r="Z77" i="38"/>
  <c r="AA77" i="38"/>
  <c r="AB77" i="38"/>
  <c r="AC77" i="38"/>
  <c r="AD77" i="38"/>
  <c r="AE77" i="38"/>
  <c r="AF77" i="38"/>
  <c r="AG77" i="38"/>
  <c r="AH77" i="38"/>
  <c r="X78" i="38"/>
  <c r="Y78" i="38"/>
  <c r="Z78" i="38"/>
  <c r="AA78" i="38"/>
  <c r="AB78" i="38"/>
  <c r="AC78" i="38"/>
  <c r="AD78" i="38"/>
  <c r="AE78" i="38"/>
  <c r="AF78" i="38"/>
  <c r="AG78" i="38"/>
  <c r="AH78" i="38"/>
  <c r="X79" i="38"/>
  <c r="Y79" i="38"/>
  <c r="Z79" i="38"/>
  <c r="AA79" i="38"/>
  <c r="AB79" i="38"/>
  <c r="AC79" i="38"/>
  <c r="AD79" i="38"/>
  <c r="AE79" i="38"/>
  <c r="AF79" i="38"/>
  <c r="AG79" i="38"/>
  <c r="AH79" i="38"/>
  <c r="X80" i="38"/>
  <c r="Y80" i="38"/>
  <c r="Z80" i="38"/>
  <c r="AA80" i="38"/>
  <c r="AB80" i="38"/>
  <c r="AC80" i="38"/>
  <c r="AD80" i="38"/>
  <c r="AE80" i="38"/>
  <c r="AF80" i="38"/>
  <c r="AG80" i="38"/>
  <c r="AH80" i="38"/>
  <c r="X81" i="38"/>
  <c r="Y81" i="38"/>
  <c r="Z81" i="38"/>
  <c r="AA81" i="38"/>
  <c r="AB81" i="38"/>
  <c r="AC81" i="38"/>
  <c r="AD81" i="38"/>
  <c r="AE81" i="38"/>
  <c r="AF81" i="38"/>
  <c r="AG81" i="38"/>
  <c r="AH81" i="38"/>
  <c r="X82" i="38"/>
  <c r="Y82" i="38"/>
  <c r="Z82" i="38"/>
  <c r="AA82" i="38"/>
  <c r="AB82" i="38"/>
  <c r="AC82" i="38"/>
  <c r="AD82" i="38"/>
  <c r="AE82" i="38"/>
  <c r="AF82" i="38"/>
  <c r="AG82" i="38"/>
  <c r="AH82" i="38"/>
  <c r="X83" i="38"/>
  <c r="Y83" i="38"/>
  <c r="Z83" i="38"/>
  <c r="AA83" i="38"/>
  <c r="AB83" i="38"/>
  <c r="AC83" i="38"/>
  <c r="AD83" i="38"/>
  <c r="AE83" i="38"/>
  <c r="AF83" i="38"/>
  <c r="AG83" i="38"/>
  <c r="AH83" i="38"/>
  <c r="X84" i="38"/>
  <c r="Y84" i="38"/>
  <c r="Z84" i="38"/>
  <c r="AA84" i="38"/>
  <c r="AB84" i="38"/>
  <c r="AC84" i="38"/>
  <c r="AD84" i="38"/>
  <c r="AE84" i="38"/>
  <c r="AF84" i="38"/>
  <c r="AG84" i="38"/>
  <c r="AH84" i="38"/>
  <c r="X85" i="38"/>
  <c r="Y85" i="38"/>
  <c r="Z85" i="38"/>
  <c r="AA85" i="38"/>
  <c r="AB85" i="38"/>
  <c r="AC85" i="38"/>
  <c r="AD85" i="38"/>
  <c r="AE85" i="38"/>
  <c r="AF85" i="38"/>
  <c r="AG85" i="38"/>
  <c r="AH85" i="38"/>
  <c r="X86" i="38"/>
  <c r="Y86" i="38"/>
  <c r="Z86" i="38"/>
  <c r="AA86" i="38"/>
  <c r="AB86" i="38"/>
  <c r="AC86" i="38"/>
  <c r="AD86" i="38"/>
  <c r="AE86" i="38"/>
  <c r="AF86" i="38"/>
  <c r="AG86" i="38"/>
  <c r="AH86" i="38"/>
  <c r="X87" i="38"/>
  <c r="Y87" i="38"/>
  <c r="Z87" i="38"/>
  <c r="AA87" i="38"/>
  <c r="AB87" i="38"/>
  <c r="AC87" i="38"/>
  <c r="AD87" i="38"/>
  <c r="AE87" i="38"/>
  <c r="AF87" i="38"/>
  <c r="AG87" i="38"/>
  <c r="AH87" i="38"/>
  <c r="X88" i="38"/>
  <c r="Y88" i="38"/>
  <c r="Z88" i="38"/>
  <c r="AA88" i="38"/>
  <c r="AB88" i="38"/>
  <c r="AC88" i="38"/>
  <c r="AD88" i="38"/>
  <c r="AE88" i="38"/>
  <c r="AF88" i="38"/>
  <c r="AG88" i="38"/>
  <c r="AH88" i="38"/>
  <c r="X89" i="38"/>
  <c r="Y89" i="38"/>
  <c r="Z89" i="38"/>
  <c r="AA89" i="38"/>
  <c r="AB89" i="38"/>
  <c r="AC89" i="38"/>
  <c r="AD89" i="38"/>
  <c r="AE89" i="38"/>
  <c r="AF89" i="38"/>
  <c r="AG89" i="38"/>
  <c r="AH89" i="38"/>
  <c r="X90" i="38"/>
  <c r="Y90" i="38"/>
  <c r="Z90" i="38"/>
  <c r="AA90" i="38"/>
  <c r="AB90" i="38"/>
  <c r="AC90" i="38"/>
  <c r="AD90" i="38"/>
  <c r="AE90" i="38"/>
  <c r="AF90" i="38"/>
  <c r="AG90" i="38"/>
  <c r="AH90" i="38"/>
  <c r="X91" i="38"/>
  <c r="Y91" i="38"/>
  <c r="Z91" i="38"/>
  <c r="AA91" i="38"/>
  <c r="AB91" i="38"/>
  <c r="AC91" i="38"/>
  <c r="AD91" i="38"/>
  <c r="AE91" i="38"/>
  <c r="AF91" i="38"/>
  <c r="AG91" i="38"/>
  <c r="AH91" i="38"/>
  <c r="X92" i="38"/>
  <c r="Y92" i="38"/>
  <c r="Z92" i="38"/>
  <c r="AA92" i="38"/>
  <c r="AB92" i="38"/>
  <c r="AC92" i="38"/>
  <c r="AD92" i="38"/>
  <c r="AE92" i="38"/>
  <c r="AF92" i="38"/>
  <c r="AG92" i="38"/>
  <c r="AH92" i="38"/>
  <c r="X93" i="38"/>
  <c r="Y93" i="38"/>
  <c r="Z93" i="38"/>
  <c r="AA93" i="38"/>
  <c r="AB93" i="38"/>
  <c r="AC93" i="38"/>
  <c r="AD93" i="38"/>
  <c r="AE93" i="38"/>
  <c r="AF93" i="38"/>
  <c r="AG93" i="38"/>
  <c r="AH93" i="38"/>
  <c r="X94" i="38"/>
  <c r="Y94" i="38"/>
  <c r="Z94" i="38"/>
  <c r="AA94" i="38"/>
  <c r="AB94" i="38"/>
  <c r="AC94" i="38"/>
  <c r="AD94" i="38"/>
  <c r="AE94" i="38"/>
  <c r="AF94" i="38"/>
  <c r="AG94" i="38"/>
  <c r="AH94" i="38"/>
  <c r="X95" i="38"/>
  <c r="Y95" i="38"/>
  <c r="Z95" i="38"/>
  <c r="AA95" i="38"/>
  <c r="AB95" i="38"/>
  <c r="AC95" i="38"/>
  <c r="AD95" i="38"/>
  <c r="AE95" i="38"/>
  <c r="AF95" i="38"/>
  <c r="AG95" i="38"/>
  <c r="AH95" i="38"/>
  <c r="X96" i="38"/>
  <c r="Y96" i="38"/>
  <c r="Z96" i="38"/>
  <c r="AA96" i="38"/>
  <c r="AB96" i="38"/>
  <c r="AC96" i="38"/>
  <c r="AD96" i="38"/>
  <c r="AE96" i="38"/>
  <c r="AF96" i="38"/>
  <c r="AG96" i="38"/>
  <c r="AH96" i="38"/>
  <c r="X97" i="38"/>
  <c r="Y97" i="38"/>
  <c r="Z97" i="38"/>
  <c r="AA97" i="38"/>
  <c r="AB97" i="38"/>
  <c r="AC97" i="38"/>
  <c r="AD97" i="38"/>
  <c r="AE97" i="38"/>
  <c r="AF97" i="38"/>
  <c r="AG97" i="38"/>
  <c r="AH97" i="38"/>
  <c r="X98" i="38"/>
  <c r="Y98" i="38"/>
  <c r="Z98" i="38"/>
  <c r="AA98" i="38"/>
  <c r="AB98" i="38"/>
  <c r="AC98" i="38"/>
  <c r="AD98" i="38"/>
  <c r="AE98" i="38"/>
  <c r="AF98" i="38"/>
  <c r="AG98" i="38"/>
  <c r="AH98" i="38"/>
  <c r="X99" i="38"/>
  <c r="Y99" i="38"/>
  <c r="Z99" i="38"/>
  <c r="AA99" i="38"/>
  <c r="AB99" i="38"/>
  <c r="AC99" i="38"/>
  <c r="AD99" i="38"/>
  <c r="AE99" i="38"/>
  <c r="AF99" i="38"/>
  <c r="AG99" i="38"/>
  <c r="AH99" i="38"/>
  <c r="X100" i="38"/>
  <c r="Y100" i="38"/>
  <c r="Z100" i="38"/>
  <c r="AA100" i="38"/>
  <c r="AB100" i="38"/>
  <c r="AC100" i="38"/>
  <c r="AD100" i="38"/>
  <c r="AE100" i="38"/>
  <c r="AF100" i="38"/>
  <c r="AG100" i="38"/>
  <c r="AH100" i="38"/>
  <c r="X101" i="38"/>
  <c r="Y101" i="38"/>
  <c r="Z101" i="38"/>
  <c r="AA101" i="38"/>
  <c r="AB101" i="38"/>
  <c r="AC101" i="38"/>
  <c r="AD101" i="38"/>
  <c r="AE101" i="38"/>
  <c r="AF101" i="38"/>
  <c r="AG101" i="38"/>
  <c r="AH101" i="38"/>
  <c r="X102" i="38"/>
  <c r="Y102" i="38"/>
  <c r="Z102" i="38"/>
  <c r="AA102" i="38"/>
  <c r="AB102" i="38"/>
  <c r="AC102" i="38"/>
  <c r="AD102" i="38"/>
  <c r="AE102" i="38"/>
  <c r="AF102" i="38"/>
  <c r="AG102" i="38"/>
  <c r="AH102" i="38"/>
  <c r="X103" i="38"/>
  <c r="Y103" i="38"/>
  <c r="Z103" i="38"/>
  <c r="AA103" i="38"/>
  <c r="AB103" i="38"/>
  <c r="AC103" i="38"/>
  <c r="AD103" i="38"/>
  <c r="AE103" i="38"/>
  <c r="AF103" i="38"/>
  <c r="AG103" i="38"/>
  <c r="AH103" i="38"/>
  <c r="X104" i="38"/>
  <c r="Y104" i="38"/>
  <c r="Z104" i="38"/>
  <c r="AA104" i="38"/>
  <c r="AB104" i="38"/>
  <c r="AC104" i="38"/>
  <c r="AD104" i="38"/>
  <c r="AE104" i="38"/>
  <c r="AF104" i="38"/>
  <c r="AG104" i="38"/>
  <c r="AH104" i="38"/>
  <c r="X105" i="38"/>
  <c r="Y105" i="38"/>
  <c r="Z105" i="38"/>
  <c r="AA105" i="38"/>
  <c r="AB105" i="38"/>
  <c r="AC105" i="38"/>
  <c r="AD105" i="38"/>
  <c r="AE105" i="38"/>
  <c r="AF105" i="38"/>
  <c r="AG105" i="38"/>
  <c r="AH105" i="38"/>
  <c r="X106" i="38"/>
  <c r="Y106" i="38"/>
  <c r="Z106" i="38"/>
  <c r="AA106" i="38"/>
  <c r="AB106" i="38"/>
  <c r="AC106" i="38"/>
  <c r="AD106" i="38"/>
  <c r="AE106" i="38"/>
  <c r="AF106" i="38"/>
  <c r="AG106" i="38"/>
  <c r="AH106" i="38"/>
  <c r="X107" i="38"/>
  <c r="Y107" i="38"/>
  <c r="Z107" i="38"/>
  <c r="AA107" i="38"/>
  <c r="AB107" i="38"/>
  <c r="AC107" i="38"/>
  <c r="AD107" i="38"/>
  <c r="AE107" i="38"/>
  <c r="AF107" i="38"/>
  <c r="AG107" i="38"/>
  <c r="AH107" i="38"/>
  <c r="X108" i="38"/>
  <c r="Y108" i="38"/>
  <c r="Z108" i="38"/>
  <c r="AA108" i="38"/>
  <c r="AB108" i="38"/>
  <c r="AC108" i="38"/>
  <c r="AD108" i="38"/>
  <c r="AE108" i="38"/>
  <c r="AF108" i="38"/>
  <c r="AG108" i="38"/>
  <c r="AH108" i="38"/>
  <c r="X109" i="38"/>
  <c r="Y109" i="38"/>
  <c r="Z109" i="38"/>
  <c r="AA109" i="38"/>
  <c r="AB109" i="38"/>
  <c r="AC109" i="38"/>
  <c r="AD109" i="38"/>
  <c r="AE109" i="38"/>
  <c r="AF109" i="38"/>
  <c r="AG109" i="38"/>
  <c r="AH109" i="38"/>
  <c r="X110" i="38"/>
  <c r="Y110" i="38"/>
  <c r="Z110" i="38"/>
  <c r="AA110" i="38"/>
  <c r="AB110" i="38"/>
  <c r="AC110" i="38"/>
  <c r="AD110" i="38"/>
  <c r="AE110" i="38"/>
  <c r="AF110" i="38"/>
  <c r="AG110" i="38"/>
  <c r="AH110" i="38"/>
  <c r="X111" i="38"/>
  <c r="Y111" i="38"/>
  <c r="Z111" i="38"/>
  <c r="AA111" i="38"/>
  <c r="AB111" i="38"/>
  <c r="AC111" i="38"/>
  <c r="AD111" i="38"/>
  <c r="AE111" i="38"/>
  <c r="AF111" i="38"/>
  <c r="AG111" i="38"/>
  <c r="AH111" i="38"/>
  <c r="X112" i="38"/>
  <c r="Y112" i="38"/>
  <c r="Z112" i="38"/>
  <c r="AA112" i="38"/>
  <c r="AB112" i="38"/>
  <c r="AC112" i="38"/>
  <c r="AD112" i="38"/>
  <c r="AE112" i="38"/>
  <c r="AF112" i="38"/>
  <c r="AG112" i="38"/>
  <c r="AH112" i="38"/>
  <c r="X113" i="38"/>
  <c r="Y113" i="38"/>
  <c r="Z113" i="38"/>
  <c r="AA113" i="38"/>
  <c r="AB113" i="38"/>
  <c r="AC113" i="38"/>
  <c r="AD113" i="38"/>
  <c r="AE113" i="38"/>
  <c r="AF113" i="38"/>
  <c r="AG113" i="38"/>
  <c r="AH113" i="38"/>
  <c r="X114" i="38"/>
  <c r="Y114" i="38"/>
  <c r="Z114" i="38"/>
  <c r="AA114" i="38"/>
  <c r="AB114" i="38"/>
  <c r="AC114" i="38"/>
  <c r="AD114" i="38"/>
  <c r="AE114" i="38"/>
  <c r="AF114" i="38"/>
  <c r="AG114" i="38"/>
  <c r="AH114" i="38"/>
  <c r="X115" i="38"/>
  <c r="Y115" i="38"/>
  <c r="Z115" i="38"/>
  <c r="AA115" i="38"/>
  <c r="AB115" i="38"/>
  <c r="AC115" i="38"/>
  <c r="AD115" i="38"/>
  <c r="AE115" i="38"/>
  <c r="AF115" i="38"/>
  <c r="AG115" i="38"/>
  <c r="AH115" i="38"/>
  <c r="X116" i="38"/>
  <c r="Y116" i="38"/>
  <c r="Z116" i="38"/>
  <c r="AA116" i="38"/>
  <c r="AB116" i="38"/>
  <c r="AC116" i="38"/>
  <c r="AD116" i="38"/>
  <c r="AE116" i="38"/>
  <c r="AF116" i="38"/>
  <c r="AG116" i="38"/>
  <c r="AH116" i="38"/>
  <c r="X117" i="38"/>
  <c r="Y117" i="38"/>
  <c r="Z117" i="38"/>
  <c r="AA117" i="38"/>
  <c r="AB117" i="38"/>
  <c r="AC117" i="38"/>
  <c r="AD117" i="38"/>
  <c r="AE117" i="38"/>
  <c r="AF117" i="38"/>
  <c r="AG117" i="38"/>
  <c r="AH117" i="38"/>
  <c r="X118" i="38"/>
  <c r="Y118" i="38"/>
  <c r="Z118" i="38"/>
  <c r="AA118" i="38"/>
  <c r="AB118" i="38"/>
  <c r="AC118" i="38"/>
  <c r="AD118" i="38"/>
  <c r="AE118" i="38"/>
  <c r="AF118" i="38"/>
  <c r="AG118" i="38"/>
  <c r="AH118" i="38"/>
  <c r="X119" i="38"/>
  <c r="Y119" i="38"/>
  <c r="Z119" i="38"/>
  <c r="AA119" i="38"/>
  <c r="AB119" i="38"/>
  <c r="AC119" i="38"/>
  <c r="AD119" i="38"/>
  <c r="AE119" i="38"/>
  <c r="AF119" i="38"/>
  <c r="AG119" i="38"/>
  <c r="AH119" i="38"/>
  <c r="X120" i="38"/>
  <c r="Y120" i="38"/>
  <c r="Z120" i="38"/>
  <c r="AA120" i="38"/>
  <c r="AB120" i="38"/>
  <c r="AC120" i="38"/>
  <c r="AD120" i="38"/>
  <c r="AE120" i="38"/>
  <c r="AF120" i="38"/>
  <c r="AG120" i="38"/>
  <c r="AH120" i="38"/>
  <c r="X121" i="38"/>
  <c r="Y121" i="38"/>
  <c r="Z121" i="38"/>
  <c r="AA121" i="38"/>
  <c r="AB121" i="38"/>
  <c r="AC121" i="38"/>
  <c r="AD121" i="38"/>
  <c r="AE121" i="38"/>
  <c r="AF121" i="38"/>
  <c r="AG121" i="38"/>
  <c r="AH121" i="38"/>
  <c r="X122" i="38"/>
  <c r="Y122" i="38"/>
  <c r="Z122" i="38"/>
  <c r="AA122" i="38"/>
  <c r="AB122" i="38"/>
  <c r="AC122" i="38"/>
  <c r="AD122" i="38"/>
  <c r="AE122" i="38"/>
  <c r="AF122" i="38"/>
  <c r="AG122" i="38"/>
  <c r="AH122" i="38"/>
  <c r="X123" i="38"/>
  <c r="Y123" i="38"/>
  <c r="Z123" i="38"/>
  <c r="AA123" i="38"/>
  <c r="AB123" i="38"/>
  <c r="AC123" i="38"/>
  <c r="AD123" i="38"/>
  <c r="AE123" i="38"/>
  <c r="AF123" i="38"/>
  <c r="AG123" i="38"/>
  <c r="AH123" i="38"/>
  <c r="X124" i="38"/>
  <c r="Y124" i="38"/>
  <c r="Z124" i="38"/>
  <c r="AA124" i="38"/>
  <c r="AB124" i="38"/>
  <c r="AC124" i="38"/>
  <c r="AD124" i="38"/>
  <c r="AE124" i="38"/>
  <c r="AF124" i="38"/>
  <c r="AG124" i="38"/>
  <c r="AH124" i="38"/>
  <c r="X125" i="38"/>
  <c r="Y125" i="38"/>
  <c r="Z125" i="38"/>
  <c r="AA125" i="38"/>
  <c r="AB125" i="38"/>
  <c r="AC125" i="38"/>
  <c r="AD125" i="38"/>
  <c r="AE125" i="38"/>
  <c r="AF125" i="38"/>
  <c r="AG125" i="38"/>
  <c r="AH125" i="38"/>
  <c r="X126" i="38"/>
  <c r="Y126" i="38"/>
  <c r="Z126" i="38"/>
  <c r="AA126" i="38"/>
  <c r="AB126" i="38"/>
  <c r="AC126" i="38"/>
  <c r="AD126" i="38"/>
  <c r="AE126" i="38"/>
  <c r="AF126" i="38"/>
  <c r="AG126" i="38"/>
  <c r="AH126" i="38"/>
  <c r="X127" i="38"/>
  <c r="Y127" i="38"/>
  <c r="Z127" i="38"/>
  <c r="AA127" i="38"/>
  <c r="AB127" i="38"/>
  <c r="AC127" i="38"/>
  <c r="AD127" i="38"/>
  <c r="AE127" i="38"/>
  <c r="AF127" i="38"/>
  <c r="AG127" i="38"/>
  <c r="AH127" i="38"/>
  <c r="X128" i="38"/>
  <c r="Y128" i="38"/>
  <c r="Z128" i="38"/>
  <c r="AA128" i="38"/>
  <c r="AB128" i="38"/>
  <c r="AC128" i="38"/>
  <c r="AD128" i="38"/>
  <c r="AE128" i="38"/>
  <c r="AF128" i="38"/>
  <c r="AG128" i="38"/>
  <c r="AH128" i="38"/>
  <c r="X129" i="38"/>
  <c r="Y129" i="38"/>
  <c r="Z129" i="38"/>
  <c r="AA129" i="38"/>
  <c r="AB129" i="38"/>
  <c r="AC129" i="38"/>
  <c r="AD129" i="38"/>
  <c r="AE129" i="38"/>
  <c r="AF129" i="38"/>
  <c r="AG129" i="38"/>
  <c r="AH129" i="38"/>
  <c r="X130" i="38"/>
  <c r="Y130" i="38"/>
  <c r="Z130" i="38"/>
  <c r="AA130" i="38"/>
  <c r="AB130" i="38"/>
  <c r="AC130" i="38"/>
  <c r="AD130" i="38"/>
  <c r="AE130" i="38"/>
  <c r="AF130" i="38"/>
  <c r="AG130" i="38"/>
  <c r="AH130" i="38"/>
  <c r="X131" i="38"/>
  <c r="Y131" i="38"/>
  <c r="Z131" i="38"/>
  <c r="AA131" i="38"/>
  <c r="AB131" i="38"/>
  <c r="AC131" i="38"/>
  <c r="AD131" i="38"/>
  <c r="AE131" i="38"/>
  <c r="AF131" i="38"/>
  <c r="AG131" i="38"/>
  <c r="AH131" i="38"/>
  <c r="X132" i="38"/>
  <c r="Y132" i="38"/>
  <c r="Z132" i="38"/>
  <c r="AA132" i="38"/>
  <c r="AB132" i="38"/>
  <c r="AC132" i="38"/>
  <c r="AD132" i="38"/>
  <c r="AE132" i="38"/>
  <c r="AF132" i="38"/>
  <c r="AG132" i="38"/>
  <c r="AH132" i="38"/>
  <c r="X133" i="38"/>
  <c r="Y133" i="38"/>
  <c r="Z133" i="38"/>
  <c r="AA133" i="38"/>
  <c r="AB133" i="38"/>
  <c r="AC133" i="38"/>
  <c r="AD133" i="38"/>
  <c r="AE133" i="38"/>
  <c r="AF133" i="38"/>
  <c r="AG133" i="38"/>
  <c r="AH133" i="38"/>
  <c r="X134" i="38"/>
  <c r="Y134" i="38"/>
  <c r="Z134" i="38"/>
  <c r="AA134" i="38"/>
  <c r="AB134" i="38"/>
  <c r="AC134" i="38"/>
  <c r="AD134" i="38"/>
  <c r="AE134" i="38"/>
  <c r="AF134" i="38"/>
  <c r="AG134" i="38"/>
  <c r="AH134" i="38"/>
  <c r="X135" i="38"/>
  <c r="Y135" i="38"/>
  <c r="Z135" i="38"/>
  <c r="AA135" i="38"/>
  <c r="AB135" i="38"/>
  <c r="AC135" i="38"/>
  <c r="AD135" i="38"/>
  <c r="AE135" i="38"/>
  <c r="AF135" i="38"/>
  <c r="AG135" i="38"/>
  <c r="AH135" i="38"/>
  <c r="X136" i="38"/>
  <c r="Y136" i="38"/>
  <c r="Z136" i="38"/>
  <c r="AA136" i="38"/>
  <c r="AB136" i="38"/>
  <c r="AC136" i="38"/>
  <c r="AD136" i="38"/>
  <c r="AE136" i="38"/>
  <c r="AF136" i="38"/>
  <c r="AG136" i="38"/>
  <c r="AH136" i="38"/>
  <c r="X137" i="38"/>
  <c r="Y137" i="38"/>
  <c r="Z137" i="38"/>
  <c r="AA137" i="38"/>
  <c r="AB137" i="38"/>
  <c r="AC137" i="38"/>
  <c r="AD137" i="38"/>
  <c r="AE137" i="38"/>
  <c r="AF137" i="38"/>
  <c r="AG137" i="38"/>
  <c r="AH137" i="38"/>
  <c r="X138" i="38"/>
  <c r="Y138" i="38"/>
  <c r="Z138" i="38"/>
  <c r="AA138" i="38"/>
  <c r="AB138" i="38"/>
  <c r="AC138" i="38"/>
  <c r="AD138" i="38"/>
  <c r="AE138" i="38"/>
  <c r="AF138" i="38"/>
  <c r="AG138" i="38"/>
  <c r="AH138" i="38"/>
  <c r="X139" i="38"/>
  <c r="Y139" i="38"/>
  <c r="Z139" i="38"/>
  <c r="AA139" i="38"/>
  <c r="AB139" i="38"/>
  <c r="AC139" i="38"/>
  <c r="AD139" i="38"/>
  <c r="AE139" i="38"/>
  <c r="AF139" i="38"/>
  <c r="AG139" i="38"/>
  <c r="AH139" i="38"/>
  <c r="X140" i="38"/>
  <c r="Y140" i="38"/>
  <c r="Z140" i="38"/>
  <c r="AA140" i="38"/>
  <c r="AB140" i="38"/>
  <c r="AC140" i="38"/>
  <c r="AD140" i="38"/>
  <c r="AE140" i="38"/>
  <c r="AF140" i="38"/>
  <c r="AG140" i="38"/>
  <c r="AH140" i="38"/>
  <c r="X141" i="38"/>
  <c r="Y141" i="38"/>
  <c r="Z141" i="38"/>
  <c r="AA141" i="38"/>
  <c r="AB141" i="38"/>
  <c r="AC141" i="38"/>
  <c r="AD141" i="38"/>
  <c r="AE141" i="38"/>
  <c r="AF141" i="38"/>
  <c r="AG141" i="38"/>
  <c r="AH141" i="38"/>
  <c r="X142" i="38"/>
  <c r="Y142" i="38"/>
  <c r="Z142" i="38"/>
  <c r="AA142" i="38"/>
  <c r="AB142" i="38"/>
  <c r="AC142" i="38"/>
  <c r="AD142" i="38"/>
  <c r="AE142" i="38"/>
  <c r="AF142" i="38"/>
  <c r="AG142" i="38"/>
  <c r="AH142" i="38"/>
  <c r="X143" i="38"/>
  <c r="Y143" i="38"/>
  <c r="Z143" i="38"/>
  <c r="AA143" i="38"/>
  <c r="AB143" i="38"/>
  <c r="AC143" i="38"/>
  <c r="AD143" i="38"/>
  <c r="AE143" i="38"/>
  <c r="AF143" i="38"/>
  <c r="AG143" i="38"/>
  <c r="AH143" i="38"/>
  <c r="X144" i="38"/>
  <c r="Y144" i="38"/>
  <c r="Z144" i="38"/>
  <c r="AA144" i="38"/>
  <c r="AB144" i="38"/>
  <c r="AC144" i="38"/>
  <c r="AD144" i="38"/>
  <c r="AE144" i="38"/>
  <c r="AF144" i="38"/>
  <c r="AG144" i="38"/>
  <c r="AH144" i="38"/>
  <c r="X145" i="38"/>
  <c r="Y145" i="38"/>
  <c r="Z145" i="38"/>
  <c r="AA145" i="38"/>
  <c r="AB145" i="38"/>
  <c r="AC145" i="38"/>
  <c r="AD145" i="38"/>
  <c r="AE145" i="38"/>
  <c r="AF145" i="38"/>
  <c r="AG145" i="38"/>
  <c r="AH145" i="38"/>
  <c r="X146" i="38"/>
  <c r="Y146" i="38"/>
  <c r="Z146" i="38"/>
  <c r="AA146" i="38"/>
  <c r="AB146" i="38"/>
  <c r="AC146" i="38"/>
  <c r="AD146" i="38"/>
  <c r="AE146" i="38"/>
  <c r="AF146" i="38"/>
  <c r="AG146" i="38"/>
  <c r="AH146" i="38"/>
  <c r="X147" i="38"/>
  <c r="Y147" i="38"/>
  <c r="Z147" i="38"/>
  <c r="AA147" i="38"/>
  <c r="AB147" i="38"/>
  <c r="AC147" i="38"/>
  <c r="AD147" i="38"/>
  <c r="AE147" i="38"/>
  <c r="AF147" i="38"/>
  <c r="AG147" i="38"/>
  <c r="AH147" i="38"/>
  <c r="X148" i="38"/>
  <c r="Y148" i="38"/>
  <c r="Z148" i="38"/>
  <c r="AA148" i="38"/>
  <c r="AB148" i="38"/>
  <c r="AC148" i="38"/>
  <c r="AD148" i="38"/>
  <c r="AE148" i="38"/>
  <c r="AF148" i="38"/>
  <c r="AG148" i="38"/>
  <c r="AH148" i="38"/>
  <c r="X149" i="38"/>
  <c r="Y149" i="38"/>
  <c r="Z149" i="38"/>
  <c r="AA149" i="38"/>
  <c r="AB149" i="38"/>
  <c r="AC149" i="38"/>
  <c r="AD149" i="38"/>
  <c r="AE149" i="38"/>
  <c r="AF149" i="38"/>
  <c r="AG149" i="38"/>
  <c r="AH149" i="38"/>
  <c r="X150" i="38"/>
  <c r="Y150" i="38"/>
  <c r="Z150" i="38"/>
  <c r="AA150" i="38"/>
  <c r="AB150" i="38"/>
  <c r="AC150" i="38"/>
  <c r="AD150" i="38"/>
  <c r="AE150" i="38"/>
  <c r="AF150" i="38"/>
  <c r="AG150" i="38"/>
  <c r="AH150" i="38"/>
  <c r="X151" i="38"/>
  <c r="Y151" i="38"/>
  <c r="Z151" i="38"/>
  <c r="AA151" i="38"/>
  <c r="AB151" i="38"/>
  <c r="AC151" i="38"/>
  <c r="AD151" i="38"/>
  <c r="AE151" i="38"/>
  <c r="AF151" i="38"/>
  <c r="AG151" i="38"/>
  <c r="AH151" i="38"/>
  <c r="X152" i="38"/>
  <c r="Y152" i="38"/>
  <c r="Z152" i="38"/>
  <c r="AA152" i="38"/>
  <c r="AB152" i="38"/>
  <c r="AC152" i="38"/>
  <c r="AD152" i="38"/>
  <c r="AE152" i="38"/>
  <c r="AF152" i="38"/>
  <c r="AG152" i="38"/>
  <c r="AH152" i="38"/>
  <c r="X153" i="38"/>
  <c r="Y153" i="38"/>
  <c r="Z153" i="38"/>
  <c r="AA153" i="38"/>
  <c r="AB153" i="38"/>
  <c r="AC153" i="38"/>
  <c r="AD153" i="38"/>
  <c r="AE153" i="38"/>
  <c r="AF153" i="38"/>
  <c r="AG153" i="38"/>
  <c r="AH153" i="38"/>
  <c r="X154" i="38"/>
  <c r="Y154" i="38"/>
  <c r="Z154" i="38"/>
  <c r="AA154" i="38"/>
  <c r="AB154" i="38"/>
  <c r="AC154" i="38"/>
  <c r="AD154" i="38"/>
  <c r="AE154" i="38"/>
  <c r="AF154" i="38"/>
  <c r="AG154" i="38"/>
  <c r="AH154" i="38"/>
  <c r="X155" i="38"/>
  <c r="Y155" i="38"/>
  <c r="Z155" i="38"/>
  <c r="AA155" i="38"/>
  <c r="AB155" i="38"/>
  <c r="AC155" i="38"/>
  <c r="AD155" i="38"/>
  <c r="AE155" i="38"/>
  <c r="AF155" i="38"/>
  <c r="AG155" i="38"/>
  <c r="AH155" i="38"/>
  <c r="X156" i="38"/>
  <c r="Y156" i="38"/>
  <c r="Z156" i="38"/>
  <c r="AA156" i="38"/>
  <c r="AB156" i="38"/>
  <c r="AC156" i="38"/>
  <c r="AD156" i="38"/>
  <c r="AE156" i="38"/>
  <c r="AF156" i="38"/>
  <c r="AG156" i="38"/>
  <c r="AH156" i="38"/>
  <c r="X157" i="38"/>
  <c r="Y157" i="38"/>
  <c r="Z157" i="38"/>
  <c r="AA157" i="38"/>
  <c r="AB157" i="38"/>
  <c r="AC157" i="38"/>
  <c r="AD157" i="38"/>
  <c r="AE157" i="38"/>
  <c r="AF157" i="38"/>
  <c r="AG157" i="38"/>
  <c r="AH157" i="38"/>
  <c r="X158" i="38"/>
  <c r="Y158" i="38"/>
  <c r="Z158" i="38"/>
  <c r="AA158" i="38"/>
  <c r="AB158" i="38"/>
  <c r="AC158" i="38"/>
  <c r="AD158" i="38"/>
  <c r="AE158" i="38"/>
  <c r="AF158" i="38"/>
  <c r="AG158" i="38"/>
  <c r="AH158" i="38"/>
  <c r="X159" i="38"/>
  <c r="Y159" i="38"/>
  <c r="Z159" i="38"/>
  <c r="AA159" i="38"/>
  <c r="AB159" i="38"/>
  <c r="AC159" i="38"/>
  <c r="AD159" i="38"/>
  <c r="AE159" i="38"/>
  <c r="AF159" i="38"/>
  <c r="AG159" i="38"/>
  <c r="AH159" i="38"/>
  <c r="X160" i="38"/>
  <c r="Y160" i="38"/>
  <c r="Z160" i="38"/>
  <c r="AA160" i="38"/>
  <c r="AB160" i="38"/>
  <c r="AC160" i="38"/>
  <c r="AD160" i="38"/>
  <c r="AE160" i="38"/>
  <c r="AF160" i="38"/>
  <c r="AG160" i="38"/>
  <c r="AH160" i="38"/>
  <c r="X161" i="38"/>
  <c r="Y161" i="38"/>
  <c r="Z161" i="38"/>
  <c r="AA161" i="38"/>
  <c r="AB161" i="38"/>
  <c r="AC161" i="38"/>
  <c r="AD161" i="38"/>
  <c r="AE161" i="38"/>
  <c r="AF161" i="38"/>
  <c r="AG161" i="38"/>
  <c r="AH161" i="38"/>
  <c r="X162" i="38"/>
  <c r="Y162" i="38"/>
  <c r="Z162" i="38"/>
  <c r="AA162" i="38"/>
  <c r="AB162" i="38"/>
  <c r="AC162" i="38"/>
  <c r="AD162" i="38"/>
  <c r="AE162" i="38"/>
  <c r="AF162" i="38"/>
  <c r="AG162" i="38"/>
  <c r="AH162" i="38"/>
  <c r="X163" i="38"/>
  <c r="Y163" i="38"/>
  <c r="Z163" i="38"/>
  <c r="AA163" i="38"/>
  <c r="AB163" i="38"/>
  <c r="AC163" i="38"/>
  <c r="AD163" i="38"/>
  <c r="AE163" i="38"/>
  <c r="AF163" i="38"/>
  <c r="AG163" i="38"/>
  <c r="AH163" i="38"/>
  <c r="X164" i="38"/>
  <c r="Y164" i="38"/>
  <c r="Z164" i="38"/>
  <c r="AA164" i="38"/>
  <c r="AB164" i="38"/>
  <c r="AC164" i="38"/>
  <c r="AD164" i="38"/>
  <c r="AE164" i="38"/>
  <c r="AF164" i="38"/>
  <c r="AG164" i="38"/>
  <c r="AH164" i="38"/>
  <c r="X165" i="38"/>
  <c r="Y165" i="38"/>
  <c r="Z165" i="38"/>
  <c r="AA165" i="38"/>
  <c r="AB165" i="38"/>
  <c r="AC165" i="38"/>
  <c r="AD165" i="38"/>
  <c r="AE165" i="38"/>
  <c r="AF165" i="38"/>
  <c r="AG165" i="38"/>
  <c r="AH165" i="38"/>
  <c r="X166" i="38"/>
  <c r="Y166" i="38"/>
  <c r="Z166" i="38"/>
  <c r="AA166" i="38"/>
  <c r="AB166" i="38"/>
  <c r="AC166" i="38"/>
  <c r="AD166" i="38"/>
  <c r="AE166" i="38"/>
  <c r="AF166" i="38"/>
  <c r="AG166" i="38"/>
  <c r="AH166" i="38"/>
  <c r="X167" i="38"/>
  <c r="Y167" i="38"/>
  <c r="Z167" i="38"/>
  <c r="AA167" i="38"/>
  <c r="AB167" i="38"/>
  <c r="AC167" i="38"/>
  <c r="AD167" i="38"/>
  <c r="AE167" i="38"/>
  <c r="AF167" i="38"/>
  <c r="AG167" i="38"/>
  <c r="AH167" i="38"/>
  <c r="X168" i="38"/>
  <c r="Y168" i="38"/>
  <c r="Z168" i="38"/>
  <c r="AA168" i="38"/>
  <c r="AB168" i="38"/>
  <c r="AC168" i="38"/>
  <c r="AD168" i="38"/>
  <c r="AE168" i="38"/>
  <c r="AF168" i="38"/>
  <c r="AG168" i="38"/>
  <c r="AH168" i="38"/>
  <c r="X169" i="38"/>
  <c r="Y169" i="38"/>
  <c r="Z169" i="38"/>
  <c r="AA169" i="38"/>
  <c r="AB169" i="38"/>
  <c r="AC169" i="38"/>
  <c r="AD169" i="38"/>
  <c r="AE169" i="38"/>
  <c r="AF169" i="38"/>
  <c r="AG169" i="38"/>
  <c r="AH169" i="38"/>
  <c r="X170" i="38"/>
  <c r="Y170" i="38"/>
  <c r="Z170" i="38"/>
  <c r="AA170" i="38"/>
  <c r="AB170" i="38"/>
  <c r="AC170" i="38"/>
  <c r="AD170" i="38"/>
  <c r="AE170" i="38"/>
  <c r="AF170" i="38"/>
  <c r="AG170" i="38"/>
  <c r="AH170" i="38"/>
  <c r="X171" i="38"/>
  <c r="Y171" i="38"/>
  <c r="Z171" i="38"/>
  <c r="AA171" i="38"/>
  <c r="AB171" i="38"/>
  <c r="AC171" i="38"/>
  <c r="AD171" i="38"/>
  <c r="AE171" i="38"/>
  <c r="AF171" i="38"/>
  <c r="AG171" i="38"/>
  <c r="AH171" i="38"/>
  <c r="X172" i="38"/>
  <c r="Y172" i="38"/>
  <c r="Z172" i="38"/>
  <c r="AA172" i="38"/>
  <c r="AB172" i="38"/>
  <c r="AC172" i="38"/>
  <c r="AD172" i="38"/>
  <c r="AE172" i="38"/>
  <c r="AF172" i="38"/>
  <c r="AG172" i="38"/>
  <c r="AH172" i="38"/>
  <c r="X173" i="38"/>
  <c r="Y173" i="38"/>
  <c r="Z173" i="38"/>
  <c r="AA173" i="38"/>
  <c r="AB173" i="38"/>
  <c r="AC173" i="38"/>
  <c r="AD173" i="38"/>
  <c r="AE173" i="38"/>
  <c r="AF173" i="38"/>
  <c r="AG173" i="38"/>
  <c r="AH173" i="38"/>
  <c r="X174" i="38"/>
  <c r="Y174" i="38"/>
  <c r="Z174" i="38"/>
  <c r="AA174" i="38"/>
  <c r="AB174" i="38"/>
  <c r="AC174" i="38"/>
  <c r="AD174" i="38"/>
  <c r="AE174" i="38"/>
  <c r="AF174" i="38"/>
  <c r="AG174" i="38"/>
  <c r="AH174" i="38"/>
  <c r="X175" i="38"/>
  <c r="Y175" i="38"/>
  <c r="Z175" i="38"/>
  <c r="AA175" i="38"/>
  <c r="AB175" i="38"/>
  <c r="AC175" i="38"/>
  <c r="AD175" i="38"/>
  <c r="AE175" i="38"/>
  <c r="AF175" i="38"/>
  <c r="AG175" i="38"/>
  <c r="AH175" i="38"/>
  <c r="X176" i="38"/>
  <c r="Y176" i="38"/>
  <c r="Z176" i="38"/>
  <c r="AA176" i="38"/>
  <c r="AB176" i="38"/>
  <c r="AC176" i="38"/>
  <c r="AD176" i="38"/>
  <c r="AE176" i="38"/>
  <c r="AF176" i="38"/>
  <c r="AG176" i="38"/>
  <c r="AH176" i="38"/>
  <c r="X177" i="38"/>
  <c r="Y177" i="38"/>
  <c r="Z177" i="38"/>
  <c r="AA177" i="38"/>
  <c r="AB177" i="38"/>
  <c r="AC177" i="38"/>
  <c r="AD177" i="38"/>
  <c r="AE177" i="38"/>
  <c r="AF177" i="38"/>
  <c r="AG177" i="38"/>
  <c r="AH177" i="38"/>
  <c r="X178" i="38"/>
  <c r="Y178" i="38"/>
  <c r="Z178" i="38"/>
  <c r="AA178" i="38"/>
  <c r="AB178" i="38"/>
  <c r="AC178" i="38"/>
  <c r="AD178" i="38"/>
  <c r="AE178" i="38"/>
  <c r="AF178" i="38"/>
  <c r="AG178" i="38"/>
  <c r="AH178" i="38"/>
  <c r="X179" i="38"/>
  <c r="Y179" i="38"/>
  <c r="Z179" i="38"/>
  <c r="AA179" i="38"/>
  <c r="AB179" i="38"/>
  <c r="AC179" i="38"/>
  <c r="AD179" i="38"/>
  <c r="AE179" i="38"/>
  <c r="AF179" i="38"/>
  <c r="AG179" i="38"/>
  <c r="AH179" i="38"/>
  <c r="X180" i="38"/>
  <c r="Y180" i="38"/>
  <c r="Z180" i="38"/>
  <c r="AA180" i="38"/>
  <c r="AB180" i="38"/>
  <c r="AC180" i="38"/>
  <c r="AD180" i="38"/>
  <c r="AE180" i="38"/>
  <c r="AF180" i="38"/>
  <c r="AG180" i="38"/>
  <c r="AH180" i="38"/>
  <c r="X181" i="38"/>
  <c r="Y181" i="38"/>
  <c r="Z181" i="38"/>
  <c r="AA181" i="38"/>
  <c r="AB181" i="38"/>
  <c r="AC181" i="38"/>
  <c r="AD181" i="38"/>
  <c r="AE181" i="38"/>
  <c r="AF181" i="38"/>
  <c r="AG181" i="38"/>
  <c r="AH181" i="38"/>
  <c r="X182" i="38"/>
  <c r="Y182" i="38"/>
  <c r="Z182" i="38"/>
  <c r="AA182" i="38"/>
  <c r="AB182" i="38"/>
  <c r="AC182" i="38"/>
  <c r="AD182" i="38"/>
  <c r="AE182" i="38"/>
  <c r="AF182" i="38"/>
  <c r="AG182" i="38"/>
  <c r="AH182" i="38"/>
  <c r="X183" i="38"/>
  <c r="Y183" i="38"/>
  <c r="Z183" i="38"/>
  <c r="AA183" i="38"/>
  <c r="AB183" i="38"/>
  <c r="AC183" i="38"/>
  <c r="AD183" i="38"/>
  <c r="AE183" i="38"/>
  <c r="AF183" i="38"/>
  <c r="AG183" i="38"/>
  <c r="AH183" i="38"/>
  <c r="X184" i="38"/>
  <c r="Y184" i="38"/>
  <c r="Z184" i="38"/>
  <c r="AA184" i="38"/>
  <c r="AB184" i="38"/>
  <c r="AC184" i="38"/>
  <c r="AD184" i="38"/>
  <c r="AE184" i="38"/>
  <c r="AF184" i="38"/>
  <c r="AG184" i="38"/>
  <c r="AH184" i="38"/>
  <c r="X185" i="38"/>
  <c r="Y185" i="38"/>
  <c r="Z185" i="38"/>
  <c r="AA185" i="38"/>
  <c r="AB185" i="38"/>
  <c r="AC185" i="38"/>
  <c r="AD185" i="38"/>
  <c r="AE185" i="38"/>
  <c r="AF185" i="38"/>
  <c r="AG185" i="38"/>
  <c r="AH185" i="38"/>
  <c r="X186" i="38"/>
  <c r="Y186" i="38"/>
  <c r="Z186" i="38"/>
  <c r="AA186" i="38"/>
  <c r="AB186" i="38"/>
  <c r="AC186" i="38"/>
  <c r="AD186" i="38"/>
  <c r="AE186" i="38"/>
  <c r="AF186" i="38"/>
  <c r="AG186" i="38"/>
  <c r="AH186" i="38"/>
  <c r="X187" i="38"/>
  <c r="Y187" i="38"/>
  <c r="Z187" i="38"/>
  <c r="AA187" i="38"/>
  <c r="AB187" i="38"/>
  <c r="AC187" i="38"/>
  <c r="AD187" i="38"/>
  <c r="AE187" i="38"/>
  <c r="AF187" i="38"/>
  <c r="AG187" i="38"/>
  <c r="AH187" i="38"/>
  <c r="X188" i="38"/>
  <c r="Y188" i="38"/>
  <c r="Z188" i="38"/>
  <c r="AA188" i="38"/>
  <c r="AB188" i="38"/>
  <c r="AC188" i="38"/>
  <c r="AD188" i="38"/>
  <c r="AE188" i="38"/>
  <c r="AF188" i="38"/>
  <c r="AG188" i="38"/>
  <c r="AH188" i="38"/>
  <c r="X189" i="38"/>
  <c r="Y189" i="38"/>
  <c r="Z189" i="38"/>
  <c r="AA189" i="38"/>
  <c r="AB189" i="38"/>
  <c r="AC189" i="38"/>
  <c r="AD189" i="38"/>
  <c r="AE189" i="38"/>
  <c r="AF189" i="38"/>
  <c r="AG189" i="38"/>
  <c r="AH189" i="38"/>
  <c r="X190" i="38"/>
  <c r="Y190" i="38"/>
  <c r="Z190" i="38"/>
  <c r="AA190" i="38"/>
  <c r="AB190" i="38"/>
  <c r="AC190" i="38"/>
  <c r="AD190" i="38"/>
  <c r="AE190" i="38"/>
  <c r="AF190" i="38"/>
  <c r="AG190" i="38"/>
  <c r="AH190" i="38"/>
  <c r="X191" i="38"/>
  <c r="Y191" i="38"/>
  <c r="Z191" i="38"/>
  <c r="AA191" i="38"/>
  <c r="AB191" i="38"/>
  <c r="AC191" i="38"/>
  <c r="AD191" i="38"/>
  <c r="AE191" i="38"/>
  <c r="AF191" i="38"/>
  <c r="AG191" i="38"/>
  <c r="AH191" i="38"/>
  <c r="X192" i="38"/>
  <c r="Y192" i="38"/>
  <c r="Z192" i="38"/>
  <c r="AA192" i="38"/>
  <c r="AB192" i="38"/>
  <c r="AC192" i="38"/>
  <c r="AD192" i="38"/>
  <c r="AE192" i="38"/>
  <c r="AF192" i="38"/>
  <c r="AG192" i="38"/>
  <c r="AH192" i="38"/>
  <c r="X193" i="38"/>
  <c r="Y193" i="38"/>
  <c r="Z193" i="38"/>
  <c r="AA193" i="38"/>
  <c r="AB193" i="38"/>
  <c r="AC193" i="38"/>
  <c r="AD193" i="38"/>
  <c r="AE193" i="38"/>
  <c r="AF193" i="38"/>
  <c r="AG193" i="38"/>
  <c r="AH193" i="38"/>
  <c r="X194" i="38"/>
  <c r="Y194" i="38"/>
  <c r="Z194" i="38"/>
  <c r="AA194" i="38"/>
  <c r="AB194" i="38"/>
  <c r="AC194" i="38"/>
  <c r="AD194" i="38"/>
  <c r="AE194" i="38"/>
  <c r="AF194" i="38"/>
  <c r="AG194" i="38"/>
  <c r="AH194" i="38"/>
  <c r="X195" i="38"/>
  <c r="Y195" i="38"/>
  <c r="Z195" i="38"/>
  <c r="AA195" i="38"/>
  <c r="AB195" i="38"/>
  <c r="AC195" i="38"/>
  <c r="AD195" i="38"/>
  <c r="AE195" i="38"/>
  <c r="AF195" i="38"/>
  <c r="AG195" i="38"/>
  <c r="AH195" i="38"/>
  <c r="X196" i="38"/>
  <c r="Y196" i="38"/>
  <c r="Z196" i="38"/>
  <c r="AA196" i="38"/>
  <c r="AB196" i="38"/>
  <c r="AC196" i="38"/>
  <c r="AD196" i="38"/>
  <c r="AE196" i="38"/>
  <c r="AF196" i="38"/>
  <c r="AG196" i="38"/>
  <c r="AH196" i="38"/>
  <c r="X197" i="38"/>
  <c r="Y197" i="38"/>
  <c r="Z197" i="38"/>
  <c r="AA197" i="38"/>
  <c r="AB197" i="38"/>
  <c r="AC197" i="38"/>
  <c r="AD197" i="38"/>
  <c r="AE197" i="38"/>
  <c r="AF197" i="38"/>
  <c r="AG197" i="38"/>
  <c r="AH197" i="38"/>
  <c r="X198" i="38"/>
  <c r="Y198" i="38"/>
  <c r="Z198" i="38"/>
  <c r="AA198" i="38"/>
  <c r="AB198" i="38"/>
  <c r="AC198" i="38"/>
  <c r="AD198" i="38"/>
  <c r="AE198" i="38"/>
  <c r="AF198" i="38"/>
  <c r="AG198" i="38"/>
  <c r="AH198" i="38"/>
  <c r="X199" i="38"/>
  <c r="Y199" i="38"/>
  <c r="Z199" i="38"/>
  <c r="AA199" i="38"/>
  <c r="AB199" i="38"/>
  <c r="AC199" i="38"/>
  <c r="AD199" i="38"/>
  <c r="AE199" i="38"/>
  <c r="AF199" i="38"/>
  <c r="AG199" i="38"/>
  <c r="AH199" i="38"/>
  <c r="X200" i="38"/>
  <c r="Y200" i="38"/>
  <c r="Z200" i="38"/>
  <c r="AA200" i="38"/>
  <c r="AB200" i="38"/>
  <c r="AC200" i="38"/>
  <c r="AD200" i="38"/>
  <c r="AE200" i="38"/>
  <c r="AF200" i="38"/>
  <c r="AG200" i="38"/>
  <c r="AH200" i="38"/>
  <c r="X201" i="38"/>
  <c r="Y201" i="38"/>
  <c r="Z201" i="38"/>
  <c r="AA201" i="38"/>
  <c r="AB201" i="38"/>
  <c r="AC201" i="38"/>
  <c r="AD201" i="38"/>
  <c r="AE201" i="38"/>
  <c r="AF201" i="38"/>
  <c r="AG201" i="38"/>
  <c r="AH201" i="38"/>
  <c r="X202" i="38"/>
  <c r="Y202" i="38"/>
  <c r="Z202" i="38"/>
  <c r="AA202" i="38"/>
  <c r="AB202" i="38"/>
  <c r="AC202" i="38"/>
  <c r="AD202" i="38"/>
  <c r="AE202" i="38"/>
  <c r="AF202" i="38"/>
  <c r="AG202" i="38"/>
  <c r="AH202" i="38"/>
  <c r="X203" i="38"/>
  <c r="Y203" i="38"/>
  <c r="Z203" i="38"/>
  <c r="AA203" i="38"/>
  <c r="AB203" i="38"/>
  <c r="AC203" i="38"/>
  <c r="AD203" i="38"/>
  <c r="AE203" i="38"/>
  <c r="AF203" i="38"/>
  <c r="AG203" i="38"/>
  <c r="AH203" i="38"/>
  <c r="X204" i="38"/>
  <c r="Y204" i="38"/>
  <c r="Z204" i="38"/>
  <c r="AA204" i="38"/>
  <c r="AB204" i="38"/>
  <c r="AC204" i="38"/>
  <c r="AD204" i="38"/>
  <c r="AE204" i="38"/>
  <c r="AF204" i="38"/>
  <c r="AG204" i="38"/>
  <c r="AH204" i="38"/>
  <c r="X205" i="38"/>
  <c r="Y205" i="38"/>
  <c r="Z205" i="38"/>
  <c r="AA205" i="38"/>
  <c r="AB205" i="38"/>
  <c r="AC205" i="38"/>
  <c r="AD205" i="38"/>
  <c r="AE205" i="38"/>
  <c r="AF205" i="38"/>
  <c r="AG205" i="38"/>
  <c r="AH205" i="38"/>
  <c r="X206" i="38"/>
  <c r="Y206" i="38"/>
  <c r="Z206" i="38"/>
  <c r="AA206" i="38"/>
  <c r="AB206" i="38"/>
  <c r="AC206" i="38"/>
  <c r="AD206" i="38"/>
  <c r="AE206" i="38"/>
  <c r="AF206" i="38"/>
  <c r="AG206" i="38"/>
  <c r="AH206" i="38"/>
  <c r="X207" i="38"/>
  <c r="Y207" i="38"/>
  <c r="Z207" i="38"/>
  <c r="AA207" i="38"/>
  <c r="AB207" i="38"/>
  <c r="AC207" i="38"/>
  <c r="AD207" i="38"/>
  <c r="AE207" i="38"/>
  <c r="AF207" i="38"/>
  <c r="AG207" i="38"/>
  <c r="AH207" i="38"/>
  <c r="X208" i="38"/>
  <c r="Y208" i="38"/>
  <c r="Z208" i="38"/>
  <c r="AA208" i="38"/>
  <c r="AB208" i="38"/>
  <c r="AC208" i="38"/>
  <c r="AD208" i="38"/>
  <c r="AE208" i="38"/>
  <c r="AF208" i="38"/>
  <c r="AG208" i="38"/>
  <c r="AH208" i="38"/>
  <c r="X209" i="38"/>
  <c r="Y209" i="38"/>
  <c r="Z209" i="38"/>
  <c r="AA209" i="38"/>
  <c r="AB209" i="38"/>
  <c r="AC209" i="38"/>
  <c r="AD209" i="38"/>
  <c r="AE209" i="38"/>
  <c r="AF209" i="38"/>
  <c r="AG209" i="38"/>
  <c r="AH209" i="38"/>
  <c r="X210" i="38"/>
  <c r="Y210" i="38"/>
  <c r="Z210" i="38"/>
  <c r="AA210" i="38"/>
  <c r="AB210" i="38"/>
  <c r="AC210" i="38"/>
  <c r="AD210" i="38"/>
  <c r="AE210" i="38"/>
  <c r="AF210" i="38"/>
  <c r="AG210" i="38"/>
  <c r="AH210" i="38"/>
  <c r="X211" i="38"/>
  <c r="Y211" i="38"/>
  <c r="Z211" i="38"/>
  <c r="AA211" i="38"/>
  <c r="AB211" i="38"/>
  <c r="AC211" i="38"/>
  <c r="AD211" i="38"/>
  <c r="AE211" i="38"/>
  <c r="AF211" i="38"/>
  <c r="AG211" i="38"/>
  <c r="AH211" i="38"/>
  <c r="X212" i="38"/>
  <c r="Y212" i="38"/>
  <c r="Z212" i="38"/>
  <c r="AA212" i="38"/>
  <c r="AB212" i="38"/>
  <c r="AC212" i="38"/>
  <c r="AD212" i="38"/>
  <c r="AE212" i="38"/>
  <c r="AF212" i="38"/>
  <c r="AG212" i="38"/>
  <c r="AH212" i="38"/>
  <c r="X213" i="38"/>
  <c r="Y213" i="38"/>
  <c r="Z213" i="38"/>
  <c r="AA213" i="38"/>
  <c r="AB213" i="38"/>
  <c r="AC213" i="38"/>
  <c r="AD213" i="38"/>
  <c r="AE213" i="38"/>
  <c r="AF213" i="38"/>
  <c r="AG213" i="38"/>
  <c r="AH213" i="38"/>
  <c r="X214" i="38"/>
  <c r="Y214" i="38"/>
  <c r="Z214" i="38"/>
  <c r="AA214" i="38"/>
  <c r="AB214" i="38"/>
  <c r="AC214" i="38"/>
  <c r="AD214" i="38"/>
  <c r="AE214" i="38"/>
  <c r="AF214" i="38"/>
  <c r="AG214" i="38"/>
  <c r="AH214" i="38"/>
  <c r="X215" i="38"/>
  <c r="Y215" i="38"/>
  <c r="Z215" i="38"/>
  <c r="AA215" i="38"/>
  <c r="AB215" i="38"/>
  <c r="AC215" i="38"/>
  <c r="AD215" i="38"/>
  <c r="AE215" i="38"/>
  <c r="AF215" i="38"/>
  <c r="AG215" i="38"/>
  <c r="AH215" i="38"/>
  <c r="X216" i="38"/>
  <c r="Y216" i="38"/>
  <c r="Z216" i="38"/>
  <c r="AA216" i="38"/>
  <c r="AB216" i="38"/>
  <c r="AC216" i="38"/>
  <c r="AD216" i="38"/>
  <c r="AE216" i="38"/>
  <c r="AF216" i="38"/>
  <c r="AG216" i="38"/>
  <c r="AH216" i="38"/>
  <c r="X217" i="38"/>
  <c r="Y217" i="38"/>
  <c r="Z217" i="38"/>
  <c r="AA217" i="38"/>
  <c r="AB217" i="38"/>
  <c r="AC217" i="38"/>
  <c r="AD217" i="38"/>
  <c r="AE217" i="38"/>
  <c r="AF217" i="38"/>
  <c r="AG217" i="38"/>
  <c r="AH217" i="38"/>
  <c r="X218" i="38"/>
  <c r="Y218" i="38"/>
  <c r="Z218" i="38"/>
  <c r="AA218" i="38"/>
  <c r="AB218" i="38"/>
  <c r="AC218" i="38"/>
  <c r="AD218" i="38"/>
  <c r="AE218" i="38"/>
  <c r="AF218" i="38"/>
  <c r="AG218" i="38"/>
  <c r="AH218" i="38"/>
  <c r="X219" i="38"/>
  <c r="Y219" i="38"/>
  <c r="Z219" i="38"/>
  <c r="AA219" i="38"/>
  <c r="AB219" i="38"/>
  <c r="AC219" i="38"/>
  <c r="AD219" i="38"/>
  <c r="AE219" i="38"/>
  <c r="AF219" i="38"/>
  <c r="AG219" i="38"/>
  <c r="AH219" i="38"/>
  <c r="X220" i="38"/>
  <c r="Y220" i="38"/>
  <c r="Z220" i="38"/>
  <c r="AA220" i="38"/>
  <c r="AB220" i="38"/>
  <c r="AC220" i="38"/>
  <c r="AD220" i="38"/>
  <c r="AE220" i="38"/>
  <c r="AF220" i="38"/>
  <c r="AG220" i="38"/>
  <c r="AH220" i="38"/>
  <c r="X221" i="38"/>
  <c r="Y221" i="38"/>
  <c r="Z221" i="38"/>
  <c r="AA221" i="38"/>
  <c r="AB221" i="38"/>
  <c r="AC221" i="38"/>
  <c r="AD221" i="38"/>
  <c r="AE221" i="38"/>
  <c r="AF221" i="38"/>
  <c r="AG221" i="38"/>
  <c r="AH221" i="38"/>
  <c r="X222" i="38"/>
  <c r="Y222" i="38"/>
  <c r="Z222" i="38"/>
  <c r="AA222" i="38"/>
  <c r="AB222" i="38"/>
  <c r="AC222" i="38"/>
  <c r="AD222" i="38"/>
  <c r="AE222" i="38"/>
  <c r="AF222" i="38"/>
  <c r="AG222" i="38"/>
  <c r="AH222" i="38"/>
  <c r="X223" i="38"/>
  <c r="Y223" i="38"/>
  <c r="Z223" i="38"/>
  <c r="AA223" i="38"/>
  <c r="AB223" i="38"/>
  <c r="AC223" i="38"/>
  <c r="AD223" i="38"/>
  <c r="AE223" i="38"/>
  <c r="AF223" i="38"/>
  <c r="AG223" i="38"/>
  <c r="AH223" i="38"/>
  <c r="X224" i="38"/>
  <c r="Y224" i="38"/>
  <c r="Z224" i="38"/>
  <c r="AA224" i="38"/>
  <c r="AB224" i="38"/>
  <c r="AC224" i="38"/>
  <c r="AD224" i="38"/>
  <c r="AE224" i="38"/>
  <c r="AF224" i="38"/>
  <c r="AG224" i="38"/>
  <c r="AH224" i="38"/>
  <c r="X225" i="38"/>
  <c r="Y225" i="38"/>
  <c r="Z225" i="38"/>
  <c r="AA225" i="38"/>
  <c r="AB225" i="38"/>
  <c r="AC225" i="38"/>
  <c r="AD225" i="38"/>
  <c r="AE225" i="38"/>
  <c r="AF225" i="38"/>
  <c r="AG225" i="38"/>
  <c r="AH225" i="38"/>
  <c r="X226" i="38"/>
  <c r="Y226" i="38"/>
  <c r="Z226" i="38"/>
  <c r="AA226" i="38"/>
  <c r="AB226" i="38"/>
  <c r="AC226" i="38"/>
  <c r="AD226" i="38"/>
  <c r="AE226" i="38"/>
  <c r="AF226" i="38"/>
  <c r="AG226" i="38"/>
  <c r="AH226" i="38"/>
  <c r="X227" i="38"/>
  <c r="Y227" i="38"/>
  <c r="Z227" i="38"/>
  <c r="AA227" i="38"/>
  <c r="AB227" i="38"/>
  <c r="AC227" i="38"/>
  <c r="AD227" i="38"/>
  <c r="AE227" i="38"/>
  <c r="AF227" i="38"/>
  <c r="AG227" i="38"/>
  <c r="AH227" i="38"/>
  <c r="X228" i="38"/>
  <c r="Y228" i="38"/>
  <c r="Z228" i="38"/>
  <c r="AA228" i="38"/>
  <c r="AB228" i="38"/>
  <c r="AC228" i="38"/>
  <c r="AD228" i="38"/>
  <c r="AE228" i="38"/>
  <c r="AF228" i="38"/>
  <c r="AG228" i="38"/>
  <c r="AH228" i="38"/>
  <c r="X229" i="38"/>
  <c r="Y229" i="38"/>
  <c r="Z229" i="38"/>
  <c r="AA229" i="38"/>
  <c r="AB229" i="38"/>
  <c r="AC229" i="38"/>
  <c r="AD229" i="38"/>
  <c r="AE229" i="38"/>
  <c r="AF229" i="38"/>
  <c r="AG229" i="38"/>
  <c r="AH229" i="38"/>
  <c r="X230" i="38"/>
  <c r="Y230" i="38"/>
  <c r="Z230" i="38"/>
  <c r="AA230" i="38"/>
  <c r="AB230" i="38"/>
  <c r="AC230" i="38"/>
  <c r="AD230" i="38"/>
  <c r="AE230" i="38"/>
  <c r="AF230" i="38"/>
  <c r="AG230" i="38"/>
  <c r="AH230" i="38"/>
  <c r="X231" i="38"/>
  <c r="Y231" i="38"/>
  <c r="Z231" i="38"/>
  <c r="AA231" i="38"/>
  <c r="AB231" i="38"/>
  <c r="AC231" i="38"/>
  <c r="AD231" i="38"/>
  <c r="AE231" i="38"/>
  <c r="AF231" i="38"/>
  <c r="AG231" i="38"/>
  <c r="AH231" i="38"/>
  <c r="X232" i="38"/>
  <c r="Y232" i="38"/>
  <c r="Z232" i="38"/>
  <c r="AA232" i="38"/>
  <c r="AB232" i="38"/>
  <c r="AC232" i="38"/>
  <c r="AD232" i="38"/>
  <c r="AE232" i="38"/>
  <c r="AF232" i="38"/>
  <c r="AG232" i="38"/>
  <c r="AH232" i="38"/>
  <c r="X233" i="38"/>
  <c r="Y233" i="38"/>
  <c r="Z233" i="38"/>
  <c r="AA233" i="38"/>
  <c r="AB233" i="38"/>
  <c r="AC233" i="38"/>
  <c r="AD233" i="38"/>
  <c r="AE233" i="38"/>
  <c r="AF233" i="38"/>
  <c r="AG233" i="38"/>
  <c r="AH233" i="38"/>
  <c r="X234" i="38"/>
  <c r="Y234" i="38"/>
  <c r="Z234" i="38"/>
  <c r="AA234" i="38"/>
  <c r="AB234" i="38"/>
  <c r="AC234" i="38"/>
  <c r="AD234" i="38"/>
  <c r="AE234" i="38"/>
  <c r="AF234" i="38"/>
  <c r="AG234" i="38"/>
  <c r="AH234" i="38"/>
  <c r="X235" i="38"/>
  <c r="Y235" i="38"/>
  <c r="Z235" i="38"/>
  <c r="AA235" i="38"/>
  <c r="AB235" i="38"/>
  <c r="AC235" i="38"/>
  <c r="AD235" i="38"/>
  <c r="AE235" i="38"/>
  <c r="AF235" i="38"/>
  <c r="AG235" i="38"/>
  <c r="AH235" i="38"/>
  <c r="X236" i="38"/>
  <c r="Y236" i="38"/>
  <c r="Z236" i="38"/>
  <c r="AA236" i="38"/>
  <c r="AB236" i="38"/>
  <c r="AC236" i="38"/>
  <c r="AD236" i="38"/>
  <c r="AE236" i="38"/>
  <c r="AF236" i="38"/>
  <c r="AG236" i="38"/>
  <c r="AH236" i="38"/>
  <c r="X237" i="38"/>
  <c r="Y237" i="38"/>
  <c r="Z237" i="38"/>
  <c r="AA237" i="38"/>
  <c r="AB237" i="38"/>
  <c r="AC237" i="38"/>
  <c r="AD237" i="38"/>
  <c r="AE237" i="38"/>
  <c r="AF237" i="38"/>
  <c r="AG237" i="38"/>
  <c r="AH237" i="38"/>
  <c r="X238" i="38"/>
  <c r="Y238" i="38"/>
  <c r="Z238" i="38"/>
  <c r="AA238" i="38"/>
  <c r="AB238" i="38"/>
  <c r="AC238" i="38"/>
  <c r="AD238" i="38"/>
  <c r="AE238" i="38"/>
  <c r="AF238" i="38"/>
  <c r="AG238" i="38"/>
  <c r="AH238" i="38"/>
  <c r="X239" i="38"/>
  <c r="Y239" i="38"/>
  <c r="Z239" i="38"/>
  <c r="AA239" i="38"/>
  <c r="AB239" i="38"/>
  <c r="AC239" i="38"/>
  <c r="AD239" i="38"/>
  <c r="AE239" i="38"/>
  <c r="AF239" i="38"/>
  <c r="AG239" i="38"/>
  <c r="AH239" i="38"/>
  <c r="X240" i="38"/>
  <c r="Y240" i="38"/>
  <c r="Z240" i="38"/>
  <c r="AA240" i="38"/>
  <c r="AB240" i="38"/>
  <c r="AC240" i="38"/>
  <c r="AD240" i="38"/>
  <c r="AE240" i="38"/>
  <c r="AF240" i="38"/>
  <c r="AG240" i="38"/>
  <c r="AH240" i="38"/>
  <c r="X241" i="38"/>
  <c r="Y241" i="38"/>
  <c r="Z241" i="38"/>
  <c r="AA241" i="38"/>
  <c r="AB241" i="38"/>
  <c r="AC241" i="38"/>
  <c r="AD241" i="38"/>
  <c r="AE241" i="38"/>
  <c r="AF241" i="38"/>
  <c r="AG241" i="38"/>
  <c r="AH241" i="38"/>
  <c r="X242" i="38"/>
  <c r="Y242" i="38"/>
  <c r="Z242" i="38"/>
  <c r="AA242" i="38"/>
  <c r="AB242" i="38"/>
  <c r="AC242" i="38"/>
  <c r="AD242" i="38"/>
  <c r="AE242" i="38"/>
  <c r="AF242" i="38"/>
  <c r="AG242" i="38"/>
  <c r="AH242" i="38"/>
  <c r="X243" i="38"/>
  <c r="Y243" i="38"/>
  <c r="Z243" i="38"/>
  <c r="AA243" i="38"/>
  <c r="AB243" i="38"/>
  <c r="AC243" i="38"/>
  <c r="AD243" i="38"/>
  <c r="AE243" i="38"/>
  <c r="AF243" i="38"/>
  <c r="AG243" i="38"/>
  <c r="AH243" i="38"/>
  <c r="X244" i="38"/>
  <c r="Y244" i="38"/>
  <c r="Z244" i="38"/>
  <c r="AA244" i="38"/>
  <c r="AB244" i="38"/>
  <c r="AC244" i="38"/>
  <c r="AD244" i="38"/>
  <c r="AE244" i="38"/>
  <c r="AF244" i="38"/>
  <c r="AG244" i="38"/>
  <c r="AH244" i="38"/>
  <c r="X245" i="38"/>
  <c r="Y245" i="38"/>
  <c r="Z245" i="38"/>
  <c r="AA245" i="38"/>
  <c r="AB245" i="38"/>
  <c r="AC245" i="38"/>
  <c r="AD245" i="38"/>
  <c r="AE245" i="38"/>
  <c r="AF245" i="38"/>
  <c r="AG245" i="38"/>
  <c r="AH245" i="38"/>
  <c r="X246" i="38"/>
  <c r="Y246" i="38"/>
  <c r="Z246" i="38"/>
  <c r="AA246" i="38"/>
  <c r="AB246" i="38"/>
  <c r="AC246" i="38"/>
  <c r="AD246" i="38"/>
  <c r="AE246" i="38"/>
  <c r="AF246" i="38"/>
  <c r="AG246" i="38"/>
  <c r="AH246" i="38"/>
  <c r="X247" i="38"/>
  <c r="Y247" i="38"/>
  <c r="Z247" i="38"/>
  <c r="AA247" i="38"/>
  <c r="AB247" i="38"/>
  <c r="AC247" i="38"/>
  <c r="AD247" i="38"/>
  <c r="AE247" i="38"/>
  <c r="AF247" i="38"/>
  <c r="AG247" i="38"/>
  <c r="AH247" i="38"/>
  <c r="X248" i="38"/>
  <c r="Y248" i="38"/>
  <c r="Z248" i="38"/>
  <c r="AA248" i="38"/>
  <c r="AB248" i="38"/>
  <c r="AC248" i="38"/>
  <c r="AD248" i="38"/>
  <c r="AE248" i="38"/>
  <c r="AF248" i="38"/>
  <c r="AG248" i="38"/>
  <c r="AH248" i="38"/>
  <c r="X249" i="38"/>
  <c r="Y249" i="38"/>
  <c r="Z249" i="38"/>
  <c r="AA249" i="38"/>
  <c r="AB249" i="38"/>
  <c r="AC249" i="38"/>
  <c r="AD249" i="38"/>
  <c r="AE249" i="38"/>
  <c r="AF249" i="38"/>
  <c r="AG249" i="38"/>
  <c r="AH249" i="38"/>
  <c r="X250" i="38"/>
  <c r="Y250" i="38"/>
  <c r="Z250" i="38"/>
  <c r="AA250" i="38"/>
  <c r="AB250" i="38"/>
  <c r="AC250" i="38"/>
  <c r="AD250" i="38"/>
  <c r="AE250" i="38"/>
  <c r="AF250" i="38"/>
  <c r="AG250" i="38"/>
  <c r="AH250" i="38"/>
  <c r="X251" i="38"/>
  <c r="Y251" i="38"/>
  <c r="Z251" i="38"/>
  <c r="AA251" i="38"/>
  <c r="AB251" i="38"/>
  <c r="AC251" i="38"/>
  <c r="AD251" i="38"/>
  <c r="AE251" i="38"/>
  <c r="AF251" i="38"/>
  <c r="AG251" i="38"/>
  <c r="AH251" i="38"/>
  <c r="X252" i="38"/>
  <c r="Y252" i="38"/>
  <c r="Z252" i="38"/>
  <c r="AA252" i="38"/>
  <c r="AB252" i="38"/>
  <c r="AC252" i="38"/>
  <c r="AD252" i="38"/>
  <c r="AE252" i="38"/>
  <c r="AF252" i="38"/>
  <c r="AG252" i="38"/>
  <c r="AH252" i="38"/>
  <c r="X253" i="38"/>
  <c r="Y253" i="38"/>
  <c r="Z253" i="38"/>
  <c r="AA253" i="38"/>
  <c r="AB253" i="38"/>
  <c r="AC253" i="38"/>
  <c r="AD253" i="38"/>
  <c r="AE253" i="38"/>
  <c r="AF253" i="38"/>
  <c r="AG253" i="38"/>
  <c r="AH253" i="38"/>
  <c r="X254" i="38"/>
  <c r="Y254" i="38"/>
  <c r="Z254" i="38"/>
  <c r="AA254" i="38"/>
  <c r="AB254" i="38"/>
  <c r="AC254" i="38"/>
  <c r="AD254" i="38"/>
  <c r="AE254" i="38"/>
  <c r="AF254" i="38"/>
  <c r="AG254" i="38"/>
  <c r="AH254" i="38"/>
  <c r="X255" i="38"/>
  <c r="Y255" i="38"/>
  <c r="Z255" i="38"/>
  <c r="AA255" i="38"/>
  <c r="AB255" i="38"/>
  <c r="AC255" i="38"/>
  <c r="AD255" i="38"/>
  <c r="AE255" i="38"/>
  <c r="AF255" i="38"/>
  <c r="AG255" i="38"/>
  <c r="AH255" i="38"/>
  <c r="X256" i="38"/>
  <c r="Y256" i="38"/>
  <c r="Z256" i="38"/>
  <c r="AA256" i="38"/>
  <c r="AB256" i="38"/>
  <c r="AC256" i="38"/>
  <c r="AD256" i="38"/>
  <c r="AE256" i="38"/>
  <c r="AF256" i="38"/>
  <c r="AG256" i="38"/>
  <c r="AH256" i="38"/>
  <c r="X257" i="38"/>
  <c r="Y257" i="38"/>
  <c r="Z257" i="38"/>
  <c r="AA257" i="38"/>
  <c r="AB257" i="38"/>
  <c r="AC257" i="38"/>
  <c r="AD257" i="38"/>
  <c r="AE257" i="38"/>
  <c r="AF257" i="38"/>
  <c r="AG257" i="38"/>
  <c r="AH257" i="38"/>
  <c r="X258" i="38"/>
  <c r="Y258" i="38"/>
  <c r="Z258" i="38"/>
  <c r="AA258" i="38"/>
  <c r="AB258" i="38"/>
  <c r="AC258" i="38"/>
  <c r="AD258" i="38"/>
  <c r="AE258" i="38"/>
  <c r="AF258" i="38"/>
  <c r="AG258" i="38"/>
  <c r="AH258" i="38"/>
  <c r="X259" i="38"/>
  <c r="Y259" i="38"/>
  <c r="Z259" i="38"/>
  <c r="AA259" i="38"/>
  <c r="AB259" i="38"/>
  <c r="AC259" i="38"/>
  <c r="AD259" i="38"/>
  <c r="AE259" i="38"/>
  <c r="AF259" i="38"/>
  <c r="AG259" i="38"/>
  <c r="AH259" i="38"/>
  <c r="X260" i="38"/>
  <c r="Y260" i="38"/>
  <c r="Z260" i="38"/>
  <c r="AA260" i="38"/>
  <c r="AB260" i="38"/>
  <c r="AC260" i="38"/>
  <c r="AD260" i="38"/>
  <c r="AE260" i="38"/>
  <c r="AF260" i="38"/>
  <c r="AG260" i="38"/>
  <c r="AH260" i="38"/>
  <c r="X261" i="38"/>
  <c r="Y261" i="38"/>
  <c r="Z261" i="38"/>
  <c r="AA261" i="38"/>
  <c r="AB261" i="38"/>
  <c r="AC261" i="38"/>
  <c r="AD261" i="38"/>
  <c r="AE261" i="38"/>
  <c r="AF261" i="38"/>
  <c r="AG261" i="38"/>
  <c r="AH261" i="38"/>
  <c r="X262" i="38"/>
  <c r="Y262" i="38"/>
  <c r="Z262" i="38"/>
  <c r="AA262" i="38"/>
  <c r="AB262" i="38"/>
  <c r="AC262" i="38"/>
  <c r="AD262" i="38"/>
  <c r="AE262" i="38"/>
  <c r="AF262" i="38"/>
  <c r="AG262" i="38"/>
  <c r="AH262" i="38"/>
  <c r="X263" i="38"/>
  <c r="Y263" i="38"/>
  <c r="Z263" i="38"/>
  <c r="AA263" i="38"/>
  <c r="AB263" i="38"/>
  <c r="AC263" i="38"/>
  <c r="AD263" i="38"/>
  <c r="AE263" i="38"/>
  <c r="AF263" i="38"/>
  <c r="AG263" i="38"/>
  <c r="AH263" i="38"/>
  <c r="X264" i="38"/>
  <c r="Y264" i="38"/>
  <c r="Z264" i="38"/>
  <c r="AA264" i="38"/>
  <c r="AB264" i="38"/>
  <c r="AC264" i="38"/>
  <c r="AD264" i="38"/>
  <c r="AE264" i="38"/>
  <c r="AF264" i="38"/>
  <c r="AG264" i="38"/>
  <c r="AH264" i="38"/>
  <c r="X265" i="38"/>
  <c r="Y265" i="38"/>
  <c r="Z265" i="38"/>
  <c r="AA265" i="38"/>
  <c r="AB265" i="38"/>
  <c r="AC265" i="38"/>
  <c r="AD265" i="38"/>
  <c r="AE265" i="38"/>
  <c r="AF265" i="38"/>
  <c r="AG265" i="38"/>
  <c r="AH265" i="38"/>
  <c r="X266" i="38"/>
  <c r="Y266" i="38"/>
  <c r="Z266" i="38"/>
  <c r="AA266" i="38"/>
  <c r="AB266" i="38"/>
  <c r="AC266" i="38"/>
  <c r="AD266" i="38"/>
  <c r="AE266" i="38"/>
  <c r="AF266" i="38"/>
  <c r="AG266" i="38"/>
  <c r="AH266" i="38"/>
  <c r="X267" i="38"/>
  <c r="Y267" i="38"/>
  <c r="Z267" i="38"/>
  <c r="AA267" i="38"/>
  <c r="AB267" i="38"/>
  <c r="AC267" i="38"/>
  <c r="AD267" i="38"/>
  <c r="AE267" i="38"/>
  <c r="AF267" i="38"/>
  <c r="AG267" i="38"/>
  <c r="AH267" i="38"/>
  <c r="X268" i="38"/>
  <c r="Y268" i="38"/>
  <c r="Z268" i="38"/>
  <c r="AA268" i="38"/>
  <c r="AB268" i="38"/>
  <c r="AC268" i="38"/>
  <c r="AD268" i="38"/>
  <c r="AE268" i="38"/>
  <c r="AF268" i="38"/>
  <c r="AG268" i="38"/>
  <c r="AH268" i="38"/>
  <c r="X269" i="38"/>
  <c r="Y269" i="38"/>
  <c r="Z269" i="38"/>
  <c r="AA269" i="38"/>
  <c r="AB269" i="38"/>
  <c r="AC269" i="38"/>
  <c r="AD269" i="38"/>
  <c r="AE269" i="38"/>
  <c r="AF269" i="38"/>
  <c r="AG269" i="38"/>
  <c r="AH269" i="38"/>
  <c r="X270" i="38"/>
  <c r="Y270" i="38"/>
  <c r="Z270" i="38"/>
  <c r="AA270" i="38"/>
  <c r="AB270" i="38"/>
  <c r="AC270" i="38"/>
  <c r="AD270" i="38"/>
  <c r="AE270" i="38"/>
  <c r="AF270" i="38"/>
  <c r="AG270" i="38"/>
  <c r="AH270" i="38"/>
  <c r="X271" i="38"/>
  <c r="Y271" i="38"/>
  <c r="Z271" i="38"/>
  <c r="AA271" i="38"/>
  <c r="AB271" i="38"/>
  <c r="AC271" i="38"/>
  <c r="AD271" i="38"/>
  <c r="AE271" i="38"/>
  <c r="AF271" i="38"/>
  <c r="AG271" i="38"/>
  <c r="AH271" i="38"/>
  <c r="X272" i="38"/>
  <c r="Y272" i="38"/>
  <c r="Z272" i="38"/>
  <c r="AA272" i="38"/>
  <c r="AB272" i="38"/>
  <c r="AC272" i="38"/>
  <c r="AD272" i="38"/>
  <c r="AE272" i="38"/>
  <c r="AF272" i="38"/>
  <c r="AG272" i="38"/>
  <c r="AH272" i="38"/>
  <c r="X273" i="38"/>
  <c r="Y273" i="38"/>
  <c r="Z273" i="38"/>
  <c r="AA273" i="38"/>
  <c r="AB273" i="38"/>
  <c r="AC273" i="38"/>
  <c r="AD273" i="38"/>
  <c r="AE273" i="38"/>
  <c r="AF273" i="38"/>
  <c r="AG273" i="38"/>
  <c r="AH273" i="38"/>
  <c r="X274" i="38"/>
  <c r="Y274" i="38"/>
  <c r="Z274" i="38"/>
  <c r="AA274" i="38"/>
  <c r="AB274" i="38"/>
  <c r="AC274" i="38"/>
  <c r="AD274" i="38"/>
  <c r="AE274" i="38"/>
  <c r="AF274" i="38"/>
  <c r="AG274" i="38"/>
  <c r="AH274" i="38"/>
  <c r="X275" i="38"/>
  <c r="Y275" i="38"/>
  <c r="Z275" i="38"/>
  <c r="AA275" i="38"/>
  <c r="AB275" i="38"/>
  <c r="AC275" i="38"/>
  <c r="AD275" i="38"/>
  <c r="AE275" i="38"/>
  <c r="AF275" i="38"/>
  <c r="AG275" i="38"/>
  <c r="AH275" i="38"/>
  <c r="X276" i="38"/>
  <c r="Y276" i="38"/>
  <c r="Z276" i="38"/>
  <c r="AA276" i="38"/>
  <c r="AB276" i="38"/>
  <c r="AC276" i="38"/>
  <c r="AD276" i="38"/>
  <c r="AE276" i="38"/>
  <c r="AF276" i="38"/>
  <c r="AG276" i="38"/>
  <c r="AH276" i="38"/>
  <c r="X277" i="38"/>
  <c r="Y277" i="38"/>
  <c r="Z277" i="38"/>
  <c r="AA277" i="38"/>
  <c r="AB277" i="38"/>
  <c r="AC277" i="38"/>
  <c r="AD277" i="38"/>
  <c r="AE277" i="38"/>
  <c r="AF277" i="38"/>
  <c r="AG277" i="38"/>
  <c r="AH277" i="38"/>
  <c r="X278" i="38"/>
  <c r="Y278" i="38"/>
  <c r="Z278" i="38"/>
  <c r="AA278" i="38"/>
  <c r="AB278" i="38"/>
  <c r="AC278" i="38"/>
  <c r="AD278" i="38"/>
  <c r="AE278" i="38"/>
  <c r="AF278" i="38"/>
  <c r="AG278" i="38"/>
  <c r="AH278" i="38"/>
  <c r="X279" i="38"/>
  <c r="Y279" i="38"/>
  <c r="Z279" i="38"/>
  <c r="AA279" i="38"/>
  <c r="AB279" i="38"/>
  <c r="AC279" i="38"/>
  <c r="AD279" i="38"/>
  <c r="AE279" i="38"/>
  <c r="AF279" i="38"/>
  <c r="AG279" i="38"/>
  <c r="AH279" i="38"/>
  <c r="X280" i="38"/>
  <c r="Y280" i="38"/>
  <c r="Z280" i="38"/>
  <c r="AA280" i="38"/>
  <c r="AB280" i="38"/>
  <c r="AC280" i="38"/>
  <c r="AD280" i="38"/>
  <c r="AE280" i="38"/>
  <c r="AF280" i="38"/>
  <c r="AG280" i="38"/>
  <c r="AH280" i="38"/>
  <c r="X281" i="38"/>
  <c r="Y281" i="38"/>
  <c r="Z281" i="38"/>
  <c r="AA281" i="38"/>
  <c r="AB281" i="38"/>
  <c r="AC281" i="38"/>
  <c r="AD281" i="38"/>
  <c r="AE281" i="38"/>
  <c r="AF281" i="38"/>
  <c r="AG281" i="38"/>
  <c r="AH281" i="38"/>
  <c r="X282" i="38"/>
  <c r="Y282" i="38"/>
  <c r="Z282" i="38"/>
  <c r="AA282" i="38"/>
  <c r="AB282" i="38"/>
  <c r="AC282" i="38"/>
  <c r="AD282" i="38"/>
  <c r="AE282" i="38"/>
  <c r="AF282" i="38"/>
  <c r="AG282" i="38"/>
  <c r="AH282" i="38"/>
  <c r="X283" i="38"/>
  <c r="Y283" i="38"/>
  <c r="Z283" i="38"/>
  <c r="AA283" i="38"/>
  <c r="AB283" i="38"/>
  <c r="AC283" i="38"/>
  <c r="AD283" i="38"/>
  <c r="AE283" i="38"/>
  <c r="AF283" i="38"/>
  <c r="AG283" i="38"/>
  <c r="AH283" i="38"/>
  <c r="X284" i="38"/>
  <c r="Y284" i="38"/>
  <c r="Z284" i="38"/>
  <c r="AA284" i="38"/>
  <c r="AB284" i="38"/>
  <c r="AC284" i="38"/>
  <c r="AD284" i="38"/>
  <c r="AE284" i="38"/>
  <c r="AF284" i="38"/>
  <c r="AG284" i="38"/>
  <c r="AH284" i="38"/>
  <c r="X285" i="38"/>
  <c r="Y285" i="38"/>
  <c r="Z285" i="38"/>
  <c r="AA285" i="38"/>
  <c r="AB285" i="38"/>
  <c r="AC285" i="38"/>
  <c r="AD285" i="38"/>
  <c r="AE285" i="38"/>
  <c r="AF285" i="38"/>
  <c r="AG285" i="38"/>
  <c r="AH285" i="38"/>
  <c r="X286" i="38"/>
  <c r="Y286" i="38"/>
  <c r="Z286" i="38"/>
  <c r="AA286" i="38"/>
  <c r="AB286" i="38"/>
  <c r="AC286" i="38"/>
  <c r="AD286" i="38"/>
  <c r="AE286" i="38"/>
  <c r="AF286" i="38"/>
  <c r="AG286" i="38"/>
  <c r="AH286" i="38"/>
  <c r="X287" i="38"/>
  <c r="Y287" i="38"/>
  <c r="Z287" i="38"/>
  <c r="AA287" i="38"/>
  <c r="AB287" i="38"/>
  <c r="AC287" i="38"/>
  <c r="AD287" i="38"/>
  <c r="AE287" i="38"/>
  <c r="AF287" i="38"/>
  <c r="AG287" i="38"/>
  <c r="AH287" i="38"/>
  <c r="X288" i="38"/>
  <c r="Y288" i="38"/>
  <c r="Z288" i="38"/>
  <c r="AA288" i="38"/>
  <c r="AB288" i="38"/>
  <c r="AC288" i="38"/>
  <c r="AD288" i="38"/>
  <c r="AE288" i="38"/>
  <c r="AF288" i="38"/>
  <c r="AG288" i="38"/>
  <c r="AH288" i="38"/>
  <c r="X289" i="38"/>
  <c r="Y289" i="38"/>
  <c r="Z289" i="38"/>
  <c r="AA289" i="38"/>
  <c r="AB289" i="38"/>
  <c r="AC289" i="38"/>
  <c r="AD289" i="38"/>
  <c r="AE289" i="38"/>
  <c r="AF289" i="38"/>
  <c r="AG289" i="38"/>
  <c r="AH289" i="38"/>
  <c r="X290" i="38"/>
  <c r="Y290" i="38"/>
  <c r="Z290" i="38"/>
  <c r="AA290" i="38"/>
  <c r="AB290" i="38"/>
  <c r="AC290" i="38"/>
  <c r="AD290" i="38"/>
  <c r="AE290" i="38"/>
  <c r="AF290" i="38"/>
  <c r="AG290" i="38"/>
  <c r="AH290" i="38"/>
  <c r="X291" i="38"/>
  <c r="Y291" i="38"/>
  <c r="Z291" i="38"/>
  <c r="AA291" i="38"/>
  <c r="AB291" i="38"/>
  <c r="AC291" i="38"/>
  <c r="AD291" i="38"/>
  <c r="AE291" i="38"/>
  <c r="AF291" i="38"/>
  <c r="AG291" i="38"/>
  <c r="AH291" i="38"/>
  <c r="X292" i="38"/>
  <c r="Y292" i="38"/>
  <c r="Z292" i="38"/>
  <c r="AA292" i="38"/>
  <c r="AB292" i="38"/>
  <c r="AC292" i="38"/>
  <c r="AD292" i="38"/>
  <c r="AE292" i="38"/>
  <c r="AF292" i="38"/>
  <c r="AG292" i="38"/>
  <c r="AH292" i="38"/>
  <c r="X293" i="38"/>
  <c r="Y293" i="38"/>
  <c r="Z293" i="38"/>
  <c r="AA293" i="38"/>
  <c r="AB293" i="38"/>
  <c r="AC293" i="38"/>
  <c r="AD293" i="38"/>
  <c r="AE293" i="38"/>
  <c r="AF293" i="38"/>
  <c r="AG293" i="38"/>
  <c r="AH293" i="38"/>
  <c r="X294" i="38"/>
  <c r="Y294" i="38"/>
  <c r="Z294" i="38"/>
  <c r="AA294" i="38"/>
  <c r="AB294" i="38"/>
  <c r="AC294" i="38"/>
  <c r="AD294" i="38"/>
  <c r="AE294" i="38"/>
  <c r="AF294" i="38"/>
  <c r="AG294" i="38"/>
  <c r="AH294" i="38"/>
  <c r="X295" i="38"/>
  <c r="Y295" i="38"/>
  <c r="Z295" i="38"/>
  <c r="AA295" i="38"/>
  <c r="AB295" i="38"/>
  <c r="AC295" i="38"/>
  <c r="AD295" i="38"/>
  <c r="AE295" i="38"/>
  <c r="AF295" i="38"/>
  <c r="AG295" i="38"/>
  <c r="AH295" i="38"/>
  <c r="X296" i="38"/>
  <c r="Y296" i="38"/>
  <c r="Z296" i="38"/>
  <c r="AA296" i="38"/>
  <c r="AB296" i="38"/>
  <c r="AC296" i="38"/>
  <c r="AD296" i="38"/>
  <c r="AE296" i="38"/>
  <c r="AF296" i="38"/>
  <c r="AG296" i="38"/>
  <c r="AH296" i="38"/>
  <c r="X297" i="38"/>
  <c r="Y297" i="38"/>
  <c r="Z297" i="38"/>
  <c r="AA297" i="38"/>
  <c r="AB297" i="38"/>
  <c r="AC297" i="38"/>
  <c r="AD297" i="38"/>
  <c r="AE297" i="38"/>
  <c r="AF297" i="38"/>
  <c r="AG297" i="38"/>
  <c r="AH297" i="38"/>
  <c r="X298" i="38"/>
  <c r="Y298" i="38"/>
  <c r="Z298" i="38"/>
  <c r="AA298" i="38"/>
  <c r="AB298" i="38"/>
  <c r="AC298" i="38"/>
  <c r="AD298" i="38"/>
  <c r="AE298" i="38"/>
  <c r="AF298" i="38"/>
  <c r="AG298" i="38"/>
  <c r="AH298" i="38"/>
  <c r="X299" i="38"/>
  <c r="Y299" i="38"/>
  <c r="Z299" i="38"/>
  <c r="AA299" i="38"/>
  <c r="AB299" i="38"/>
  <c r="AC299" i="38"/>
  <c r="AD299" i="38"/>
  <c r="AE299" i="38"/>
  <c r="AF299" i="38"/>
  <c r="AG299" i="38"/>
  <c r="AH299" i="38"/>
  <c r="X300" i="38"/>
  <c r="Y300" i="38"/>
  <c r="Z300" i="38"/>
  <c r="AA300" i="38"/>
  <c r="AB300" i="38"/>
  <c r="AC300" i="38"/>
  <c r="AD300" i="38"/>
  <c r="AE300" i="38"/>
  <c r="AF300" i="38"/>
  <c r="AG300" i="38"/>
  <c r="AH300" i="38"/>
  <c r="X301" i="38"/>
  <c r="Y301" i="38"/>
  <c r="Z301" i="38"/>
  <c r="AA301" i="38"/>
  <c r="AB301" i="38"/>
  <c r="AC301" i="38"/>
  <c r="AD301" i="38"/>
  <c r="AE301" i="38"/>
  <c r="AF301" i="38"/>
  <c r="AG301" i="38"/>
  <c r="AH301" i="38"/>
  <c r="X302" i="38"/>
  <c r="Y302" i="38"/>
  <c r="Z302" i="38"/>
  <c r="AA302" i="38"/>
  <c r="AB302" i="38"/>
  <c r="AC302" i="38"/>
  <c r="AD302" i="38"/>
  <c r="AE302" i="38"/>
  <c r="AF302" i="38"/>
  <c r="AG302" i="38"/>
  <c r="AH302" i="38"/>
  <c r="X303" i="38"/>
  <c r="Y303" i="38"/>
  <c r="Z303" i="38"/>
  <c r="AA303" i="38"/>
  <c r="AB303" i="38"/>
  <c r="AC303" i="38"/>
  <c r="AD303" i="38"/>
  <c r="AE303" i="38"/>
  <c r="AF303" i="38"/>
  <c r="AG303" i="38"/>
  <c r="AH303" i="38"/>
  <c r="X304" i="38"/>
  <c r="Y304" i="38"/>
  <c r="Z304" i="38"/>
  <c r="AA304" i="38"/>
  <c r="AB304" i="38"/>
  <c r="AC304" i="38"/>
  <c r="AD304" i="38"/>
  <c r="AE304" i="38"/>
  <c r="AF304" i="38"/>
  <c r="AG304" i="38"/>
  <c r="AH304" i="38"/>
  <c r="X305" i="38"/>
  <c r="Y305" i="38"/>
  <c r="Z305" i="38"/>
  <c r="AA305" i="38"/>
  <c r="AB305" i="38"/>
  <c r="AC305" i="38"/>
  <c r="AD305" i="38"/>
  <c r="AE305" i="38"/>
  <c r="AF305" i="38"/>
  <c r="AG305" i="38"/>
  <c r="AH305" i="38"/>
  <c r="X306" i="38"/>
  <c r="Y306" i="38"/>
  <c r="Z306" i="38"/>
  <c r="AA306" i="38"/>
  <c r="AB306" i="38"/>
  <c r="AC306" i="38"/>
  <c r="AD306" i="38"/>
  <c r="AE306" i="38"/>
  <c r="AF306" i="38"/>
  <c r="AG306" i="38"/>
  <c r="AH306" i="38"/>
  <c r="X307" i="38"/>
  <c r="Y307" i="38"/>
  <c r="Z307" i="38"/>
  <c r="AA307" i="38"/>
  <c r="AB307" i="38"/>
  <c r="AC307" i="38"/>
  <c r="AD307" i="38"/>
  <c r="AE307" i="38"/>
  <c r="AF307" i="38"/>
  <c r="AG307" i="38"/>
  <c r="AH307" i="38"/>
  <c r="X308" i="38"/>
  <c r="Y308" i="38"/>
  <c r="Z308" i="38"/>
  <c r="AA308" i="38"/>
  <c r="AB308" i="38"/>
  <c r="AC308" i="38"/>
  <c r="AD308" i="38"/>
  <c r="AE308" i="38"/>
  <c r="AF308" i="38"/>
  <c r="AG308" i="38"/>
  <c r="AH308" i="38"/>
  <c r="X309" i="38"/>
  <c r="Y309" i="38"/>
  <c r="Z309" i="38"/>
  <c r="AA309" i="38"/>
  <c r="AB309" i="38"/>
  <c r="AC309" i="38"/>
  <c r="AD309" i="38"/>
  <c r="AE309" i="38"/>
  <c r="AF309" i="38"/>
  <c r="AG309" i="38"/>
  <c r="AH309" i="38"/>
  <c r="X310" i="38"/>
  <c r="Y310" i="38"/>
  <c r="Z310" i="38"/>
  <c r="AA310" i="38"/>
  <c r="AB310" i="38"/>
  <c r="AC310" i="38"/>
  <c r="AD310" i="38"/>
  <c r="AE310" i="38"/>
  <c r="AF310" i="38"/>
  <c r="AG310" i="38"/>
  <c r="AH310" i="38"/>
  <c r="X311" i="38"/>
  <c r="Y311" i="38"/>
  <c r="Z311" i="38"/>
  <c r="AA311" i="38"/>
  <c r="AB311" i="38"/>
  <c r="AC311" i="38"/>
  <c r="AD311" i="38"/>
  <c r="AE311" i="38"/>
  <c r="AF311" i="38"/>
  <c r="AG311" i="38"/>
  <c r="AH311" i="38"/>
  <c r="X312" i="38"/>
  <c r="Y312" i="38"/>
  <c r="Z312" i="38"/>
  <c r="AA312" i="38"/>
  <c r="AB312" i="38"/>
  <c r="AC312" i="38"/>
  <c r="AD312" i="38"/>
  <c r="AE312" i="38"/>
  <c r="AF312" i="38"/>
  <c r="AG312" i="38"/>
  <c r="AH312" i="38"/>
  <c r="X313" i="38"/>
  <c r="Y313" i="38"/>
  <c r="Z313" i="38"/>
  <c r="AA313" i="38"/>
  <c r="AB313" i="38"/>
  <c r="AC313" i="38"/>
  <c r="AD313" i="38"/>
  <c r="AE313" i="38"/>
  <c r="AF313" i="38"/>
  <c r="AG313" i="38"/>
  <c r="AH313" i="38"/>
  <c r="X314" i="38"/>
  <c r="Y314" i="38"/>
  <c r="Z314" i="38"/>
  <c r="AA314" i="38"/>
  <c r="AB314" i="38"/>
  <c r="AC314" i="38"/>
  <c r="AD314" i="38"/>
  <c r="AE314" i="38"/>
  <c r="AF314" i="38"/>
  <c r="AG314" i="38"/>
  <c r="AH314" i="38"/>
  <c r="X315" i="38"/>
  <c r="Y315" i="38"/>
  <c r="Z315" i="38"/>
  <c r="AA315" i="38"/>
  <c r="AB315" i="38"/>
  <c r="AC315" i="38"/>
  <c r="AD315" i="38"/>
  <c r="AE315" i="38"/>
  <c r="AF315" i="38"/>
  <c r="AG315" i="38"/>
  <c r="AH315" i="38"/>
  <c r="X316" i="38"/>
  <c r="Y316" i="38"/>
  <c r="Z316" i="38"/>
  <c r="AA316" i="38"/>
  <c r="AB316" i="38"/>
  <c r="AC316" i="38"/>
  <c r="AD316" i="38"/>
  <c r="AE316" i="38"/>
  <c r="AF316" i="38"/>
  <c r="AG316" i="38"/>
  <c r="AH316" i="38"/>
  <c r="X317" i="38"/>
  <c r="Y317" i="38"/>
  <c r="Z317" i="38"/>
  <c r="AA317" i="38"/>
  <c r="AB317" i="38"/>
  <c r="AC317" i="38"/>
  <c r="AD317" i="38"/>
  <c r="AE317" i="38"/>
  <c r="AF317" i="38"/>
  <c r="AG317" i="38"/>
  <c r="AH317" i="38"/>
  <c r="X318" i="38"/>
  <c r="Y318" i="38"/>
  <c r="Z318" i="38"/>
  <c r="AA318" i="38"/>
  <c r="AB318" i="38"/>
  <c r="AC318" i="38"/>
  <c r="AD318" i="38"/>
  <c r="AE318" i="38"/>
  <c r="AF318" i="38"/>
  <c r="AG318" i="38"/>
  <c r="AH318" i="38"/>
  <c r="X319" i="38"/>
  <c r="Y319" i="38"/>
  <c r="Z319" i="38"/>
  <c r="AA319" i="38"/>
  <c r="AB319" i="38"/>
  <c r="AC319" i="38"/>
  <c r="AD319" i="38"/>
  <c r="AE319" i="38"/>
  <c r="AF319" i="38"/>
  <c r="AG319" i="38"/>
  <c r="AH319" i="38"/>
  <c r="X320" i="38"/>
  <c r="Y320" i="38"/>
  <c r="Z320" i="38"/>
  <c r="AA320" i="38"/>
  <c r="AB320" i="38"/>
  <c r="AC320" i="38"/>
  <c r="AD320" i="38"/>
  <c r="AE320" i="38"/>
  <c r="AF320" i="38"/>
  <c r="AG320" i="38"/>
  <c r="AH320" i="38"/>
  <c r="X321" i="38"/>
  <c r="Y321" i="38"/>
  <c r="Z321" i="38"/>
  <c r="AA321" i="38"/>
  <c r="AB321" i="38"/>
  <c r="AC321" i="38"/>
  <c r="AD321" i="38"/>
  <c r="AE321" i="38"/>
  <c r="AF321" i="38"/>
  <c r="AG321" i="38"/>
  <c r="AH321" i="38"/>
  <c r="X322" i="38"/>
  <c r="Y322" i="38"/>
  <c r="Z322" i="38"/>
  <c r="AA322" i="38"/>
  <c r="AB322" i="38"/>
  <c r="AC322" i="38"/>
  <c r="AD322" i="38"/>
  <c r="AE322" i="38"/>
  <c r="AF322" i="38"/>
  <c r="AG322" i="38"/>
  <c r="AH322" i="38"/>
  <c r="X323" i="38"/>
  <c r="Y323" i="38"/>
  <c r="Z323" i="38"/>
  <c r="AA323" i="38"/>
  <c r="AB323" i="38"/>
  <c r="AC323" i="38"/>
  <c r="AD323" i="38"/>
  <c r="AE323" i="38"/>
  <c r="AF323" i="38"/>
  <c r="AG323" i="38"/>
  <c r="AH323" i="38"/>
  <c r="X324" i="38"/>
  <c r="Y324" i="38"/>
  <c r="Z324" i="38"/>
  <c r="AA324" i="38"/>
  <c r="AB324" i="38"/>
  <c r="AC324" i="38"/>
  <c r="AD324" i="38"/>
  <c r="AE324" i="38"/>
  <c r="AF324" i="38"/>
  <c r="AG324" i="38"/>
  <c r="AH324" i="38"/>
  <c r="X325" i="38"/>
  <c r="Y325" i="38"/>
  <c r="Z325" i="38"/>
  <c r="AA325" i="38"/>
  <c r="AB325" i="38"/>
  <c r="AC325" i="38"/>
  <c r="AD325" i="38"/>
  <c r="AE325" i="38"/>
  <c r="AF325" i="38"/>
  <c r="AG325" i="38"/>
  <c r="AH325" i="38"/>
  <c r="X326" i="38"/>
  <c r="Y326" i="38"/>
  <c r="Z326" i="38"/>
  <c r="AA326" i="38"/>
  <c r="AB326" i="38"/>
  <c r="AC326" i="38"/>
  <c r="AD326" i="38"/>
  <c r="AE326" i="38"/>
  <c r="AF326" i="38"/>
  <c r="AG326" i="38"/>
  <c r="AH326" i="38"/>
  <c r="X327" i="38"/>
  <c r="Y327" i="38"/>
  <c r="Z327" i="38"/>
  <c r="AA327" i="38"/>
  <c r="AB327" i="38"/>
  <c r="AC327" i="38"/>
  <c r="AD327" i="38"/>
  <c r="AE327" i="38"/>
  <c r="AF327" i="38"/>
  <c r="AG327" i="38"/>
  <c r="AH327" i="38"/>
  <c r="X328" i="38"/>
  <c r="Y328" i="38"/>
  <c r="Z328" i="38"/>
  <c r="AA328" i="38"/>
  <c r="AB328" i="38"/>
  <c r="AC328" i="38"/>
  <c r="AD328" i="38"/>
  <c r="AE328" i="38"/>
  <c r="AF328" i="38"/>
  <c r="AG328" i="38"/>
  <c r="AH328" i="38"/>
  <c r="X329" i="38"/>
  <c r="Y329" i="38"/>
  <c r="Z329" i="38"/>
  <c r="AA329" i="38"/>
  <c r="AB329" i="38"/>
  <c r="AC329" i="38"/>
  <c r="AD329" i="38"/>
  <c r="AE329" i="38"/>
  <c r="AF329" i="38"/>
  <c r="AG329" i="38"/>
  <c r="AH329" i="38"/>
  <c r="X330" i="38"/>
  <c r="Y330" i="38"/>
  <c r="Z330" i="38"/>
  <c r="AA330" i="38"/>
  <c r="AB330" i="38"/>
  <c r="AC330" i="38"/>
  <c r="AD330" i="38"/>
  <c r="AE330" i="38"/>
  <c r="AF330" i="38"/>
  <c r="AG330" i="38"/>
  <c r="AH330" i="38"/>
  <c r="X331" i="38"/>
  <c r="Y331" i="38"/>
  <c r="Z331" i="38"/>
  <c r="AA331" i="38"/>
  <c r="AB331" i="38"/>
  <c r="AC331" i="38"/>
  <c r="AD331" i="38"/>
  <c r="AE331" i="38"/>
  <c r="AF331" i="38"/>
  <c r="AG331" i="38"/>
  <c r="AH331" i="38"/>
  <c r="X332" i="38"/>
  <c r="Y332" i="38"/>
  <c r="Z332" i="38"/>
  <c r="AA332" i="38"/>
  <c r="AB332" i="38"/>
  <c r="AC332" i="38"/>
  <c r="AD332" i="38"/>
  <c r="AE332" i="38"/>
  <c r="AF332" i="38"/>
  <c r="AG332" i="38"/>
  <c r="AH332" i="38"/>
  <c r="X333" i="38"/>
  <c r="Y333" i="38"/>
  <c r="Z333" i="38"/>
  <c r="AA333" i="38"/>
  <c r="AB333" i="38"/>
  <c r="AC333" i="38"/>
  <c r="AD333" i="38"/>
  <c r="AE333" i="38"/>
  <c r="AF333" i="38"/>
  <c r="AG333" i="38"/>
  <c r="AH333" i="38"/>
  <c r="X334" i="38"/>
  <c r="Y334" i="38"/>
  <c r="Z334" i="38"/>
  <c r="AA334" i="38"/>
  <c r="AB334" i="38"/>
  <c r="AC334" i="38"/>
  <c r="AD334" i="38"/>
  <c r="AE334" i="38"/>
  <c r="AF334" i="38"/>
  <c r="AG334" i="38"/>
  <c r="AH334" i="38"/>
  <c r="X335" i="38"/>
  <c r="Y335" i="38"/>
  <c r="Z335" i="38"/>
  <c r="AA335" i="38"/>
  <c r="AB335" i="38"/>
  <c r="AC335" i="38"/>
  <c r="AD335" i="38"/>
  <c r="AE335" i="38"/>
  <c r="AF335" i="38"/>
  <c r="AG335" i="38"/>
  <c r="AH335" i="38"/>
  <c r="X336" i="38"/>
  <c r="Y336" i="38"/>
  <c r="Z336" i="38"/>
  <c r="AA336" i="38"/>
  <c r="AB336" i="38"/>
  <c r="AC336" i="38"/>
  <c r="AD336" i="38"/>
  <c r="AE336" i="38"/>
  <c r="AF336" i="38"/>
  <c r="AG336" i="38"/>
  <c r="AH336" i="38"/>
  <c r="X337" i="38"/>
  <c r="Y337" i="38"/>
  <c r="Z337" i="38"/>
  <c r="AA337" i="38"/>
  <c r="AB337" i="38"/>
  <c r="AC337" i="38"/>
  <c r="AD337" i="38"/>
  <c r="AE337" i="38"/>
  <c r="AF337" i="38"/>
  <c r="AG337" i="38"/>
  <c r="AH337" i="38"/>
  <c r="X338" i="38"/>
  <c r="Y338" i="38"/>
  <c r="Z338" i="38"/>
  <c r="AA338" i="38"/>
  <c r="AB338" i="38"/>
  <c r="AC338" i="38"/>
  <c r="AD338" i="38"/>
  <c r="AE338" i="38"/>
  <c r="AF338" i="38"/>
  <c r="AG338" i="38"/>
  <c r="AH338" i="38"/>
  <c r="X339" i="38"/>
  <c r="Y339" i="38"/>
  <c r="Z339" i="38"/>
  <c r="AA339" i="38"/>
  <c r="AB339" i="38"/>
  <c r="AC339" i="38"/>
  <c r="AD339" i="38"/>
  <c r="AE339" i="38"/>
  <c r="AF339" i="38"/>
  <c r="AG339" i="38"/>
  <c r="AH339" i="38"/>
  <c r="X340" i="38"/>
  <c r="Y340" i="38"/>
  <c r="Z340" i="38"/>
  <c r="AA340" i="38"/>
  <c r="AB340" i="38"/>
  <c r="AC340" i="38"/>
  <c r="AD340" i="38"/>
  <c r="AE340" i="38"/>
  <c r="AF340" i="38"/>
  <c r="AG340" i="38"/>
  <c r="AH340" i="38"/>
  <c r="X341" i="38"/>
  <c r="Y341" i="38"/>
  <c r="Z341" i="38"/>
  <c r="AA341" i="38"/>
  <c r="AB341" i="38"/>
  <c r="AC341" i="38"/>
  <c r="AD341" i="38"/>
  <c r="AE341" i="38"/>
  <c r="AF341" i="38"/>
  <c r="AG341" i="38"/>
  <c r="AH341" i="38"/>
  <c r="X342" i="38"/>
  <c r="Y342" i="38"/>
  <c r="Z342" i="38"/>
  <c r="AA342" i="38"/>
  <c r="AB342" i="38"/>
  <c r="AC342" i="38"/>
  <c r="AD342" i="38"/>
  <c r="AE342" i="38"/>
  <c r="AF342" i="38"/>
  <c r="AG342" i="38"/>
  <c r="AH342" i="38"/>
  <c r="X343" i="38"/>
  <c r="Y343" i="38"/>
  <c r="Z343" i="38"/>
  <c r="AA343" i="38"/>
  <c r="AB343" i="38"/>
  <c r="AC343" i="38"/>
  <c r="AD343" i="38"/>
  <c r="AE343" i="38"/>
  <c r="AF343" i="38"/>
  <c r="AG343" i="38"/>
  <c r="AH343" i="38"/>
  <c r="X344" i="38"/>
  <c r="Y344" i="38"/>
  <c r="Z344" i="38"/>
  <c r="AA344" i="38"/>
  <c r="AB344" i="38"/>
  <c r="AC344" i="38"/>
  <c r="AD344" i="38"/>
  <c r="AE344" i="38"/>
  <c r="AF344" i="38"/>
  <c r="AG344" i="38"/>
  <c r="AH344" i="38"/>
  <c r="X345" i="38"/>
  <c r="Y345" i="38"/>
  <c r="Z345" i="38"/>
  <c r="AA345" i="38"/>
  <c r="AB345" i="38"/>
  <c r="AC345" i="38"/>
  <c r="AD345" i="38"/>
  <c r="AE345" i="38"/>
  <c r="AF345" i="38"/>
  <c r="AG345" i="38"/>
  <c r="AH345" i="38"/>
  <c r="X346" i="38"/>
  <c r="Y346" i="38"/>
  <c r="Z346" i="38"/>
  <c r="AA346" i="38"/>
  <c r="AB346" i="38"/>
  <c r="AC346" i="38"/>
  <c r="AD346" i="38"/>
  <c r="AE346" i="38"/>
  <c r="AF346" i="38"/>
  <c r="AG346" i="38"/>
  <c r="AH346" i="38"/>
  <c r="X347" i="38"/>
  <c r="Y347" i="38"/>
  <c r="Z347" i="38"/>
  <c r="AA347" i="38"/>
  <c r="AB347" i="38"/>
  <c r="AC347" i="38"/>
  <c r="AD347" i="38"/>
  <c r="AE347" i="38"/>
  <c r="AF347" i="38"/>
  <c r="AG347" i="38"/>
  <c r="AH347" i="38"/>
  <c r="X348" i="38"/>
  <c r="Y348" i="38"/>
  <c r="Z348" i="38"/>
  <c r="AA348" i="38"/>
  <c r="AB348" i="38"/>
  <c r="AC348" i="38"/>
  <c r="AD348" i="38"/>
  <c r="AE348" i="38"/>
  <c r="AF348" i="38"/>
  <c r="AG348" i="38"/>
  <c r="AH348" i="38"/>
  <c r="X349" i="38"/>
  <c r="Y349" i="38"/>
  <c r="Z349" i="38"/>
  <c r="AA349" i="38"/>
  <c r="AB349" i="38"/>
  <c r="AC349" i="38"/>
  <c r="AD349" i="38"/>
  <c r="AE349" i="38"/>
  <c r="AF349" i="38"/>
  <c r="AG349" i="38"/>
  <c r="AH349" i="38"/>
  <c r="X350" i="38"/>
  <c r="Y350" i="38"/>
  <c r="Z350" i="38"/>
  <c r="AA350" i="38"/>
  <c r="AB350" i="38"/>
  <c r="AC350" i="38"/>
  <c r="AD350" i="38"/>
  <c r="AE350" i="38"/>
  <c r="AF350" i="38"/>
  <c r="AG350" i="38"/>
  <c r="AH350" i="38"/>
  <c r="X351" i="38"/>
  <c r="Y351" i="38"/>
  <c r="Z351" i="38"/>
  <c r="AA351" i="38"/>
  <c r="AB351" i="38"/>
  <c r="AC351" i="38"/>
  <c r="AD351" i="38"/>
  <c r="AE351" i="38"/>
  <c r="AF351" i="38"/>
  <c r="AG351" i="38"/>
  <c r="AH351" i="38"/>
  <c r="X352" i="38"/>
  <c r="Y352" i="38"/>
  <c r="Z352" i="38"/>
  <c r="AA352" i="38"/>
  <c r="AB352" i="38"/>
  <c r="AC352" i="38"/>
  <c r="AD352" i="38"/>
  <c r="AE352" i="38"/>
  <c r="AF352" i="38"/>
  <c r="AG352" i="38"/>
  <c r="AH352" i="38"/>
  <c r="X353" i="38"/>
  <c r="Y353" i="38"/>
  <c r="Z353" i="38"/>
  <c r="AA353" i="38"/>
  <c r="AB353" i="38"/>
  <c r="AC353" i="38"/>
  <c r="AD353" i="38"/>
  <c r="AE353" i="38"/>
  <c r="AF353" i="38"/>
  <c r="AG353" i="38"/>
  <c r="AH353" i="38"/>
  <c r="X354" i="38"/>
  <c r="Y354" i="38"/>
  <c r="Z354" i="38"/>
  <c r="AA354" i="38"/>
  <c r="AB354" i="38"/>
  <c r="AC354" i="38"/>
  <c r="AD354" i="38"/>
  <c r="AE354" i="38"/>
  <c r="AF354" i="38"/>
  <c r="AG354" i="38"/>
  <c r="AH354" i="38"/>
  <c r="X355" i="38"/>
  <c r="Y355" i="38"/>
  <c r="Z355" i="38"/>
  <c r="AA355" i="38"/>
  <c r="AB355" i="38"/>
  <c r="AC355" i="38"/>
  <c r="AD355" i="38"/>
  <c r="AE355" i="38"/>
  <c r="AF355" i="38"/>
  <c r="AG355" i="38"/>
  <c r="AH355" i="38"/>
  <c r="X356" i="38"/>
  <c r="Y356" i="38"/>
  <c r="Z356" i="38"/>
  <c r="AA356" i="38"/>
  <c r="AB356" i="38"/>
  <c r="AC356" i="38"/>
  <c r="AD356" i="38"/>
  <c r="AE356" i="38"/>
  <c r="AF356" i="38"/>
  <c r="AG356" i="38"/>
  <c r="AH356" i="38"/>
  <c r="X357" i="38"/>
  <c r="Y357" i="38"/>
  <c r="Z357" i="38"/>
  <c r="AA357" i="38"/>
  <c r="AB357" i="38"/>
  <c r="AC357" i="38"/>
  <c r="AD357" i="38"/>
  <c r="AE357" i="38"/>
  <c r="AF357" i="38"/>
  <c r="AG357" i="38"/>
  <c r="AH357" i="38"/>
  <c r="X358" i="38"/>
  <c r="Y358" i="38"/>
  <c r="Z358" i="38"/>
  <c r="AA358" i="38"/>
  <c r="AB358" i="38"/>
  <c r="AC358" i="38"/>
  <c r="AD358" i="38"/>
  <c r="AE358" i="38"/>
  <c r="AF358" i="38"/>
  <c r="AG358" i="38"/>
  <c r="AH358" i="38"/>
  <c r="X359" i="38"/>
  <c r="Y359" i="38"/>
  <c r="Z359" i="38"/>
  <c r="AA359" i="38"/>
  <c r="AB359" i="38"/>
  <c r="AC359" i="38"/>
  <c r="AD359" i="38"/>
  <c r="AE359" i="38"/>
  <c r="AF359" i="38"/>
  <c r="AG359" i="38"/>
  <c r="AH359" i="38"/>
  <c r="X360" i="38"/>
  <c r="Y360" i="38"/>
  <c r="Z360" i="38"/>
  <c r="AA360" i="38"/>
  <c r="AB360" i="38"/>
  <c r="AC360" i="38"/>
  <c r="AD360" i="38"/>
  <c r="AE360" i="38"/>
  <c r="AF360" i="38"/>
  <c r="AG360" i="38"/>
  <c r="AH360" i="38"/>
  <c r="X361" i="38"/>
  <c r="Y361" i="38"/>
  <c r="Z361" i="38"/>
  <c r="AA361" i="38"/>
  <c r="AB361" i="38"/>
  <c r="AC361" i="38"/>
  <c r="AD361" i="38"/>
  <c r="AE361" i="38"/>
  <c r="AF361" i="38"/>
  <c r="AG361" i="38"/>
  <c r="AH361" i="38"/>
  <c r="X362" i="38"/>
  <c r="Y362" i="38"/>
  <c r="Z362" i="38"/>
  <c r="AA362" i="38"/>
  <c r="AB362" i="38"/>
  <c r="AC362" i="38"/>
  <c r="AD362" i="38"/>
  <c r="AE362" i="38"/>
  <c r="AF362" i="38"/>
  <c r="AG362" i="38"/>
  <c r="AH362" i="38"/>
  <c r="X363" i="38"/>
  <c r="Y363" i="38"/>
  <c r="Z363" i="38"/>
  <c r="AA363" i="38"/>
  <c r="AB363" i="38"/>
  <c r="AC363" i="38"/>
  <c r="AD363" i="38"/>
  <c r="AE363" i="38"/>
  <c r="AF363" i="38"/>
  <c r="AG363" i="38"/>
  <c r="AH363" i="38"/>
  <c r="X364" i="38"/>
  <c r="Y364" i="38"/>
  <c r="Z364" i="38"/>
  <c r="AA364" i="38"/>
  <c r="AB364" i="38"/>
  <c r="AC364" i="38"/>
  <c r="AD364" i="38"/>
  <c r="AE364" i="38"/>
  <c r="AF364" i="38"/>
  <c r="AG364" i="38"/>
  <c r="AH364" i="38"/>
  <c r="X365" i="38"/>
  <c r="Y365" i="38"/>
  <c r="Z365" i="38"/>
  <c r="AA365" i="38"/>
  <c r="AB365" i="38"/>
  <c r="AC365" i="38"/>
  <c r="AD365" i="38"/>
  <c r="AE365" i="38"/>
  <c r="AF365" i="38"/>
  <c r="AG365" i="38"/>
  <c r="AH365" i="38"/>
  <c r="X366" i="38"/>
  <c r="Y366" i="38"/>
  <c r="Z366" i="38"/>
  <c r="AA366" i="38"/>
  <c r="AB366" i="38"/>
  <c r="AC366" i="38"/>
  <c r="AD366" i="38"/>
  <c r="AE366" i="38"/>
  <c r="AF366" i="38"/>
  <c r="AG366" i="38"/>
  <c r="AH366" i="38"/>
  <c r="X367" i="38"/>
  <c r="Y367" i="38"/>
  <c r="Z367" i="38"/>
  <c r="AA367" i="38"/>
  <c r="AB367" i="38"/>
  <c r="AC367" i="38"/>
  <c r="AD367" i="38"/>
  <c r="AE367" i="38"/>
  <c r="AF367" i="38"/>
  <c r="AG367" i="38"/>
  <c r="AH367" i="38"/>
  <c r="X368" i="38"/>
  <c r="Y368" i="38"/>
  <c r="Z368" i="38"/>
  <c r="AA368" i="38"/>
  <c r="AB368" i="38"/>
  <c r="AC368" i="38"/>
  <c r="AD368" i="38"/>
  <c r="AE368" i="38"/>
  <c r="AF368" i="38"/>
  <c r="AG368" i="38"/>
  <c r="AH368" i="38"/>
  <c r="X369" i="38"/>
  <c r="Y369" i="38"/>
  <c r="Z369" i="38"/>
  <c r="AA369" i="38"/>
  <c r="AB369" i="38"/>
  <c r="AC369" i="38"/>
  <c r="AD369" i="38"/>
  <c r="AE369" i="38"/>
  <c r="AF369" i="38"/>
  <c r="AG369" i="38"/>
  <c r="AH369" i="38"/>
  <c r="X370" i="38"/>
  <c r="Y370" i="38"/>
  <c r="Z370" i="38"/>
  <c r="AA370" i="38"/>
  <c r="AB370" i="38"/>
  <c r="AC370" i="38"/>
  <c r="AD370" i="38"/>
  <c r="AE370" i="38"/>
  <c r="AF370" i="38"/>
  <c r="AG370" i="38"/>
  <c r="AH370" i="38"/>
  <c r="X371" i="38"/>
  <c r="Y371" i="38"/>
  <c r="Z371" i="38"/>
  <c r="AA371" i="38"/>
  <c r="AB371" i="38"/>
  <c r="AC371" i="38"/>
  <c r="AD371" i="38"/>
  <c r="AE371" i="38"/>
  <c r="AF371" i="38"/>
  <c r="AG371" i="38"/>
  <c r="AH371" i="38"/>
  <c r="X372" i="38"/>
  <c r="Y372" i="38"/>
  <c r="Z372" i="38"/>
  <c r="AA372" i="38"/>
  <c r="AB372" i="38"/>
  <c r="AC372" i="38"/>
  <c r="AD372" i="38"/>
  <c r="AE372" i="38"/>
  <c r="AF372" i="38"/>
  <c r="AG372" i="38"/>
  <c r="AH372" i="38"/>
  <c r="X373" i="38"/>
  <c r="Y373" i="38"/>
  <c r="Z373" i="38"/>
  <c r="AA373" i="38"/>
  <c r="AB373" i="38"/>
  <c r="AC373" i="38"/>
  <c r="AD373" i="38"/>
  <c r="AE373" i="38"/>
  <c r="AF373" i="38"/>
  <c r="AG373" i="38"/>
  <c r="AH373" i="38"/>
  <c r="X374" i="38"/>
  <c r="Y374" i="38"/>
  <c r="Z374" i="38"/>
  <c r="AA374" i="38"/>
  <c r="AB374" i="38"/>
  <c r="AC374" i="38"/>
  <c r="AD374" i="38"/>
  <c r="AE374" i="38"/>
  <c r="AF374" i="38"/>
  <c r="AG374" i="38"/>
  <c r="AH374" i="38"/>
  <c r="X375" i="38"/>
  <c r="Y375" i="38"/>
  <c r="Z375" i="38"/>
  <c r="AA375" i="38"/>
  <c r="AB375" i="38"/>
  <c r="AC375" i="38"/>
  <c r="AD375" i="38"/>
  <c r="AE375" i="38"/>
  <c r="AF375" i="38"/>
  <c r="AG375" i="38"/>
  <c r="AH375" i="38"/>
  <c r="X376" i="38"/>
  <c r="Y376" i="38"/>
  <c r="Z376" i="38"/>
  <c r="AA376" i="38"/>
  <c r="AB376" i="38"/>
  <c r="AC376" i="38"/>
  <c r="AD376" i="38"/>
  <c r="AE376" i="38"/>
  <c r="AF376" i="38"/>
  <c r="AG376" i="38"/>
  <c r="AH376" i="38"/>
  <c r="X377" i="38"/>
  <c r="Y377" i="38"/>
  <c r="Z377" i="38"/>
  <c r="AA377" i="38"/>
  <c r="AB377" i="38"/>
  <c r="AC377" i="38"/>
  <c r="AD377" i="38"/>
  <c r="AE377" i="38"/>
  <c r="AF377" i="38"/>
  <c r="AG377" i="38"/>
  <c r="AH377" i="38"/>
  <c r="X378" i="38"/>
  <c r="Y378" i="38"/>
  <c r="Z378" i="38"/>
  <c r="AA378" i="38"/>
  <c r="AB378" i="38"/>
  <c r="AC378" i="38"/>
  <c r="AD378" i="38"/>
  <c r="AE378" i="38"/>
  <c r="AF378" i="38"/>
  <c r="AG378" i="38"/>
  <c r="AH378" i="38"/>
  <c r="X379" i="38"/>
  <c r="Y379" i="38"/>
  <c r="Z379" i="38"/>
  <c r="AA379" i="38"/>
  <c r="AB379" i="38"/>
  <c r="AC379" i="38"/>
  <c r="AD379" i="38"/>
  <c r="AE379" i="38"/>
  <c r="AF379" i="38"/>
  <c r="AG379" i="38"/>
  <c r="AH379" i="38"/>
  <c r="X380" i="38"/>
  <c r="Y380" i="38"/>
  <c r="Z380" i="38"/>
  <c r="AA380" i="38"/>
  <c r="AB380" i="38"/>
  <c r="AC380" i="38"/>
  <c r="AD380" i="38"/>
  <c r="AE380" i="38"/>
  <c r="AF380" i="38"/>
  <c r="AG380" i="38"/>
  <c r="AH380" i="38"/>
  <c r="X381" i="38"/>
  <c r="Y381" i="38"/>
  <c r="Z381" i="38"/>
  <c r="AA381" i="38"/>
  <c r="AB381" i="38"/>
  <c r="AC381" i="38"/>
  <c r="AD381" i="38"/>
  <c r="AE381" i="38"/>
  <c r="AF381" i="38"/>
  <c r="AG381" i="38"/>
  <c r="AH381" i="38"/>
  <c r="X382" i="38"/>
  <c r="Y382" i="38"/>
  <c r="Z382" i="38"/>
  <c r="AA382" i="38"/>
  <c r="AB382" i="38"/>
  <c r="AC382" i="38"/>
  <c r="AD382" i="38"/>
  <c r="AE382" i="38"/>
  <c r="AF382" i="38"/>
  <c r="AG382" i="38"/>
  <c r="AH382" i="38"/>
  <c r="X383" i="38"/>
  <c r="Y383" i="38"/>
  <c r="Z383" i="38"/>
  <c r="AA383" i="38"/>
  <c r="AB383" i="38"/>
  <c r="AC383" i="38"/>
  <c r="AD383" i="38"/>
  <c r="AE383" i="38"/>
  <c r="AF383" i="38"/>
  <c r="AG383" i="38"/>
  <c r="AH383" i="38"/>
  <c r="X384" i="38"/>
  <c r="Y384" i="38"/>
  <c r="Z384" i="38"/>
  <c r="AA384" i="38"/>
  <c r="AB384" i="38"/>
  <c r="AC384" i="38"/>
  <c r="AD384" i="38"/>
  <c r="AE384" i="38"/>
  <c r="AF384" i="38"/>
  <c r="AG384" i="38"/>
  <c r="AH384" i="38"/>
  <c r="X385" i="38"/>
  <c r="Y385" i="38"/>
  <c r="Z385" i="38"/>
  <c r="AA385" i="38"/>
  <c r="AB385" i="38"/>
  <c r="AC385" i="38"/>
  <c r="AD385" i="38"/>
  <c r="AE385" i="38"/>
  <c r="AF385" i="38"/>
  <c r="AG385" i="38"/>
  <c r="AH385" i="38"/>
  <c r="X386" i="38"/>
  <c r="Y386" i="38"/>
  <c r="Z386" i="38"/>
  <c r="AA386" i="38"/>
  <c r="AB386" i="38"/>
  <c r="AC386" i="38"/>
  <c r="AD386" i="38"/>
  <c r="AE386" i="38"/>
  <c r="AF386" i="38"/>
  <c r="AG386" i="38"/>
  <c r="AH386" i="38"/>
  <c r="X387" i="38"/>
  <c r="Y387" i="38"/>
  <c r="Z387" i="38"/>
  <c r="AA387" i="38"/>
  <c r="AB387" i="38"/>
  <c r="AC387" i="38"/>
  <c r="AD387" i="38"/>
  <c r="AE387" i="38"/>
  <c r="AF387" i="38"/>
  <c r="AG387" i="38"/>
  <c r="AH387" i="38"/>
  <c r="X388" i="38"/>
  <c r="Y388" i="38"/>
  <c r="Z388" i="38"/>
  <c r="AA388" i="38"/>
  <c r="AB388" i="38"/>
  <c r="AC388" i="38"/>
  <c r="AD388" i="38"/>
  <c r="AE388" i="38"/>
  <c r="AF388" i="38"/>
  <c r="AG388" i="38"/>
  <c r="AH388" i="38"/>
  <c r="X389" i="38"/>
  <c r="Y389" i="38"/>
  <c r="Z389" i="38"/>
  <c r="AA389" i="38"/>
  <c r="AB389" i="38"/>
  <c r="AC389" i="38"/>
  <c r="AD389" i="38"/>
  <c r="AE389" i="38"/>
  <c r="AF389" i="38"/>
  <c r="AG389" i="38"/>
  <c r="AH389" i="38"/>
  <c r="X390" i="38"/>
  <c r="Y390" i="38"/>
  <c r="Z390" i="38"/>
  <c r="AA390" i="38"/>
  <c r="AB390" i="38"/>
  <c r="AC390" i="38"/>
  <c r="AD390" i="38"/>
  <c r="AE390" i="38"/>
  <c r="AF390" i="38"/>
  <c r="AG390" i="38"/>
  <c r="AH390" i="38"/>
  <c r="X391" i="38"/>
  <c r="Y391" i="38"/>
  <c r="Z391" i="38"/>
  <c r="AA391" i="38"/>
  <c r="AB391" i="38"/>
  <c r="AC391" i="38"/>
  <c r="AD391" i="38"/>
  <c r="AE391" i="38"/>
  <c r="AF391" i="38"/>
  <c r="AG391" i="38"/>
  <c r="AH391" i="38"/>
  <c r="X392" i="38"/>
  <c r="Y392" i="38"/>
  <c r="Z392" i="38"/>
  <c r="AA392" i="38"/>
  <c r="AB392" i="38"/>
  <c r="AC392" i="38"/>
  <c r="AD392" i="38"/>
  <c r="AE392" i="38"/>
  <c r="AF392" i="38"/>
  <c r="AG392" i="38"/>
  <c r="AH392" i="38"/>
  <c r="X393" i="38"/>
  <c r="Y393" i="38"/>
  <c r="Z393" i="38"/>
  <c r="AA393" i="38"/>
  <c r="AB393" i="38"/>
  <c r="AC393" i="38"/>
  <c r="AD393" i="38"/>
  <c r="AE393" i="38"/>
  <c r="AF393" i="38"/>
  <c r="AG393" i="38"/>
  <c r="AH393" i="38"/>
  <c r="X394" i="38"/>
  <c r="Y394" i="38"/>
  <c r="Z394" i="38"/>
  <c r="AA394" i="38"/>
  <c r="AB394" i="38"/>
  <c r="AC394" i="38"/>
  <c r="AD394" i="38"/>
  <c r="AE394" i="38"/>
  <c r="AF394" i="38"/>
  <c r="AG394" i="38"/>
  <c r="AH394" i="38"/>
  <c r="X395" i="38"/>
  <c r="Y395" i="38"/>
  <c r="Z395" i="38"/>
  <c r="AA395" i="38"/>
  <c r="AB395" i="38"/>
  <c r="AC395" i="38"/>
  <c r="AD395" i="38"/>
  <c r="AE395" i="38"/>
  <c r="AF395" i="38"/>
  <c r="AG395" i="38"/>
  <c r="AH395" i="38"/>
  <c r="X396" i="38"/>
  <c r="Y396" i="38"/>
  <c r="Z396" i="38"/>
  <c r="AA396" i="38"/>
  <c r="AB396" i="38"/>
  <c r="AC396" i="38"/>
  <c r="AD396" i="38"/>
  <c r="AE396" i="38"/>
  <c r="AF396" i="38"/>
  <c r="AG396" i="38"/>
  <c r="AH396" i="38"/>
  <c r="X397" i="38"/>
  <c r="Y397" i="38"/>
  <c r="Z397" i="38"/>
  <c r="AA397" i="38"/>
  <c r="AB397" i="38"/>
  <c r="AC397" i="38"/>
  <c r="AD397" i="38"/>
  <c r="AE397" i="38"/>
  <c r="AF397" i="38"/>
  <c r="AG397" i="38"/>
  <c r="AH397" i="38"/>
  <c r="X398" i="38"/>
  <c r="Y398" i="38"/>
  <c r="Z398" i="38"/>
  <c r="AA398" i="38"/>
  <c r="AB398" i="38"/>
  <c r="AC398" i="38"/>
  <c r="AD398" i="38"/>
  <c r="AE398" i="38"/>
  <c r="AF398" i="38"/>
  <c r="AG398" i="38"/>
  <c r="AH398" i="38"/>
  <c r="X399" i="38"/>
  <c r="Y399" i="38"/>
  <c r="Z399" i="38"/>
  <c r="AA399" i="38"/>
  <c r="AB399" i="38"/>
  <c r="AC399" i="38"/>
  <c r="AD399" i="38"/>
  <c r="AE399" i="38"/>
  <c r="AF399" i="38"/>
  <c r="AG399" i="38"/>
  <c r="AH399" i="38"/>
  <c r="X400" i="38"/>
  <c r="Y400" i="38"/>
  <c r="Z400" i="38"/>
  <c r="AA400" i="38"/>
  <c r="AB400" i="38"/>
  <c r="AC400" i="38"/>
  <c r="AD400" i="38"/>
  <c r="AE400" i="38"/>
  <c r="AF400" i="38"/>
  <c r="AG400" i="38"/>
  <c r="AH400" i="38"/>
  <c r="X401" i="38"/>
  <c r="Y401" i="38"/>
  <c r="Z401" i="38"/>
  <c r="AA401" i="38"/>
  <c r="AB401" i="38"/>
  <c r="AC401" i="38"/>
  <c r="AD401" i="38"/>
  <c r="AE401" i="38"/>
  <c r="AF401" i="38"/>
  <c r="AG401" i="38"/>
  <c r="AH401" i="38"/>
  <c r="X402" i="38"/>
  <c r="Y402" i="38"/>
  <c r="Z402" i="38"/>
  <c r="AA402" i="38"/>
  <c r="AB402" i="38"/>
  <c r="AC402" i="38"/>
  <c r="AD402" i="38"/>
  <c r="AE402" i="38"/>
  <c r="AF402" i="38"/>
  <c r="AG402" i="38"/>
  <c r="AH402" i="38"/>
  <c r="X403" i="38"/>
  <c r="Y403" i="38"/>
  <c r="Z403" i="38"/>
  <c r="AA403" i="38"/>
  <c r="AB403" i="38"/>
  <c r="AC403" i="38"/>
  <c r="AD403" i="38"/>
  <c r="AE403" i="38"/>
  <c r="AF403" i="38"/>
  <c r="AG403" i="38"/>
  <c r="AH403" i="38"/>
  <c r="X404" i="38"/>
  <c r="Y404" i="38"/>
  <c r="Z404" i="38"/>
  <c r="AA404" i="38"/>
  <c r="AB404" i="38"/>
  <c r="AC404" i="38"/>
  <c r="AD404" i="38"/>
  <c r="AE404" i="38"/>
  <c r="AF404" i="38"/>
  <c r="AG404" i="38"/>
  <c r="AH404" i="38"/>
  <c r="X405" i="38"/>
  <c r="Y405" i="38"/>
  <c r="Z405" i="38"/>
  <c r="AA405" i="38"/>
  <c r="AB405" i="38"/>
  <c r="AC405" i="38"/>
  <c r="AD405" i="38"/>
  <c r="AE405" i="38"/>
  <c r="AF405" i="38"/>
  <c r="AG405" i="38"/>
  <c r="AH405" i="38"/>
  <c r="X406" i="38"/>
  <c r="Y406" i="38"/>
  <c r="Z406" i="38"/>
  <c r="AA406" i="38"/>
  <c r="AB406" i="38"/>
  <c r="AC406" i="38"/>
  <c r="AD406" i="38"/>
  <c r="AE406" i="38"/>
  <c r="AF406" i="38"/>
  <c r="AG406" i="38"/>
  <c r="AH406" i="38"/>
  <c r="X407" i="38"/>
  <c r="Y407" i="38"/>
  <c r="Z407" i="38"/>
  <c r="AA407" i="38"/>
  <c r="AB407" i="38"/>
  <c r="AC407" i="38"/>
  <c r="AD407" i="38"/>
  <c r="AE407" i="38"/>
  <c r="AF407" i="38"/>
  <c r="AG407" i="38"/>
  <c r="AH407" i="38"/>
  <c r="X408" i="38"/>
  <c r="Y408" i="38"/>
  <c r="Z408" i="38"/>
  <c r="AA408" i="38"/>
  <c r="AB408" i="38"/>
  <c r="AC408" i="38"/>
  <c r="AD408" i="38"/>
  <c r="AE408" i="38"/>
  <c r="AF408" i="38"/>
  <c r="AG408" i="38"/>
  <c r="AH408" i="38"/>
  <c r="X409" i="38"/>
  <c r="Y409" i="38"/>
  <c r="Z409" i="38"/>
  <c r="AA409" i="38"/>
  <c r="AB409" i="38"/>
  <c r="AC409" i="38"/>
  <c r="AD409" i="38"/>
  <c r="AE409" i="38"/>
  <c r="AF409" i="38"/>
  <c r="AG409" i="38"/>
  <c r="AH409" i="38"/>
  <c r="X410" i="38"/>
  <c r="Y410" i="38"/>
  <c r="Z410" i="38"/>
  <c r="AA410" i="38"/>
  <c r="AB410" i="38"/>
  <c r="AC410" i="38"/>
  <c r="AD410" i="38"/>
  <c r="AE410" i="38"/>
  <c r="AF410" i="38"/>
  <c r="AG410" i="38"/>
  <c r="AH410" i="38"/>
  <c r="X411" i="38"/>
  <c r="Y411" i="38"/>
  <c r="Z411" i="38"/>
  <c r="AA411" i="38"/>
  <c r="AB411" i="38"/>
  <c r="AC411" i="38"/>
  <c r="AD411" i="38"/>
  <c r="AE411" i="38"/>
  <c r="AF411" i="38"/>
  <c r="AG411" i="38"/>
  <c r="AH411" i="38"/>
  <c r="X412" i="38"/>
  <c r="Y412" i="38"/>
  <c r="Z412" i="38"/>
  <c r="AA412" i="38"/>
  <c r="AB412" i="38"/>
  <c r="AC412" i="38"/>
  <c r="AD412" i="38"/>
  <c r="AE412" i="38"/>
  <c r="AF412" i="38"/>
  <c r="AG412" i="38"/>
  <c r="AH412" i="38"/>
  <c r="X413" i="38"/>
  <c r="Y413" i="38"/>
  <c r="Z413" i="38"/>
  <c r="AA413" i="38"/>
  <c r="AB413" i="38"/>
  <c r="AC413" i="38"/>
  <c r="AD413" i="38"/>
  <c r="AE413" i="38"/>
  <c r="AF413" i="38"/>
  <c r="AG413" i="38"/>
  <c r="AH413" i="38"/>
  <c r="X414" i="38"/>
  <c r="Y414" i="38"/>
  <c r="Z414" i="38"/>
  <c r="AA414" i="38"/>
  <c r="AB414" i="38"/>
  <c r="AC414" i="38"/>
  <c r="AD414" i="38"/>
  <c r="AE414" i="38"/>
  <c r="AF414" i="38"/>
  <c r="AG414" i="38"/>
  <c r="AH414" i="38"/>
  <c r="X415" i="38"/>
  <c r="Y415" i="38"/>
  <c r="Z415" i="38"/>
  <c r="AA415" i="38"/>
  <c r="AB415" i="38"/>
  <c r="AC415" i="38"/>
  <c r="AD415" i="38"/>
  <c r="AE415" i="38"/>
  <c r="AF415" i="38"/>
  <c r="AG415" i="38"/>
  <c r="AH415" i="38"/>
  <c r="X416" i="38"/>
  <c r="Y416" i="38"/>
  <c r="Z416" i="38"/>
  <c r="AA416" i="38"/>
  <c r="AB416" i="38"/>
  <c r="AC416" i="38"/>
  <c r="AD416" i="38"/>
  <c r="AE416" i="38"/>
  <c r="AF416" i="38"/>
  <c r="AG416" i="38"/>
  <c r="AH416" i="38"/>
  <c r="X417" i="38"/>
  <c r="Y417" i="38"/>
  <c r="Z417" i="38"/>
  <c r="AA417" i="38"/>
  <c r="AB417" i="38"/>
  <c r="AC417" i="38"/>
  <c r="AD417" i="38"/>
  <c r="AE417" i="38"/>
  <c r="AF417" i="38"/>
  <c r="AG417" i="38"/>
  <c r="AH417" i="38"/>
  <c r="X418" i="38"/>
  <c r="Y418" i="38"/>
  <c r="Z418" i="38"/>
  <c r="AA418" i="38"/>
  <c r="AB418" i="38"/>
  <c r="AC418" i="38"/>
  <c r="AD418" i="38"/>
  <c r="AE418" i="38"/>
  <c r="AF418" i="38"/>
  <c r="AG418" i="38"/>
  <c r="AH418" i="38"/>
  <c r="X419" i="38"/>
  <c r="Y419" i="38"/>
  <c r="Z419" i="38"/>
  <c r="AA419" i="38"/>
  <c r="AB419" i="38"/>
  <c r="AC419" i="38"/>
  <c r="AD419" i="38"/>
  <c r="AE419" i="38"/>
  <c r="AF419" i="38"/>
  <c r="AG419" i="38"/>
  <c r="AH419" i="38"/>
  <c r="X420" i="38"/>
  <c r="Y420" i="38"/>
  <c r="Z420" i="38"/>
  <c r="AA420" i="38"/>
  <c r="AB420" i="38"/>
  <c r="AC420" i="38"/>
  <c r="AD420" i="38"/>
  <c r="AE420" i="38"/>
  <c r="AF420" i="38"/>
  <c r="AG420" i="38"/>
  <c r="AH420" i="38"/>
  <c r="X421" i="38"/>
  <c r="Y421" i="38"/>
  <c r="Z421" i="38"/>
  <c r="AA421" i="38"/>
  <c r="AB421" i="38"/>
  <c r="AC421" i="38"/>
  <c r="AD421" i="38"/>
  <c r="AE421" i="38"/>
  <c r="AF421" i="38"/>
  <c r="AG421" i="38"/>
  <c r="AH421" i="38"/>
  <c r="X422" i="38"/>
  <c r="Y422" i="38"/>
  <c r="Z422" i="38"/>
  <c r="AA422" i="38"/>
  <c r="AB422" i="38"/>
  <c r="AC422" i="38"/>
  <c r="AD422" i="38"/>
  <c r="AE422" i="38"/>
  <c r="AF422" i="38"/>
  <c r="AG422" i="38"/>
  <c r="AH422" i="38"/>
  <c r="X423" i="38"/>
  <c r="Y423" i="38"/>
  <c r="Z423" i="38"/>
  <c r="AA423" i="38"/>
  <c r="AB423" i="38"/>
  <c r="AC423" i="38"/>
  <c r="AD423" i="38"/>
  <c r="AE423" i="38"/>
  <c r="AF423" i="38"/>
  <c r="AG423" i="38"/>
  <c r="AH423" i="38"/>
  <c r="X424" i="38"/>
  <c r="Y424" i="38"/>
  <c r="Z424" i="38"/>
  <c r="AA424" i="38"/>
  <c r="AB424" i="38"/>
  <c r="AC424" i="38"/>
  <c r="AD424" i="38"/>
  <c r="AE424" i="38"/>
  <c r="AF424" i="38"/>
  <c r="AG424" i="38"/>
  <c r="AH424" i="38"/>
  <c r="X425" i="38"/>
  <c r="Y425" i="38"/>
  <c r="Z425" i="38"/>
  <c r="AA425" i="38"/>
  <c r="AB425" i="38"/>
  <c r="AC425" i="38"/>
  <c r="AD425" i="38"/>
  <c r="AE425" i="38"/>
  <c r="AF425" i="38"/>
  <c r="AG425" i="38"/>
  <c r="AH425" i="38"/>
  <c r="X426" i="38"/>
  <c r="Y426" i="38"/>
  <c r="Z426" i="38"/>
  <c r="AA426" i="38"/>
  <c r="AB426" i="38"/>
  <c r="AC426" i="38"/>
  <c r="AD426" i="38"/>
  <c r="AE426" i="38"/>
  <c r="AF426" i="38"/>
  <c r="AG426" i="38"/>
  <c r="AH426" i="38"/>
  <c r="X427" i="38"/>
  <c r="Y427" i="38"/>
  <c r="Z427" i="38"/>
  <c r="AA427" i="38"/>
  <c r="AB427" i="38"/>
  <c r="AC427" i="38"/>
  <c r="AD427" i="38"/>
  <c r="AE427" i="38"/>
  <c r="AF427" i="38"/>
  <c r="AG427" i="38"/>
  <c r="AH427" i="38"/>
  <c r="X428" i="38"/>
  <c r="Y428" i="38"/>
  <c r="Z428" i="38"/>
  <c r="AA428" i="38"/>
  <c r="AB428" i="38"/>
  <c r="AC428" i="38"/>
  <c r="AD428" i="38"/>
  <c r="AE428" i="38"/>
  <c r="AF428" i="38"/>
  <c r="AG428" i="38"/>
  <c r="AH428" i="38"/>
  <c r="X429" i="38"/>
  <c r="Y429" i="38"/>
  <c r="Z429" i="38"/>
  <c r="AA429" i="38"/>
  <c r="AB429" i="38"/>
  <c r="AC429" i="38"/>
  <c r="AD429" i="38"/>
  <c r="AE429" i="38"/>
  <c r="AF429" i="38"/>
  <c r="AG429" i="38"/>
  <c r="AH429" i="38"/>
  <c r="X430" i="38"/>
  <c r="Y430" i="38"/>
  <c r="Z430" i="38"/>
  <c r="AA430" i="38"/>
  <c r="AB430" i="38"/>
  <c r="AC430" i="38"/>
  <c r="AD430" i="38"/>
  <c r="AE430" i="38"/>
  <c r="AF430" i="38"/>
  <c r="AG430" i="38"/>
  <c r="AH430" i="38"/>
  <c r="X431" i="38"/>
  <c r="Y431" i="38"/>
  <c r="Z431" i="38"/>
  <c r="AA431" i="38"/>
  <c r="AB431" i="38"/>
  <c r="AC431" i="38"/>
  <c r="AD431" i="38"/>
  <c r="AE431" i="38"/>
  <c r="AF431" i="38"/>
  <c r="AG431" i="38"/>
  <c r="AH431" i="38"/>
  <c r="X432" i="38"/>
  <c r="Y432" i="38"/>
  <c r="Z432" i="38"/>
  <c r="AA432" i="38"/>
  <c r="AB432" i="38"/>
  <c r="AC432" i="38"/>
  <c r="AD432" i="38"/>
  <c r="AE432" i="38"/>
  <c r="AF432" i="38"/>
  <c r="AG432" i="38"/>
  <c r="AH432" i="38"/>
  <c r="X433" i="38"/>
  <c r="Y433" i="38"/>
  <c r="Z433" i="38"/>
  <c r="AA433" i="38"/>
  <c r="AB433" i="38"/>
  <c r="AC433" i="38"/>
  <c r="AD433" i="38"/>
  <c r="AE433" i="38"/>
  <c r="AF433" i="38"/>
  <c r="AG433" i="38"/>
  <c r="AH433" i="38"/>
  <c r="X434" i="38"/>
  <c r="Y434" i="38"/>
  <c r="Z434" i="38"/>
  <c r="AA434" i="38"/>
  <c r="AB434" i="38"/>
  <c r="AC434" i="38"/>
  <c r="AD434" i="38"/>
  <c r="AE434" i="38"/>
  <c r="AF434" i="38"/>
  <c r="AG434" i="38"/>
  <c r="AH434" i="38"/>
  <c r="X435" i="38"/>
  <c r="Y435" i="38"/>
  <c r="Z435" i="38"/>
  <c r="AA435" i="38"/>
  <c r="AB435" i="38"/>
  <c r="AC435" i="38"/>
  <c r="AD435" i="38"/>
  <c r="AE435" i="38"/>
  <c r="AF435" i="38"/>
  <c r="AG435" i="38"/>
  <c r="AH435" i="38"/>
  <c r="X436" i="38"/>
  <c r="Y436" i="38"/>
  <c r="Z436" i="38"/>
  <c r="AA436" i="38"/>
  <c r="AB436" i="38"/>
  <c r="AC436" i="38"/>
  <c r="AD436" i="38"/>
  <c r="AE436" i="38"/>
  <c r="AF436" i="38"/>
  <c r="AG436" i="38"/>
  <c r="AH436" i="38"/>
  <c r="X437" i="38"/>
  <c r="Y437" i="38"/>
  <c r="Z437" i="38"/>
  <c r="AA437" i="38"/>
  <c r="AB437" i="38"/>
  <c r="AC437" i="38"/>
  <c r="AD437" i="38"/>
  <c r="AE437" i="38"/>
  <c r="AF437" i="38"/>
  <c r="AG437" i="38"/>
  <c r="AH437" i="38"/>
  <c r="X438" i="38"/>
  <c r="Y438" i="38"/>
  <c r="Z438" i="38"/>
  <c r="AA438" i="38"/>
  <c r="AB438" i="38"/>
  <c r="AC438" i="38"/>
  <c r="AD438" i="38"/>
  <c r="AE438" i="38"/>
  <c r="AF438" i="38"/>
  <c r="AG438" i="38"/>
  <c r="AH438" i="38"/>
  <c r="X439" i="38"/>
  <c r="Y439" i="38"/>
  <c r="Z439" i="38"/>
  <c r="AA439" i="38"/>
  <c r="AB439" i="38"/>
  <c r="AC439" i="38"/>
  <c r="AD439" i="38"/>
  <c r="AE439" i="38"/>
  <c r="AF439" i="38"/>
  <c r="AG439" i="38"/>
  <c r="AH439" i="38"/>
  <c r="X440" i="38"/>
  <c r="Y440" i="38"/>
  <c r="Z440" i="38"/>
  <c r="AA440" i="38"/>
  <c r="AB440" i="38"/>
  <c r="AC440" i="38"/>
  <c r="AD440" i="38"/>
  <c r="AE440" i="38"/>
  <c r="AF440" i="38"/>
  <c r="AG440" i="38"/>
  <c r="AH440" i="38"/>
  <c r="X441" i="38"/>
  <c r="Y441" i="38"/>
  <c r="Z441" i="38"/>
  <c r="AA441" i="38"/>
  <c r="AB441" i="38"/>
  <c r="AC441" i="38"/>
  <c r="AD441" i="38"/>
  <c r="AE441" i="38"/>
  <c r="AF441" i="38"/>
  <c r="AG441" i="38"/>
  <c r="AH441" i="38"/>
  <c r="X442" i="38"/>
  <c r="Y442" i="38"/>
  <c r="Z442" i="38"/>
  <c r="AA442" i="38"/>
  <c r="AB442" i="38"/>
  <c r="AC442" i="38"/>
  <c r="AD442" i="38"/>
  <c r="AE442" i="38"/>
  <c r="AF442" i="38"/>
  <c r="AG442" i="38"/>
  <c r="AH442" i="38"/>
  <c r="X443" i="38"/>
  <c r="Y443" i="38"/>
  <c r="Z443" i="38"/>
  <c r="AA443" i="38"/>
  <c r="AB443" i="38"/>
  <c r="AC443" i="38"/>
  <c r="AD443" i="38"/>
  <c r="AE443" i="38"/>
  <c r="AF443" i="38"/>
  <c r="AG443" i="38"/>
  <c r="AH443" i="38"/>
  <c r="X444" i="38"/>
  <c r="Y444" i="38"/>
  <c r="Z444" i="38"/>
  <c r="AA444" i="38"/>
  <c r="AB444" i="38"/>
  <c r="AC444" i="38"/>
  <c r="AD444" i="38"/>
  <c r="AE444" i="38"/>
  <c r="AF444" i="38"/>
  <c r="AG444" i="38"/>
  <c r="AH444" i="38"/>
  <c r="X445" i="38"/>
  <c r="Y445" i="38"/>
  <c r="Z445" i="38"/>
  <c r="AA445" i="38"/>
  <c r="AB445" i="38"/>
  <c r="AC445" i="38"/>
  <c r="AD445" i="38"/>
  <c r="AE445" i="38"/>
  <c r="AF445" i="38"/>
  <c r="AG445" i="38"/>
  <c r="AH445" i="38"/>
  <c r="X446" i="38"/>
  <c r="Y446" i="38"/>
  <c r="Z446" i="38"/>
  <c r="AA446" i="38"/>
  <c r="AB446" i="38"/>
  <c r="AC446" i="38"/>
  <c r="AD446" i="38"/>
  <c r="AE446" i="38"/>
  <c r="AF446" i="38"/>
  <c r="AG446" i="38"/>
  <c r="AH446" i="38"/>
  <c r="X447" i="38"/>
  <c r="Y447" i="38"/>
  <c r="Z447" i="38"/>
  <c r="AA447" i="38"/>
  <c r="AB447" i="38"/>
  <c r="AC447" i="38"/>
  <c r="AD447" i="38"/>
  <c r="AE447" i="38"/>
  <c r="AF447" i="38"/>
  <c r="AG447" i="38"/>
  <c r="AH447" i="38"/>
  <c r="X448" i="38"/>
  <c r="Y448" i="38"/>
  <c r="Z448" i="38"/>
  <c r="AA448" i="38"/>
  <c r="AB448" i="38"/>
  <c r="AC448" i="38"/>
  <c r="AD448" i="38"/>
  <c r="AE448" i="38"/>
  <c r="AF448" i="38"/>
  <c r="AG448" i="38"/>
  <c r="AH448" i="38"/>
  <c r="X449" i="38"/>
  <c r="Y449" i="38"/>
  <c r="Z449" i="38"/>
  <c r="AA449" i="38"/>
  <c r="AB449" i="38"/>
  <c r="AC449" i="38"/>
  <c r="AD449" i="38"/>
  <c r="AE449" i="38"/>
  <c r="AF449" i="38"/>
  <c r="AG449" i="38"/>
  <c r="AH449" i="38"/>
  <c r="X450" i="38"/>
  <c r="Y450" i="38"/>
  <c r="Z450" i="38"/>
  <c r="AA450" i="38"/>
  <c r="AB450" i="38"/>
  <c r="AC450" i="38"/>
  <c r="AD450" i="38"/>
  <c r="AE450" i="38"/>
  <c r="AF450" i="38"/>
  <c r="AG450" i="38"/>
  <c r="AH450" i="38"/>
  <c r="X451" i="38"/>
  <c r="Y451" i="38"/>
  <c r="Z451" i="38"/>
  <c r="AA451" i="38"/>
  <c r="AB451" i="38"/>
  <c r="AC451" i="38"/>
  <c r="AD451" i="38"/>
  <c r="AE451" i="38"/>
  <c r="AF451" i="38"/>
  <c r="AG451" i="38"/>
  <c r="AH451" i="38"/>
  <c r="X452" i="38"/>
  <c r="Y452" i="38"/>
  <c r="Z452" i="38"/>
  <c r="AA452" i="38"/>
  <c r="AB452" i="38"/>
  <c r="AC452" i="38"/>
  <c r="AD452" i="38"/>
  <c r="AE452" i="38"/>
  <c r="AF452" i="38"/>
  <c r="AG452" i="38"/>
  <c r="AH452" i="38"/>
  <c r="X453" i="38"/>
  <c r="Y453" i="38"/>
  <c r="Z453" i="38"/>
  <c r="AA453" i="38"/>
  <c r="AB453" i="38"/>
  <c r="AC453" i="38"/>
  <c r="AD453" i="38"/>
  <c r="AE453" i="38"/>
  <c r="AF453" i="38"/>
  <c r="AG453" i="38"/>
  <c r="AH453" i="38"/>
  <c r="X454" i="38"/>
  <c r="Y454" i="38"/>
  <c r="Z454" i="38"/>
  <c r="AA454" i="38"/>
  <c r="AB454" i="38"/>
  <c r="AC454" i="38"/>
  <c r="AD454" i="38"/>
  <c r="AE454" i="38"/>
  <c r="AF454" i="38"/>
  <c r="AG454" i="38"/>
  <c r="AH454" i="38"/>
  <c r="X455" i="38"/>
  <c r="Y455" i="38"/>
  <c r="Z455" i="38"/>
  <c r="AA455" i="38"/>
  <c r="AB455" i="38"/>
  <c r="AC455" i="38"/>
  <c r="AD455" i="38"/>
  <c r="AE455" i="38"/>
  <c r="AF455" i="38"/>
  <c r="AG455" i="38"/>
  <c r="AH455" i="38"/>
  <c r="X456" i="38"/>
  <c r="Y456" i="38"/>
  <c r="Z456" i="38"/>
  <c r="AA456" i="38"/>
  <c r="AB456" i="38"/>
  <c r="AC456" i="38"/>
  <c r="AD456" i="38"/>
  <c r="AE456" i="38"/>
  <c r="AF456" i="38"/>
  <c r="AG456" i="38"/>
  <c r="AH456" i="38"/>
  <c r="X457" i="38"/>
  <c r="Y457" i="38"/>
  <c r="Z457" i="38"/>
  <c r="AA457" i="38"/>
  <c r="AB457" i="38"/>
  <c r="AC457" i="38"/>
  <c r="AD457" i="38"/>
  <c r="AE457" i="38"/>
  <c r="AF457" i="38"/>
  <c r="AG457" i="38"/>
  <c r="AH457" i="38"/>
  <c r="X458" i="38"/>
  <c r="Y458" i="38"/>
  <c r="Z458" i="38"/>
  <c r="AA458" i="38"/>
  <c r="AB458" i="38"/>
  <c r="AC458" i="38"/>
  <c r="AD458" i="38"/>
  <c r="AE458" i="38"/>
  <c r="AF458" i="38"/>
  <c r="AG458" i="38"/>
  <c r="AH458" i="38"/>
  <c r="X459" i="38"/>
  <c r="Y459" i="38"/>
  <c r="Z459" i="38"/>
  <c r="AA459" i="38"/>
  <c r="AB459" i="38"/>
  <c r="AC459" i="38"/>
  <c r="AD459" i="38"/>
  <c r="AE459" i="38"/>
  <c r="AF459" i="38"/>
  <c r="AG459" i="38"/>
  <c r="AH459" i="38"/>
  <c r="X460" i="38"/>
  <c r="Y460" i="38"/>
  <c r="Z460" i="38"/>
  <c r="AA460" i="38"/>
  <c r="AB460" i="38"/>
  <c r="AC460" i="38"/>
  <c r="AD460" i="38"/>
  <c r="AE460" i="38"/>
  <c r="AF460" i="38"/>
  <c r="AG460" i="38"/>
  <c r="AH460" i="38"/>
  <c r="X461" i="38"/>
  <c r="Y461" i="38"/>
  <c r="Z461" i="38"/>
  <c r="AA461" i="38"/>
  <c r="AB461" i="38"/>
  <c r="AC461" i="38"/>
  <c r="AD461" i="38"/>
  <c r="AE461" i="38"/>
  <c r="AF461" i="38"/>
  <c r="AG461" i="38"/>
  <c r="AH461" i="38"/>
  <c r="X462" i="38"/>
  <c r="Y462" i="38"/>
  <c r="Z462" i="38"/>
  <c r="AA462" i="38"/>
  <c r="AB462" i="38"/>
  <c r="AC462" i="38"/>
  <c r="AD462" i="38"/>
  <c r="AE462" i="38"/>
  <c r="AF462" i="38"/>
  <c r="AG462" i="38"/>
  <c r="AH462" i="38"/>
  <c r="X463" i="38"/>
  <c r="Y463" i="38"/>
  <c r="Z463" i="38"/>
  <c r="AA463" i="38"/>
  <c r="AB463" i="38"/>
  <c r="AC463" i="38"/>
  <c r="AD463" i="38"/>
  <c r="AE463" i="38"/>
  <c r="AF463" i="38"/>
  <c r="AG463" i="38"/>
  <c r="AH463" i="38"/>
  <c r="X464" i="38"/>
  <c r="Y464" i="38"/>
  <c r="Z464" i="38"/>
  <c r="AA464" i="38"/>
  <c r="AB464" i="38"/>
  <c r="AC464" i="38"/>
  <c r="AD464" i="38"/>
  <c r="AE464" i="38"/>
  <c r="AF464" i="38"/>
  <c r="AG464" i="38"/>
  <c r="AH464" i="38"/>
  <c r="X465" i="38"/>
  <c r="Y465" i="38"/>
  <c r="Z465" i="38"/>
  <c r="AA465" i="38"/>
  <c r="AB465" i="38"/>
  <c r="AC465" i="38"/>
  <c r="AD465" i="38"/>
  <c r="AE465" i="38"/>
  <c r="AF465" i="38"/>
  <c r="AG465" i="38"/>
  <c r="AH465" i="38"/>
  <c r="X466" i="38"/>
  <c r="Y466" i="38"/>
  <c r="Z466" i="38"/>
  <c r="AA466" i="38"/>
  <c r="AB466" i="38"/>
  <c r="AC466" i="38"/>
  <c r="AD466" i="38"/>
  <c r="AE466" i="38"/>
  <c r="AF466" i="38"/>
  <c r="AG466" i="38"/>
  <c r="AH466" i="38"/>
  <c r="X467" i="38"/>
  <c r="Y467" i="38"/>
  <c r="Z467" i="38"/>
  <c r="AA467" i="38"/>
  <c r="AB467" i="38"/>
  <c r="AC467" i="38"/>
  <c r="AD467" i="38"/>
  <c r="AE467" i="38"/>
  <c r="AF467" i="38"/>
  <c r="AG467" i="38"/>
  <c r="AH467" i="38"/>
  <c r="X468" i="38"/>
  <c r="Y468" i="38"/>
  <c r="Z468" i="38"/>
  <c r="AA468" i="38"/>
  <c r="AB468" i="38"/>
  <c r="AC468" i="38"/>
  <c r="AD468" i="38"/>
  <c r="AE468" i="38"/>
  <c r="AF468" i="38"/>
  <c r="AG468" i="38"/>
  <c r="AH468" i="38"/>
  <c r="X469" i="38"/>
  <c r="Y469" i="38"/>
  <c r="Z469" i="38"/>
  <c r="AA469" i="38"/>
  <c r="AB469" i="38"/>
  <c r="AC469" i="38"/>
  <c r="AD469" i="38"/>
  <c r="AE469" i="38"/>
  <c r="AF469" i="38"/>
  <c r="AG469" i="38"/>
  <c r="AH469" i="38"/>
  <c r="X470" i="38"/>
  <c r="Y470" i="38"/>
  <c r="Z470" i="38"/>
  <c r="AA470" i="38"/>
  <c r="AB470" i="38"/>
  <c r="AC470" i="38"/>
  <c r="AD470" i="38"/>
  <c r="AE470" i="38"/>
  <c r="AF470" i="38"/>
  <c r="AG470" i="38"/>
  <c r="AH470" i="38"/>
  <c r="X471" i="38"/>
  <c r="Y471" i="38"/>
  <c r="Z471" i="38"/>
  <c r="AA471" i="38"/>
  <c r="AB471" i="38"/>
  <c r="AC471" i="38"/>
  <c r="AD471" i="38"/>
  <c r="AE471" i="38"/>
  <c r="AF471" i="38"/>
  <c r="AG471" i="38"/>
  <c r="AH471" i="38"/>
  <c r="X472" i="38"/>
  <c r="Y472" i="38"/>
  <c r="Z472" i="38"/>
  <c r="AA472" i="38"/>
  <c r="AB472" i="38"/>
  <c r="AC472" i="38"/>
  <c r="AD472" i="38"/>
  <c r="AE472" i="38"/>
  <c r="AF472" i="38"/>
  <c r="AG472" i="38"/>
  <c r="AH472" i="38"/>
  <c r="X473" i="38"/>
  <c r="Y473" i="38"/>
  <c r="Z473" i="38"/>
  <c r="AA473" i="38"/>
  <c r="AB473" i="38"/>
  <c r="AC473" i="38"/>
  <c r="AD473" i="38"/>
  <c r="AE473" i="38"/>
  <c r="AF473" i="38"/>
  <c r="AG473" i="38"/>
  <c r="AH473" i="38"/>
  <c r="X474" i="38"/>
  <c r="Y474" i="38"/>
  <c r="Z474" i="38"/>
  <c r="AA474" i="38"/>
  <c r="AB474" i="38"/>
  <c r="AC474" i="38"/>
  <c r="AD474" i="38"/>
  <c r="AE474" i="38"/>
  <c r="AF474" i="38"/>
  <c r="AG474" i="38"/>
  <c r="AH474" i="38"/>
  <c r="X475" i="38"/>
  <c r="Y475" i="38"/>
  <c r="Z475" i="38"/>
  <c r="AA475" i="38"/>
  <c r="AB475" i="38"/>
  <c r="AC475" i="38"/>
  <c r="AD475" i="38"/>
  <c r="AE475" i="38"/>
  <c r="AF475" i="38"/>
  <c r="AG475" i="38"/>
  <c r="AH475" i="38"/>
  <c r="X476" i="38"/>
  <c r="Y476" i="38"/>
  <c r="Z476" i="38"/>
  <c r="AA476" i="38"/>
  <c r="AB476" i="38"/>
  <c r="AC476" i="38"/>
  <c r="AD476" i="38"/>
  <c r="AE476" i="38"/>
  <c r="AF476" i="38"/>
  <c r="AG476" i="38"/>
  <c r="AH476" i="38"/>
  <c r="X477" i="38"/>
  <c r="Y477" i="38"/>
  <c r="Z477" i="38"/>
  <c r="AA477" i="38"/>
  <c r="AB477" i="38"/>
  <c r="AC477" i="38"/>
  <c r="AD477" i="38"/>
  <c r="AE477" i="38"/>
  <c r="AF477" i="38"/>
  <c r="AG477" i="38"/>
  <c r="AH477" i="38"/>
  <c r="X478" i="38"/>
  <c r="Y478" i="38"/>
  <c r="Z478" i="38"/>
  <c r="AA478" i="38"/>
  <c r="AB478" i="38"/>
  <c r="AC478" i="38"/>
  <c r="AD478" i="38"/>
  <c r="AE478" i="38"/>
  <c r="AF478" i="38"/>
  <c r="AG478" i="38"/>
  <c r="AH478" i="38"/>
  <c r="X479" i="38"/>
  <c r="Y479" i="38"/>
  <c r="Z479" i="38"/>
  <c r="AA479" i="38"/>
  <c r="AB479" i="38"/>
  <c r="AC479" i="38"/>
  <c r="AD479" i="38"/>
  <c r="AE479" i="38"/>
  <c r="AF479" i="38"/>
  <c r="AG479" i="38"/>
  <c r="AH479" i="38"/>
  <c r="X480" i="38"/>
  <c r="Y480" i="38"/>
  <c r="Z480" i="38"/>
  <c r="AA480" i="38"/>
  <c r="AB480" i="38"/>
  <c r="AC480" i="38"/>
  <c r="AD480" i="38"/>
  <c r="AE480" i="38"/>
  <c r="AF480" i="38"/>
  <c r="AG480" i="38"/>
  <c r="AH480" i="38"/>
  <c r="X481" i="38"/>
  <c r="Y481" i="38"/>
  <c r="Z481" i="38"/>
  <c r="AA481" i="38"/>
  <c r="AB481" i="38"/>
  <c r="AC481" i="38"/>
  <c r="AD481" i="38"/>
  <c r="AE481" i="38"/>
  <c r="AF481" i="38"/>
  <c r="AG481" i="38"/>
  <c r="AH481" i="38"/>
  <c r="X482" i="38"/>
  <c r="Y482" i="38"/>
  <c r="Z482" i="38"/>
  <c r="AA482" i="38"/>
  <c r="AB482" i="38"/>
  <c r="AC482" i="38"/>
  <c r="AD482" i="38"/>
  <c r="AE482" i="38"/>
  <c r="AF482" i="38"/>
  <c r="AG482" i="38"/>
  <c r="AH482" i="38"/>
  <c r="X483" i="38"/>
  <c r="Y483" i="38"/>
  <c r="Z483" i="38"/>
  <c r="AA483" i="38"/>
  <c r="AB483" i="38"/>
  <c r="AC483" i="38"/>
  <c r="AD483" i="38"/>
  <c r="AE483" i="38"/>
  <c r="AF483" i="38"/>
  <c r="AG483" i="38"/>
  <c r="AH483" i="38"/>
  <c r="X484" i="38"/>
  <c r="Y484" i="38"/>
  <c r="Z484" i="38"/>
  <c r="AA484" i="38"/>
  <c r="AB484" i="38"/>
  <c r="AC484" i="38"/>
  <c r="AD484" i="38"/>
  <c r="AE484" i="38"/>
  <c r="AF484" i="38"/>
  <c r="AG484" i="38"/>
  <c r="AH484" i="38"/>
  <c r="X485" i="38"/>
  <c r="Y485" i="38"/>
  <c r="Z485" i="38"/>
  <c r="AA485" i="38"/>
  <c r="AB485" i="38"/>
  <c r="AC485" i="38"/>
  <c r="AD485" i="38"/>
  <c r="AE485" i="38"/>
  <c r="AF485" i="38"/>
  <c r="AG485" i="38"/>
  <c r="AH485" i="38"/>
  <c r="X486" i="38"/>
  <c r="Y486" i="38"/>
  <c r="Z486" i="38"/>
  <c r="AA486" i="38"/>
  <c r="AB486" i="38"/>
  <c r="AC486" i="38"/>
  <c r="AD486" i="38"/>
  <c r="AE486" i="38"/>
  <c r="AF486" i="38"/>
  <c r="AG486" i="38"/>
  <c r="AH486" i="38"/>
  <c r="X487" i="38"/>
  <c r="Y487" i="38"/>
  <c r="Z487" i="38"/>
  <c r="AA487" i="38"/>
  <c r="AB487" i="38"/>
  <c r="AC487" i="38"/>
  <c r="AD487" i="38"/>
  <c r="AE487" i="38"/>
  <c r="AF487" i="38"/>
  <c r="AG487" i="38"/>
  <c r="AH487" i="38"/>
  <c r="X488" i="38"/>
  <c r="Y488" i="38"/>
  <c r="Z488" i="38"/>
  <c r="AA488" i="38"/>
  <c r="AB488" i="38"/>
  <c r="AC488" i="38"/>
  <c r="AD488" i="38"/>
  <c r="AE488" i="38"/>
  <c r="AF488" i="38"/>
  <c r="AG488" i="38"/>
  <c r="AH488" i="38"/>
  <c r="X489" i="38"/>
  <c r="Y489" i="38"/>
  <c r="Z489" i="38"/>
  <c r="AA489" i="38"/>
  <c r="AB489" i="38"/>
  <c r="AC489" i="38"/>
  <c r="AD489" i="38"/>
  <c r="AE489" i="38"/>
  <c r="AF489" i="38"/>
  <c r="AG489" i="38"/>
  <c r="AH489" i="38"/>
  <c r="X490" i="38"/>
  <c r="Y490" i="38"/>
  <c r="Z490" i="38"/>
  <c r="AA490" i="38"/>
  <c r="AB490" i="38"/>
  <c r="AC490" i="38"/>
  <c r="AD490" i="38"/>
  <c r="AE490" i="38"/>
  <c r="AF490" i="38"/>
  <c r="AG490" i="38"/>
  <c r="AH490" i="38"/>
  <c r="X491" i="38"/>
  <c r="Y491" i="38"/>
  <c r="Z491" i="38"/>
  <c r="AA491" i="38"/>
  <c r="AB491" i="38"/>
  <c r="AC491" i="38"/>
  <c r="AD491" i="38"/>
  <c r="AE491" i="38"/>
  <c r="AF491" i="38"/>
  <c r="AG491" i="38"/>
  <c r="AH491" i="38"/>
  <c r="X492" i="38"/>
  <c r="Y492" i="38"/>
  <c r="Z492" i="38"/>
  <c r="AA492" i="38"/>
  <c r="AB492" i="38"/>
  <c r="AC492" i="38"/>
  <c r="AD492" i="38"/>
  <c r="AE492" i="38"/>
  <c r="AF492" i="38"/>
  <c r="AG492" i="38"/>
  <c r="AH492" i="38"/>
  <c r="X493" i="38"/>
  <c r="Y493" i="38"/>
  <c r="Z493" i="38"/>
  <c r="AA493" i="38"/>
  <c r="AB493" i="38"/>
  <c r="AC493" i="38"/>
  <c r="AD493" i="38"/>
  <c r="AE493" i="38"/>
  <c r="AF493" i="38"/>
  <c r="AG493" i="38"/>
  <c r="AH493" i="38"/>
  <c r="X494" i="38"/>
  <c r="Y494" i="38"/>
  <c r="Z494" i="38"/>
  <c r="AA494" i="38"/>
  <c r="AB494" i="38"/>
  <c r="AC494" i="38"/>
  <c r="AD494" i="38"/>
  <c r="AE494" i="38"/>
  <c r="AF494" i="38"/>
  <c r="AG494" i="38"/>
  <c r="AH494" i="38"/>
  <c r="X495" i="38"/>
  <c r="Y495" i="38"/>
  <c r="Z495" i="38"/>
  <c r="AA495" i="38"/>
  <c r="AB495" i="38"/>
  <c r="AC495" i="38"/>
  <c r="AD495" i="38"/>
  <c r="AE495" i="38"/>
  <c r="AF495" i="38"/>
  <c r="AG495" i="38"/>
  <c r="AH495" i="38"/>
  <c r="X496" i="38"/>
  <c r="Y496" i="38"/>
  <c r="Z496" i="38"/>
  <c r="AA496" i="38"/>
  <c r="AB496" i="38"/>
  <c r="AC496" i="38"/>
  <c r="AD496" i="38"/>
  <c r="AE496" i="38"/>
  <c r="AF496" i="38"/>
  <c r="AG496" i="38"/>
  <c r="AH496" i="38"/>
  <c r="X497" i="38"/>
  <c r="Y497" i="38"/>
  <c r="Z497" i="38"/>
  <c r="AA497" i="38"/>
  <c r="AB497" i="38"/>
  <c r="AC497" i="38"/>
  <c r="AD497" i="38"/>
  <c r="AE497" i="38"/>
  <c r="AF497" i="38"/>
  <c r="AG497" i="38"/>
  <c r="AH497" i="38"/>
  <c r="X498" i="38"/>
  <c r="Y498" i="38"/>
  <c r="Z498" i="38"/>
  <c r="AA498" i="38"/>
  <c r="AB498" i="38"/>
  <c r="AC498" i="38"/>
  <c r="AD498" i="38"/>
  <c r="AE498" i="38"/>
  <c r="AF498" i="38"/>
  <c r="AG498" i="38"/>
  <c r="AH498" i="38"/>
  <c r="X499" i="38"/>
  <c r="Y499" i="38"/>
  <c r="Z499" i="38"/>
  <c r="AA499" i="38"/>
  <c r="AB499" i="38"/>
  <c r="AC499" i="38"/>
  <c r="AD499" i="38"/>
  <c r="AE499" i="38"/>
  <c r="AF499" i="38"/>
  <c r="AG499" i="38"/>
  <c r="AH499" i="38"/>
  <c r="X500" i="38"/>
  <c r="Y500" i="38"/>
  <c r="Z500" i="38"/>
  <c r="AA500" i="38"/>
  <c r="AB500" i="38"/>
  <c r="AC500" i="38"/>
  <c r="AD500" i="38"/>
  <c r="AE500" i="38"/>
  <c r="AF500" i="38"/>
  <c r="AG500" i="38"/>
  <c r="AH500" i="38"/>
  <c r="X501" i="38"/>
  <c r="Y501" i="38"/>
  <c r="Z501" i="38"/>
  <c r="AA501" i="38"/>
  <c r="AB501" i="38"/>
  <c r="AC501" i="38"/>
  <c r="AD501" i="38"/>
  <c r="AE501" i="38"/>
  <c r="AF501" i="38"/>
  <c r="AG501" i="38"/>
  <c r="AH501" i="38"/>
  <c r="X502" i="38"/>
  <c r="Y502" i="38"/>
  <c r="Z502" i="38"/>
  <c r="AA502" i="38"/>
  <c r="AB502" i="38"/>
  <c r="AC502" i="38"/>
  <c r="AD502" i="38"/>
  <c r="AE502" i="38"/>
  <c r="AF502" i="38"/>
  <c r="AG502" i="38"/>
  <c r="AH502" i="38"/>
  <c r="X503" i="38"/>
  <c r="Y503" i="38"/>
  <c r="Z503" i="38"/>
  <c r="AA503" i="38"/>
  <c r="AB503" i="38"/>
  <c r="AC503" i="38"/>
  <c r="AD503" i="38"/>
  <c r="AE503" i="38"/>
  <c r="AF503" i="38"/>
  <c r="AG503" i="38"/>
  <c r="AH503" i="38"/>
  <c r="X504" i="38"/>
  <c r="Y504" i="38"/>
  <c r="Z504" i="38"/>
  <c r="AA504" i="38"/>
  <c r="AB504" i="38"/>
  <c r="AC504" i="38"/>
  <c r="AD504" i="38"/>
  <c r="AE504" i="38"/>
  <c r="AF504" i="38"/>
  <c r="AG504" i="38"/>
  <c r="AH504" i="38"/>
  <c r="X505" i="38"/>
  <c r="Y505" i="38"/>
  <c r="Z505" i="38"/>
  <c r="AA505" i="38"/>
  <c r="AB505" i="38"/>
  <c r="AC505" i="38"/>
  <c r="AD505" i="38"/>
  <c r="AE505" i="38"/>
  <c r="AF505" i="38"/>
  <c r="AG505" i="38"/>
  <c r="AH505" i="38"/>
  <c r="X506" i="38"/>
  <c r="Y506" i="38"/>
  <c r="Z506" i="38"/>
  <c r="AA506" i="38"/>
  <c r="AB506" i="38"/>
  <c r="AC506" i="38"/>
  <c r="AD506" i="38"/>
  <c r="AE506" i="38"/>
  <c r="AF506" i="38"/>
  <c r="AG506" i="38"/>
  <c r="AH506" i="38"/>
  <c r="X507" i="38"/>
  <c r="Y507" i="38"/>
  <c r="Z507" i="38"/>
  <c r="AA507" i="38"/>
  <c r="AB507" i="38"/>
  <c r="AC507" i="38"/>
  <c r="AD507" i="38"/>
  <c r="AE507" i="38"/>
  <c r="AF507" i="38"/>
  <c r="AG507" i="38"/>
  <c r="AH507" i="38"/>
  <c r="X508" i="38"/>
  <c r="Y508" i="38"/>
  <c r="Z508" i="38"/>
  <c r="AA508" i="38"/>
  <c r="AB508" i="38"/>
  <c r="AC508" i="38"/>
  <c r="AD508" i="38"/>
  <c r="AE508" i="38"/>
  <c r="AF508" i="38"/>
  <c r="AG508" i="38"/>
  <c r="AH508" i="38"/>
  <c r="X509" i="38"/>
  <c r="Y509" i="38"/>
  <c r="Z509" i="38"/>
  <c r="AA509" i="38"/>
  <c r="AB509" i="38"/>
  <c r="AC509" i="38"/>
  <c r="AD509" i="38"/>
  <c r="AE509" i="38"/>
  <c r="AF509" i="38"/>
  <c r="AG509" i="38"/>
  <c r="AH509" i="38"/>
  <c r="X510" i="38"/>
  <c r="Y510" i="38"/>
  <c r="Z510" i="38"/>
  <c r="AA510" i="38"/>
  <c r="AB510" i="38"/>
  <c r="AC510" i="38"/>
  <c r="AD510" i="38"/>
  <c r="AE510" i="38"/>
  <c r="AF510" i="38"/>
  <c r="AG510" i="38"/>
  <c r="AH510" i="38"/>
  <c r="X511" i="38"/>
  <c r="Y511" i="38"/>
  <c r="Z511" i="38"/>
  <c r="AA511" i="38"/>
  <c r="AB511" i="38"/>
  <c r="AC511" i="38"/>
  <c r="AD511" i="38"/>
  <c r="AE511" i="38"/>
  <c r="AF511" i="38"/>
  <c r="AG511" i="38"/>
  <c r="AH511" i="38"/>
  <c r="X512" i="38"/>
  <c r="Y512" i="38"/>
  <c r="Z512" i="38"/>
  <c r="AA512" i="38"/>
  <c r="AB512" i="38"/>
  <c r="AC512" i="38"/>
  <c r="AD512" i="38"/>
  <c r="AE512" i="38"/>
  <c r="AF512" i="38"/>
  <c r="AG512" i="38"/>
  <c r="AH512" i="38"/>
  <c r="X513" i="38"/>
  <c r="Y513" i="38"/>
  <c r="Z513" i="38"/>
  <c r="AA513" i="38"/>
  <c r="AB513" i="38"/>
  <c r="AC513" i="38"/>
  <c r="AD513" i="38"/>
  <c r="AE513" i="38"/>
  <c r="AF513" i="38"/>
  <c r="AG513" i="38"/>
  <c r="AH513" i="38"/>
  <c r="X514" i="38"/>
  <c r="Y514" i="38"/>
  <c r="Z514" i="38"/>
  <c r="AA514" i="38"/>
  <c r="AB514" i="38"/>
  <c r="AC514" i="38"/>
  <c r="AD514" i="38"/>
  <c r="AE514" i="38"/>
  <c r="AF514" i="38"/>
  <c r="AG514" i="38"/>
  <c r="AH514" i="38"/>
  <c r="X515" i="38"/>
  <c r="Y515" i="38"/>
  <c r="Z515" i="38"/>
  <c r="AA515" i="38"/>
  <c r="AB515" i="38"/>
  <c r="AC515" i="38"/>
  <c r="AD515" i="38"/>
  <c r="AE515" i="38"/>
  <c r="AF515" i="38"/>
  <c r="AG515" i="38"/>
  <c r="AH515" i="38"/>
  <c r="X516" i="38"/>
  <c r="Y516" i="38"/>
  <c r="Z516" i="38"/>
  <c r="AA516" i="38"/>
  <c r="AB516" i="38"/>
  <c r="AC516" i="38"/>
  <c r="AD516" i="38"/>
  <c r="AE516" i="38"/>
  <c r="AF516" i="38"/>
  <c r="AG516" i="38"/>
  <c r="AH516" i="38"/>
  <c r="X517" i="38"/>
  <c r="Y517" i="38"/>
  <c r="Z517" i="38"/>
  <c r="AA517" i="38"/>
  <c r="AB517" i="38"/>
  <c r="AC517" i="38"/>
  <c r="AD517" i="38"/>
  <c r="AE517" i="38"/>
  <c r="AF517" i="38"/>
  <c r="AG517" i="38"/>
  <c r="AH517" i="38"/>
  <c r="X518" i="38"/>
  <c r="Y518" i="38"/>
  <c r="Z518" i="38"/>
  <c r="AA518" i="38"/>
  <c r="AB518" i="38"/>
  <c r="AC518" i="38"/>
  <c r="AD518" i="38"/>
  <c r="AE518" i="38"/>
  <c r="AF518" i="38"/>
  <c r="AG518" i="38"/>
  <c r="AH518" i="38"/>
  <c r="X519" i="38"/>
  <c r="Y519" i="38"/>
  <c r="Z519" i="38"/>
  <c r="AA519" i="38"/>
  <c r="AB519" i="38"/>
  <c r="AC519" i="38"/>
  <c r="AD519" i="38"/>
  <c r="AE519" i="38"/>
  <c r="AF519" i="38"/>
  <c r="AG519" i="38"/>
  <c r="AH519" i="38"/>
  <c r="X520" i="38"/>
  <c r="Y520" i="38"/>
  <c r="Z520" i="38"/>
  <c r="AA520" i="38"/>
  <c r="AB520" i="38"/>
  <c r="AC520" i="38"/>
  <c r="AD520" i="38"/>
  <c r="AE520" i="38"/>
  <c r="AF520" i="38"/>
  <c r="AG520" i="38"/>
  <c r="AH520" i="38"/>
  <c r="X521" i="38"/>
  <c r="Y521" i="38"/>
  <c r="Z521" i="38"/>
  <c r="AA521" i="38"/>
  <c r="AB521" i="38"/>
  <c r="AC521" i="38"/>
  <c r="AD521" i="38"/>
  <c r="AE521" i="38"/>
  <c r="AF521" i="38"/>
  <c r="AG521" i="38"/>
  <c r="AH521" i="38"/>
  <c r="X522" i="38"/>
  <c r="Y522" i="38"/>
  <c r="Z522" i="38"/>
  <c r="AA522" i="38"/>
  <c r="AB522" i="38"/>
  <c r="AC522" i="38"/>
  <c r="AD522" i="38"/>
  <c r="AE522" i="38"/>
  <c r="AF522" i="38"/>
  <c r="AG522" i="38"/>
  <c r="AH522" i="38"/>
  <c r="X523" i="38"/>
  <c r="Y523" i="38"/>
  <c r="Z523" i="38"/>
  <c r="AA523" i="38"/>
  <c r="AB523" i="38"/>
  <c r="AC523" i="38"/>
  <c r="AD523" i="38"/>
  <c r="AE523" i="38"/>
  <c r="AF523" i="38"/>
  <c r="AG523" i="38"/>
  <c r="AH523" i="38"/>
  <c r="X524" i="38"/>
  <c r="Y524" i="38"/>
  <c r="Z524" i="38"/>
  <c r="AA524" i="38"/>
  <c r="AB524" i="38"/>
  <c r="AC524" i="38"/>
  <c r="AD524" i="38"/>
  <c r="AE524" i="38"/>
  <c r="AF524" i="38"/>
  <c r="AG524" i="38"/>
  <c r="AH524" i="38"/>
  <c r="X525" i="38"/>
  <c r="Y525" i="38"/>
  <c r="Z525" i="38"/>
  <c r="AA525" i="38"/>
  <c r="AB525" i="38"/>
  <c r="AC525" i="38"/>
  <c r="AD525" i="38"/>
  <c r="AE525" i="38"/>
  <c r="AF525" i="38"/>
  <c r="AG525" i="38"/>
  <c r="AH525" i="38"/>
  <c r="X526" i="38"/>
  <c r="Y526" i="38"/>
  <c r="Z526" i="38"/>
  <c r="AA526" i="38"/>
  <c r="AB526" i="38"/>
  <c r="AC526" i="38"/>
  <c r="AD526" i="38"/>
  <c r="AE526" i="38"/>
  <c r="AF526" i="38"/>
  <c r="AG526" i="38"/>
  <c r="AH526" i="38"/>
  <c r="X527" i="38"/>
  <c r="Y527" i="38"/>
  <c r="Z527" i="38"/>
  <c r="AA527" i="38"/>
  <c r="AB527" i="38"/>
  <c r="AC527" i="38"/>
  <c r="AD527" i="38"/>
  <c r="AE527" i="38"/>
  <c r="AF527" i="38"/>
  <c r="AG527" i="38"/>
  <c r="AH527" i="38"/>
  <c r="X528" i="38"/>
  <c r="Y528" i="38"/>
  <c r="Z528" i="38"/>
  <c r="AA528" i="38"/>
  <c r="AB528" i="38"/>
  <c r="AC528" i="38"/>
  <c r="AD528" i="38"/>
  <c r="AE528" i="38"/>
  <c r="AF528" i="38"/>
  <c r="AG528" i="38"/>
  <c r="AH528" i="38"/>
  <c r="X529" i="38"/>
  <c r="Y529" i="38"/>
  <c r="Z529" i="38"/>
  <c r="AA529" i="38"/>
  <c r="AB529" i="38"/>
  <c r="AC529" i="38"/>
  <c r="AD529" i="38"/>
  <c r="AE529" i="38"/>
  <c r="AF529" i="38"/>
  <c r="AG529" i="38"/>
  <c r="AH529" i="38"/>
  <c r="X530" i="38"/>
  <c r="Y530" i="38"/>
  <c r="Z530" i="38"/>
  <c r="AA530" i="38"/>
  <c r="AB530" i="38"/>
  <c r="AC530" i="38"/>
  <c r="AD530" i="38"/>
  <c r="AE530" i="38"/>
  <c r="AF530" i="38"/>
  <c r="AG530" i="38"/>
  <c r="AH530" i="38"/>
  <c r="X531" i="38"/>
  <c r="Y531" i="38"/>
  <c r="Z531" i="38"/>
  <c r="AA531" i="38"/>
  <c r="AB531" i="38"/>
  <c r="AC531" i="38"/>
  <c r="AD531" i="38"/>
  <c r="AE531" i="38"/>
  <c r="AF531" i="38"/>
  <c r="AG531" i="38"/>
  <c r="AH531" i="38"/>
  <c r="X532" i="38"/>
  <c r="Y532" i="38"/>
  <c r="Z532" i="38"/>
  <c r="AA532" i="38"/>
  <c r="AB532" i="38"/>
  <c r="AC532" i="38"/>
  <c r="AD532" i="38"/>
  <c r="AE532" i="38"/>
  <c r="AF532" i="38"/>
  <c r="AG532" i="38"/>
  <c r="AH532" i="38"/>
  <c r="X533" i="38"/>
  <c r="Y533" i="38"/>
  <c r="Z533" i="38"/>
  <c r="AA533" i="38"/>
  <c r="AB533" i="38"/>
  <c r="AC533" i="38"/>
  <c r="AD533" i="38"/>
  <c r="AE533" i="38"/>
  <c r="AF533" i="38"/>
  <c r="AG533" i="38"/>
  <c r="AH533" i="38"/>
  <c r="X534" i="38"/>
  <c r="Y534" i="38"/>
  <c r="Z534" i="38"/>
  <c r="AA534" i="38"/>
  <c r="AB534" i="38"/>
  <c r="AC534" i="38"/>
  <c r="AD534" i="38"/>
  <c r="AE534" i="38"/>
  <c r="AF534" i="38"/>
  <c r="AG534" i="38"/>
  <c r="AH534" i="38"/>
  <c r="X535" i="38"/>
  <c r="Y535" i="38"/>
  <c r="Z535" i="38"/>
  <c r="AA535" i="38"/>
  <c r="AB535" i="38"/>
  <c r="AC535" i="38"/>
  <c r="AD535" i="38"/>
  <c r="AE535" i="38"/>
  <c r="AF535" i="38"/>
  <c r="AG535" i="38"/>
  <c r="AH535" i="38"/>
  <c r="X536" i="38"/>
  <c r="Y536" i="38"/>
  <c r="Z536" i="38"/>
  <c r="AA536" i="38"/>
  <c r="AB536" i="38"/>
  <c r="AC536" i="38"/>
  <c r="AD536" i="38"/>
  <c r="AE536" i="38"/>
  <c r="AF536" i="38"/>
  <c r="AG536" i="38"/>
  <c r="AH536" i="38"/>
  <c r="X537" i="38"/>
  <c r="Y537" i="38"/>
  <c r="Z537" i="38"/>
  <c r="AA537" i="38"/>
  <c r="AB537" i="38"/>
  <c r="AC537" i="38"/>
  <c r="AD537" i="38"/>
  <c r="AE537" i="38"/>
  <c r="AF537" i="38"/>
  <c r="AG537" i="38"/>
  <c r="AH537" i="38"/>
  <c r="X538" i="38"/>
  <c r="Y538" i="38"/>
  <c r="Z538" i="38"/>
  <c r="AA538" i="38"/>
  <c r="AB538" i="38"/>
  <c r="AC538" i="38"/>
  <c r="AD538" i="38"/>
  <c r="AE538" i="38"/>
  <c r="AF538" i="38"/>
  <c r="AG538" i="38"/>
  <c r="AH538" i="38"/>
  <c r="X539" i="38"/>
  <c r="Y539" i="38"/>
  <c r="Z539" i="38"/>
  <c r="AA539" i="38"/>
  <c r="AB539" i="38"/>
  <c r="AC539" i="38"/>
  <c r="AD539" i="38"/>
  <c r="AE539" i="38"/>
  <c r="AF539" i="38"/>
  <c r="AG539" i="38"/>
  <c r="AH539" i="38"/>
  <c r="X540" i="38"/>
  <c r="Y540" i="38"/>
  <c r="Z540" i="38"/>
  <c r="AA540" i="38"/>
  <c r="AB540" i="38"/>
  <c r="AC540" i="38"/>
  <c r="AD540" i="38"/>
  <c r="AE540" i="38"/>
  <c r="AF540" i="38"/>
  <c r="AG540" i="38"/>
  <c r="AH540" i="38"/>
  <c r="X541" i="38"/>
  <c r="Y541" i="38"/>
  <c r="Z541" i="38"/>
  <c r="AA541" i="38"/>
  <c r="AB541" i="38"/>
  <c r="AC541" i="38"/>
  <c r="AD541" i="38"/>
  <c r="AE541" i="38"/>
  <c r="AF541" i="38"/>
  <c r="AG541" i="38"/>
  <c r="AH541" i="38"/>
  <c r="X542" i="38"/>
  <c r="Y542" i="38"/>
  <c r="Z542" i="38"/>
  <c r="AA542" i="38"/>
  <c r="AB542" i="38"/>
  <c r="AC542" i="38"/>
  <c r="AD542" i="38"/>
  <c r="AE542" i="38"/>
  <c r="AF542" i="38"/>
  <c r="AG542" i="38"/>
  <c r="AH542" i="38"/>
  <c r="X543" i="38"/>
  <c r="Y543" i="38"/>
  <c r="Z543" i="38"/>
  <c r="AA543" i="38"/>
  <c r="AB543" i="38"/>
  <c r="AC543" i="38"/>
  <c r="AD543" i="38"/>
  <c r="AE543" i="38"/>
  <c r="AF543" i="38"/>
  <c r="AG543" i="38"/>
  <c r="AH543" i="38"/>
  <c r="X544" i="38"/>
  <c r="Y544" i="38"/>
  <c r="Z544" i="38"/>
  <c r="AA544" i="38"/>
  <c r="AB544" i="38"/>
  <c r="AC544" i="38"/>
  <c r="AD544" i="38"/>
  <c r="AE544" i="38"/>
  <c r="AF544" i="38"/>
  <c r="AG544" i="38"/>
  <c r="AH544" i="38"/>
  <c r="X545" i="38"/>
  <c r="Y545" i="38"/>
  <c r="Z545" i="38"/>
  <c r="AA545" i="38"/>
  <c r="AB545" i="38"/>
  <c r="AC545" i="38"/>
  <c r="AD545" i="38"/>
  <c r="AE545" i="38"/>
  <c r="AF545" i="38"/>
  <c r="AG545" i="38"/>
  <c r="AH545" i="38"/>
  <c r="X546" i="38"/>
  <c r="Y546" i="38"/>
  <c r="Z546" i="38"/>
  <c r="AA546" i="38"/>
  <c r="AB546" i="38"/>
  <c r="AC546" i="38"/>
  <c r="AD546" i="38"/>
  <c r="AE546" i="38"/>
  <c r="AF546" i="38"/>
  <c r="AG546" i="38"/>
  <c r="AH546" i="38"/>
  <c r="X547" i="38"/>
  <c r="Y547" i="38"/>
  <c r="Z547" i="38"/>
  <c r="AA547" i="38"/>
  <c r="AB547" i="38"/>
  <c r="AC547" i="38"/>
  <c r="AD547" i="38"/>
  <c r="AE547" i="38"/>
  <c r="AF547" i="38"/>
  <c r="AG547" i="38"/>
  <c r="AH547" i="38"/>
  <c r="X548" i="38"/>
  <c r="Y548" i="38"/>
  <c r="Z548" i="38"/>
  <c r="AA548" i="38"/>
  <c r="AB548" i="38"/>
  <c r="AC548" i="38"/>
  <c r="AD548" i="38"/>
  <c r="AE548" i="38"/>
  <c r="AF548" i="38"/>
  <c r="AG548" i="38"/>
  <c r="AH548" i="38"/>
  <c r="X549" i="38"/>
  <c r="Y549" i="38"/>
  <c r="Z549" i="38"/>
  <c r="AA549" i="38"/>
  <c r="AB549" i="38"/>
  <c r="AC549" i="38"/>
  <c r="AD549" i="38"/>
  <c r="AE549" i="38"/>
  <c r="AF549" i="38"/>
  <c r="AG549" i="38"/>
  <c r="AH549" i="38"/>
  <c r="X550" i="38"/>
  <c r="Y550" i="38"/>
  <c r="Z550" i="38"/>
  <c r="AA550" i="38"/>
  <c r="AB550" i="38"/>
  <c r="AC550" i="38"/>
  <c r="AD550" i="38"/>
  <c r="AE550" i="38"/>
  <c r="AF550" i="38"/>
  <c r="AG550" i="38"/>
  <c r="AH550" i="38"/>
  <c r="X551" i="38"/>
  <c r="Y551" i="38"/>
  <c r="Z551" i="38"/>
  <c r="AA551" i="38"/>
  <c r="AB551" i="38"/>
  <c r="AC551" i="38"/>
  <c r="AD551" i="38"/>
  <c r="AE551" i="38"/>
  <c r="AF551" i="38"/>
  <c r="AG551" i="38"/>
  <c r="AH551" i="38"/>
  <c r="X552" i="38"/>
  <c r="Y552" i="38"/>
  <c r="Z552" i="38"/>
  <c r="AA552" i="38"/>
  <c r="AB552" i="38"/>
  <c r="AC552" i="38"/>
  <c r="AD552" i="38"/>
  <c r="AE552" i="38"/>
  <c r="AF552" i="38"/>
  <c r="AG552" i="38"/>
  <c r="AH552" i="38"/>
  <c r="X553" i="38"/>
  <c r="Y553" i="38"/>
  <c r="Z553" i="38"/>
  <c r="AA553" i="38"/>
  <c r="AB553" i="38"/>
  <c r="AC553" i="38"/>
  <c r="AD553" i="38"/>
  <c r="AE553" i="38"/>
  <c r="AF553" i="38"/>
  <c r="AG553" i="38"/>
  <c r="AH553" i="38"/>
  <c r="X554" i="38"/>
  <c r="Y554" i="38"/>
  <c r="Z554" i="38"/>
  <c r="AA554" i="38"/>
  <c r="AB554" i="38"/>
  <c r="AC554" i="38"/>
  <c r="AD554" i="38"/>
  <c r="AE554" i="38"/>
  <c r="AF554" i="38"/>
  <c r="AG554" i="38"/>
  <c r="AH554" i="38"/>
  <c r="X555" i="38"/>
  <c r="Y555" i="38"/>
  <c r="Z555" i="38"/>
  <c r="AA555" i="38"/>
  <c r="AB555" i="38"/>
  <c r="AC555" i="38"/>
  <c r="AD555" i="38"/>
  <c r="AE555" i="38"/>
  <c r="AF555" i="38"/>
  <c r="AG555" i="38"/>
  <c r="AH555" i="38"/>
  <c r="X556" i="38"/>
  <c r="Y556" i="38"/>
  <c r="Z556" i="38"/>
  <c r="AA556" i="38"/>
  <c r="AB556" i="38"/>
  <c r="AC556" i="38"/>
  <c r="AD556" i="38"/>
  <c r="AE556" i="38"/>
  <c r="AF556" i="38"/>
  <c r="AG556" i="38"/>
  <c r="AH556" i="38"/>
  <c r="X557" i="38"/>
  <c r="Y557" i="38"/>
  <c r="Z557" i="38"/>
  <c r="AA557" i="38"/>
  <c r="AB557" i="38"/>
  <c r="AC557" i="38"/>
  <c r="AD557" i="38"/>
  <c r="AE557" i="38"/>
  <c r="AF557" i="38"/>
  <c r="AG557" i="38"/>
  <c r="AH557" i="38"/>
  <c r="X558" i="38"/>
  <c r="Y558" i="38"/>
  <c r="Z558" i="38"/>
  <c r="AA558" i="38"/>
  <c r="AB558" i="38"/>
  <c r="AC558" i="38"/>
  <c r="AD558" i="38"/>
  <c r="AE558" i="38"/>
  <c r="AF558" i="38"/>
  <c r="AG558" i="38"/>
  <c r="AH558" i="38"/>
  <c r="X559" i="38"/>
  <c r="Y559" i="38"/>
  <c r="Z559" i="38"/>
  <c r="AA559" i="38"/>
  <c r="AB559" i="38"/>
  <c r="AC559" i="38"/>
  <c r="AD559" i="38"/>
  <c r="AE559" i="38"/>
  <c r="AF559" i="38"/>
  <c r="AG559" i="38"/>
  <c r="AH559" i="38"/>
  <c r="X560" i="38"/>
  <c r="Y560" i="38"/>
  <c r="Z560" i="38"/>
  <c r="AA560" i="38"/>
  <c r="AB560" i="38"/>
  <c r="AC560" i="38"/>
  <c r="AD560" i="38"/>
  <c r="AE560" i="38"/>
  <c r="AF560" i="38"/>
  <c r="AG560" i="38"/>
  <c r="AH560" i="38"/>
  <c r="X561" i="38"/>
  <c r="Y561" i="38"/>
  <c r="Z561" i="38"/>
  <c r="AA561" i="38"/>
  <c r="AB561" i="38"/>
  <c r="AC561" i="38"/>
  <c r="AD561" i="38"/>
  <c r="AE561" i="38"/>
  <c r="AF561" i="38"/>
  <c r="AG561" i="38"/>
  <c r="AH561" i="38"/>
  <c r="X562" i="38"/>
  <c r="Y562" i="38"/>
  <c r="Z562" i="38"/>
  <c r="AA562" i="38"/>
  <c r="AB562" i="38"/>
  <c r="AC562" i="38"/>
  <c r="AD562" i="38"/>
  <c r="AE562" i="38"/>
  <c r="AF562" i="38"/>
  <c r="AG562" i="38"/>
  <c r="AH562" i="38"/>
  <c r="X563" i="38"/>
  <c r="Y563" i="38"/>
  <c r="Z563" i="38"/>
  <c r="AA563" i="38"/>
  <c r="AB563" i="38"/>
  <c r="AC563" i="38"/>
  <c r="AD563" i="38"/>
  <c r="AE563" i="38"/>
  <c r="AF563" i="38"/>
  <c r="AG563" i="38"/>
  <c r="AH563" i="38"/>
  <c r="X564" i="38"/>
  <c r="Y564" i="38"/>
  <c r="Z564" i="38"/>
  <c r="AA564" i="38"/>
  <c r="AB564" i="38"/>
  <c r="AC564" i="38"/>
  <c r="AD564" i="38"/>
  <c r="AE564" i="38"/>
  <c r="AF564" i="38"/>
  <c r="AG564" i="38"/>
  <c r="AH564" i="38"/>
  <c r="X565" i="38"/>
  <c r="Y565" i="38"/>
  <c r="Z565" i="38"/>
  <c r="AA565" i="38"/>
  <c r="AB565" i="38"/>
  <c r="AC565" i="38"/>
  <c r="AD565" i="38"/>
  <c r="AE565" i="38"/>
  <c r="AF565" i="38"/>
  <c r="AG565" i="38"/>
  <c r="AH565" i="38"/>
  <c r="X566" i="38"/>
  <c r="Y566" i="38"/>
  <c r="Z566" i="38"/>
  <c r="AA566" i="38"/>
  <c r="AB566" i="38"/>
  <c r="AC566" i="38"/>
  <c r="AD566" i="38"/>
  <c r="AE566" i="38"/>
  <c r="AF566" i="38"/>
  <c r="AG566" i="38"/>
  <c r="AH566" i="38"/>
  <c r="X567" i="38"/>
  <c r="Y567" i="38"/>
  <c r="Z567" i="38"/>
  <c r="AA567" i="38"/>
  <c r="AB567" i="38"/>
  <c r="AC567" i="38"/>
  <c r="AD567" i="38"/>
  <c r="AE567" i="38"/>
  <c r="AF567" i="38"/>
  <c r="AG567" i="38"/>
  <c r="AH567" i="38"/>
  <c r="X568" i="38"/>
  <c r="Y568" i="38"/>
  <c r="Z568" i="38"/>
  <c r="AA568" i="38"/>
  <c r="AB568" i="38"/>
  <c r="AC568" i="38"/>
  <c r="AD568" i="38"/>
  <c r="AE568" i="38"/>
  <c r="AF568" i="38"/>
  <c r="AG568" i="38"/>
  <c r="AH568" i="38"/>
  <c r="X569" i="38"/>
  <c r="Y569" i="38"/>
  <c r="Z569" i="38"/>
  <c r="AA569" i="38"/>
  <c r="AB569" i="38"/>
  <c r="AC569" i="38"/>
  <c r="AD569" i="38"/>
  <c r="AE569" i="38"/>
  <c r="AF569" i="38"/>
  <c r="AG569" i="38"/>
  <c r="AH569" i="38"/>
  <c r="X570" i="38"/>
  <c r="Y570" i="38"/>
  <c r="Z570" i="38"/>
  <c r="AA570" i="38"/>
  <c r="AB570" i="38"/>
  <c r="AC570" i="38"/>
  <c r="AD570" i="38"/>
  <c r="AE570" i="38"/>
  <c r="AF570" i="38"/>
  <c r="AG570" i="38"/>
  <c r="AH570" i="38"/>
  <c r="X571" i="38"/>
  <c r="Y571" i="38"/>
  <c r="Z571" i="38"/>
  <c r="AA571" i="38"/>
  <c r="AB571" i="38"/>
  <c r="AC571" i="38"/>
  <c r="AD571" i="38"/>
  <c r="AE571" i="38"/>
  <c r="AF571" i="38"/>
  <c r="AG571" i="38"/>
  <c r="AH571" i="38"/>
  <c r="X572" i="38"/>
  <c r="Y572" i="38"/>
  <c r="Z572" i="38"/>
  <c r="AA572" i="38"/>
  <c r="AB572" i="38"/>
  <c r="AC572" i="38"/>
  <c r="AD572" i="38"/>
  <c r="AE572" i="38"/>
  <c r="AF572" i="38"/>
  <c r="AG572" i="38"/>
  <c r="AH572" i="38"/>
  <c r="X573" i="38"/>
  <c r="Y573" i="38"/>
  <c r="Z573" i="38"/>
  <c r="AA573" i="38"/>
  <c r="AB573" i="38"/>
  <c r="AC573" i="38"/>
  <c r="AD573" i="38"/>
  <c r="AE573" i="38"/>
  <c r="AF573" i="38"/>
  <c r="AG573" i="38"/>
  <c r="AH573" i="38"/>
  <c r="X574" i="38"/>
  <c r="Y574" i="38"/>
  <c r="Z574" i="38"/>
  <c r="AA574" i="38"/>
  <c r="AB574" i="38"/>
  <c r="AC574" i="38"/>
  <c r="AD574" i="38"/>
  <c r="AE574" i="38"/>
  <c r="AF574" i="38"/>
  <c r="AG574" i="38"/>
  <c r="AH574" i="38"/>
  <c r="X575" i="38"/>
  <c r="Y575" i="38"/>
  <c r="Z575" i="38"/>
  <c r="AA575" i="38"/>
  <c r="AB575" i="38"/>
  <c r="AC575" i="38"/>
  <c r="AD575" i="38"/>
  <c r="AE575" i="38"/>
  <c r="AF575" i="38"/>
  <c r="AG575" i="38"/>
  <c r="AH575" i="38"/>
  <c r="X576" i="38"/>
  <c r="Y576" i="38"/>
  <c r="Z576" i="38"/>
  <c r="AA576" i="38"/>
  <c r="AB576" i="38"/>
  <c r="AC576" i="38"/>
  <c r="AD576" i="38"/>
  <c r="AE576" i="38"/>
  <c r="AF576" i="38"/>
  <c r="AG576" i="38"/>
  <c r="AH576" i="38"/>
  <c r="X577" i="38"/>
  <c r="Y577" i="38"/>
  <c r="Z577" i="38"/>
  <c r="AA577" i="38"/>
  <c r="AB577" i="38"/>
  <c r="AC577" i="38"/>
  <c r="AD577" i="38"/>
  <c r="AE577" i="38"/>
  <c r="AF577" i="38"/>
  <c r="AG577" i="38"/>
  <c r="AH577" i="38"/>
  <c r="X578" i="38"/>
  <c r="Y578" i="38"/>
  <c r="Z578" i="38"/>
  <c r="AA578" i="38"/>
  <c r="AB578" i="38"/>
  <c r="AC578" i="38"/>
  <c r="AD578" i="38"/>
  <c r="AE578" i="38"/>
  <c r="AF578" i="38"/>
  <c r="AG578" i="38"/>
  <c r="AH578" i="38"/>
  <c r="X579" i="38"/>
  <c r="Y579" i="38"/>
  <c r="Z579" i="38"/>
  <c r="AA579" i="38"/>
  <c r="AB579" i="38"/>
  <c r="AC579" i="38"/>
  <c r="AD579" i="38"/>
  <c r="AE579" i="38"/>
  <c r="AF579" i="38"/>
  <c r="AG579" i="38"/>
  <c r="AH579" i="38"/>
  <c r="X580" i="38"/>
  <c r="Y580" i="38"/>
  <c r="Z580" i="38"/>
  <c r="AA580" i="38"/>
  <c r="AB580" i="38"/>
  <c r="AC580" i="38"/>
  <c r="AD580" i="38"/>
  <c r="AE580" i="38"/>
  <c r="AF580" i="38"/>
  <c r="AG580" i="38"/>
  <c r="AH580" i="38"/>
  <c r="X581" i="38"/>
  <c r="Y581" i="38"/>
  <c r="Z581" i="38"/>
  <c r="AA581" i="38"/>
  <c r="AB581" i="38"/>
  <c r="AC581" i="38"/>
  <c r="AD581" i="38"/>
  <c r="AE581" i="38"/>
  <c r="AF581" i="38"/>
  <c r="AG581" i="38"/>
  <c r="AH581" i="38"/>
  <c r="Y3" i="38"/>
  <c r="Z3" i="38"/>
  <c r="AA3" i="38"/>
  <c r="AB3" i="38"/>
  <c r="AC3" i="38"/>
  <c r="AD3" i="38"/>
  <c r="AE3" i="38"/>
  <c r="AF3" i="38"/>
  <c r="AG3" i="38"/>
  <c r="AH3" i="38"/>
  <c r="X3" i="38"/>
  <c r="Z5" i="39"/>
  <c r="AA5" i="39"/>
  <c r="AB5" i="39"/>
  <c r="AC5" i="39"/>
  <c r="AD5" i="39"/>
  <c r="AE5" i="39"/>
  <c r="AF5" i="39"/>
  <c r="AG5" i="39"/>
  <c r="AH5" i="39"/>
  <c r="AI5" i="39"/>
  <c r="AJ5" i="39"/>
  <c r="AK5" i="39"/>
  <c r="AL5" i="39"/>
  <c r="Z6" i="39"/>
  <c r="AA6" i="39"/>
  <c r="AB6" i="39"/>
  <c r="AC6" i="39"/>
  <c r="AD6" i="39"/>
  <c r="AE6" i="39"/>
  <c r="AF6" i="39"/>
  <c r="AG6" i="39"/>
  <c r="AH6" i="39"/>
  <c r="AI6" i="39"/>
  <c r="AJ6" i="39"/>
  <c r="AK6" i="39"/>
  <c r="AL6" i="39"/>
  <c r="Z7" i="39"/>
  <c r="AA7" i="39"/>
  <c r="AB7" i="39"/>
  <c r="AC7" i="39"/>
  <c r="AD7" i="39"/>
  <c r="AE7" i="39"/>
  <c r="AF7" i="39"/>
  <c r="AG7" i="39"/>
  <c r="AH7" i="39"/>
  <c r="AI7" i="39"/>
  <c r="AJ7" i="39"/>
  <c r="AK7" i="39"/>
  <c r="AL7" i="39"/>
  <c r="Z8" i="39"/>
  <c r="AA8" i="39"/>
  <c r="AB8" i="39"/>
  <c r="AC8" i="39"/>
  <c r="AD8" i="39"/>
  <c r="AE8" i="39"/>
  <c r="AF8" i="39"/>
  <c r="AG8" i="39"/>
  <c r="AH8" i="39"/>
  <c r="AI8" i="39"/>
  <c r="AJ8" i="39"/>
  <c r="AK8" i="39"/>
  <c r="AL8" i="39"/>
  <c r="Z9" i="39"/>
  <c r="AA9" i="39"/>
  <c r="AB9" i="39"/>
  <c r="AC9" i="39"/>
  <c r="AD9" i="39"/>
  <c r="AE9" i="39"/>
  <c r="AF9" i="39"/>
  <c r="AG9" i="39"/>
  <c r="AH9" i="39"/>
  <c r="AI9" i="39"/>
  <c r="AJ9" i="39"/>
  <c r="AK9" i="39"/>
  <c r="AL9" i="39"/>
  <c r="Z10" i="39"/>
  <c r="AA10" i="39"/>
  <c r="AB10" i="39"/>
  <c r="AC10" i="39"/>
  <c r="AD10" i="39"/>
  <c r="AE10" i="39"/>
  <c r="AF10" i="39"/>
  <c r="AG10" i="39"/>
  <c r="AH10" i="39"/>
  <c r="AI10" i="39"/>
  <c r="AJ10" i="39"/>
  <c r="AK10" i="39"/>
  <c r="AL10" i="39"/>
  <c r="Z11" i="39"/>
  <c r="AA11" i="39"/>
  <c r="AB11" i="39"/>
  <c r="AC11" i="39"/>
  <c r="AD11" i="39"/>
  <c r="AE11" i="39"/>
  <c r="AF11" i="39"/>
  <c r="AG11" i="39"/>
  <c r="AH11" i="39"/>
  <c r="AI11" i="39"/>
  <c r="AJ11" i="39"/>
  <c r="AK11" i="39"/>
  <c r="AL11" i="39"/>
  <c r="Z12" i="39"/>
  <c r="AA12" i="39"/>
  <c r="AB12" i="39"/>
  <c r="AC12" i="39"/>
  <c r="AD12" i="39"/>
  <c r="AE12" i="39"/>
  <c r="AF12" i="39"/>
  <c r="AG12" i="39"/>
  <c r="AH12" i="39"/>
  <c r="AI12" i="39"/>
  <c r="AJ12" i="39"/>
  <c r="AK12" i="39"/>
  <c r="AL12" i="39"/>
  <c r="Z13" i="39"/>
  <c r="AA13" i="39"/>
  <c r="AB13" i="39"/>
  <c r="AC13" i="39"/>
  <c r="AD13" i="39"/>
  <c r="AE13" i="39"/>
  <c r="AF13" i="39"/>
  <c r="AG13" i="39"/>
  <c r="AH13" i="39"/>
  <c r="AI13" i="39"/>
  <c r="AJ13" i="39"/>
  <c r="AK13" i="39"/>
  <c r="AL13" i="39"/>
  <c r="Z14" i="39"/>
  <c r="AA14" i="39"/>
  <c r="AB14" i="39"/>
  <c r="AC14" i="39"/>
  <c r="AD14" i="39"/>
  <c r="AE14" i="39"/>
  <c r="AF14" i="39"/>
  <c r="AG14" i="39"/>
  <c r="AH14" i="39"/>
  <c r="AI14" i="39"/>
  <c r="AJ14" i="39"/>
  <c r="AK14" i="39"/>
  <c r="AL14" i="39"/>
  <c r="Z15" i="39"/>
  <c r="AA15" i="39"/>
  <c r="AB15" i="39"/>
  <c r="AC15" i="39"/>
  <c r="AD15" i="39"/>
  <c r="AE15" i="39"/>
  <c r="AF15" i="39"/>
  <c r="AG15" i="39"/>
  <c r="AH15" i="39"/>
  <c r="AI15" i="39"/>
  <c r="AJ15" i="39"/>
  <c r="AK15" i="39"/>
  <c r="AL15" i="39"/>
  <c r="Z16" i="39"/>
  <c r="AA16" i="39"/>
  <c r="AB16" i="39"/>
  <c r="AC16" i="39"/>
  <c r="AD16" i="39"/>
  <c r="AE16" i="39"/>
  <c r="AF16" i="39"/>
  <c r="AG16" i="39"/>
  <c r="AH16" i="39"/>
  <c r="AI16" i="39"/>
  <c r="AJ16" i="39"/>
  <c r="AK16" i="39"/>
  <c r="AL16" i="39"/>
  <c r="Z17" i="39"/>
  <c r="AA17" i="39"/>
  <c r="AB17" i="39"/>
  <c r="AC17" i="39"/>
  <c r="AD17" i="39"/>
  <c r="AE17" i="39"/>
  <c r="AF17" i="39"/>
  <c r="AG17" i="39"/>
  <c r="AH17" i="39"/>
  <c r="AI17" i="39"/>
  <c r="AJ17" i="39"/>
  <c r="AK17" i="39"/>
  <c r="AL17" i="39"/>
  <c r="Z18" i="39"/>
  <c r="AA18" i="39"/>
  <c r="AB18" i="39"/>
  <c r="AC18" i="39"/>
  <c r="AD18" i="39"/>
  <c r="AE18" i="39"/>
  <c r="AF18" i="39"/>
  <c r="AG18" i="39"/>
  <c r="AH18" i="39"/>
  <c r="AI18" i="39"/>
  <c r="AJ18" i="39"/>
  <c r="AK18" i="39"/>
  <c r="AL18" i="39"/>
  <c r="Z19" i="39"/>
  <c r="AA19" i="39"/>
  <c r="AB19" i="39"/>
  <c r="AC19" i="39"/>
  <c r="AD19" i="39"/>
  <c r="AE19" i="39"/>
  <c r="AF19" i="39"/>
  <c r="AG19" i="39"/>
  <c r="AH19" i="39"/>
  <c r="AI19" i="39"/>
  <c r="AJ19" i="39"/>
  <c r="AK19" i="39"/>
  <c r="AL19" i="39"/>
  <c r="Z20" i="39"/>
  <c r="AA20" i="39"/>
  <c r="AB20" i="39"/>
  <c r="AC20" i="39"/>
  <c r="AD20" i="39"/>
  <c r="AE20" i="39"/>
  <c r="AF20" i="39"/>
  <c r="AG20" i="39"/>
  <c r="AH20" i="39"/>
  <c r="AI20" i="39"/>
  <c r="AJ20" i="39"/>
  <c r="AK20" i="39"/>
  <c r="AL20" i="39"/>
  <c r="Z21" i="39"/>
  <c r="AA21" i="39"/>
  <c r="AB21" i="39"/>
  <c r="AC21" i="39"/>
  <c r="AD21" i="39"/>
  <c r="AE21" i="39"/>
  <c r="AF21" i="39"/>
  <c r="AG21" i="39"/>
  <c r="AH21" i="39"/>
  <c r="AI21" i="39"/>
  <c r="AJ21" i="39"/>
  <c r="AK21" i="39"/>
  <c r="AL21" i="39"/>
  <c r="Z22" i="39"/>
  <c r="AA22" i="39"/>
  <c r="AB22" i="39"/>
  <c r="AC22" i="39"/>
  <c r="AD22" i="39"/>
  <c r="AE22" i="39"/>
  <c r="AF22" i="39"/>
  <c r="AG22" i="39"/>
  <c r="AH22" i="39"/>
  <c r="AI22" i="39"/>
  <c r="AJ22" i="39"/>
  <c r="AK22" i="39"/>
  <c r="AL22" i="39"/>
  <c r="Z23" i="39"/>
  <c r="AA23" i="39"/>
  <c r="AB23" i="39"/>
  <c r="AC23" i="39"/>
  <c r="AD23" i="39"/>
  <c r="AE23" i="39"/>
  <c r="AF23" i="39"/>
  <c r="AG23" i="39"/>
  <c r="AH23" i="39"/>
  <c r="AI23" i="39"/>
  <c r="AJ23" i="39"/>
  <c r="AK23" i="39"/>
  <c r="AL23" i="39"/>
  <c r="Z24" i="39"/>
  <c r="AA24" i="39"/>
  <c r="AB24" i="39"/>
  <c r="AC24" i="39"/>
  <c r="AD24" i="39"/>
  <c r="AE24" i="39"/>
  <c r="AF24" i="39"/>
  <c r="AG24" i="39"/>
  <c r="AH24" i="39"/>
  <c r="AI24" i="39"/>
  <c r="AJ24" i="39"/>
  <c r="AK24" i="39"/>
  <c r="AL24" i="39"/>
  <c r="Z25" i="39"/>
  <c r="AA25" i="39"/>
  <c r="AB25" i="39"/>
  <c r="AC25" i="39"/>
  <c r="AD25" i="39"/>
  <c r="AE25" i="39"/>
  <c r="AF25" i="39"/>
  <c r="AG25" i="39"/>
  <c r="AH25" i="39"/>
  <c r="AI25" i="39"/>
  <c r="AJ25" i="39"/>
  <c r="AK25" i="39"/>
  <c r="AL25" i="39"/>
  <c r="Z26" i="39"/>
  <c r="AA26" i="39"/>
  <c r="AB26" i="39"/>
  <c r="AC26" i="39"/>
  <c r="AD26" i="39"/>
  <c r="AE26" i="39"/>
  <c r="AF26" i="39"/>
  <c r="AG26" i="39"/>
  <c r="AH26" i="39"/>
  <c r="AI26" i="39"/>
  <c r="AJ26" i="39"/>
  <c r="AK26" i="39"/>
  <c r="AL26" i="39"/>
  <c r="Z27" i="39"/>
  <c r="AA27" i="39"/>
  <c r="AB27" i="39"/>
  <c r="AC27" i="39"/>
  <c r="AD27" i="39"/>
  <c r="AE27" i="39"/>
  <c r="AF27" i="39"/>
  <c r="AG27" i="39"/>
  <c r="AH27" i="39"/>
  <c r="AI27" i="39"/>
  <c r="AJ27" i="39"/>
  <c r="AK27" i="39"/>
  <c r="AL27" i="39"/>
  <c r="Z28" i="39"/>
  <c r="AA28" i="39"/>
  <c r="AB28" i="39"/>
  <c r="AC28" i="39"/>
  <c r="AD28" i="39"/>
  <c r="AE28" i="39"/>
  <c r="AF28" i="39"/>
  <c r="AG28" i="39"/>
  <c r="AH28" i="39"/>
  <c r="AI28" i="39"/>
  <c r="AJ28" i="39"/>
  <c r="AK28" i="39"/>
  <c r="AL28" i="39"/>
  <c r="Z29" i="39"/>
  <c r="AA29" i="39"/>
  <c r="AB29" i="39"/>
  <c r="AC29" i="39"/>
  <c r="AD29" i="39"/>
  <c r="AE29" i="39"/>
  <c r="AF29" i="39"/>
  <c r="AG29" i="39"/>
  <c r="AH29" i="39"/>
  <c r="AI29" i="39"/>
  <c r="AJ29" i="39"/>
  <c r="AK29" i="39"/>
  <c r="AL29" i="39"/>
  <c r="Z30" i="39"/>
  <c r="AA30" i="39"/>
  <c r="AB30" i="39"/>
  <c r="AC30" i="39"/>
  <c r="AD30" i="39"/>
  <c r="AE30" i="39"/>
  <c r="AF30" i="39"/>
  <c r="AG30" i="39"/>
  <c r="AH30" i="39"/>
  <c r="AI30" i="39"/>
  <c r="AJ30" i="39"/>
  <c r="AK30" i="39"/>
  <c r="AL30" i="39"/>
  <c r="Z31" i="39"/>
  <c r="AA31" i="39"/>
  <c r="AB31" i="39"/>
  <c r="AC31" i="39"/>
  <c r="AD31" i="39"/>
  <c r="AE31" i="39"/>
  <c r="AF31" i="39"/>
  <c r="AG31" i="39"/>
  <c r="AH31" i="39"/>
  <c r="AI31" i="39"/>
  <c r="AJ31" i="39"/>
  <c r="AK31" i="39"/>
  <c r="AL31" i="39"/>
  <c r="Z32" i="39"/>
  <c r="AA32" i="39"/>
  <c r="AB32" i="39"/>
  <c r="AC32" i="39"/>
  <c r="AD32" i="39"/>
  <c r="AE32" i="39"/>
  <c r="AF32" i="39"/>
  <c r="AG32" i="39"/>
  <c r="AH32" i="39"/>
  <c r="AI32" i="39"/>
  <c r="AJ32" i="39"/>
  <c r="AK32" i="39"/>
  <c r="AL32" i="39"/>
  <c r="Z33" i="39"/>
  <c r="AA33" i="39"/>
  <c r="AB33" i="39"/>
  <c r="AC33" i="39"/>
  <c r="AD33" i="39"/>
  <c r="AE33" i="39"/>
  <c r="AF33" i="39"/>
  <c r="AG33" i="39"/>
  <c r="AH33" i="39"/>
  <c r="AI33" i="39"/>
  <c r="AJ33" i="39"/>
  <c r="AK33" i="39"/>
  <c r="AL33" i="39"/>
  <c r="Z34" i="39"/>
  <c r="AA34" i="39"/>
  <c r="AB34" i="39"/>
  <c r="AC34" i="39"/>
  <c r="AD34" i="39"/>
  <c r="AE34" i="39"/>
  <c r="AF34" i="39"/>
  <c r="AG34" i="39"/>
  <c r="AH34" i="39"/>
  <c r="AI34" i="39"/>
  <c r="AJ34" i="39"/>
  <c r="AK34" i="39"/>
  <c r="AL34" i="39"/>
  <c r="Z35" i="39"/>
  <c r="AA35" i="39"/>
  <c r="AB35" i="39"/>
  <c r="AC35" i="39"/>
  <c r="AD35" i="39"/>
  <c r="AE35" i="39"/>
  <c r="AF35" i="39"/>
  <c r="AG35" i="39"/>
  <c r="AH35" i="39"/>
  <c r="AI35" i="39"/>
  <c r="AJ35" i="39"/>
  <c r="AK35" i="39"/>
  <c r="AL35" i="39"/>
  <c r="Z36" i="39"/>
  <c r="AA36" i="39"/>
  <c r="AB36" i="39"/>
  <c r="AC36" i="39"/>
  <c r="AD36" i="39"/>
  <c r="AE36" i="39"/>
  <c r="AF36" i="39"/>
  <c r="AG36" i="39"/>
  <c r="AH36" i="39"/>
  <c r="AI36" i="39"/>
  <c r="AJ36" i="39"/>
  <c r="AK36" i="39"/>
  <c r="AL36" i="39"/>
  <c r="Z37" i="39"/>
  <c r="AA37" i="39"/>
  <c r="AB37" i="39"/>
  <c r="AC37" i="39"/>
  <c r="AD37" i="39"/>
  <c r="AE37" i="39"/>
  <c r="AF37" i="39"/>
  <c r="AG37" i="39"/>
  <c r="AH37" i="39"/>
  <c r="AI37" i="39"/>
  <c r="AJ37" i="39"/>
  <c r="AK37" i="39"/>
  <c r="AL37" i="39"/>
  <c r="Z38" i="39"/>
  <c r="AA38" i="39"/>
  <c r="AB38" i="39"/>
  <c r="AC38" i="39"/>
  <c r="AD38" i="39"/>
  <c r="AE38" i="39"/>
  <c r="AF38" i="39"/>
  <c r="AG38" i="39"/>
  <c r="AH38" i="39"/>
  <c r="AI38" i="39"/>
  <c r="AJ38" i="39"/>
  <c r="AK38" i="39"/>
  <c r="AL38" i="39"/>
  <c r="Z39" i="39"/>
  <c r="AA39" i="39"/>
  <c r="AB39" i="39"/>
  <c r="AC39" i="39"/>
  <c r="AD39" i="39"/>
  <c r="AE39" i="39"/>
  <c r="AF39" i="39"/>
  <c r="AG39" i="39"/>
  <c r="AH39" i="39"/>
  <c r="AI39" i="39"/>
  <c r="AJ39" i="39"/>
  <c r="AK39" i="39"/>
  <c r="AL39" i="39"/>
  <c r="Z40" i="39"/>
  <c r="AA40" i="39"/>
  <c r="AB40" i="39"/>
  <c r="AC40" i="39"/>
  <c r="AD40" i="39"/>
  <c r="AE40" i="39"/>
  <c r="AF40" i="39"/>
  <c r="AG40" i="39"/>
  <c r="AH40" i="39"/>
  <c r="AI40" i="39"/>
  <c r="AJ40" i="39"/>
  <c r="AK40" i="39"/>
  <c r="AL40" i="39"/>
  <c r="Z41" i="39"/>
  <c r="AA41" i="39"/>
  <c r="AB41" i="39"/>
  <c r="AC41" i="39"/>
  <c r="AD41" i="39"/>
  <c r="AE41" i="39"/>
  <c r="AF41" i="39"/>
  <c r="AG41" i="39"/>
  <c r="AH41" i="39"/>
  <c r="AI41" i="39"/>
  <c r="AJ41" i="39"/>
  <c r="AK41" i="39"/>
  <c r="AL41" i="39"/>
  <c r="Z42" i="39"/>
  <c r="AA42" i="39"/>
  <c r="AB42" i="39"/>
  <c r="AC42" i="39"/>
  <c r="AD42" i="39"/>
  <c r="AE42" i="39"/>
  <c r="AF42" i="39"/>
  <c r="AG42" i="39"/>
  <c r="AH42" i="39"/>
  <c r="AI42" i="39"/>
  <c r="AJ42" i="39"/>
  <c r="AK42" i="39"/>
  <c r="AL42" i="39"/>
  <c r="Z43" i="39"/>
  <c r="AA43" i="39"/>
  <c r="AB43" i="39"/>
  <c r="AC43" i="39"/>
  <c r="AD43" i="39"/>
  <c r="AE43" i="39"/>
  <c r="AF43" i="39"/>
  <c r="AG43" i="39"/>
  <c r="AH43" i="39"/>
  <c r="AI43" i="39"/>
  <c r="AJ43" i="39"/>
  <c r="AK43" i="39"/>
  <c r="AL43" i="39"/>
  <c r="Z44" i="39"/>
  <c r="AA44" i="39"/>
  <c r="AB44" i="39"/>
  <c r="AC44" i="39"/>
  <c r="AD44" i="39"/>
  <c r="AE44" i="39"/>
  <c r="AF44" i="39"/>
  <c r="AG44" i="39"/>
  <c r="AH44" i="39"/>
  <c r="AI44" i="39"/>
  <c r="AJ44" i="39"/>
  <c r="AK44" i="39"/>
  <c r="AL44" i="39"/>
  <c r="Z45" i="39"/>
  <c r="AA45" i="39"/>
  <c r="AB45" i="39"/>
  <c r="AC45" i="39"/>
  <c r="AD45" i="39"/>
  <c r="AE45" i="39"/>
  <c r="AF45" i="39"/>
  <c r="AG45" i="39"/>
  <c r="AH45" i="39"/>
  <c r="AI45" i="39"/>
  <c r="AJ45" i="39"/>
  <c r="AK45" i="39"/>
  <c r="AL45" i="39"/>
  <c r="Z46" i="39"/>
  <c r="AA46" i="39"/>
  <c r="AB46" i="39"/>
  <c r="AC46" i="39"/>
  <c r="AD46" i="39"/>
  <c r="AE46" i="39"/>
  <c r="AF46" i="39"/>
  <c r="AG46" i="39"/>
  <c r="AH46" i="39"/>
  <c r="AI46" i="39"/>
  <c r="AJ46" i="39"/>
  <c r="AK46" i="39"/>
  <c r="AL46" i="39"/>
  <c r="Z47" i="39"/>
  <c r="AA47" i="39"/>
  <c r="AB47" i="39"/>
  <c r="AC47" i="39"/>
  <c r="AD47" i="39"/>
  <c r="AE47" i="39"/>
  <c r="AF47" i="39"/>
  <c r="AG47" i="39"/>
  <c r="AH47" i="39"/>
  <c r="AI47" i="39"/>
  <c r="AJ47" i="39"/>
  <c r="AK47" i="39"/>
  <c r="AL47" i="39"/>
  <c r="Z48" i="39"/>
  <c r="AA48" i="39"/>
  <c r="AB48" i="39"/>
  <c r="AC48" i="39"/>
  <c r="AD48" i="39"/>
  <c r="AE48" i="39"/>
  <c r="AF48" i="39"/>
  <c r="AG48" i="39"/>
  <c r="AH48" i="39"/>
  <c r="AI48" i="39"/>
  <c r="AJ48" i="39"/>
  <c r="AK48" i="39"/>
  <c r="AL48" i="39"/>
  <c r="Z49" i="39"/>
  <c r="AA49" i="39"/>
  <c r="AB49" i="39"/>
  <c r="AC49" i="39"/>
  <c r="AD49" i="39"/>
  <c r="AE49" i="39"/>
  <c r="AF49" i="39"/>
  <c r="AG49" i="39"/>
  <c r="AH49" i="39"/>
  <c r="AI49" i="39"/>
  <c r="AJ49" i="39"/>
  <c r="AK49" i="39"/>
  <c r="AL49" i="39"/>
  <c r="Z50" i="39"/>
  <c r="AA50" i="39"/>
  <c r="AB50" i="39"/>
  <c r="AC50" i="39"/>
  <c r="AD50" i="39"/>
  <c r="AE50" i="39"/>
  <c r="AF50" i="39"/>
  <c r="AG50" i="39"/>
  <c r="AH50" i="39"/>
  <c r="AI50" i="39"/>
  <c r="AJ50" i="39"/>
  <c r="AK50" i="39"/>
  <c r="AL50" i="39"/>
  <c r="Z51" i="39"/>
  <c r="AA51" i="39"/>
  <c r="AB51" i="39"/>
  <c r="AC51" i="39"/>
  <c r="AD51" i="39"/>
  <c r="AE51" i="39"/>
  <c r="AF51" i="39"/>
  <c r="AG51" i="39"/>
  <c r="AH51" i="39"/>
  <c r="AI51" i="39"/>
  <c r="AJ51" i="39"/>
  <c r="AK51" i="39"/>
  <c r="AL51" i="39"/>
  <c r="Z52" i="39"/>
  <c r="AA52" i="39"/>
  <c r="AB52" i="39"/>
  <c r="AC52" i="39"/>
  <c r="AD52" i="39"/>
  <c r="AE52" i="39"/>
  <c r="AF52" i="39"/>
  <c r="AG52" i="39"/>
  <c r="AH52" i="39"/>
  <c r="AI52" i="39"/>
  <c r="AJ52" i="39"/>
  <c r="AK52" i="39"/>
  <c r="AL52" i="39"/>
  <c r="Z53" i="39"/>
  <c r="AA53" i="39"/>
  <c r="AB53" i="39"/>
  <c r="AC53" i="39"/>
  <c r="AD53" i="39"/>
  <c r="AE53" i="39"/>
  <c r="AF53" i="39"/>
  <c r="AG53" i="39"/>
  <c r="AH53" i="39"/>
  <c r="AI53" i="39"/>
  <c r="AJ53" i="39"/>
  <c r="AK53" i="39"/>
  <c r="AL53" i="39"/>
  <c r="Z54" i="39"/>
  <c r="AA54" i="39"/>
  <c r="AB54" i="39"/>
  <c r="AC54" i="39"/>
  <c r="AD54" i="39"/>
  <c r="AE54" i="39"/>
  <c r="AF54" i="39"/>
  <c r="AG54" i="39"/>
  <c r="AH54" i="39"/>
  <c r="AI54" i="39"/>
  <c r="AJ54" i="39"/>
  <c r="AK54" i="39"/>
  <c r="AL54" i="39"/>
  <c r="Z55" i="39"/>
  <c r="AA55" i="39"/>
  <c r="AB55" i="39"/>
  <c r="AC55" i="39"/>
  <c r="AD55" i="39"/>
  <c r="AE55" i="39"/>
  <c r="AF55" i="39"/>
  <c r="AG55" i="39"/>
  <c r="AH55" i="39"/>
  <c r="AI55" i="39"/>
  <c r="AJ55" i="39"/>
  <c r="AK55" i="39"/>
  <c r="AL55" i="39"/>
  <c r="Z56" i="39"/>
  <c r="AA56" i="39"/>
  <c r="AB56" i="39"/>
  <c r="AC56" i="39"/>
  <c r="AD56" i="39"/>
  <c r="AE56" i="39"/>
  <c r="AF56" i="39"/>
  <c r="AG56" i="39"/>
  <c r="AH56" i="39"/>
  <c r="AI56" i="39"/>
  <c r="AJ56" i="39"/>
  <c r="AK56" i="39"/>
  <c r="AL56" i="39"/>
  <c r="Z57" i="39"/>
  <c r="AA57" i="39"/>
  <c r="AB57" i="39"/>
  <c r="AC57" i="39"/>
  <c r="AD57" i="39"/>
  <c r="AE57" i="39"/>
  <c r="AF57" i="39"/>
  <c r="AG57" i="39"/>
  <c r="AH57" i="39"/>
  <c r="AI57" i="39"/>
  <c r="AJ57" i="39"/>
  <c r="AK57" i="39"/>
  <c r="AL57" i="39"/>
  <c r="Z58" i="39"/>
  <c r="AA58" i="39"/>
  <c r="AB58" i="39"/>
  <c r="AC58" i="39"/>
  <c r="AD58" i="39"/>
  <c r="AE58" i="39"/>
  <c r="AF58" i="39"/>
  <c r="AG58" i="39"/>
  <c r="AH58" i="39"/>
  <c r="AI58" i="39"/>
  <c r="AJ58" i="39"/>
  <c r="AK58" i="39"/>
  <c r="AL58" i="39"/>
  <c r="Z59" i="39"/>
  <c r="AA59" i="39"/>
  <c r="AB59" i="39"/>
  <c r="AC59" i="39"/>
  <c r="AD59" i="39"/>
  <c r="AE59" i="39"/>
  <c r="AF59" i="39"/>
  <c r="AG59" i="39"/>
  <c r="AH59" i="39"/>
  <c r="AI59" i="39"/>
  <c r="AJ59" i="39"/>
  <c r="AK59" i="39"/>
  <c r="AL59" i="39"/>
  <c r="Z60" i="39"/>
  <c r="AA60" i="39"/>
  <c r="AB60" i="39"/>
  <c r="AC60" i="39"/>
  <c r="AD60" i="39"/>
  <c r="AE60" i="39"/>
  <c r="AF60" i="39"/>
  <c r="AG60" i="39"/>
  <c r="AH60" i="39"/>
  <c r="AI60" i="39"/>
  <c r="AJ60" i="39"/>
  <c r="AK60" i="39"/>
  <c r="AL60" i="39"/>
  <c r="Z61" i="39"/>
  <c r="AA61" i="39"/>
  <c r="AB61" i="39"/>
  <c r="AC61" i="39"/>
  <c r="AD61" i="39"/>
  <c r="AE61" i="39"/>
  <c r="AF61" i="39"/>
  <c r="AG61" i="39"/>
  <c r="AH61" i="39"/>
  <c r="AI61" i="39"/>
  <c r="AJ61" i="39"/>
  <c r="AK61" i="39"/>
  <c r="AL61" i="39"/>
  <c r="Z62" i="39"/>
  <c r="AA62" i="39"/>
  <c r="AB62" i="39"/>
  <c r="AC62" i="39"/>
  <c r="AD62" i="39"/>
  <c r="AE62" i="39"/>
  <c r="AF62" i="39"/>
  <c r="AG62" i="39"/>
  <c r="AH62" i="39"/>
  <c r="AI62" i="39"/>
  <c r="AJ62" i="39"/>
  <c r="AK62" i="39"/>
  <c r="AL62" i="39"/>
  <c r="Z63" i="39"/>
  <c r="AA63" i="39"/>
  <c r="AB63" i="39"/>
  <c r="AC63" i="39"/>
  <c r="AD63" i="39"/>
  <c r="AE63" i="39"/>
  <c r="AF63" i="39"/>
  <c r="AG63" i="39"/>
  <c r="AH63" i="39"/>
  <c r="AI63" i="39"/>
  <c r="AJ63" i="39"/>
  <c r="AK63" i="39"/>
  <c r="AL63" i="39"/>
  <c r="Z64" i="39"/>
  <c r="AA64" i="39"/>
  <c r="AB64" i="39"/>
  <c r="AC64" i="39"/>
  <c r="AD64" i="39"/>
  <c r="AE64" i="39"/>
  <c r="AF64" i="39"/>
  <c r="AG64" i="39"/>
  <c r="AH64" i="39"/>
  <c r="AI64" i="39"/>
  <c r="AJ64" i="39"/>
  <c r="AK64" i="39"/>
  <c r="AL64" i="39"/>
  <c r="Z65" i="39"/>
  <c r="AA65" i="39"/>
  <c r="AB65" i="39"/>
  <c r="AC65" i="39"/>
  <c r="AD65" i="39"/>
  <c r="AE65" i="39"/>
  <c r="AF65" i="39"/>
  <c r="AG65" i="39"/>
  <c r="AH65" i="39"/>
  <c r="AI65" i="39"/>
  <c r="AJ65" i="39"/>
  <c r="AK65" i="39"/>
  <c r="AL65" i="39"/>
  <c r="Z66" i="39"/>
  <c r="AA66" i="39"/>
  <c r="AB66" i="39"/>
  <c r="AC66" i="39"/>
  <c r="AD66" i="39"/>
  <c r="AE66" i="39"/>
  <c r="AF66" i="39"/>
  <c r="AG66" i="39"/>
  <c r="AH66" i="39"/>
  <c r="AI66" i="39"/>
  <c r="AJ66" i="39"/>
  <c r="AK66" i="39"/>
  <c r="AL66" i="39"/>
  <c r="Z67" i="39"/>
  <c r="AA67" i="39"/>
  <c r="AB67" i="39"/>
  <c r="AC67" i="39"/>
  <c r="AD67" i="39"/>
  <c r="AE67" i="39"/>
  <c r="AF67" i="39"/>
  <c r="AG67" i="39"/>
  <c r="AH67" i="39"/>
  <c r="AI67" i="39"/>
  <c r="AJ67" i="39"/>
  <c r="AK67" i="39"/>
  <c r="AL67" i="39"/>
  <c r="Z68" i="39"/>
  <c r="AA68" i="39"/>
  <c r="AB68" i="39"/>
  <c r="AC68" i="39"/>
  <c r="AD68" i="39"/>
  <c r="AE68" i="39"/>
  <c r="AF68" i="39"/>
  <c r="AG68" i="39"/>
  <c r="AH68" i="39"/>
  <c r="AI68" i="39"/>
  <c r="AJ68" i="39"/>
  <c r="AK68" i="39"/>
  <c r="AL68" i="39"/>
  <c r="Z69" i="39"/>
  <c r="AA69" i="39"/>
  <c r="AB69" i="39"/>
  <c r="AC69" i="39"/>
  <c r="AD69" i="39"/>
  <c r="AE69" i="39"/>
  <c r="AF69" i="39"/>
  <c r="AG69" i="39"/>
  <c r="AH69" i="39"/>
  <c r="AI69" i="39"/>
  <c r="AJ69" i="39"/>
  <c r="AK69" i="39"/>
  <c r="AL69" i="39"/>
  <c r="Z70" i="39"/>
  <c r="AA70" i="39"/>
  <c r="AB70" i="39"/>
  <c r="AC70" i="39"/>
  <c r="AD70" i="39"/>
  <c r="AE70" i="39"/>
  <c r="AF70" i="39"/>
  <c r="AG70" i="39"/>
  <c r="AH70" i="39"/>
  <c r="AI70" i="39"/>
  <c r="AJ70" i="39"/>
  <c r="AK70" i="39"/>
  <c r="AL70" i="39"/>
  <c r="Z71" i="39"/>
  <c r="AA71" i="39"/>
  <c r="AB71" i="39"/>
  <c r="AC71" i="39"/>
  <c r="AD71" i="39"/>
  <c r="AE71" i="39"/>
  <c r="AF71" i="39"/>
  <c r="AG71" i="39"/>
  <c r="AH71" i="39"/>
  <c r="AI71" i="39"/>
  <c r="AJ71" i="39"/>
  <c r="AK71" i="39"/>
  <c r="AL71" i="39"/>
  <c r="Z72" i="39"/>
  <c r="AA72" i="39"/>
  <c r="AB72" i="39"/>
  <c r="AC72" i="39"/>
  <c r="AD72" i="39"/>
  <c r="AE72" i="39"/>
  <c r="AF72" i="39"/>
  <c r="AG72" i="39"/>
  <c r="AH72" i="39"/>
  <c r="AI72" i="39"/>
  <c r="AJ72" i="39"/>
  <c r="AK72" i="39"/>
  <c r="AL72" i="39"/>
  <c r="Z73" i="39"/>
  <c r="AA73" i="39"/>
  <c r="AB73" i="39"/>
  <c r="AC73" i="39"/>
  <c r="AD73" i="39"/>
  <c r="AE73" i="39"/>
  <c r="AF73" i="39"/>
  <c r="AG73" i="39"/>
  <c r="AH73" i="39"/>
  <c r="AI73" i="39"/>
  <c r="AJ73" i="39"/>
  <c r="AK73" i="39"/>
  <c r="AL73" i="39"/>
  <c r="Z74" i="39"/>
  <c r="AA74" i="39"/>
  <c r="AB74" i="39"/>
  <c r="AC74" i="39"/>
  <c r="AD74" i="39"/>
  <c r="AE74" i="39"/>
  <c r="AF74" i="39"/>
  <c r="AG74" i="39"/>
  <c r="AH74" i="39"/>
  <c r="AI74" i="39"/>
  <c r="AJ74" i="39"/>
  <c r="AK74" i="39"/>
  <c r="AL74" i="39"/>
  <c r="Z75" i="39"/>
  <c r="AA75" i="39"/>
  <c r="AB75" i="39"/>
  <c r="AC75" i="39"/>
  <c r="AD75" i="39"/>
  <c r="AE75" i="39"/>
  <c r="AF75" i="39"/>
  <c r="AG75" i="39"/>
  <c r="AH75" i="39"/>
  <c r="AI75" i="39"/>
  <c r="AJ75" i="39"/>
  <c r="AK75" i="39"/>
  <c r="AL75" i="39"/>
  <c r="Z76" i="39"/>
  <c r="AA76" i="39"/>
  <c r="AB76" i="39"/>
  <c r="AC76" i="39"/>
  <c r="AD76" i="39"/>
  <c r="AE76" i="39"/>
  <c r="AF76" i="39"/>
  <c r="AG76" i="39"/>
  <c r="AH76" i="39"/>
  <c r="AI76" i="39"/>
  <c r="AJ76" i="39"/>
  <c r="AK76" i="39"/>
  <c r="AL76" i="39"/>
  <c r="Z77" i="39"/>
  <c r="AA77" i="39"/>
  <c r="AB77" i="39"/>
  <c r="AC77" i="39"/>
  <c r="AD77" i="39"/>
  <c r="AE77" i="39"/>
  <c r="AF77" i="39"/>
  <c r="AG77" i="39"/>
  <c r="AH77" i="39"/>
  <c r="AI77" i="39"/>
  <c r="AJ77" i="39"/>
  <c r="AK77" i="39"/>
  <c r="AL77" i="39"/>
  <c r="Z78" i="39"/>
  <c r="AA78" i="39"/>
  <c r="AB78" i="39"/>
  <c r="AC78" i="39"/>
  <c r="AD78" i="39"/>
  <c r="AE78" i="39"/>
  <c r="AF78" i="39"/>
  <c r="AG78" i="39"/>
  <c r="AH78" i="39"/>
  <c r="AI78" i="39"/>
  <c r="AJ78" i="39"/>
  <c r="AK78" i="39"/>
  <c r="AL78" i="39"/>
  <c r="Z79" i="39"/>
  <c r="AA79" i="39"/>
  <c r="AB79" i="39"/>
  <c r="AC79" i="39"/>
  <c r="AD79" i="39"/>
  <c r="AE79" i="39"/>
  <c r="AF79" i="39"/>
  <c r="AG79" i="39"/>
  <c r="AH79" i="39"/>
  <c r="AI79" i="39"/>
  <c r="AJ79" i="39"/>
  <c r="AK79" i="39"/>
  <c r="AL79" i="39"/>
  <c r="Z80" i="39"/>
  <c r="AA80" i="39"/>
  <c r="AB80" i="39"/>
  <c r="AC80" i="39"/>
  <c r="AD80" i="39"/>
  <c r="AE80" i="39"/>
  <c r="AF80" i="39"/>
  <c r="AG80" i="39"/>
  <c r="AH80" i="39"/>
  <c r="AI80" i="39"/>
  <c r="AJ80" i="39"/>
  <c r="AK80" i="39"/>
  <c r="AL80" i="39"/>
  <c r="Z81" i="39"/>
  <c r="AA81" i="39"/>
  <c r="AB81" i="39"/>
  <c r="AC81" i="39"/>
  <c r="AD81" i="39"/>
  <c r="AE81" i="39"/>
  <c r="AF81" i="39"/>
  <c r="AG81" i="39"/>
  <c r="AH81" i="39"/>
  <c r="AI81" i="39"/>
  <c r="AJ81" i="39"/>
  <c r="AK81" i="39"/>
  <c r="AL81" i="39"/>
  <c r="Z82" i="39"/>
  <c r="AA82" i="39"/>
  <c r="AB82" i="39"/>
  <c r="AC82" i="39"/>
  <c r="AD82" i="39"/>
  <c r="AE82" i="39"/>
  <c r="AF82" i="39"/>
  <c r="AG82" i="39"/>
  <c r="AH82" i="39"/>
  <c r="AI82" i="39"/>
  <c r="AJ82" i="39"/>
  <c r="AK82" i="39"/>
  <c r="AL82" i="39"/>
  <c r="Z83" i="39"/>
  <c r="AA83" i="39"/>
  <c r="AB83" i="39"/>
  <c r="AC83" i="39"/>
  <c r="AD83" i="39"/>
  <c r="AE83" i="39"/>
  <c r="AF83" i="39"/>
  <c r="AG83" i="39"/>
  <c r="AH83" i="39"/>
  <c r="AI83" i="39"/>
  <c r="AJ83" i="39"/>
  <c r="AK83" i="39"/>
  <c r="AL83" i="39"/>
  <c r="Z84" i="39"/>
  <c r="AA84" i="39"/>
  <c r="AB84" i="39"/>
  <c r="AC84" i="39"/>
  <c r="AD84" i="39"/>
  <c r="AE84" i="39"/>
  <c r="AF84" i="39"/>
  <c r="AG84" i="39"/>
  <c r="AH84" i="39"/>
  <c r="AI84" i="39"/>
  <c r="AJ84" i="39"/>
  <c r="AK84" i="39"/>
  <c r="AL84" i="39"/>
  <c r="Z85" i="39"/>
  <c r="AA85" i="39"/>
  <c r="AB85" i="39"/>
  <c r="AC85" i="39"/>
  <c r="AD85" i="39"/>
  <c r="AE85" i="39"/>
  <c r="AF85" i="39"/>
  <c r="AG85" i="39"/>
  <c r="AH85" i="39"/>
  <c r="AI85" i="39"/>
  <c r="AJ85" i="39"/>
  <c r="AK85" i="39"/>
  <c r="AL85" i="39"/>
  <c r="Z86" i="39"/>
  <c r="AA86" i="39"/>
  <c r="AB86" i="39"/>
  <c r="AC86" i="39"/>
  <c r="AD86" i="39"/>
  <c r="AE86" i="39"/>
  <c r="AF86" i="39"/>
  <c r="AG86" i="39"/>
  <c r="AH86" i="39"/>
  <c r="AI86" i="39"/>
  <c r="AJ86" i="39"/>
  <c r="AK86" i="39"/>
  <c r="AL86" i="39"/>
  <c r="Z87" i="39"/>
  <c r="AA87" i="39"/>
  <c r="AB87" i="39"/>
  <c r="AC87" i="39"/>
  <c r="AD87" i="39"/>
  <c r="AE87" i="39"/>
  <c r="AF87" i="39"/>
  <c r="AG87" i="39"/>
  <c r="AH87" i="39"/>
  <c r="AI87" i="39"/>
  <c r="AJ87" i="39"/>
  <c r="AK87" i="39"/>
  <c r="AL87" i="39"/>
  <c r="Z88" i="39"/>
  <c r="AA88" i="39"/>
  <c r="AB88" i="39"/>
  <c r="AC88" i="39"/>
  <c r="AD88" i="39"/>
  <c r="AE88" i="39"/>
  <c r="AF88" i="39"/>
  <c r="AG88" i="39"/>
  <c r="AH88" i="39"/>
  <c r="AI88" i="39"/>
  <c r="AJ88" i="39"/>
  <c r="AK88" i="39"/>
  <c r="AL88" i="39"/>
  <c r="Z89" i="39"/>
  <c r="AA89" i="39"/>
  <c r="AB89" i="39"/>
  <c r="AC89" i="39"/>
  <c r="AD89" i="39"/>
  <c r="AE89" i="39"/>
  <c r="AF89" i="39"/>
  <c r="AG89" i="39"/>
  <c r="AH89" i="39"/>
  <c r="AI89" i="39"/>
  <c r="AJ89" i="39"/>
  <c r="AK89" i="39"/>
  <c r="AL89" i="39"/>
  <c r="Z90" i="39"/>
  <c r="AA90" i="39"/>
  <c r="AB90" i="39"/>
  <c r="AC90" i="39"/>
  <c r="AD90" i="39"/>
  <c r="AE90" i="39"/>
  <c r="AF90" i="39"/>
  <c r="AG90" i="39"/>
  <c r="AH90" i="39"/>
  <c r="AI90" i="39"/>
  <c r="AJ90" i="39"/>
  <c r="AK90" i="39"/>
  <c r="AL90" i="39"/>
  <c r="Z91" i="39"/>
  <c r="AA91" i="39"/>
  <c r="AB91" i="39"/>
  <c r="AC91" i="39"/>
  <c r="AD91" i="39"/>
  <c r="AE91" i="39"/>
  <c r="AF91" i="39"/>
  <c r="AG91" i="39"/>
  <c r="AH91" i="39"/>
  <c r="AI91" i="39"/>
  <c r="AJ91" i="39"/>
  <c r="AK91" i="39"/>
  <c r="AL91" i="39"/>
  <c r="Z92" i="39"/>
  <c r="AA92" i="39"/>
  <c r="AB92" i="39"/>
  <c r="AC92" i="39"/>
  <c r="AD92" i="39"/>
  <c r="AE92" i="39"/>
  <c r="AF92" i="39"/>
  <c r="AG92" i="39"/>
  <c r="AH92" i="39"/>
  <c r="AI92" i="39"/>
  <c r="AJ92" i="39"/>
  <c r="AK92" i="39"/>
  <c r="AL92" i="39"/>
  <c r="Z93" i="39"/>
  <c r="AA93" i="39"/>
  <c r="AB93" i="39"/>
  <c r="AC93" i="39"/>
  <c r="AD93" i="39"/>
  <c r="AE93" i="39"/>
  <c r="AF93" i="39"/>
  <c r="AG93" i="39"/>
  <c r="AH93" i="39"/>
  <c r="AI93" i="39"/>
  <c r="AJ93" i="39"/>
  <c r="AK93" i="39"/>
  <c r="AL93" i="39"/>
  <c r="Z94" i="39"/>
  <c r="AA94" i="39"/>
  <c r="AB94" i="39"/>
  <c r="AC94" i="39"/>
  <c r="AD94" i="39"/>
  <c r="AE94" i="39"/>
  <c r="AF94" i="39"/>
  <c r="AG94" i="39"/>
  <c r="AH94" i="39"/>
  <c r="AI94" i="39"/>
  <c r="AJ94" i="39"/>
  <c r="AK94" i="39"/>
  <c r="AL94" i="39"/>
  <c r="Z95" i="39"/>
  <c r="AA95" i="39"/>
  <c r="AB95" i="39"/>
  <c r="AC95" i="39"/>
  <c r="AD95" i="39"/>
  <c r="AE95" i="39"/>
  <c r="AF95" i="39"/>
  <c r="AG95" i="39"/>
  <c r="AH95" i="39"/>
  <c r="AI95" i="39"/>
  <c r="AJ95" i="39"/>
  <c r="AK95" i="39"/>
  <c r="AL95" i="39"/>
  <c r="Z96" i="39"/>
  <c r="AA96" i="39"/>
  <c r="AB96" i="39"/>
  <c r="AC96" i="39"/>
  <c r="AD96" i="39"/>
  <c r="AE96" i="39"/>
  <c r="AF96" i="39"/>
  <c r="AG96" i="39"/>
  <c r="AH96" i="39"/>
  <c r="AI96" i="39"/>
  <c r="AJ96" i="39"/>
  <c r="AK96" i="39"/>
  <c r="AL96" i="39"/>
  <c r="Z97" i="39"/>
  <c r="AA97" i="39"/>
  <c r="AB97" i="39"/>
  <c r="AC97" i="39"/>
  <c r="AD97" i="39"/>
  <c r="AE97" i="39"/>
  <c r="AF97" i="39"/>
  <c r="AG97" i="39"/>
  <c r="AH97" i="39"/>
  <c r="AI97" i="39"/>
  <c r="AJ97" i="39"/>
  <c r="AK97" i="39"/>
  <c r="AL97" i="39"/>
  <c r="Z98" i="39"/>
  <c r="AA98" i="39"/>
  <c r="AB98" i="39"/>
  <c r="AC98" i="39"/>
  <c r="AD98" i="39"/>
  <c r="AE98" i="39"/>
  <c r="AF98" i="39"/>
  <c r="AG98" i="39"/>
  <c r="AH98" i="39"/>
  <c r="AI98" i="39"/>
  <c r="AJ98" i="39"/>
  <c r="AK98" i="39"/>
  <c r="AL98" i="39"/>
  <c r="Z99" i="39"/>
  <c r="AA99" i="39"/>
  <c r="AB99" i="39"/>
  <c r="AC99" i="39"/>
  <c r="AD99" i="39"/>
  <c r="AE99" i="39"/>
  <c r="AF99" i="39"/>
  <c r="AG99" i="39"/>
  <c r="AH99" i="39"/>
  <c r="AI99" i="39"/>
  <c r="AJ99" i="39"/>
  <c r="AK99" i="39"/>
  <c r="AL99" i="39"/>
  <c r="Z100" i="39"/>
  <c r="AA100" i="39"/>
  <c r="AB100" i="39"/>
  <c r="AC100" i="39"/>
  <c r="AD100" i="39"/>
  <c r="AE100" i="39"/>
  <c r="AF100" i="39"/>
  <c r="AG100" i="39"/>
  <c r="AH100" i="39"/>
  <c r="AI100" i="39"/>
  <c r="AJ100" i="39"/>
  <c r="AK100" i="39"/>
  <c r="AL100" i="39"/>
  <c r="Z101" i="39"/>
  <c r="AA101" i="39"/>
  <c r="AB101" i="39"/>
  <c r="AC101" i="39"/>
  <c r="AD101" i="39"/>
  <c r="AE101" i="39"/>
  <c r="AF101" i="39"/>
  <c r="AG101" i="39"/>
  <c r="AH101" i="39"/>
  <c r="AI101" i="39"/>
  <c r="AJ101" i="39"/>
  <c r="AK101" i="39"/>
  <c r="AL101" i="39"/>
  <c r="Z102" i="39"/>
  <c r="AA102" i="39"/>
  <c r="AB102" i="39"/>
  <c r="AC102" i="39"/>
  <c r="AD102" i="39"/>
  <c r="AE102" i="39"/>
  <c r="AF102" i="39"/>
  <c r="AG102" i="39"/>
  <c r="AH102" i="39"/>
  <c r="AI102" i="39"/>
  <c r="AJ102" i="39"/>
  <c r="AK102" i="39"/>
  <c r="AL102" i="39"/>
  <c r="Z103" i="39"/>
  <c r="AA103" i="39"/>
  <c r="AB103" i="39"/>
  <c r="AC103" i="39"/>
  <c r="AD103" i="39"/>
  <c r="AE103" i="39"/>
  <c r="AF103" i="39"/>
  <c r="AG103" i="39"/>
  <c r="AH103" i="39"/>
  <c r="AI103" i="39"/>
  <c r="AJ103" i="39"/>
  <c r="AK103" i="39"/>
  <c r="AL103" i="39"/>
  <c r="Z104" i="39"/>
  <c r="AA104" i="39"/>
  <c r="AB104" i="39"/>
  <c r="AC104" i="39"/>
  <c r="AD104" i="39"/>
  <c r="AE104" i="39"/>
  <c r="AF104" i="39"/>
  <c r="AG104" i="39"/>
  <c r="AH104" i="39"/>
  <c r="AI104" i="39"/>
  <c r="AJ104" i="39"/>
  <c r="AK104" i="39"/>
  <c r="AL104" i="39"/>
  <c r="Z105" i="39"/>
  <c r="AA105" i="39"/>
  <c r="AB105" i="39"/>
  <c r="AC105" i="39"/>
  <c r="AD105" i="39"/>
  <c r="AE105" i="39"/>
  <c r="AF105" i="39"/>
  <c r="AG105" i="39"/>
  <c r="AH105" i="39"/>
  <c r="AI105" i="39"/>
  <c r="AJ105" i="39"/>
  <c r="AK105" i="39"/>
  <c r="AL105" i="39"/>
  <c r="Z106" i="39"/>
  <c r="AA106" i="39"/>
  <c r="AB106" i="39"/>
  <c r="AC106" i="39"/>
  <c r="AD106" i="39"/>
  <c r="AE106" i="39"/>
  <c r="AF106" i="39"/>
  <c r="AG106" i="39"/>
  <c r="AH106" i="39"/>
  <c r="AI106" i="39"/>
  <c r="AJ106" i="39"/>
  <c r="AK106" i="39"/>
  <c r="AL106" i="39"/>
  <c r="Z107" i="39"/>
  <c r="AA107" i="39"/>
  <c r="AB107" i="39"/>
  <c r="AC107" i="39"/>
  <c r="AD107" i="39"/>
  <c r="AE107" i="39"/>
  <c r="AF107" i="39"/>
  <c r="AG107" i="39"/>
  <c r="AH107" i="39"/>
  <c r="AI107" i="39"/>
  <c r="AJ107" i="39"/>
  <c r="AK107" i="39"/>
  <c r="AL107" i="39"/>
  <c r="Z108" i="39"/>
  <c r="AA108" i="39"/>
  <c r="AB108" i="39"/>
  <c r="AC108" i="39"/>
  <c r="AD108" i="39"/>
  <c r="AE108" i="39"/>
  <c r="AF108" i="39"/>
  <c r="AG108" i="39"/>
  <c r="AH108" i="39"/>
  <c r="AI108" i="39"/>
  <c r="AJ108" i="39"/>
  <c r="AK108" i="39"/>
  <c r="AL108" i="39"/>
  <c r="Z109" i="39"/>
  <c r="AA109" i="39"/>
  <c r="AB109" i="39"/>
  <c r="AC109" i="39"/>
  <c r="AD109" i="39"/>
  <c r="AE109" i="39"/>
  <c r="AF109" i="39"/>
  <c r="AG109" i="39"/>
  <c r="AH109" i="39"/>
  <c r="AI109" i="39"/>
  <c r="AJ109" i="39"/>
  <c r="AK109" i="39"/>
  <c r="AL109" i="39"/>
  <c r="Z110" i="39"/>
  <c r="AA110" i="39"/>
  <c r="AB110" i="39"/>
  <c r="AC110" i="39"/>
  <c r="AD110" i="39"/>
  <c r="AE110" i="39"/>
  <c r="AF110" i="39"/>
  <c r="AG110" i="39"/>
  <c r="AH110" i="39"/>
  <c r="AI110" i="39"/>
  <c r="AJ110" i="39"/>
  <c r="AK110" i="39"/>
  <c r="AL110" i="39"/>
  <c r="Z111" i="39"/>
  <c r="AA111" i="39"/>
  <c r="AB111" i="39"/>
  <c r="AC111" i="39"/>
  <c r="AD111" i="39"/>
  <c r="AE111" i="39"/>
  <c r="AF111" i="39"/>
  <c r="AG111" i="39"/>
  <c r="AH111" i="39"/>
  <c r="AI111" i="39"/>
  <c r="AJ111" i="39"/>
  <c r="AK111" i="39"/>
  <c r="AL111" i="39"/>
  <c r="Z112" i="39"/>
  <c r="AA112" i="39"/>
  <c r="AB112" i="39"/>
  <c r="AC112" i="39"/>
  <c r="AD112" i="39"/>
  <c r="AE112" i="39"/>
  <c r="AF112" i="39"/>
  <c r="AG112" i="39"/>
  <c r="AH112" i="39"/>
  <c r="AI112" i="39"/>
  <c r="AJ112" i="39"/>
  <c r="AK112" i="39"/>
  <c r="AL112" i="39"/>
  <c r="Z113" i="39"/>
  <c r="AA113" i="39"/>
  <c r="AB113" i="39"/>
  <c r="AC113" i="39"/>
  <c r="AD113" i="39"/>
  <c r="AE113" i="39"/>
  <c r="AF113" i="39"/>
  <c r="AG113" i="39"/>
  <c r="AH113" i="39"/>
  <c r="AI113" i="39"/>
  <c r="AJ113" i="39"/>
  <c r="AK113" i="39"/>
  <c r="AL113" i="39"/>
  <c r="Z114" i="39"/>
  <c r="AA114" i="39"/>
  <c r="AB114" i="39"/>
  <c r="AC114" i="39"/>
  <c r="AD114" i="39"/>
  <c r="AE114" i="39"/>
  <c r="AF114" i="39"/>
  <c r="AG114" i="39"/>
  <c r="AH114" i="39"/>
  <c r="AI114" i="39"/>
  <c r="AJ114" i="39"/>
  <c r="AK114" i="39"/>
  <c r="AL114" i="39"/>
  <c r="Z115" i="39"/>
  <c r="AA115" i="39"/>
  <c r="AB115" i="39"/>
  <c r="AC115" i="39"/>
  <c r="AD115" i="39"/>
  <c r="AE115" i="39"/>
  <c r="AF115" i="39"/>
  <c r="AG115" i="39"/>
  <c r="AH115" i="39"/>
  <c r="AI115" i="39"/>
  <c r="AJ115" i="39"/>
  <c r="AK115" i="39"/>
  <c r="AL115" i="39"/>
  <c r="Z116" i="39"/>
  <c r="AA116" i="39"/>
  <c r="AB116" i="39"/>
  <c r="AC116" i="39"/>
  <c r="AD116" i="39"/>
  <c r="AE116" i="39"/>
  <c r="AF116" i="39"/>
  <c r="AG116" i="39"/>
  <c r="AH116" i="39"/>
  <c r="AI116" i="39"/>
  <c r="AJ116" i="39"/>
  <c r="AK116" i="39"/>
  <c r="AL116" i="39"/>
  <c r="Z117" i="39"/>
  <c r="AA117" i="39"/>
  <c r="AB117" i="39"/>
  <c r="AC117" i="39"/>
  <c r="AD117" i="39"/>
  <c r="AE117" i="39"/>
  <c r="AF117" i="39"/>
  <c r="AG117" i="39"/>
  <c r="AH117" i="39"/>
  <c r="AI117" i="39"/>
  <c r="AJ117" i="39"/>
  <c r="AK117" i="39"/>
  <c r="AL117" i="39"/>
  <c r="Z118" i="39"/>
  <c r="AA118" i="39"/>
  <c r="AB118" i="39"/>
  <c r="AC118" i="39"/>
  <c r="AD118" i="39"/>
  <c r="AE118" i="39"/>
  <c r="AF118" i="39"/>
  <c r="AG118" i="39"/>
  <c r="AH118" i="39"/>
  <c r="AI118" i="39"/>
  <c r="AJ118" i="39"/>
  <c r="AK118" i="39"/>
  <c r="AL118" i="39"/>
  <c r="Z119" i="39"/>
  <c r="AA119" i="39"/>
  <c r="AB119" i="39"/>
  <c r="AC119" i="39"/>
  <c r="AD119" i="39"/>
  <c r="AE119" i="39"/>
  <c r="AF119" i="39"/>
  <c r="AG119" i="39"/>
  <c r="AH119" i="39"/>
  <c r="AI119" i="39"/>
  <c r="AJ119" i="39"/>
  <c r="AK119" i="39"/>
  <c r="AL119" i="39"/>
  <c r="Z120" i="39"/>
  <c r="AA120" i="39"/>
  <c r="AB120" i="39"/>
  <c r="AC120" i="39"/>
  <c r="AD120" i="39"/>
  <c r="AE120" i="39"/>
  <c r="AF120" i="39"/>
  <c r="AG120" i="39"/>
  <c r="AH120" i="39"/>
  <c r="AI120" i="39"/>
  <c r="AJ120" i="39"/>
  <c r="AK120" i="39"/>
  <c r="AL120" i="39"/>
  <c r="Z121" i="39"/>
  <c r="AA121" i="39"/>
  <c r="AB121" i="39"/>
  <c r="AC121" i="39"/>
  <c r="AD121" i="39"/>
  <c r="AE121" i="39"/>
  <c r="AF121" i="39"/>
  <c r="AG121" i="39"/>
  <c r="AH121" i="39"/>
  <c r="AI121" i="39"/>
  <c r="AJ121" i="39"/>
  <c r="AK121" i="39"/>
  <c r="AL121" i="39"/>
  <c r="Z122" i="39"/>
  <c r="AA122" i="39"/>
  <c r="AB122" i="39"/>
  <c r="AC122" i="39"/>
  <c r="AD122" i="39"/>
  <c r="AE122" i="39"/>
  <c r="AF122" i="39"/>
  <c r="AG122" i="39"/>
  <c r="AH122" i="39"/>
  <c r="AI122" i="39"/>
  <c r="AJ122" i="39"/>
  <c r="AK122" i="39"/>
  <c r="AL122" i="39"/>
  <c r="Z123" i="39"/>
  <c r="AA123" i="39"/>
  <c r="AB123" i="39"/>
  <c r="AC123" i="39"/>
  <c r="AD123" i="39"/>
  <c r="AE123" i="39"/>
  <c r="AF123" i="39"/>
  <c r="AG123" i="39"/>
  <c r="AH123" i="39"/>
  <c r="AI123" i="39"/>
  <c r="AJ123" i="39"/>
  <c r="AK123" i="39"/>
  <c r="AL123" i="39"/>
  <c r="Z124" i="39"/>
  <c r="AA124" i="39"/>
  <c r="AB124" i="39"/>
  <c r="AC124" i="39"/>
  <c r="AD124" i="39"/>
  <c r="AE124" i="39"/>
  <c r="AF124" i="39"/>
  <c r="AG124" i="39"/>
  <c r="AH124" i="39"/>
  <c r="AI124" i="39"/>
  <c r="AJ124" i="39"/>
  <c r="AK124" i="39"/>
  <c r="AL124" i="39"/>
  <c r="Z125" i="39"/>
  <c r="AA125" i="39"/>
  <c r="AB125" i="39"/>
  <c r="AC125" i="39"/>
  <c r="AD125" i="39"/>
  <c r="AE125" i="39"/>
  <c r="AF125" i="39"/>
  <c r="AG125" i="39"/>
  <c r="AH125" i="39"/>
  <c r="AI125" i="39"/>
  <c r="AJ125" i="39"/>
  <c r="AK125" i="39"/>
  <c r="AL125" i="39"/>
  <c r="Z126" i="39"/>
  <c r="AA126" i="39"/>
  <c r="AB126" i="39"/>
  <c r="AC126" i="39"/>
  <c r="AD126" i="39"/>
  <c r="AE126" i="39"/>
  <c r="AF126" i="39"/>
  <c r="AG126" i="39"/>
  <c r="AH126" i="39"/>
  <c r="AI126" i="39"/>
  <c r="AJ126" i="39"/>
  <c r="AK126" i="39"/>
  <c r="AL126" i="39"/>
  <c r="Z127" i="39"/>
  <c r="AA127" i="39"/>
  <c r="AB127" i="39"/>
  <c r="AC127" i="39"/>
  <c r="AD127" i="39"/>
  <c r="AE127" i="39"/>
  <c r="AF127" i="39"/>
  <c r="AG127" i="39"/>
  <c r="AH127" i="39"/>
  <c r="AI127" i="39"/>
  <c r="AJ127" i="39"/>
  <c r="AK127" i="39"/>
  <c r="AL127" i="39"/>
  <c r="Z128" i="39"/>
  <c r="AA128" i="39"/>
  <c r="AB128" i="39"/>
  <c r="AC128" i="39"/>
  <c r="AD128" i="39"/>
  <c r="AE128" i="39"/>
  <c r="AF128" i="39"/>
  <c r="AG128" i="39"/>
  <c r="AH128" i="39"/>
  <c r="AI128" i="39"/>
  <c r="AJ128" i="39"/>
  <c r="AK128" i="39"/>
  <c r="AL128" i="39"/>
  <c r="Z129" i="39"/>
  <c r="AA129" i="39"/>
  <c r="AB129" i="39"/>
  <c r="AC129" i="39"/>
  <c r="AD129" i="39"/>
  <c r="AE129" i="39"/>
  <c r="AF129" i="39"/>
  <c r="AG129" i="39"/>
  <c r="AH129" i="39"/>
  <c r="AI129" i="39"/>
  <c r="AJ129" i="39"/>
  <c r="AK129" i="39"/>
  <c r="AL129" i="39"/>
  <c r="Z130" i="39"/>
  <c r="AA130" i="39"/>
  <c r="AB130" i="39"/>
  <c r="AC130" i="39"/>
  <c r="AD130" i="39"/>
  <c r="AE130" i="39"/>
  <c r="AF130" i="39"/>
  <c r="AG130" i="39"/>
  <c r="AH130" i="39"/>
  <c r="AI130" i="39"/>
  <c r="AJ130" i="39"/>
  <c r="AK130" i="39"/>
  <c r="AL130" i="39"/>
  <c r="Z131" i="39"/>
  <c r="AA131" i="39"/>
  <c r="AB131" i="39"/>
  <c r="AC131" i="39"/>
  <c r="AD131" i="39"/>
  <c r="AE131" i="39"/>
  <c r="AF131" i="39"/>
  <c r="AG131" i="39"/>
  <c r="AH131" i="39"/>
  <c r="AI131" i="39"/>
  <c r="AJ131" i="39"/>
  <c r="AK131" i="39"/>
  <c r="AL131" i="39"/>
  <c r="Z132" i="39"/>
  <c r="AA132" i="39"/>
  <c r="AB132" i="39"/>
  <c r="AC132" i="39"/>
  <c r="AD132" i="39"/>
  <c r="AE132" i="39"/>
  <c r="AF132" i="39"/>
  <c r="AG132" i="39"/>
  <c r="AH132" i="39"/>
  <c r="AI132" i="39"/>
  <c r="AJ132" i="39"/>
  <c r="AK132" i="39"/>
  <c r="AL132" i="39"/>
  <c r="Z133" i="39"/>
  <c r="AA133" i="39"/>
  <c r="AB133" i="39"/>
  <c r="AC133" i="39"/>
  <c r="AD133" i="39"/>
  <c r="AE133" i="39"/>
  <c r="AF133" i="39"/>
  <c r="AG133" i="39"/>
  <c r="AH133" i="39"/>
  <c r="AI133" i="39"/>
  <c r="AJ133" i="39"/>
  <c r="AK133" i="39"/>
  <c r="AL133" i="39"/>
  <c r="Z134" i="39"/>
  <c r="AA134" i="39"/>
  <c r="AB134" i="39"/>
  <c r="AC134" i="39"/>
  <c r="AD134" i="39"/>
  <c r="AE134" i="39"/>
  <c r="AF134" i="39"/>
  <c r="AG134" i="39"/>
  <c r="AH134" i="39"/>
  <c r="AI134" i="39"/>
  <c r="AJ134" i="39"/>
  <c r="AK134" i="39"/>
  <c r="AL134" i="39"/>
  <c r="Z135" i="39"/>
  <c r="AA135" i="39"/>
  <c r="AB135" i="39"/>
  <c r="AC135" i="39"/>
  <c r="AD135" i="39"/>
  <c r="AE135" i="39"/>
  <c r="AF135" i="39"/>
  <c r="AG135" i="39"/>
  <c r="AH135" i="39"/>
  <c r="AI135" i="39"/>
  <c r="AJ135" i="39"/>
  <c r="AK135" i="39"/>
  <c r="AL135" i="39"/>
  <c r="Z136" i="39"/>
  <c r="AA136" i="39"/>
  <c r="AB136" i="39"/>
  <c r="AC136" i="39"/>
  <c r="AD136" i="39"/>
  <c r="AE136" i="39"/>
  <c r="AF136" i="39"/>
  <c r="AG136" i="39"/>
  <c r="AH136" i="39"/>
  <c r="AI136" i="39"/>
  <c r="AJ136" i="39"/>
  <c r="AK136" i="39"/>
  <c r="AL136" i="39"/>
  <c r="Z137" i="39"/>
  <c r="AA137" i="39"/>
  <c r="AB137" i="39"/>
  <c r="AC137" i="39"/>
  <c r="AD137" i="39"/>
  <c r="AE137" i="39"/>
  <c r="AF137" i="39"/>
  <c r="AG137" i="39"/>
  <c r="AH137" i="39"/>
  <c r="AI137" i="39"/>
  <c r="AJ137" i="39"/>
  <c r="AK137" i="39"/>
  <c r="AL137" i="39"/>
  <c r="Z138" i="39"/>
  <c r="AA138" i="39"/>
  <c r="AB138" i="39"/>
  <c r="AC138" i="39"/>
  <c r="AD138" i="39"/>
  <c r="AE138" i="39"/>
  <c r="AF138" i="39"/>
  <c r="AG138" i="39"/>
  <c r="AH138" i="39"/>
  <c r="AI138" i="39"/>
  <c r="AJ138" i="39"/>
  <c r="AK138" i="39"/>
  <c r="AL138" i="39"/>
  <c r="Z139" i="39"/>
  <c r="AA139" i="39"/>
  <c r="AB139" i="39"/>
  <c r="AC139" i="39"/>
  <c r="AD139" i="39"/>
  <c r="AE139" i="39"/>
  <c r="AF139" i="39"/>
  <c r="AG139" i="39"/>
  <c r="AH139" i="39"/>
  <c r="AI139" i="39"/>
  <c r="AJ139" i="39"/>
  <c r="AK139" i="39"/>
  <c r="AL139" i="39"/>
  <c r="Z140" i="39"/>
  <c r="AA140" i="39"/>
  <c r="AB140" i="39"/>
  <c r="AC140" i="39"/>
  <c r="AD140" i="39"/>
  <c r="AE140" i="39"/>
  <c r="AF140" i="39"/>
  <c r="AG140" i="39"/>
  <c r="AH140" i="39"/>
  <c r="AI140" i="39"/>
  <c r="AJ140" i="39"/>
  <c r="AK140" i="39"/>
  <c r="AL140" i="39"/>
  <c r="Z141" i="39"/>
  <c r="AA141" i="39"/>
  <c r="AB141" i="39"/>
  <c r="AC141" i="39"/>
  <c r="AD141" i="39"/>
  <c r="AE141" i="39"/>
  <c r="AF141" i="39"/>
  <c r="AG141" i="39"/>
  <c r="AH141" i="39"/>
  <c r="AI141" i="39"/>
  <c r="AJ141" i="39"/>
  <c r="AK141" i="39"/>
  <c r="AL141" i="39"/>
  <c r="Z142" i="39"/>
  <c r="AA142" i="39"/>
  <c r="AB142" i="39"/>
  <c r="AC142" i="39"/>
  <c r="AD142" i="39"/>
  <c r="AE142" i="39"/>
  <c r="AF142" i="39"/>
  <c r="AG142" i="39"/>
  <c r="AH142" i="39"/>
  <c r="AI142" i="39"/>
  <c r="AJ142" i="39"/>
  <c r="AK142" i="39"/>
  <c r="AL142" i="39"/>
  <c r="Z143" i="39"/>
  <c r="AA143" i="39"/>
  <c r="AB143" i="39"/>
  <c r="AC143" i="39"/>
  <c r="AD143" i="39"/>
  <c r="AE143" i="39"/>
  <c r="AF143" i="39"/>
  <c r="AG143" i="39"/>
  <c r="AH143" i="39"/>
  <c r="AI143" i="39"/>
  <c r="AJ143" i="39"/>
  <c r="AK143" i="39"/>
  <c r="AL143" i="39"/>
  <c r="Z144" i="39"/>
  <c r="AA144" i="39"/>
  <c r="AB144" i="39"/>
  <c r="AC144" i="39"/>
  <c r="AD144" i="39"/>
  <c r="AE144" i="39"/>
  <c r="AF144" i="39"/>
  <c r="AG144" i="39"/>
  <c r="AH144" i="39"/>
  <c r="AI144" i="39"/>
  <c r="AJ144" i="39"/>
  <c r="AK144" i="39"/>
  <c r="AL144" i="39"/>
  <c r="Z145" i="39"/>
  <c r="AA145" i="39"/>
  <c r="AB145" i="39"/>
  <c r="AC145" i="39"/>
  <c r="AD145" i="39"/>
  <c r="AE145" i="39"/>
  <c r="AF145" i="39"/>
  <c r="AG145" i="39"/>
  <c r="AH145" i="39"/>
  <c r="AI145" i="39"/>
  <c r="AJ145" i="39"/>
  <c r="AK145" i="39"/>
  <c r="AL145" i="39"/>
  <c r="Z146" i="39"/>
  <c r="AA146" i="39"/>
  <c r="AB146" i="39"/>
  <c r="AC146" i="39"/>
  <c r="AD146" i="39"/>
  <c r="AE146" i="39"/>
  <c r="AF146" i="39"/>
  <c r="AG146" i="39"/>
  <c r="AH146" i="39"/>
  <c r="AI146" i="39"/>
  <c r="AJ146" i="39"/>
  <c r="AK146" i="39"/>
  <c r="AL146" i="39"/>
  <c r="Z147" i="39"/>
  <c r="AA147" i="39"/>
  <c r="AB147" i="39"/>
  <c r="AC147" i="39"/>
  <c r="AD147" i="39"/>
  <c r="AE147" i="39"/>
  <c r="AF147" i="39"/>
  <c r="AG147" i="39"/>
  <c r="AH147" i="39"/>
  <c r="AI147" i="39"/>
  <c r="AJ147" i="39"/>
  <c r="AK147" i="39"/>
  <c r="AL147" i="39"/>
  <c r="Z148" i="39"/>
  <c r="AA148" i="39"/>
  <c r="AB148" i="39"/>
  <c r="AC148" i="39"/>
  <c r="AD148" i="39"/>
  <c r="AE148" i="39"/>
  <c r="AF148" i="39"/>
  <c r="AG148" i="39"/>
  <c r="AH148" i="39"/>
  <c r="AI148" i="39"/>
  <c r="AJ148" i="39"/>
  <c r="AK148" i="39"/>
  <c r="AL148" i="39"/>
  <c r="Z149" i="39"/>
  <c r="AA149" i="39"/>
  <c r="AB149" i="39"/>
  <c r="AC149" i="39"/>
  <c r="AD149" i="39"/>
  <c r="AE149" i="39"/>
  <c r="AF149" i="39"/>
  <c r="AG149" i="39"/>
  <c r="AH149" i="39"/>
  <c r="AI149" i="39"/>
  <c r="AJ149" i="39"/>
  <c r="AK149" i="39"/>
  <c r="AL149" i="39"/>
  <c r="Z150" i="39"/>
  <c r="AA150" i="39"/>
  <c r="AB150" i="39"/>
  <c r="AC150" i="39"/>
  <c r="AD150" i="39"/>
  <c r="AE150" i="39"/>
  <c r="AF150" i="39"/>
  <c r="AG150" i="39"/>
  <c r="AH150" i="39"/>
  <c r="AI150" i="39"/>
  <c r="AJ150" i="39"/>
  <c r="AK150" i="39"/>
  <c r="AL150" i="39"/>
  <c r="Z151" i="39"/>
  <c r="AA151" i="39"/>
  <c r="AB151" i="39"/>
  <c r="AC151" i="39"/>
  <c r="AD151" i="39"/>
  <c r="AE151" i="39"/>
  <c r="AF151" i="39"/>
  <c r="AG151" i="39"/>
  <c r="AH151" i="39"/>
  <c r="AI151" i="39"/>
  <c r="AJ151" i="39"/>
  <c r="AK151" i="39"/>
  <c r="AL151" i="39"/>
  <c r="Z152" i="39"/>
  <c r="AA152" i="39"/>
  <c r="AB152" i="39"/>
  <c r="AC152" i="39"/>
  <c r="AD152" i="39"/>
  <c r="AE152" i="39"/>
  <c r="AF152" i="39"/>
  <c r="AG152" i="39"/>
  <c r="AH152" i="39"/>
  <c r="AI152" i="39"/>
  <c r="AJ152" i="39"/>
  <c r="AK152" i="39"/>
  <c r="AL152" i="39"/>
  <c r="Z153" i="39"/>
  <c r="AA153" i="39"/>
  <c r="AB153" i="39"/>
  <c r="AC153" i="39"/>
  <c r="AD153" i="39"/>
  <c r="AE153" i="39"/>
  <c r="AF153" i="39"/>
  <c r="AG153" i="39"/>
  <c r="AH153" i="39"/>
  <c r="AI153" i="39"/>
  <c r="AJ153" i="39"/>
  <c r="AK153" i="39"/>
  <c r="AL153" i="39"/>
  <c r="Z154" i="39"/>
  <c r="AA154" i="39"/>
  <c r="AB154" i="39"/>
  <c r="AC154" i="39"/>
  <c r="AD154" i="39"/>
  <c r="AE154" i="39"/>
  <c r="AF154" i="39"/>
  <c r="AG154" i="39"/>
  <c r="AH154" i="39"/>
  <c r="AI154" i="39"/>
  <c r="AJ154" i="39"/>
  <c r="AK154" i="39"/>
  <c r="AL154" i="39"/>
  <c r="Z155" i="39"/>
  <c r="AA155" i="39"/>
  <c r="AB155" i="39"/>
  <c r="AC155" i="39"/>
  <c r="AD155" i="39"/>
  <c r="AE155" i="39"/>
  <c r="AF155" i="39"/>
  <c r="AG155" i="39"/>
  <c r="AH155" i="39"/>
  <c r="AI155" i="39"/>
  <c r="AJ155" i="39"/>
  <c r="AK155" i="39"/>
  <c r="AL155" i="39"/>
  <c r="Z156" i="39"/>
  <c r="AA156" i="39"/>
  <c r="AB156" i="39"/>
  <c r="AC156" i="39"/>
  <c r="AD156" i="39"/>
  <c r="AE156" i="39"/>
  <c r="AF156" i="39"/>
  <c r="AG156" i="39"/>
  <c r="AH156" i="39"/>
  <c r="AI156" i="39"/>
  <c r="AJ156" i="39"/>
  <c r="AK156" i="39"/>
  <c r="AL156" i="39"/>
  <c r="Z157" i="39"/>
  <c r="AA157" i="39"/>
  <c r="AB157" i="39"/>
  <c r="AC157" i="39"/>
  <c r="AD157" i="39"/>
  <c r="AE157" i="39"/>
  <c r="AF157" i="39"/>
  <c r="AG157" i="39"/>
  <c r="AH157" i="39"/>
  <c r="AI157" i="39"/>
  <c r="AJ157" i="39"/>
  <c r="AK157" i="39"/>
  <c r="AL157" i="39"/>
  <c r="Z158" i="39"/>
  <c r="AA158" i="39"/>
  <c r="AB158" i="39"/>
  <c r="AC158" i="39"/>
  <c r="AD158" i="39"/>
  <c r="AE158" i="39"/>
  <c r="AF158" i="39"/>
  <c r="AG158" i="39"/>
  <c r="AH158" i="39"/>
  <c r="AI158" i="39"/>
  <c r="AJ158" i="39"/>
  <c r="AK158" i="39"/>
  <c r="AL158" i="39"/>
  <c r="Z159" i="39"/>
  <c r="AA159" i="39"/>
  <c r="AB159" i="39"/>
  <c r="AC159" i="39"/>
  <c r="AD159" i="39"/>
  <c r="AE159" i="39"/>
  <c r="AF159" i="39"/>
  <c r="AG159" i="39"/>
  <c r="AH159" i="39"/>
  <c r="AI159" i="39"/>
  <c r="AJ159" i="39"/>
  <c r="AK159" i="39"/>
  <c r="AL159" i="39"/>
  <c r="Z160" i="39"/>
  <c r="AA160" i="39"/>
  <c r="AB160" i="39"/>
  <c r="AC160" i="39"/>
  <c r="AD160" i="39"/>
  <c r="AE160" i="39"/>
  <c r="AF160" i="39"/>
  <c r="AG160" i="39"/>
  <c r="AH160" i="39"/>
  <c r="AI160" i="39"/>
  <c r="AJ160" i="39"/>
  <c r="AK160" i="39"/>
  <c r="AL160" i="39"/>
  <c r="Z161" i="39"/>
  <c r="AA161" i="39"/>
  <c r="AB161" i="39"/>
  <c r="AC161" i="39"/>
  <c r="AD161" i="39"/>
  <c r="AE161" i="39"/>
  <c r="AF161" i="39"/>
  <c r="AG161" i="39"/>
  <c r="AH161" i="39"/>
  <c r="AI161" i="39"/>
  <c r="AJ161" i="39"/>
  <c r="AK161" i="39"/>
  <c r="AL161" i="39"/>
  <c r="Z162" i="39"/>
  <c r="AA162" i="39"/>
  <c r="AB162" i="39"/>
  <c r="AC162" i="39"/>
  <c r="AD162" i="39"/>
  <c r="AE162" i="39"/>
  <c r="AF162" i="39"/>
  <c r="AG162" i="39"/>
  <c r="AH162" i="39"/>
  <c r="AI162" i="39"/>
  <c r="AJ162" i="39"/>
  <c r="AK162" i="39"/>
  <c r="AL162" i="39"/>
  <c r="Z163" i="39"/>
  <c r="AA163" i="39"/>
  <c r="AB163" i="39"/>
  <c r="AC163" i="39"/>
  <c r="AD163" i="39"/>
  <c r="AE163" i="39"/>
  <c r="AF163" i="39"/>
  <c r="AG163" i="39"/>
  <c r="AH163" i="39"/>
  <c r="AI163" i="39"/>
  <c r="AJ163" i="39"/>
  <c r="AK163" i="39"/>
  <c r="AL163" i="39"/>
  <c r="Z164" i="39"/>
  <c r="AA164" i="39"/>
  <c r="AB164" i="39"/>
  <c r="AC164" i="39"/>
  <c r="AD164" i="39"/>
  <c r="AE164" i="39"/>
  <c r="AF164" i="39"/>
  <c r="AG164" i="39"/>
  <c r="AH164" i="39"/>
  <c r="AI164" i="39"/>
  <c r="AJ164" i="39"/>
  <c r="AK164" i="39"/>
  <c r="AL164" i="39"/>
  <c r="Z165" i="39"/>
  <c r="AA165" i="39"/>
  <c r="AB165" i="39"/>
  <c r="AC165" i="39"/>
  <c r="AD165" i="39"/>
  <c r="AE165" i="39"/>
  <c r="AF165" i="39"/>
  <c r="AG165" i="39"/>
  <c r="AH165" i="39"/>
  <c r="AI165" i="39"/>
  <c r="AJ165" i="39"/>
  <c r="AK165" i="39"/>
  <c r="AL165" i="39"/>
  <c r="Z166" i="39"/>
  <c r="AA166" i="39"/>
  <c r="AB166" i="39"/>
  <c r="AC166" i="39"/>
  <c r="AD166" i="39"/>
  <c r="AE166" i="39"/>
  <c r="AF166" i="39"/>
  <c r="AG166" i="39"/>
  <c r="AH166" i="39"/>
  <c r="AI166" i="39"/>
  <c r="AJ166" i="39"/>
  <c r="AK166" i="39"/>
  <c r="AL166" i="39"/>
  <c r="Z167" i="39"/>
  <c r="AA167" i="39"/>
  <c r="AB167" i="39"/>
  <c r="AC167" i="39"/>
  <c r="AD167" i="39"/>
  <c r="AE167" i="39"/>
  <c r="AF167" i="39"/>
  <c r="AG167" i="39"/>
  <c r="AH167" i="39"/>
  <c r="AI167" i="39"/>
  <c r="AJ167" i="39"/>
  <c r="AK167" i="39"/>
  <c r="AL167" i="39"/>
  <c r="Z168" i="39"/>
  <c r="AA168" i="39"/>
  <c r="AB168" i="39"/>
  <c r="AC168" i="39"/>
  <c r="AD168" i="39"/>
  <c r="AE168" i="39"/>
  <c r="AF168" i="39"/>
  <c r="AG168" i="39"/>
  <c r="AH168" i="39"/>
  <c r="AI168" i="39"/>
  <c r="AJ168" i="39"/>
  <c r="AK168" i="39"/>
  <c r="AL168" i="39"/>
  <c r="Z169" i="39"/>
  <c r="AA169" i="39"/>
  <c r="AB169" i="39"/>
  <c r="AC169" i="39"/>
  <c r="AD169" i="39"/>
  <c r="AE169" i="39"/>
  <c r="AF169" i="39"/>
  <c r="AG169" i="39"/>
  <c r="AH169" i="39"/>
  <c r="AI169" i="39"/>
  <c r="AJ169" i="39"/>
  <c r="AK169" i="39"/>
  <c r="AL169" i="39"/>
  <c r="Z170" i="39"/>
  <c r="AA170" i="39"/>
  <c r="AB170" i="39"/>
  <c r="AC170" i="39"/>
  <c r="AD170" i="39"/>
  <c r="AE170" i="39"/>
  <c r="AF170" i="39"/>
  <c r="AG170" i="39"/>
  <c r="AH170" i="39"/>
  <c r="AI170" i="39"/>
  <c r="AJ170" i="39"/>
  <c r="AK170" i="39"/>
  <c r="AL170" i="39"/>
  <c r="Z171" i="39"/>
  <c r="AA171" i="39"/>
  <c r="AB171" i="39"/>
  <c r="AC171" i="39"/>
  <c r="AD171" i="39"/>
  <c r="AE171" i="39"/>
  <c r="AF171" i="39"/>
  <c r="AG171" i="39"/>
  <c r="AH171" i="39"/>
  <c r="AI171" i="39"/>
  <c r="AJ171" i="39"/>
  <c r="AK171" i="39"/>
  <c r="AL171" i="39"/>
  <c r="Z172" i="39"/>
  <c r="AA172" i="39"/>
  <c r="AB172" i="39"/>
  <c r="AC172" i="39"/>
  <c r="AD172" i="39"/>
  <c r="AE172" i="39"/>
  <c r="AF172" i="39"/>
  <c r="AG172" i="39"/>
  <c r="AH172" i="39"/>
  <c r="AI172" i="39"/>
  <c r="AJ172" i="39"/>
  <c r="AK172" i="39"/>
  <c r="AL172" i="39"/>
  <c r="Z173" i="39"/>
  <c r="AA173" i="39"/>
  <c r="AB173" i="39"/>
  <c r="AC173" i="39"/>
  <c r="AD173" i="39"/>
  <c r="AE173" i="39"/>
  <c r="AF173" i="39"/>
  <c r="AG173" i="39"/>
  <c r="AH173" i="39"/>
  <c r="AI173" i="39"/>
  <c r="AJ173" i="39"/>
  <c r="AK173" i="39"/>
  <c r="AL173" i="39"/>
  <c r="Z174" i="39"/>
  <c r="AA174" i="39"/>
  <c r="AB174" i="39"/>
  <c r="AC174" i="39"/>
  <c r="AD174" i="39"/>
  <c r="AE174" i="39"/>
  <c r="AF174" i="39"/>
  <c r="AG174" i="39"/>
  <c r="AH174" i="39"/>
  <c r="AI174" i="39"/>
  <c r="AJ174" i="39"/>
  <c r="AK174" i="39"/>
  <c r="AL174" i="39"/>
  <c r="Z175" i="39"/>
  <c r="AA175" i="39"/>
  <c r="AB175" i="39"/>
  <c r="AC175" i="39"/>
  <c r="AD175" i="39"/>
  <c r="AE175" i="39"/>
  <c r="AF175" i="39"/>
  <c r="AG175" i="39"/>
  <c r="AH175" i="39"/>
  <c r="AI175" i="39"/>
  <c r="AJ175" i="39"/>
  <c r="AK175" i="39"/>
  <c r="AL175" i="39"/>
  <c r="Z176" i="39"/>
  <c r="AA176" i="39"/>
  <c r="AB176" i="39"/>
  <c r="AC176" i="39"/>
  <c r="AD176" i="39"/>
  <c r="AE176" i="39"/>
  <c r="AF176" i="39"/>
  <c r="AG176" i="39"/>
  <c r="AH176" i="39"/>
  <c r="AI176" i="39"/>
  <c r="AJ176" i="39"/>
  <c r="AK176" i="39"/>
  <c r="AL176" i="39"/>
  <c r="Z177" i="39"/>
  <c r="AA177" i="39"/>
  <c r="AB177" i="39"/>
  <c r="AC177" i="39"/>
  <c r="AD177" i="39"/>
  <c r="AE177" i="39"/>
  <c r="AF177" i="39"/>
  <c r="AG177" i="39"/>
  <c r="AH177" i="39"/>
  <c r="AI177" i="39"/>
  <c r="AJ177" i="39"/>
  <c r="AK177" i="39"/>
  <c r="AL177" i="39"/>
  <c r="Z178" i="39"/>
  <c r="AA178" i="39"/>
  <c r="AB178" i="39"/>
  <c r="AC178" i="39"/>
  <c r="AD178" i="39"/>
  <c r="AE178" i="39"/>
  <c r="AF178" i="39"/>
  <c r="AG178" i="39"/>
  <c r="AH178" i="39"/>
  <c r="AI178" i="39"/>
  <c r="AJ178" i="39"/>
  <c r="AK178" i="39"/>
  <c r="AL178" i="39"/>
  <c r="Z179" i="39"/>
  <c r="AA179" i="39"/>
  <c r="AB179" i="39"/>
  <c r="AC179" i="39"/>
  <c r="AD179" i="39"/>
  <c r="AE179" i="39"/>
  <c r="AF179" i="39"/>
  <c r="AG179" i="39"/>
  <c r="AH179" i="39"/>
  <c r="AI179" i="39"/>
  <c r="AJ179" i="39"/>
  <c r="AK179" i="39"/>
  <c r="AL179" i="39"/>
  <c r="Z180" i="39"/>
  <c r="AA180" i="39"/>
  <c r="AB180" i="39"/>
  <c r="AC180" i="39"/>
  <c r="AD180" i="39"/>
  <c r="AE180" i="39"/>
  <c r="AF180" i="39"/>
  <c r="AG180" i="39"/>
  <c r="AH180" i="39"/>
  <c r="AI180" i="39"/>
  <c r="AJ180" i="39"/>
  <c r="AK180" i="39"/>
  <c r="AL180" i="39"/>
  <c r="Z181" i="39"/>
  <c r="AA181" i="39"/>
  <c r="AB181" i="39"/>
  <c r="AC181" i="39"/>
  <c r="AD181" i="39"/>
  <c r="AE181" i="39"/>
  <c r="AF181" i="39"/>
  <c r="AG181" i="39"/>
  <c r="AH181" i="39"/>
  <c r="AI181" i="39"/>
  <c r="AJ181" i="39"/>
  <c r="AK181" i="39"/>
  <c r="AL181" i="39"/>
  <c r="Z182" i="39"/>
  <c r="AA182" i="39"/>
  <c r="AB182" i="39"/>
  <c r="AC182" i="39"/>
  <c r="AD182" i="39"/>
  <c r="AE182" i="39"/>
  <c r="AF182" i="39"/>
  <c r="AG182" i="39"/>
  <c r="AH182" i="39"/>
  <c r="AI182" i="39"/>
  <c r="AJ182" i="39"/>
  <c r="AK182" i="39"/>
  <c r="AL182" i="39"/>
  <c r="Z183" i="39"/>
  <c r="AA183" i="39"/>
  <c r="AB183" i="39"/>
  <c r="AC183" i="39"/>
  <c r="AD183" i="39"/>
  <c r="AE183" i="39"/>
  <c r="AF183" i="39"/>
  <c r="AG183" i="39"/>
  <c r="AH183" i="39"/>
  <c r="AI183" i="39"/>
  <c r="AJ183" i="39"/>
  <c r="AK183" i="39"/>
  <c r="AL183" i="39"/>
  <c r="Z184" i="39"/>
  <c r="AA184" i="39"/>
  <c r="AB184" i="39"/>
  <c r="AC184" i="39"/>
  <c r="AD184" i="39"/>
  <c r="AE184" i="39"/>
  <c r="AF184" i="39"/>
  <c r="AG184" i="39"/>
  <c r="AH184" i="39"/>
  <c r="AI184" i="39"/>
  <c r="AJ184" i="39"/>
  <c r="AK184" i="39"/>
  <c r="AL184" i="39"/>
  <c r="Z185" i="39"/>
  <c r="AA185" i="39"/>
  <c r="AB185" i="39"/>
  <c r="AC185" i="39"/>
  <c r="AD185" i="39"/>
  <c r="AE185" i="39"/>
  <c r="AF185" i="39"/>
  <c r="AG185" i="39"/>
  <c r="AH185" i="39"/>
  <c r="AI185" i="39"/>
  <c r="AJ185" i="39"/>
  <c r="AK185" i="39"/>
  <c r="AL185" i="39"/>
  <c r="Z186" i="39"/>
  <c r="AA186" i="39"/>
  <c r="AB186" i="39"/>
  <c r="AC186" i="39"/>
  <c r="AD186" i="39"/>
  <c r="AE186" i="39"/>
  <c r="AF186" i="39"/>
  <c r="AG186" i="39"/>
  <c r="AH186" i="39"/>
  <c r="AI186" i="39"/>
  <c r="AJ186" i="39"/>
  <c r="AK186" i="39"/>
  <c r="AL186" i="39"/>
  <c r="Z187" i="39"/>
  <c r="AA187" i="39"/>
  <c r="AB187" i="39"/>
  <c r="AC187" i="39"/>
  <c r="AD187" i="39"/>
  <c r="AE187" i="39"/>
  <c r="AF187" i="39"/>
  <c r="AG187" i="39"/>
  <c r="AH187" i="39"/>
  <c r="AI187" i="39"/>
  <c r="AJ187" i="39"/>
  <c r="AK187" i="39"/>
  <c r="AL187" i="39"/>
  <c r="Z188" i="39"/>
  <c r="AA188" i="39"/>
  <c r="AB188" i="39"/>
  <c r="AC188" i="39"/>
  <c r="AD188" i="39"/>
  <c r="AE188" i="39"/>
  <c r="AF188" i="39"/>
  <c r="AG188" i="39"/>
  <c r="AH188" i="39"/>
  <c r="AI188" i="39"/>
  <c r="AJ188" i="39"/>
  <c r="AK188" i="39"/>
  <c r="AL188" i="39"/>
  <c r="Z189" i="39"/>
  <c r="AA189" i="39"/>
  <c r="AB189" i="39"/>
  <c r="AC189" i="39"/>
  <c r="AD189" i="39"/>
  <c r="AE189" i="39"/>
  <c r="AF189" i="39"/>
  <c r="AG189" i="39"/>
  <c r="AH189" i="39"/>
  <c r="AI189" i="39"/>
  <c r="AJ189" i="39"/>
  <c r="AK189" i="39"/>
  <c r="AL189" i="39"/>
  <c r="Z190" i="39"/>
  <c r="AA190" i="39"/>
  <c r="AB190" i="39"/>
  <c r="AC190" i="39"/>
  <c r="AD190" i="39"/>
  <c r="AE190" i="39"/>
  <c r="AF190" i="39"/>
  <c r="AG190" i="39"/>
  <c r="AH190" i="39"/>
  <c r="AI190" i="39"/>
  <c r="AJ190" i="39"/>
  <c r="AK190" i="39"/>
  <c r="AL190" i="39"/>
  <c r="Z191" i="39"/>
  <c r="AA191" i="39"/>
  <c r="AB191" i="39"/>
  <c r="AC191" i="39"/>
  <c r="AD191" i="39"/>
  <c r="AE191" i="39"/>
  <c r="AF191" i="39"/>
  <c r="AG191" i="39"/>
  <c r="AH191" i="39"/>
  <c r="AI191" i="39"/>
  <c r="AJ191" i="39"/>
  <c r="AK191" i="39"/>
  <c r="AL191" i="39"/>
  <c r="Z192" i="39"/>
  <c r="AA192" i="39"/>
  <c r="AB192" i="39"/>
  <c r="AC192" i="39"/>
  <c r="AD192" i="39"/>
  <c r="AE192" i="39"/>
  <c r="AF192" i="39"/>
  <c r="AG192" i="39"/>
  <c r="AH192" i="39"/>
  <c r="AI192" i="39"/>
  <c r="AJ192" i="39"/>
  <c r="AK192" i="39"/>
  <c r="AL192" i="39"/>
  <c r="Z193" i="39"/>
  <c r="AA193" i="39"/>
  <c r="AB193" i="39"/>
  <c r="AC193" i="39"/>
  <c r="AD193" i="39"/>
  <c r="AE193" i="39"/>
  <c r="AF193" i="39"/>
  <c r="AG193" i="39"/>
  <c r="AH193" i="39"/>
  <c r="AI193" i="39"/>
  <c r="AJ193" i="39"/>
  <c r="AK193" i="39"/>
  <c r="AL193" i="39"/>
  <c r="Z194" i="39"/>
  <c r="AA194" i="39"/>
  <c r="AB194" i="39"/>
  <c r="AC194" i="39"/>
  <c r="AD194" i="39"/>
  <c r="AE194" i="39"/>
  <c r="AF194" i="39"/>
  <c r="AG194" i="39"/>
  <c r="AH194" i="39"/>
  <c r="AI194" i="39"/>
  <c r="AJ194" i="39"/>
  <c r="AK194" i="39"/>
  <c r="AL194" i="39"/>
  <c r="Z195" i="39"/>
  <c r="AA195" i="39"/>
  <c r="AB195" i="39"/>
  <c r="AC195" i="39"/>
  <c r="AD195" i="39"/>
  <c r="AE195" i="39"/>
  <c r="AF195" i="39"/>
  <c r="AG195" i="39"/>
  <c r="AH195" i="39"/>
  <c r="AI195" i="39"/>
  <c r="AJ195" i="39"/>
  <c r="AK195" i="39"/>
  <c r="AL195" i="39"/>
  <c r="Z196" i="39"/>
  <c r="AA196" i="39"/>
  <c r="AB196" i="39"/>
  <c r="AC196" i="39"/>
  <c r="AD196" i="39"/>
  <c r="AE196" i="39"/>
  <c r="AF196" i="39"/>
  <c r="AG196" i="39"/>
  <c r="AH196" i="39"/>
  <c r="AI196" i="39"/>
  <c r="AJ196" i="39"/>
  <c r="AK196" i="39"/>
  <c r="AL196" i="39"/>
  <c r="Z197" i="39"/>
  <c r="AA197" i="39"/>
  <c r="AB197" i="39"/>
  <c r="AC197" i="39"/>
  <c r="AD197" i="39"/>
  <c r="AE197" i="39"/>
  <c r="AF197" i="39"/>
  <c r="AG197" i="39"/>
  <c r="AH197" i="39"/>
  <c r="AI197" i="39"/>
  <c r="AJ197" i="39"/>
  <c r="AK197" i="39"/>
  <c r="AL197" i="39"/>
  <c r="Z198" i="39"/>
  <c r="AA198" i="39"/>
  <c r="AB198" i="39"/>
  <c r="AC198" i="39"/>
  <c r="AD198" i="39"/>
  <c r="AE198" i="39"/>
  <c r="AF198" i="39"/>
  <c r="AG198" i="39"/>
  <c r="AH198" i="39"/>
  <c r="AI198" i="39"/>
  <c r="AJ198" i="39"/>
  <c r="AK198" i="39"/>
  <c r="AL198" i="39"/>
  <c r="Z199" i="39"/>
  <c r="AA199" i="39"/>
  <c r="AB199" i="39"/>
  <c r="AC199" i="39"/>
  <c r="AD199" i="39"/>
  <c r="AE199" i="39"/>
  <c r="AF199" i="39"/>
  <c r="AG199" i="39"/>
  <c r="AH199" i="39"/>
  <c r="AI199" i="39"/>
  <c r="AJ199" i="39"/>
  <c r="AK199" i="39"/>
  <c r="AL199" i="39"/>
  <c r="Z200" i="39"/>
  <c r="AA200" i="39"/>
  <c r="AB200" i="39"/>
  <c r="AC200" i="39"/>
  <c r="AD200" i="39"/>
  <c r="AE200" i="39"/>
  <c r="AF200" i="39"/>
  <c r="AG200" i="39"/>
  <c r="AH200" i="39"/>
  <c r="AI200" i="39"/>
  <c r="AJ200" i="39"/>
  <c r="AK200" i="39"/>
  <c r="AL200" i="39"/>
  <c r="Z201" i="39"/>
  <c r="AA201" i="39"/>
  <c r="AB201" i="39"/>
  <c r="AC201" i="39"/>
  <c r="AD201" i="39"/>
  <c r="AE201" i="39"/>
  <c r="AF201" i="39"/>
  <c r="AG201" i="39"/>
  <c r="AH201" i="39"/>
  <c r="AI201" i="39"/>
  <c r="AJ201" i="39"/>
  <c r="AK201" i="39"/>
  <c r="AL201" i="39"/>
  <c r="Z202" i="39"/>
  <c r="AA202" i="39"/>
  <c r="AB202" i="39"/>
  <c r="AC202" i="39"/>
  <c r="AD202" i="39"/>
  <c r="AE202" i="39"/>
  <c r="AF202" i="39"/>
  <c r="AG202" i="39"/>
  <c r="AH202" i="39"/>
  <c r="AI202" i="39"/>
  <c r="AJ202" i="39"/>
  <c r="AK202" i="39"/>
  <c r="AL202" i="39"/>
  <c r="Z203" i="39"/>
  <c r="AA203" i="39"/>
  <c r="AB203" i="39"/>
  <c r="AC203" i="39"/>
  <c r="AD203" i="39"/>
  <c r="AE203" i="39"/>
  <c r="AF203" i="39"/>
  <c r="AG203" i="39"/>
  <c r="AH203" i="39"/>
  <c r="AI203" i="39"/>
  <c r="AJ203" i="39"/>
  <c r="AK203" i="39"/>
  <c r="AL203" i="39"/>
  <c r="Z204" i="39"/>
  <c r="AA204" i="39"/>
  <c r="AB204" i="39"/>
  <c r="AC204" i="39"/>
  <c r="AD204" i="39"/>
  <c r="AE204" i="39"/>
  <c r="AF204" i="39"/>
  <c r="AG204" i="39"/>
  <c r="AH204" i="39"/>
  <c r="AI204" i="39"/>
  <c r="AJ204" i="39"/>
  <c r="AK204" i="39"/>
  <c r="AL204" i="39"/>
  <c r="Z205" i="39"/>
  <c r="AA205" i="39"/>
  <c r="AB205" i="39"/>
  <c r="AC205" i="39"/>
  <c r="AD205" i="39"/>
  <c r="AE205" i="39"/>
  <c r="AF205" i="39"/>
  <c r="AG205" i="39"/>
  <c r="AH205" i="39"/>
  <c r="AI205" i="39"/>
  <c r="AJ205" i="39"/>
  <c r="AK205" i="39"/>
  <c r="AL205" i="39"/>
  <c r="Z206" i="39"/>
  <c r="AA206" i="39"/>
  <c r="AB206" i="39"/>
  <c r="AC206" i="39"/>
  <c r="AD206" i="39"/>
  <c r="AE206" i="39"/>
  <c r="AF206" i="39"/>
  <c r="AG206" i="39"/>
  <c r="AH206" i="39"/>
  <c r="AI206" i="39"/>
  <c r="AJ206" i="39"/>
  <c r="AK206" i="39"/>
  <c r="AL206" i="39"/>
  <c r="Z207" i="39"/>
  <c r="AA207" i="39"/>
  <c r="AB207" i="39"/>
  <c r="AC207" i="39"/>
  <c r="AD207" i="39"/>
  <c r="AE207" i="39"/>
  <c r="AF207" i="39"/>
  <c r="AG207" i="39"/>
  <c r="AH207" i="39"/>
  <c r="AI207" i="39"/>
  <c r="AJ207" i="39"/>
  <c r="AK207" i="39"/>
  <c r="AL207" i="39"/>
  <c r="Z208" i="39"/>
  <c r="AA208" i="39"/>
  <c r="AB208" i="39"/>
  <c r="AC208" i="39"/>
  <c r="AD208" i="39"/>
  <c r="AE208" i="39"/>
  <c r="AF208" i="39"/>
  <c r="AG208" i="39"/>
  <c r="AH208" i="39"/>
  <c r="AI208" i="39"/>
  <c r="AJ208" i="39"/>
  <c r="AK208" i="39"/>
  <c r="AL208" i="39"/>
  <c r="Z209" i="39"/>
  <c r="AA209" i="39"/>
  <c r="AB209" i="39"/>
  <c r="AC209" i="39"/>
  <c r="AD209" i="39"/>
  <c r="AE209" i="39"/>
  <c r="AF209" i="39"/>
  <c r="AG209" i="39"/>
  <c r="AH209" i="39"/>
  <c r="AI209" i="39"/>
  <c r="AJ209" i="39"/>
  <c r="AK209" i="39"/>
  <c r="AL209" i="39"/>
  <c r="Z210" i="39"/>
  <c r="AA210" i="39"/>
  <c r="AB210" i="39"/>
  <c r="AC210" i="39"/>
  <c r="AD210" i="39"/>
  <c r="AE210" i="39"/>
  <c r="AF210" i="39"/>
  <c r="AG210" i="39"/>
  <c r="AH210" i="39"/>
  <c r="AI210" i="39"/>
  <c r="AJ210" i="39"/>
  <c r="AK210" i="39"/>
  <c r="AL210" i="39"/>
  <c r="Z211" i="39"/>
  <c r="AA211" i="39"/>
  <c r="AB211" i="39"/>
  <c r="AC211" i="39"/>
  <c r="AD211" i="39"/>
  <c r="AE211" i="39"/>
  <c r="AF211" i="39"/>
  <c r="AG211" i="39"/>
  <c r="AH211" i="39"/>
  <c r="AI211" i="39"/>
  <c r="AJ211" i="39"/>
  <c r="AK211" i="39"/>
  <c r="AL211" i="39"/>
  <c r="Z212" i="39"/>
  <c r="AA212" i="39"/>
  <c r="AB212" i="39"/>
  <c r="AC212" i="39"/>
  <c r="AD212" i="39"/>
  <c r="AE212" i="39"/>
  <c r="AF212" i="39"/>
  <c r="AG212" i="39"/>
  <c r="AH212" i="39"/>
  <c r="AI212" i="39"/>
  <c r="AJ212" i="39"/>
  <c r="AK212" i="39"/>
  <c r="AL212" i="39"/>
  <c r="Z213" i="39"/>
  <c r="AA213" i="39"/>
  <c r="AB213" i="39"/>
  <c r="AC213" i="39"/>
  <c r="AD213" i="39"/>
  <c r="AE213" i="39"/>
  <c r="AF213" i="39"/>
  <c r="AG213" i="39"/>
  <c r="AH213" i="39"/>
  <c r="AI213" i="39"/>
  <c r="AJ213" i="39"/>
  <c r="AK213" i="39"/>
  <c r="AL213" i="39"/>
  <c r="Z214" i="39"/>
  <c r="AA214" i="39"/>
  <c r="AB214" i="39"/>
  <c r="AC214" i="39"/>
  <c r="AD214" i="39"/>
  <c r="AE214" i="39"/>
  <c r="AF214" i="39"/>
  <c r="AG214" i="39"/>
  <c r="AH214" i="39"/>
  <c r="AI214" i="39"/>
  <c r="AJ214" i="39"/>
  <c r="AK214" i="39"/>
  <c r="AL214" i="39"/>
  <c r="Z215" i="39"/>
  <c r="AA215" i="39"/>
  <c r="AB215" i="39"/>
  <c r="AC215" i="39"/>
  <c r="AD215" i="39"/>
  <c r="AE215" i="39"/>
  <c r="AF215" i="39"/>
  <c r="AG215" i="39"/>
  <c r="AH215" i="39"/>
  <c r="AI215" i="39"/>
  <c r="AJ215" i="39"/>
  <c r="AK215" i="39"/>
  <c r="AL215" i="39"/>
  <c r="Z216" i="39"/>
  <c r="AA216" i="39"/>
  <c r="AB216" i="39"/>
  <c r="AC216" i="39"/>
  <c r="AD216" i="39"/>
  <c r="AE216" i="39"/>
  <c r="AF216" i="39"/>
  <c r="AG216" i="39"/>
  <c r="AH216" i="39"/>
  <c r="AI216" i="39"/>
  <c r="AJ216" i="39"/>
  <c r="AK216" i="39"/>
  <c r="AL216" i="39"/>
  <c r="Z217" i="39"/>
  <c r="AA217" i="39"/>
  <c r="AB217" i="39"/>
  <c r="AC217" i="39"/>
  <c r="AD217" i="39"/>
  <c r="AE217" i="39"/>
  <c r="AF217" i="39"/>
  <c r="AG217" i="39"/>
  <c r="AH217" i="39"/>
  <c r="AI217" i="39"/>
  <c r="AJ217" i="39"/>
  <c r="AK217" i="39"/>
  <c r="AL217" i="39"/>
  <c r="Z218" i="39"/>
  <c r="AA218" i="39"/>
  <c r="AB218" i="39"/>
  <c r="AC218" i="39"/>
  <c r="AD218" i="39"/>
  <c r="AE218" i="39"/>
  <c r="AF218" i="39"/>
  <c r="AG218" i="39"/>
  <c r="AH218" i="39"/>
  <c r="AI218" i="39"/>
  <c r="AJ218" i="39"/>
  <c r="AK218" i="39"/>
  <c r="AL218" i="39"/>
  <c r="Z219" i="39"/>
  <c r="AA219" i="39"/>
  <c r="AB219" i="39"/>
  <c r="AC219" i="39"/>
  <c r="AD219" i="39"/>
  <c r="AE219" i="39"/>
  <c r="AF219" i="39"/>
  <c r="AG219" i="39"/>
  <c r="AH219" i="39"/>
  <c r="AI219" i="39"/>
  <c r="AJ219" i="39"/>
  <c r="AK219" i="39"/>
  <c r="AL219" i="39"/>
  <c r="Z220" i="39"/>
  <c r="AA220" i="39"/>
  <c r="AB220" i="39"/>
  <c r="AC220" i="39"/>
  <c r="AD220" i="39"/>
  <c r="AE220" i="39"/>
  <c r="AF220" i="39"/>
  <c r="AG220" i="39"/>
  <c r="AH220" i="39"/>
  <c r="AI220" i="39"/>
  <c r="AJ220" i="39"/>
  <c r="AK220" i="39"/>
  <c r="AL220" i="39"/>
  <c r="Z221" i="39"/>
  <c r="AA221" i="39"/>
  <c r="AB221" i="39"/>
  <c r="AC221" i="39"/>
  <c r="AD221" i="39"/>
  <c r="AE221" i="39"/>
  <c r="AF221" i="39"/>
  <c r="AG221" i="39"/>
  <c r="AH221" i="39"/>
  <c r="AI221" i="39"/>
  <c r="AJ221" i="39"/>
  <c r="AK221" i="39"/>
  <c r="AL221" i="39"/>
  <c r="Z222" i="39"/>
  <c r="AA222" i="39"/>
  <c r="AB222" i="39"/>
  <c r="AC222" i="39"/>
  <c r="AD222" i="39"/>
  <c r="AE222" i="39"/>
  <c r="AF222" i="39"/>
  <c r="AG222" i="39"/>
  <c r="AH222" i="39"/>
  <c r="AI222" i="39"/>
  <c r="AJ222" i="39"/>
  <c r="AK222" i="39"/>
  <c r="AL222" i="39"/>
  <c r="Z223" i="39"/>
  <c r="AA223" i="39"/>
  <c r="AB223" i="39"/>
  <c r="AC223" i="39"/>
  <c r="AD223" i="39"/>
  <c r="AE223" i="39"/>
  <c r="AF223" i="39"/>
  <c r="AG223" i="39"/>
  <c r="AH223" i="39"/>
  <c r="AI223" i="39"/>
  <c r="AJ223" i="39"/>
  <c r="AK223" i="39"/>
  <c r="AL223" i="39"/>
  <c r="Z224" i="39"/>
  <c r="AA224" i="39"/>
  <c r="AB224" i="39"/>
  <c r="AC224" i="39"/>
  <c r="AD224" i="39"/>
  <c r="AE224" i="39"/>
  <c r="AF224" i="39"/>
  <c r="AG224" i="39"/>
  <c r="AH224" i="39"/>
  <c r="AI224" i="39"/>
  <c r="AJ224" i="39"/>
  <c r="AK224" i="39"/>
  <c r="AL224" i="39"/>
  <c r="Z225" i="39"/>
  <c r="AA225" i="39"/>
  <c r="AB225" i="39"/>
  <c r="AC225" i="39"/>
  <c r="AD225" i="39"/>
  <c r="AE225" i="39"/>
  <c r="AF225" i="39"/>
  <c r="AG225" i="39"/>
  <c r="AH225" i="39"/>
  <c r="AI225" i="39"/>
  <c r="AJ225" i="39"/>
  <c r="AK225" i="39"/>
  <c r="AL225" i="39"/>
  <c r="Z226" i="39"/>
  <c r="AA226" i="39"/>
  <c r="AB226" i="39"/>
  <c r="AC226" i="39"/>
  <c r="AD226" i="39"/>
  <c r="AE226" i="39"/>
  <c r="AF226" i="39"/>
  <c r="AG226" i="39"/>
  <c r="AH226" i="39"/>
  <c r="AI226" i="39"/>
  <c r="AJ226" i="39"/>
  <c r="AK226" i="39"/>
  <c r="AL226" i="39"/>
  <c r="Z227" i="39"/>
  <c r="AA227" i="39"/>
  <c r="AB227" i="39"/>
  <c r="AC227" i="39"/>
  <c r="AD227" i="39"/>
  <c r="AE227" i="39"/>
  <c r="AF227" i="39"/>
  <c r="AG227" i="39"/>
  <c r="AH227" i="39"/>
  <c r="AI227" i="39"/>
  <c r="AJ227" i="39"/>
  <c r="AK227" i="39"/>
  <c r="AL227" i="39"/>
  <c r="Z228" i="39"/>
  <c r="AA228" i="39"/>
  <c r="AB228" i="39"/>
  <c r="AC228" i="39"/>
  <c r="AD228" i="39"/>
  <c r="AE228" i="39"/>
  <c r="AF228" i="39"/>
  <c r="AG228" i="39"/>
  <c r="AH228" i="39"/>
  <c r="AI228" i="39"/>
  <c r="AJ228" i="39"/>
  <c r="AK228" i="39"/>
  <c r="AL228" i="39"/>
  <c r="Z229" i="39"/>
  <c r="AA229" i="39"/>
  <c r="AB229" i="39"/>
  <c r="AC229" i="39"/>
  <c r="AD229" i="39"/>
  <c r="AE229" i="39"/>
  <c r="AF229" i="39"/>
  <c r="AG229" i="39"/>
  <c r="AH229" i="39"/>
  <c r="AI229" i="39"/>
  <c r="AJ229" i="39"/>
  <c r="AK229" i="39"/>
  <c r="AL229" i="39"/>
  <c r="Z230" i="39"/>
  <c r="AA230" i="39"/>
  <c r="AB230" i="39"/>
  <c r="AC230" i="39"/>
  <c r="AD230" i="39"/>
  <c r="AE230" i="39"/>
  <c r="AF230" i="39"/>
  <c r="AG230" i="39"/>
  <c r="AH230" i="39"/>
  <c r="AI230" i="39"/>
  <c r="AJ230" i="39"/>
  <c r="AK230" i="39"/>
  <c r="AL230" i="39"/>
  <c r="Z231" i="39"/>
  <c r="AA231" i="39"/>
  <c r="AB231" i="39"/>
  <c r="AC231" i="39"/>
  <c r="AD231" i="39"/>
  <c r="AE231" i="39"/>
  <c r="AF231" i="39"/>
  <c r="AG231" i="39"/>
  <c r="AH231" i="39"/>
  <c r="AI231" i="39"/>
  <c r="AJ231" i="39"/>
  <c r="AK231" i="39"/>
  <c r="AL231" i="39"/>
  <c r="Z232" i="39"/>
  <c r="AA232" i="39"/>
  <c r="AB232" i="39"/>
  <c r="AC232" i="39"/>
  <c r="AD232" i="39"/>
  <c r="AE232" i="39"/>
  <c r="AF232" i="39"/>
  <c r="AG232" i="39"/>
  <c r="AH232" i="39"/>
  <c r="AI232" i="39"/>
  <c r="AJ232" i="39"/>
  <c r="AK232" i="39"/>
  <c r="AL232" i="39"/>
  <c r="Z233" i="39"/>
  <c r="AA233" i="39"/>
  <c r="AB233" i="39"/>
  <c r="AC233" i="39"/>
  <c r="AD233" i="39"/>
  <c r="AE233" i="39"/>
  <c r="AF233" i="39"/>
  <c r="AG233" i="39"/>
  <c r="AH233" i="39"/>
  <c r="AI233" i="39"/>
  <c r="AJ233" i="39"/>
  <c r="AK233" i="39"/>
  <c r="AL233" i="39"/>
  <c r="Z234" i="39"/>
  <c r="AA234" i="39"/>
  <c r="AB234" i="39"/>
  <c r="AC234" i="39"/>
  <c r="AD234" i="39"/>
  <c r="AE234" i="39"/>
  <c r="AF234" i="39"/>
  <c r="AG234" i="39"/>
  <c r="AH234" i="39"/>
  <c r="AI234" i="39"/>
  <c r="AJ234" i="39"/>
  <c r="AK234" i="39"/>
  <c r="AL234" i="39"/>
  <c r="Z235" i="39"/>
  <c r="AA235" i="39"/>
  <c r="AB235" i="39"/>
  <c r="AC235" i="39"/>
  <c r="AD235" i="39"/>
  <c r="AE235" i="39"/>
  <c r="AF235" i="39"/>
  <c r="AG235" i="39"/>
  <c r="AH235" i="39"/>
  <c r="AI235" i="39"/>
  <c r="AJ235" i="39"/>
  <c r="AK235" i="39"/>
  <c r="AL235" i="39"/>
  <c r="Z236" i="39"/>
  <c r="AA236" i="39"/>
  <c r="AB236" i="39"/>
  <c r="AC236" i="39"/>
  <c r="AD236" i="39"/>
  <c r="AE236" i="39"/>
  <c r="AF236" i="39"/>
  <c r="AG236" i="39"/>
  <c r="AH236" i="39"/>
  <c r="AI236" i="39"/>
  <c r="AJ236" i="39"/>
  <c r="AK236" i="39"/>
  <c r="AL236" i="39"/>
  <c r="Z237" i="39"/>
  <c r="AA237" i="39"/>
  <c r="AB237" i="39"/>
  <c r="AC237" i="39"/>
  <c r="AD237" i="39"/>
  <c r="AE237" i="39"/>
  <c r="AF237" i="39"/>
  <c r="AG237" i="39"/>
  <c r="AH237" i="39"/>
  <c r="AI237" i="39"/>
  <c r="AJ237" i="39"/>
  <c r="AK237" i="39"/>
  <c r="AL237" i="39"/>
  <c r="Z238" i="39"/>
  <c r="AA238" i="39"/>
  <c r="AB238" i="39"/>
  <c r="AC238" i="39"/>
  <c r="AD238" i="39"/>
  <c r="AE238" i="39"/>
  <c r="AF238" i="39"/>
  <c r="AG238" i="39"/>
  <c r="AH238" i="39"/>
  <c r="AI238" i="39"/>
  <c r="AJ238" i="39"/>
  <c r="AK238" i="39"/>
  <c r="AL238" i="39"/>
  <c r="Z239" i="39"/>
  <c r="AA239" i="39"/>
  <c r="AB239" i="39"/>
  <c r="AC239" i="39"/>
  <c r="AD239" i="39"/>
  <c r="AE239" i="39"/>
  <c r="AF239" i="39"/>
  <c r="AG239" i="39"/>
  <c r="AH239" i="39"/>
  <c r="AI239" i="39"/>
  <c r="AJ239" i="39"/>
  <c r="AK239" i="39"/>
  <c r="AL239" i="39"/>
  <c r="Z240" i="39"/>
  <c r="AA240" i="39"/>
  <c r="AB240" i="39"/>
  <c r="AC240" i="39"/>
  <c r="AD240" i="39"/>
  <c r="AE240" i="39"/>
  <c r="AF240" i="39"/>
  <c r="AG240" i="39"/>
  <c r="AH240" i="39"/>
  <c r="AI240" i="39"/>
  <c r="AJ240" i="39"/>
  <c r="AK240" i="39"/>
  <c r="AL240" i="39"/>
  <c r="Z241" i="39"/>
  <c r="AA241" i="39"/>
  <c r="AB241" i="39"/>
  <c r="AC241" i="39"/>
  <c r="AD241" i="39"/>
  <c r="AE241" i="39"/>
  <c r="AF241" i="39"/>
  <c r="AG241" i="39"/>
  <c r="AH241" i="39"/>
  <c r="AI241" i="39"/>
  <c r="AJ241" i="39"/>
  <c r="AK241" i="39"/>
  <c r="AL241" i="39"/>
  <c r="Z242" i="39"/>
  <c r="AA242" i="39"/>
  <c r="AB242" i="39"/>
  <c r="AC242" i="39"/>
  <c r="AD242" i="39"/>
  <c r="AE242" i="39"/>
  <c r="AF242" i="39"/>
  <c r="AG242" i="39"/>
  <c r="AH242" i="39"/>
  <c r="AI242" i="39"/>
  <c r="AJ242" i="39"/>
  <c r="AK242" i="39"/>
  <c r="AL242" i="39"/>
  <c r="Z243" i="39"/>
  <c r="AA243" i="39"/>
  <c r="AB243" i="39"/>
  <c r="AC243" i="39"/>
  <c r="AD243" i="39"/>
  <c r="AE243" i="39"/>
  <c r="AF243" i="39"/>
  <c r="AG243" i="39"/>
  <c r="AH243" i="39"/>
  <c r="AI243" i="39"/>
  <c r="AJ243" i="39"/>
  <c r="AK243" i="39"/>
  <c r="AL243" i="39"/>
  <c r="Z244" i="39"/>
  <c r="AA244" i="39"/>
  <c r="AB244" i="39"/>
  <c r="AC244" i="39"/>
  <c r="AD244" i="39"/>
  <c r="AE244" i="39"/>
  <c r="AF244" i="39"/>
  <c r="AG244" i="39"/>
  <c r="AH244" i="39"/>
  <c r="AI244" i="39"/>
  <c r="AJ244" i="39"/>
  <c r="AK244" i="39"/>
  <c r="AL244" i="39"/>
  <c r="Z245" i="39"/>
  <c r="AA245" i="39"/>
  <c r="AB245" i="39"/>
  <c r="AC245" i="39"/>
  <c r="AD245" i="39"/>
  <c r="AE245" i="39"/>
  <c r="AF245" i="39"/>
  <c r="AG245" i="39"/>
  <c r="AH245" i="39"/>
  <c r="AI245" i="39"/>
  <c r="AJ245" i="39"/>
  <c r="AK245" i="39"/>
  <c r="AL245" i="39"/>
  <c r="Z246" i="39"/>
  <c r="AA246" i="39"/>
  <c r="AB246" i="39"/>
  <c r="AC246" i="39"/>
  <c r="AD246" i="39"/>
  <c r="AE246" i="39"/>
  <c r="AF246" i="39"/>
  <c r="AG246" i="39"/>
  <c r="AH246" i="39"/>
  <c r="AI246" i="39"/>
  <c r="AJ246" i="39"/>
  <c r="AK246" i="39"/>
  <c r="AL246" i="39"/>
  <c r="Z247" i="39"/>
  <c r="AA247" i="39"/>
  <c r="AB247" i="39"/>
  <c r="AC247" i="39"/>
  <c r="AD247" i="39"/>
  <c r="AE247" i="39"/>
  <c r="AF247" i="39"/>
  <c r="AG247" i="39"/>
  <c r="AH247" i="39"/>
  <c r="AI247" i="39"/>
  <c r="AJ247" i="39"/>
  <c r="AK247" i="39"/>
  <c r="AL247" i="39"/>
  <c r="Z248" i="39"/>
  <c r="AA248" i="39"/>
  <c r="AB248" i="39"/>
  <c r="AC248" i="39"/>
  <c r="AD248" i="39"/>
  <c r="AE248" i="39"/>
  <c r="AF248" i="39"/>
  <c r="AG248" i="39"/>
  <c r="AH248" i="39"/>
  <c r="AI248" i="39"/>
  <c r="AJ248" i="39"/>
  <c r="AK248" i="39"/>
  <c r="AL248" i="39"/>
  <c r="Z249" i="39"/>
  <c r="AA249" i="39"/>
  <c r="AB249" i="39"/>
  <c r="AC249" i="39"/>
  <c r="AD249" i="39"/>
  <c r="AE249" i="39"/>
  <c r="AF249" i="39"/>
  <c r="AG249" i="39"/>
  <c r="AH249" i="39"/>
  <c r="AI249" i="39"/>
  <c r="AJ249" i="39"/>
  <c r="AK249" i="39"/>
  <c r="AL249" i="39"/>
  <c r="Z250" i="39"/>
  <c r="AA250" i="39"/>
  <c r="AB250" i="39"/>
  <c r="AC250" i="39"/>
  <c r="AD250" i="39"/>
  <c r="AE250" i="39"/>
  <c r="AF250" i="39"/>
  <c r="AG250" i="39"/>
  <c r="AH250" i="39"/>
  <c r="AI250" i="39"/>
  <c r="AJ250" i="39"/>
  <c r="AK250" i="39"/>
  <c r="AL250" i="39"/>
  <c r="Z251" i="39"/>
  <c r="AA251" i="39"/>
  <c r="AB251" i="39"/>
  <c r="AC251" i="39"/>
  <c r="AD251" i="39"/>
  <c r="AE251" i="39"/>
  <c r="AF251" i="39"/>
  <c r="AG251" i="39"/>
  <c r="AH251" i="39"/>
  <c r="AI251" i="39"/>
  <c r="AJ251" i="39"/>
  <c r="AK251" i="39"/>
  <c r="AL251" i="39"/>
  <c r="Z252" i="39"/>
  <c r="AA252" i="39"/>
  <c r="AB252" i="39"/>
  <c r="AC252" i="39"/>
  <c r="AD252" i="39"/>
  <c r="AE252" i="39"/>
  <c r="AF252" i="39"/>
  <c r="AG252" i="39"/>
  <c r="AH252" i="39"/>
  <c r="AI252" i="39"/>
  <c r="AJ252" i="39"/>
  <c r="AK252" i="39"/>
  <c r="AL252" i="39"/>
  <c r="Z253" i="39"/>
  <c r="AA253" i="39"/>
  <c r="AB253" i="39"/>
  <c r="AC253" i="39"/>
  <c r="AD253" i="39"/>
  <c r="AE253" i="39"/>
  <c r="AF253" i="39"/>
  <c r="AG253" i="39"/>
  <c r="AH253" i="39"/>
  <c r="AI253" i="39"/>
  <c r="AJ253" i="39"/>
  <c r="AK253" i="39"/>
  <c r="AL253" i="39"/>
  <c r="Z254" i="39"/>
  <c r="AA254" i="39"/>
  <c r="AB254" i="39"/>
  <c r="AC254" i="39"/>
  <c r="AD254" i="39"/>
  <c r="AE254" i="39"/>
  <c r="AF254" i="39"/>
  <c r="AG254" i="39"/>
  <c r="AH254" i="39"/>
  <c r="AI254" i="39"/>
  <c r="AJ254" i="39"/>
  <c r="AK254" i="39"/>
  <c r="AL254" i="39"/>
  <c r="Z255" i="39"/>
  <c r="AA255" i="39"/>
  <c r="AB255" i="39"/>
  <c r="AC255" i="39"/>
  <c r="AD255" i="39"/>
  <c r="AE255" i="39"/>
  <c r="AF255" i="39"/>
  <c r="AG255" i="39"/>
  <c r="AH255" i="39"/>
  <c r="AI255" i="39"/>
  <c r="AJ255" i="39"/>
  <c r="AK255" i="39"/>
  <c r="AL255" i="39"/>
  <c r="Z256" i="39"/>
  <c r="AA256" i="39"/>
  <c r="AB256" i="39"/>
  <c r="AC256" i="39"/>
  <c r="AD256" i="39"/>
  <c r="AE256" i="39"/>
  <c r="AF256" i="39"/>
  <c r="AG256" i="39"/>
  <c r="AH256" i="39"/>
  <c r="AI256" i="39"/>
  <c r="AJ256" i="39"/>
  <c r="AK256" i="39"/>
  <c r="AL256" i="39"/>
  <c r="Z257" i="39"/>
  <c r="AA257" i="39"/>
  <c r="AB257" i="39"/>
  <c r="AC257" i="39"/>
  <c r="AD257" i="39"/>
  <c r="AE257" i="39"/>
  <c r="AF257" i="39"/>
  <c r="AG257" i="39"/>
  <c r="AH257" i="39"/>
  <c r="AI257" i="39"/>
  <c r="AJ257" i="39"/>
  <c r="AK257" i="39"/>
  <c r="AL257" i="39"/>
  <c r="Z258" i="39"/>
  <c r="AA258" i="39"/>
  <c r="AB258" i="39"/>
  <c r="AC258" i="39"/>
  <c r="AD258" i="39"/>
  <c r="AE258" i="39"/>
  <c r="AF258" i="39"/>
  <c r="AG258" i="39"/>
  <c r="AH258" i="39"/>
  <c r="AI258" i="39"/>
  <c r="AJ258" i="39"/>
  <c r="AK258" i="39"/>
  <c r="AL258" i="39"/>
  <c r="Z259" i="39"/>
  <c r="AA259" i="39"/>
  <c r="AB259" i="39"/>
  <c r="AC259" i="39"/>
  <c r="AD259" i="39"/>
  <c r="AE259" i="39"/>
  <c r="AF259" i="39"/>
  <c r="AG259" i="39"/>
  <c r="AH259" i="39"/>
  <c r="AI259" i="39"/>
  <c r="AJ259" i="39"/>
  <c r="AK259" i="39"/>
  <c r="AL259" i="39"/>
  <c r="Z260" i="39"/>
  <c r="AA260" i="39"/>
  <c r="AB260" i="39"/>
  <c r="AC260" i="39"/>
  <c r="AD260" i="39"/>
  <c r="AE260" i="39"/>
  <c r="AF260" i="39"/>
  <c r="AG260" i="39"/>
  <c r="AH260" i="39"/>
  <c r="AI260" i="39"/>
  <c r="AJ260" i="39"/>
  <c r="AK260" i="39"/>
  <c r="AL260" i="39"/>
  <c r="Z261" i="39"/>
  <c r="AA261" i="39"/>
  <c r="AB261" i="39"/>
  <c r="AC261" i="39"/>
  <c r="AD261" i="39"/>
  <c r="AE261" i="39"/>
  <c r="AF261" i="39"/>
  <c r="AG261" i="39"/>
  <c r="AH261" i="39"/>
  <c r="AI261" i="39"/>
  <c r="AJ261" i="39"/>
  <c r="AK261" i="39"/>
  <c r="AL261" i="39"/>
  <c r="Z262" i="39"/>
  <c r="AA262" i="39"/>
  <c r="AB262" i="39"/>
  <c r="AC262" i="39"/>
  <c r="AD262" i="39"/>
  <c r="AE262" i="39"/>
  <c r="AF262" i="39"/>
  <c r="AG262" i="39"/>
  <c r="AH262" i="39"/>
  <c r="AI262" i="39"/>
  <c r="AJ262" i="39"/>
  <c r="AK262" i="39"/>
  <c r="AL262" i="39"/>
  <c r="Z263" i="39"/>
  <c r="AA263" i="39"/>
  <c r="AB263" i="39"/>
  <c r="AC263" i="39"/>
  <c r="AD263" i="39"/>
  <c r="AE263" i="39"/>
  <c r="AF263" i="39"/>
  <c r="AG263" i="39"/>
  <c r="AH263" i="39"/>
  <c r="AI263" i="39"/>
  <c r="AJ263" i="39"/>
  <c r="AK263" i="39"/>
  <c r="AL263" i="39"/>
  <c r="Z264" i="39"/>
  <c r="AA264" i="39"/>
  <c r="AB264" i="39"/>
  <c r="AC264" i="39"/>
  <c r="AD264" i="39"/>
  <c r="AE264" i="39"/>
  <c r="AF264" i="39"/>
  <c r="AG264" i="39"/>
  <c r="AH264" i="39"/>
  <c r="AI264" i="39"/>
  <c r="AJ264" i="39"/>
  <c r="AK264" i="39"/>
  <c r="AL264" i="39"/>
  <c r="Z265" i="39"/>
  <c r="AA265" i="39"/>
  <c r="AB265" i="39"/>
  <c r="AC265" i="39"/>
  <c r="AD265" i="39"/>
  <c r="AE265" i="39"/>
  <c r="AF265" i="39"/>
  <c r="AG265" i="39"/>
  <c r="AH265" i="39"/>
  <c r="AI265" i="39"/>
  <c r="AJ265" i="39"/>
  <c r="AK265" i="39"/>
  <c r="AL265" i="39"/>
  <c r="Z266" i="39"/>
  <c r="AA266" i="39"/>
  <c r="AB266" i="39"/>
  <c r="AC266" i="39"/>
  <c r="AD266" i="39"/>
  <c r="AE266" i="39"/>
  <c r="AF266" i="39"/>
  <c r="AG266" i="39"/>
  <c r="AH266" i="39"/>
  <c r="AI266" i="39"/>
  <c r="AJ266" i="39"/>
  <c r="AK266" i="39"/>
  <c r="AL266" i="39"/>
  <c r="Z267" i="39"/>
  <c r="AA267" i="39"/>
  <c r="AB267" i="39"/>
  <c r="AC267" i="39"/>
  <c r="AD267" i="39"/>
  <c r="AE267" i="39"/>
  <c r="AF267" i="39"/>
  <c r="AG267" i="39"/>
  <c r="AH267" i="39"/>
  <c r="AI267" i="39"/>
  <c r="AJ267" i="39"/>
  <c r="AK267" i="39"/>
  <c r="AL267" i="39"/>
  <c r="Z268" i="39"/>
  <c r="AA268" i="39"/>
  <c r="AB268" i="39"/>
  <c r="AC268" i="39"/>
  <c r="AD268" i="39"/>
  <c r="AE268" i="39"/>
  <c r="AF268" i="39"/>
  <c r="AG268" i="39"/>
  <c r="AH268" i="39"/>
  <c r="AI268" i="39"/>
  <c r="AJ268" i="39"/>
  <c r="AK268" i="39"/>
  <c r="AL268" i="39"/>
  <c r="Z269" i="39"/>
  <c r="AA269" i="39"/>
  <c r="AB269" i="39"/>
  <c r="AC269" i="39"/>
  <c r="AD269" i="39"/>
  <c r="AE269" i="39"/>
  <c r="AF269" i="39"/>
  <c r="AG269" i="39"/>
  <c r="AH269" i="39"/>
  <c r="AI269" i="39"/>
  <c r="AJ269" i="39"/>
  <c r="AK269" i="39"/>
  <c r="AL269" i="39"/>
  <c r="Z270" i="39"/>
  <c r="AA270" i="39"/>
  <c r="AB270" i="39"/>
  <c r="AC270" i="39"/>
  <c r="AD270" i="39"/>
  <c r="AE270" i="39"/>
  <c r="AF270" i="39"/>
  <c r="AG270" i="39"/>
  <c r="AH270" i="39"/>
  <c r="AI270" i="39"/>
  <c r="AJ270" i="39"/>
  <c r="AK270" i="39"/>
  <c r="AL270" i="39"/>
  <c r="Z271" i="39"/>
  <c r="AA271" i="39"/>
  <c r="AB271" i="39"/>
  <c r="AC271" i="39"/>
  <c r="AD271" i="39"/>
  <c r="AE271" i="39"/>
  <c r="AF271" i="39"/>
  <c r="AG271" i="39"/>
  <c r="AH271" i="39"/>
  <c r="AI271" i="39"/>
  <c r="AJ271" i="39"/>
  <c r="AK271" i="39"/>
  <c r="AL271" i="39"/>
  <c r="Z272" i="39"/>
  <c r="AA272" i="39"/>
  <c r="AB272" i="39"/>
  <c r="AC272" i="39"/>
  <c r="AD272" i="39"/>
  <c r="AE272" i="39"/>
  <c r="AF272" i="39"/>
  <c r="AG272" i="39"/>
  <c r="AH272" i="39"/>
  <c r="AI272" i="39"/>
  <c r="AJ272" i="39"/>
  <c r="AK272" i="39"/>
  <c r="AL272" i="39"/>
  <c r="Z273" i="39"/>
  <c r="AA273" i="39"/>
  <c r="AB273" i="39"/>
  <c r="AC273" i="39"/>
  <c r="AD273" i="39"/>
  <c r="AE273" i="39"/>
  <c r="AF273" i="39"/>
  <c r="AG273" i="39"/>
  <c r="AH273" i="39"/>
  <c r="AI273" i="39"/>
  <c r="AJ273" i="39"/>
  <c r="AK273" i="39"/>
  <c r="AL273" i="39"/>
  <c r="Z274" i="39"/>
  <c r="AA274" i="39"/>
  <c r="AB274" i="39"/>
  <c r="AC274" i="39"/>
  <c r="AD274" i="39"/>
  <c r="AE274" i="39"/>
  <c r="AF274" i="39"/>
  <c r="AG274" i="39"/>
  <c r="AH274" i="39"/>
  <c r="AI274" i="39"/>
  <c r="AJ274" i="39"/>
  <c r="AK274" i="39"/>
  <c r="AL274" i="39"/>
  <c r="Z275" i="39"/>
  <c r="AA275" i="39"/>
  <c r="AB275" i="39"/>
  <c r="AC275" i="39"/>
  <c r="AD275" i="39"/>
  <c r="AE275" i="39"/>
  <c r="AF275" i="39"/>
  <c r="AG275" i="39"/>
  <c r="AH275" i="39"/>
  <c r="AI275" i="39"/>
  <c r="AJ275" i="39"/>
  <c r="AK275" i="39"/>
  <c r="AL275" i="39"/>
  <c r="Z276" i="39"/>
  <c r="AA276" i="39"/>
  <c r="AB276" i="39"/>
  <c r="AC276" i="39"/>
  <c r="AD276" i="39"/>
  <c r="AE276" i="39"/>
  <c r="AF276" i="39"/>
  <c r="AG276" i="39"/>
  <c r="AH276" i="39"/>
  <c r="AI276" i="39"/>
  <c r="AJ276" i="39"/>
  <c r="AK276" i="39"/>
  <c r="AL276" i="39"/>
  <c r="Z277" i="39"/>
  <c r="AA277" i="39"/>
  <c r="AB277" i="39"/>
  <c r="AC277" i="39"/>
  <c r="AD277" i="39"/>
  <c r="AE277" i="39"/>
  <c r="AF277" i="39"/>
  <c r="AG277" i="39"/>
  <c r="AH277" i="39"/>
  <c r="AI277" i="39"/>
  <c r="AJ277" i="39"/>
  <c r="AK277" i="39"/>
  <c r="AL277" i="39"/>
  <c r="Z278" i="39"/>
  <c r="AA278" i="39"/>
  <c r="AB278" i="39"/>
  <c r="AC278" i="39"/>
  <c r="AD278" i="39"/>
  <c r="AE278" i="39"/>
  <c r="AF278" i="39"/>
  <c r="AG278" i="39"/>
  <c r="AH278" i="39"/>
  <c r="AI278" i="39"/>
  <c r="AJ278" i="39"/>
  <c r="AK278" i="39"/>
  <c r="AL278" i="39"/>
  <c r="Z279" i="39"/>
  <c r="AA279" i="39"/>
  <c r="AB279" i="39"/>
  <c r="AC279" i="39"/>
  <c r="AD279" i="39"/>
  <c r="AE279" i="39"/>
  <c r="AF279" i="39"/>
  <c r="AG279" i="39"/>
  <c r="AH279" i="39"/>
  <c r="AI279" i="39"/>
  <c r="AJ279" i="39"/>
  <c r="AK279" i="39"/>
  <c r="AL279" i="39"/>
  <c r="Z280" i="39"/>
  <c r="AA280" i="39"/>
  <c r="AB280" i="39"/>
  <c r="AC280" i="39"/>
  <c r="AD280" i="39"/>
  <c r="AE280" i="39"/>
  <c r="AF280" i="39"/>
  <c r="AG280" i="39"/>
  <c r="AH280" i="39"/>
  <c r="AI280" i="39"/>
  <c r="AJ280" i="39"/>
  <c r="AK280" i="39"/>
  <c r="AL280" i="39"/>
  <c r="Z281" i="39"/>
  <c r="AA281" i="39"/>
  <c r="AB281" i="39"/>
  <c r="AC281" i="39"/>
  <c r="AD281" i="39"/>
  <c r="AE281" i="39"/>
  <c r="AF281" i="39"/>
  <c r="AG281" i="39"/>
  <c r="AH281" i="39"/>
  <c r="AI281" i="39"/>
  <c r="AJ281" i="39"/>
  <c r="AK281" i="39"/>
  <c r="AL281" i="39"/>
  <c r="Z282" i="39"/>
  <c r="AA282" i="39"/>
  <c r="AB282" i="39"/>
  <c r="AC282" i="39"/>
  <c r="AD282" i="39"/>
  <c r="AE282" i="39"/>
  <c r="AF282" i="39"/>
  <c r="AG282" i="39"/>
  <c r="AH282" i="39"/>
  <c r="AI282" i="39"/>
  <c r="AJ282" i="39"/>
  <c r="AK282" i="39"/>
  <c r="AL282" i="39"/>
  <c r="Z283" i="39"/>
  <c r="AA283" i="39"/>
  <c r="AB283" i="39"/>
  <c r="AC283" i="39"/>
  <c r="AD283" i="39"/>
  <c r="AE283" i="39"/>
  <c r="AF283" i="39"/>
  <c r="AG283" i="39"/>
  <c r="AH283" i="39"/>
  <c r="AI283" i="39"/>
  <c r="AJ283" i="39"/>
  <c r="AK283" i="39"/>
  <c r="AL283" i="39"/>
  <c r="Z284" i="39"/>
  <c r="AA284" i="39"/>
  <c r="AB284" i="39"/>
  <c r="AC284" i="39"/>
  <c r="AD284" i="39"/>
  <c r="AE284" i="39"/>
  <c r="AF284" i="39"/>
  <c r="AG284" i="39"/>
  <c r="AH284" i="39"/>
  <c r="AI284" i="39"/>
  <c r="AJ284" i="39"/>
  <c r="AK284" i="39"/>
  <c r="AL284" i="39"/>
  <c r="Z285" i="39"/>
  <c r="AA285" i="39"/>
  <c r="AB285" i="39"/>
  <c r="AC285" i="39"/>
  <c r="AD285" i="39"/>
  <c r="AE285" i="39"/>
  <c r="AF285" i="39"/>
  <c r="AG285" i="39"/>
  <c r="AH285" i="39"/>
  <c r="AI285" i="39"/>
  <c r="AJ285" i="39"/>
  <c r="AK285" i="39"/>
  <c r="AL285" i="39"/>
  <c r="Z286" i="39"/>
  <c r="AA286" i="39"/>
  <c r="AB286" i="39"/>
  <c r="AC286" i="39"/>
  <c r="AD286" i="39"/>
  <c r="AE286" i="39"/>
  <c r="AF286" i="39"/>
  <c r="AG286" i="39"/>
  <c r="AH286" i="39"/>
  <c r="AI286" i="39"/>
  <c r="AJ286" i="39"/>
  <c r="AK286" i="39"/>
  <c r="AL286" i="39"/>
  <c r="Z287" i="39"/>
  <c r="AA287" i="39"/>
  <c r="AB287" i="39"/>
  <c r="AC287" i="39"/>
  <c r="AD287" i="39"/>
  <c r="AE287" i="39"/>
  <c r="AF287" i="39"/>
  <c r="AG287" i="39"/>
  <c r="AH287" i="39"/>
  <c r="AI287" i="39"/>
  <c r="AJ287" i="39"/>
  <c r="AK287" i="39"/>
  <c r="AL287" i="39"/>
  <c r="Z288" i="39"/>
  <c r="AA288" i="39"/>
  <c r="AB288" i="39"/>
  <c r="AC288" i="39"/>
  <c r="AD288" i="39"/>
  <c r="AE288" i="39"/>
  <c r="AF288" i="39"/>
  <c r="AG288" i="39"/>
  <c r="AH288" i="39"/>
  <c r="AI288" i="39"/>
  <c r="AJ288" i="39"/>
  <c r="AK288" i="39"/>
  <c r="AL288" i="39"/>
  <c r="Z289" i="39"/>
  <c r="AA289" i="39"/>
  <c r="AB289" i="39"/>
  <c r="AC289" i="39"/>
  <c r="AD289" i="39"/>
  <c r="AE289" i="39"/>
  <c r="AF289" i="39"/>
  <c r="AG289" i="39"/>
  <c r="AH289" i="39"/>
  <c r="AI289" i="39"/>
  <c r="AJ289" i="39"/>
  <c r="AK289" i="39"/>
  <c r="AL289" i="39"/>
  <c r="Z290" i="39"/>
  <c r="AA290" i="39"/>
  <c r="AB290" i="39"/>
  <c r="AC290" i="39"/>
  <c r="AD290" i="39"/>
  <c r="AE290" i="39"/>
  <c r="AF290" i="39"/>
  <c r="AG290" i="39"/>
  <c r="AH290" i="39"/>
  <c r="AI290" i="39"/>
  <c r="AJ290" i="39"/>
  <c r="AK290" i="39"/>
  <c r="AL290" i="39"/>
  <c r="Z291" i="39"/>
  <c r="AA291" i="39"/>
  <c r="AB291" i="39"/>
  <c r="AC291" i="39"/>
  <c r="AD291" i="39"/>
  <c r="AE291" i="39"/>
  <c r="AF291" i="39"/>
  <c r="AG291" i="39"/>
  <c r="AH291" i="39"/>
  <c r="AI291" i="39"/>
  <c r="AJ291" i="39"/>
  <c r="AK291" i="39"/>
  <c r="AL291" i="39"/>
  <c r="Z292" i="39"/>
  <c r="AA292" i="39"/>
  <c r="AB292" i="39"/>
  <c r="AC292" i="39"/>
  <c r="AD292" i="39"/>
  <c r="AE292" i="39"/>
  <c r="AF292" i="39"/>
  <c r="AG292" i="39"/>
  <c r="AH292" i="39"/>
  <c r="AI292" i="39"/>
  <c r="AJ292" i="39"/>
  <c r="AK292" i="39"/>
  <c r="AL292" i="39"/>
  <c r="Z293" i="39"/>
  <c r="AA293" i="39"/>
  <c r="AB293" i="39"/>
  <c r="AC293" i="39"/>
  <c r="AD293" i="39"/>
  <c r="AE293" i="39"/>
  <c r="AF293" i="39"/>
  <c r="AG293" i="39"/>
  <c r="AH293" i="39"/>
  <c r="AI293" i="39"/>
  <c r="AJ293" i="39"/>
  <c r="AK293" i="39"/>
  <c r="AL293" i="39"/>
  <c r="Z294" i="39"/>
  <c r="AA294" i="39"/>
  <c r="AB294" i="39"/>
  <c r="AC294" i="39"/>
  <c r="AD294" i="39"/>
  <c r="AE294" i="39"/>
  <c r="AF294" i="39"/>
  <c r="AG294" i="39"/>
  <c r="AH294" i="39"/>
  <c r="AI294" i="39"/>
  <c r="AJ294" i="39"/>
  <c r="AK294" i="39"/>
  <c r="AL294" i="39"/>
  <c r="Z295" i="39"/>
  <c r="AA295" i="39"/>
  <c r="AB295" i="39"/>
  <c r="AC295" i="39"/>
  <c r="AD295" i="39"/>
  <c r="AE295" i="39"/>
  <c r="AF295" i="39"/>
  <c r="AG295" i="39"/>
  <c r="AH295" i="39"/>
  <c r="AI295" i="39"/>
  <c r="AJ295" i="39"/>
  <c r="AK295" i="39"/>
  <c r="AL295" i="39"/>
  <c r="Z296" i="39"/>
  <c r="AA296" i="39"/>
  <c r="AB296" i="39"/>
  <c r="AC296" i="39"/>
  <c r="AD296" i="39"/>
  <c r="AE296" i="39"/>
  <c r="AF296" i="39"/>
  <c r="AG296" i="39"/>
  <c r="AH296" i="39"/>
  <c r="AI296" i="39"/>
  <c r="AJ296" i="39"/>
  <c r="AK296" i="39"/>
  <c r="AL296" i="39"/>
  <c r="Z297" i="39"/>
  <c r="AA297" i="39"/>
  <c r="AB297" i="39"/>
  <c r="AC297" i="39"/>
  <c r="AD297" i="39"/>
  <c r="AE297" i="39"/>
  <c r="AF297" i="39"/>
  <c r="AG297" i="39"/>
  <c r="AH297" i="39"/>
  <c r="AI297" i="39"/>
  <c r="AJ297" i="39"/>
  <c r="AK297" i="39"/>
  <c r="AL297" i="39"/>
  <c r="Z298" i="39"/>
  <c r="AA298" i="39"/>
  <c r="AB298" i="39"/>
  <c r="AC298" i="39"/>
  <c r="AD298" i="39"/>
  <c r="AE298" i="39"/>
  <c r="AF298" i="39"/>
  <c r="AG298" i="39"/>
  <c r="AH298" i="39"/>
  <c r="AI298" i="39"/>
  <c r="AJ298" i="39"/>
  <c r="AK298" i="39"/>
  <c r="AL298" i="39"/>
  <c r="Z299" i="39"/>
  <c r="AA299" i="39"/>
  <c r="AB299" i="39"/>
  <c r="AC299" i="39"/>
  <c r="AD299" i="39"/>
  <c r="AE299" i="39"/>
  <c r="AF299" i="39"/>
  <c r="AG299" i="39"/>
  <c r="AH299" i="39"/>
  <c r="AI299" i="39"/>
  <c r="AJ299" i="39"/>
  <c r="AK299" i="39"/>
  <c r="AL299" i="39"/>
  <c r="Z300" i="39"/>
  <c r="AA300" i="39"/>
  <c r="AB300" i="39"/>
  <c r="AC300" i="39"/>
  <c r="AD300" i="39"/>
  <c r="AE300" i="39"/>
  <c r="AF300" i="39"/>
  <c r="AG300" i="39"/>
  <c r="AH300" i="39"/>
  <c r="AI300" i="39"/>
  <c r="AJ300" i="39"/>
  <c r="AK300" i="39"/>
  <c r="AL300" i="39"/>
  <c r="Z301" i="39"/>
  <c r="AA301" i="39"/>
  <c r="AB301" i="39"/>
  <c r="AC301" i="39"/>
  <c r="AD301" i="39"/>
  <c r="AE301" i="39"/>
  <c r="AF301" i="39"/>
  <c r="AG301" i="39"/>
  <c r="AH301" i="39"/>
  <c r="AI301" i="39"/>
  <c r="AJ301" i="39"/>
  <c r="AK301" i="39"/>
  <c r="AL301" i="39"/>
  <c r="Z302" i="39"/>
  <c r="AA302" i="39"/>
  <c r="AB302" i="39"/>
  <c r="AC302" i="39"/>
  <c r="AD302" i="39"/>
  <c r="AE302" i="39"/>
  <c r="AF302" i="39"/>
  <c r="AG302" i="39"/>
  <c r="AH302" i="39"/>
  <c r="AI302" i="39"/>
  <c r="AJ302" i="39"/>
  <c r="AK302" i="39"/>
  <c r="AL302" i="39"/>
  <c r="Z303" i="39"/>
  <c r="AA303" i="39"/>
  <c r="AB303" i="39"/>
  <c r="AC303" i="39"/>
  <c r="AD303" i="39"/>
  <c r="AE303" i="39"/>
  <c r="AF303" i="39"/>
  <c r="AG303" i="39"/>
  <c r="AH303" i="39"/>
  <c r="AI303" i="39"/>
  <c r="AJ303" i="39"/>
  <c r="AK303" i="39"/>
  <c r="AL303" i="39"/>
  <c r="Z304" i="39"/>
  <c r="AA304" i="39"/>
  <c r="AB304" i="39"/>
  <c r="AC304" i="39"/>
  <c r="AD304" i="39"/>
  <c r="AE304" i="39"/>
  <c r="AF304" i="39"/>
  <c r="AG304" i="39"/>
  <c r="AH304" i="39"/>
  <c r="AI304" i="39"/>
  <c r="AJ304" i="39"/>
  <c r="AK304" i="39"/>
  <c r="AL304" i="39"/>
  <c r="Z305" i="39"/>
  <c r="AA305" i="39"/>
  <c r="AB305" i="39"/>
  <c r="AC305" i="39"/>
  <c r="AD305" i="39"/>
  <c r="AE305" i="39"/>
  <c r="AF305" i="39"/>
  <c r="AG305" i="39"/>
  <c r="AH305" i="39"/>
  <c r="AI305" i="39"/>
  <c r="AJ305" i="39"/>
  <c r="AK305" i="39"/>
  <c r="AL305" i="39"/>
  <c r="Z306" i="39"/>
  <c r="AA306" i="39"/>
  <c r="AB306" i="39"/>
  <c r="AC306" i="39"/>
  <c r="AD306" i="39"/>
  <c r="AE306" i="39"/>
  <c r="AF306" i="39"/>
  <c r="AG306" i="39"/>
  <c r="AH306" i="39"/>
  <c r="AI306" i="39"/>
  <c r="AJ306" i="39"/>
  <c r="AK306" i="39"/>
  <c r="AL306" i="39"/>
  <c r="Z307" i="39"/>
  <c r="AA307" i="39"/>
  <c r="AB307" i="39"/>
  <c r="AC307" i="39"/>
  <c r="AD307" i="39"/>
  <c r="AE307" i="39"/>
  <c r="AF307" i="39"/>
  <c r="AG307" i="39"/>
  <c r="AH307" i="39"/>
  <c r="AI307" i="39"/>
  <c r="AJ307" i="39"/>
  <c r="AK307" i="39"/>
  <c r="AL307" i="39"/>
  <c r="Z308" i="39"/>
  <c r="AA308" i="39"/>
  <c r="AB308" i="39"/>
  <c r="AC308" i="39"/>
  <c r="AD308" i="39"/>
  <c r="AE308" i="39"/>
  <c r="AF308" i="39"/>
  <c r="AG308" i="39"/>
  <c r="AH308" i="39"/>
  <c r="AI308" i="39"/>
  <c r="AJ308" i="39"/>
  <c r="AK308" i="39"/>
  <c r="AL308" i="39"/>
  <c r="Z309" i="39"/>
  <c r="AA309" i="39"/>
  <c r="AB309" i="39"/>
  <c r="AC309" i="39"/>
  <c r="AD309" i="39"/>
  <c r="AE309" i="39"/>
  <c r="AF309" i="39"/>
  <c r="AG309" i="39"/>
  <c r="AH309" i="39"/>
  <c r="AI309" i="39"/>
  <c r="AJ309" i="39"/>
  <c r="AK309" i="39"/>
  <c r="AL309" i="39"/>
  <c r="Z310" i="39"/>
  <c r="AA310" i="39"/>
  <c r="AB310" i="39"/>
  <c r="AC310" i="39"/>
  <c r="AD310" i="39"/>
  <c r="AE310" i="39"/>
  <c r="AF310" i="39"/>
  <c r="AG310" i="39"/>
  <c r="AH310" i="39"/>
  <c r="AI310" i="39"/>
  <c r="AJ310" i="39"/>
  <c r="AK310" i="39"/>
  <c r="AL310" i="39"/>
  <c r="Z311" i="39"/>
  <c r="AA311" i="39"/>
  <c r="AB311" i="39"/>
  <c r="AC311" i="39"/>
  <c r="AD311" i="39"/>
  <c r="AE311" i="39"/>
  <c r="AF311" i="39"/>
  <c r="AG311" i="39"/>
  <c r="AH311" i="39"/>
  <c r="AI311" i="39"/>
  <c r="AJ311" i="39"/>
  <c r="AK311" i="39"/>
  <c r="AL311" i="39"/>
  <c r="Z312" i="39"/>
  <c r="AA312" i="39"/>
  <c r="AB312" i="39"/>
  <c r="AC312" i="39"/>
  <c r="AD312" i="39"/>
  <c r="AE312" i="39"/>
  <c r="AF312" i="39"/>
  <c r="AG312" i="39"/>
  <c r="AH312" i="39"/>
  <c r="AI312" i="39"/>
  <c r="AJ312" i="39"/>
  <c r="AK312" i="39"/>
  <c r="AL312" i="39"/>
  <c r="Z313" i="39"/>
  <c r="AA313" i="39"/>
  <c r="AB313" i="39"/>
  <c r="AC313" i="39"/>
  <c r="AD313" i="39"/>
  <c r="AE313" i="39"/>
  <c r="AF313" i="39"/>
  <c r="AG313" i="39"/>
  <c r="AH313" i="39"/>
  <c r="AI313" i="39"/>
  <c r="AJ313" i="39"/>
  <c r="AK313" i="39"/>
  <c r="AL313" i="39"/>
  <c r="Z314" i="39"/>
  <c r="AA314" i="39"/>
  <c r="AB314" i="39"/>
  <c r="AC314" i="39"/>
  <c r="AD314" i="39"/>
  <c r="AE314" i="39"/>
  <c r="AF314" i="39"/>
  <c r="AG314" i="39"/>
  <c r="AH314" i="39"/>
  <c r="AI314" i="39"/>
  <c r="AJ314" i="39"/>
  <c r="AK314" i="39"/>
  <c r="AL314" i="39"/>
  <c r="Z315" i="39"/>
  <c r="AA315" i="39"/>
  <c r="AB315" i="39"/>
  <c r="AC315" i="39"/>
  <c r="AD315" i="39"/>
  <c r="AE315" i="39"/>
  <c r="AF315" i="39"/>
  <c r="AG315" i="39"/>
  <c r="AH315" i="39"/>
  <c r="AI315" i="39"/>
  <c r="AJ315" i="39"/>
  <c r="AK315" i="39"/>
  <c r="AL315" i="39"/>
  <c r="Z316" i="39"/>
  <c r="AA316" i="39"/>
  <c r="AB316" i="39"/>
  <c r="AC316" i="39"/>
  <c r="AD316" i="39"/>
  <c r="AE316" i="39"/>
  <c r="AF316" i="39"/>
  <c r="AG316" i="39"/>
  <c r="AH316" i="39"/>
  <c r="AI316" i="39"/>
  <c r="AJ316" i="39"/>
  <c r="AK316" i="39"/>
  <c r="AL316" i="39"/>
  <c r="Z317" i="39"/>
  <c r="AA317" i="39"/>
  <c r="AB317" i="39"/>
  <c r="AC317" i="39"/>
  <c r="AD317" i="39"/>
  <c r="AE317" i="39"/>
  <c r="AF317" i="39"/>
  <c r="AG317" i="39"/>
  <c r="AH317" i="39"/>
  <c r="AI317" i="39"/>
  <c r="AJ317" i="39"/>
  <c r="AK317" i="39"/>
  <c r="AL317" i="39"/>
  <c r="Z318" i="39"/>
  <c r="AA318" i="39"/>
  <c r="AB318" i="39"/>
  <c r="AC318" i="39"/>
  <c r="AD318" i="39"/>
  <c r="AE318" i="39"/>
  <c r="AF318" i="39"/>
  <c r="AG318" i="39"/>
  <c r="AH318" i="39"/>
  <c r="AI318" i="39"/>
  <c r="AJ318" i="39"/>
  <c r="AK318" i="39"/>
  <c r="AL318" i="39"/>
  <c r="Z319" i="39"/>
  <c r="AA319" i="39"/>
  <c r="AB319" i="39"/>
  <c r="AC319" i="39"/>
  <c r="AD319" i="39"/>
  <c r="AE319" i="39"/>
  <c r="AF319" i="39"/>
  <c r="AG319" i="39"/>
  <c r="AH319" i="39"/>
  <c r="AI319" i="39"/>
  <c r="AJ319" i="39"/>
  <c r="AK319" i="39"/>
  <c r="AL319" i="39"/>
  <c r="Z320" i="39"/>
  <c r="AA320" i="39"/>
  <c r="AB320" i="39"/>
  <c r="AC320" i="39"/>
  <c r="AD320" i="39"/>
  <c r="AE320" i="39"/>
  <c r="AF320" i="39"/>
  <c r="AG320" i="39"/>
  <c r="AH320" i="39"/>
  <c r="AI320" i="39"/>
  <c r="AJ320" i="39"/>
  <c r="AK320" i="39"/>
  <c r="AL320" i="39"/>
  <c r="Z321" i="39"/>
  <c r="AA321" i="39"/>
  <c r="AB321" i="39"/>
  <c r="AC321" i="39"/>
  <c r="AD321" i="39"/>
  <c r="AE321" i="39"/>
  <c r="AF321" i="39"/>
  <c r="AG321" i="39"/>
  <c r="AH321" i="39"/>
  <c r="AI321" i="39"/>
  <c r="AJ321" i="39"/>
  <c r="AK321" i="39"/>
  <c r="AL321" i="39"/>
  <c r="Z322" i="39"/>
  <c r="AA322" i="39"/>
  <c r="AB322" i="39"/>
  <c r="AC322" i="39"/>
  <c r="AD322" i="39"/>
  <c r="AE322" i="39"/>
  <c r="AF322" i="39"/>
  <c r="AG322" i="39"/>
  <c r="AH322" i="39"/>
  <c r="AI322" i="39"/>
  <c r="AJ322" i="39"/>
  <c r="AK322" i="39"/>
  <c r="AL322" i="39"/>
  <c r="Z323" i="39"/>
  <c r="AA323" i="39"/>
  <c r="AB323" i="39"/>
  <c r="AC323" i="39"/>
  <c r="AD323" i="39"/>
  <c r="AE323" i="39"/>
  <c r="AF323" i="39"/>
  <c r="AG323" i="39"/>
  <c r="AH323" i="39"/>
  <c r="AI323" i="39"/>
  <c r="AJ323" i="39"/>
  <c r="AK323" i="39"/>
  <c r="AL323" i="39"/>
  <c r="Z324" i="39"/>
  <c r="AA324" i="39"/>
  <c r="AB324" i="39"/>
  <c r="AC324" i="39"/>
  <c r="AD324" i="39"/>
  <c r="AE324" i="39"/>
  <c r="AF324" i="39"/>
  <c r="AG324" i="39"/>
  <c r="AH324" i="39"/>
  <c r="AI324" i="39"/>
  <c r="AJ324" i="39"/>
  <c r="AK324" i="39"/>
  <c r="AL324" i="39"/>
  <c r="Z325" i="39"/>
  <c r="AA325" i="39"/>
  <c r="AB325" i="39"/>
  <c r="AC325" i="39"/>
  <c r="AD325" i="39"/>
  <c r="AE325" i="39"/>
  <c r="AF325" i="39"/>
  <c r="AG325" i="39"/>
  <c r="AH325" i="39"/>
  <c r="AI325" i="39"/>
  <c r="AJ325" i="39"/>
  <c r="AK325" i="39"/>
  <c r="AL325" i="39"/>
  <c r="Z326" i="39"/>
  <c r="AA326" i="39"/>
  <c r="AB326" i="39"/>
  <c r="AC326" i="39"/>
  <c r="AD326" i="39"/>
  <c r="AE326" i="39"/>
  <c r="AF326" i="39"/>
  <c r="AG326" i="39"/>
  <c r="AH326" i="39"/>
  <c r="AI326" i="39"/>
  <c r="AJ326" i="39"/>
  <c r="AK326" i="39"/>
  <c r="AL326" i="39"/>
  <c r="Z327" i="39"/>
  <c r="AA327" i="39"/>
  <c r="AB327" i="39"/>
  <c r="AC327" i="39"/>
  <c r="AD327" i="39"/>
  <c r="AE327" i="39"/>
  <c r="AF327" i="39"/>
  <c r="AG327" i="39"/>
  <c r="AH327" i="39"/>
  <c r="AI327" i="39"/>
  <c r="AJ327" i="39"/>
  <c r="AK327" i="39"/>
  <c r="AL327" i="39"/>
  <c r="Z328" i="39"/>
  <c r="AA328" i="39"/>
  <c r="AB328" i="39"/>
  <c r="AC328" i="39"/>
  <c r="AD328" i="39"/>
  <c r="AE328" i="39"/>
  <c r="AF328" i="39"/>
  <c r="AG328" i="39"/>
  <c r="AH328" i="39"/>
  <c r="AI328" i="39"/>
  <c r="AJ328" i="39"/>
  <c r="AK328" i="39"/>
  <c r="AL328" i="39"/>
  <c r="Z329" i="39"/>
  <c r="AA329" i="39"/>
  <c r="AB329" i="39"/>
  <c r="AC329" i="39"/>
  <c r="AD329" i="39"/>
  <c r="AE329" i="39"/>
  <c r="AF329" i="39"/>
  <c r="AG329" i="39"/>
  <c r="AH329" i="39"/>
  <c r="AI329" i="39"/>
  <c r="AJ329" i="39"/>
  <c r="AK329" i="39"/>
  <c r="AL329" i="39"/>
  <c r="Z330" i="39"/>
  <c r="AA330" i="39"/>
  <c r="AB330" i="39"/>
  <c r="AC330" i="39"/>
  <c r="AD330" i="39"/>
  <c r="AE330" i="39"/>
  <c r="AF330" i="39"/>
  <c r="AG330" i="39"/>
  <c r="AH330" i="39"/>
  <c r="AI330" i="39"/>
  <c r="AJ330" i="39"/>
  <c r="AK330" i="39"/>
  <c r="AL330" i="39"/>
  <c r="Z331" i="39"/>
  <c r="AA331" i="39"/>
  <c r="AB331" i="39"/>
  <c r="AC331" i="39"/>
  <c r="AD331" i="39"/>
  <c r="AE331" i="39"/>
  <c r="AF331" i="39"/>
  <c r="AG331" i="39"/>
  <c r="AH331" i="39"/>
  <c r="AI331" i="39"/>
  <c r="AJ331" i="39"/>
  <c r="AK331" i="39"/>
  <c r="AL331" i="39"/>
  <c r="Z332" i="39"/>
  <c r="AA332" i="39"/>
  <c r="AB332" i="39"/>
  <c r="AC332" i="39"/>
  <c r="AD332" i="39"/>
  <c r="AE332" i="39"/>
  <c r="AF332" i="39"/>
  <c r="AG332" i="39"/>
  <c r="AH332" i="39"/>
  <c r="AI332" i="39"/>
  <c r="AJ332" i="39"/>
  <c r="AK332" i="39"/>
  <c r="AL332" i="39"/>
  <c r="Z333" i="39"/>
  <c r="AA333" i="39"/>
  <c r="AB333" i="39"/>
  <c r="AC333" i="39"/>
  <c r="AD333" i="39"/>
  <c r="AE333" i="39"/>
  <c r="AF333" i="39"/>
  <c r="AG333" i="39"/>
  <c r="AH333" i="39"/>
  <c r="AI333" i="39"/>
  <c r="AJ333" i="39"/>
  <c r="AK333" i="39"/>
  <c r="AL333" i="39"/>
  <c r="Z334" i="39"/>
  <c r="AA334" i="39"/>
  <c r="AB334" i="39"/>
  <c r="AC334" i="39"/>
  <c r="AD334" i="39"/>
  <c r="AE334" i="39"/>
  <c r="AF334" i="39"/>
  <c r="AG334" i="39"/>
  <c r="AH334" i="39"/>
  <c r="AI334" i="39"/>
  <c r="AJ334" i="39"/>
  <c r="AK334" i="39"/>
  <c r="AL334" i="39"/>
  <c r="Z335" i="39"/>
  <c r="AA335" i="39"/>
  <c r="AB335" i="39"/>
  <c r="AC335" i="39"/>
  <c r="AD335" i="39"/>
  <c r="AE335" i="39"/>
  <c r="AF335" i="39"/>
  <c r="AG335" i="39"/>
  <c r="AH335" i="39"/>
  <c r="AI335" i="39"/>
  <c r="AJ335" i="39"/>
  <c r="AK335" i="39"/>
  <c r="AL335" i="39"/>
  <c r="Z336" i="39"/>
  <c r="AA336" i="39"/>
  <c r="AB336" i="39"/>
  <c r="AC336" i="39"/>
  <c r="AD336" i="39"/>
  <c r="AE336" i="39"/>
  <c r="AF336" i="39"/>
  <c r="AG336" i="39"/>
  <c r="AH336" i="39"/>
  <c r="AI336" i="39"/>
  <c r="AJ336" i="39"/>
  <c r="AK336" i="39"/>
  <c r="AL336" i="39"/>
  <c r="Z337" i="39"/>
  <c r="AA337" i="39"/>
  <c r="AB337" i="39"/>
  <c r="AC337" i="39"/>
  <c r="AD337" i="39"/>
  <c r="AE337" i="39"/>
  <c r="AF337" i="39"/>
  <c r="AG337" i="39"/>
  <c r="AH337" i="39"/>
  <c r="AI337" i="39"/>
  <c r="AJ337" i="39"/>
  <c r="AK337" i="39"/>
  <c r="AL337" i="39"/>
  <c r="Z338" i="39"/>
  <c r="AA338" i="39"/>
  <c r="AB338" i="39"/>
  <c r="AC338" i="39"/>
  <c r="AD338" i="39"/>
  <c r="AE338" i="39"/>
  <c r="AF338" i="39"/>
  <c r="AG338" i="39"/>
  <c r="AH338" i="39"/>
  <c r="AI338" i="39"/>
  <c r="AJ338" i="39"/>
  <c r="AK338" i="39"/>
  <c r="AL338" i="39"/>
  <c r="Z339" i="39"/>
  <c r="AA339" i="39"/>
  <c r="AB339" i="39"/>
  <c r="AC339" i="39"/>
  <c r="AD339" i="39"/>
  <c r="AE339" i="39"/>
  <c r="AF339" i="39"/>
  <c r="AG339" i="39"/>
  <c r="AH339" i="39"/>
  <c r="AI339" i="39"/>
  <c r="AJ339" i="39"/>
  <c r="AK339" i="39"/>
  <c r="AL339" i="39"/>
  <c r="Z340" i="39"/>
  <c r="AA340" i="39"/>
  <c r="AB340" i="39"/>
  <c r="AC340" i="39"/>
  <c r="AD340" i="39"/>
  <c r="AE340" i="39"/>
  <c r="AF340" i="39"/>
  <c r="AG340" i="39"/>
  <c r="AH340" i="39"/>
  <c r="AI340" i="39"/>
  <c r="AJ340" i="39"/>
  <c r="AK340" i="39"/>
  <c r="AL340" i="39"/>
  <c r="Z341" i="39"/>
  <c r="AA341" i="39"/>
  <c r="AB341" i="39"/>
  <c r="AC341" i="39"/>
  <c r="AD341" i="39"/>
  <c r="AE341" i="39"/>
  <c r="AF341" i="39"/>
  <c r="AG341" i="39"/>
  <c r="AH341" i="39"/>
  <c r="AI341" i="39"/>
  <c r="AJ341" i="39"/>
  <c r="AK341" i="39"/>
  <c r="AL341" i="39"/>
  <c r="Z342" i="39"/>
  <c r="AA342" i="39"/>
  <c r="AB342" i="39"/>
  <c r="AC342" i="39"/>
  <c r="AD342" i="39"/>
  <c r="AE342" i="39"/>
  <c r="AF342" i="39"/>
  <c r="AG342" i="39"/>
  <c r="AH342" i="39"/>
  <c r="AI342" i="39"/>
  <c r="AJ342" i="39"/>
  <c r="AK342" i="39"/>
  <c r="AL342" i="39"/>
  <c r="Z343" i="39"/>
  <c r="AA343" i="39"/>
  <c r="AB343" i="39"/>
  <c r="AC343" i="39"/>
  <c r="AD343" i="39"/>
  <c r="AE343" i="39"/>
  <c r="AF343" i="39"/>
  <c r="AG343" i="39"/>
  <c r="AH343" i="39"/>
  <c r="AI343" i="39"/>
  <c r="AJ343" i="39"/>
  <c r="AK343" i="39"/>
  <c r="AL343" i="39"/>
  <c r="Z344" i="39"/>
  <c r="AA344" i="39"/>
  <c r="AB344" i="39"/>
  <c r="AC344" i="39"/>
  <c r="AD344" i="39"/>
  <c r="AE344" i="39"/>
  <c r="AF344" i="39"/>
  <c r="AG344" i="39"/>
  <c r="AH344" i="39"/>
  <c r="AI344" i="39"/>
  <c r="AJ344" i="39"/>
  <c r="AK344" i="39"/>
  <c r="AL344" i="39"/>
  <c r="Z345" i="39"/>
  <c r="AA345" i="39"/>
  <c r="AB345" i="39"/>
  <c r="AC345" i="39"/>
  <c r="AD345" i="39"/>
  <c r="AE345" i="39"/>
  <c r="AF345" i="39"/>
  <c r="AG345" i="39"/>
  <c r="AH345" i="39"/>
  <c r="AI345" i="39"/>
  <c r="AJ345" i="39"/>
  <c r="AK345" i="39"/>
  <c r="AL345" i="39"/>
  <c r="Z346" i="39"/>
  <c r="AA346" i="39"/>
  <c r="AB346" i="39"/>
  <c r="AC346" i="39"/>
  <c r="AD346" i="39"/>
  <c r="AE346" i="39"/>
  <c r="AF346" i="39"/>
  <c r="AG346" i="39"/>
  <c r="AH346" i="39"/>
  <c r="AI346" i="39"/>
  <c r="AJ346" i="39"/>
  <c r="AK346" i="39"/>
  <c r="AL346" i="39"/>
  <c r="Z347" i="39"/>
  <c r="AA347" i="39"/>
  <c r="AB347" i="39"/>
  <c r="AC347" i="39"/>
  <c r="AD347" i="39"/>
  <c r="AE347" i="39"/>
  <c r="AF347" i="39"/>
  <c r="AG347" i="39"/>
  <c r="AH347" i="39"/>
  <c r="AI347" i="39"/>
  <c r="AJ347" i="39"/>
  <c r="AK347" i="39"/>
  <c r="AL347" i="39"/>
  <c r="Z348" i="39"/>
  <c r="AA348" i="39"/>
  <c r="AB348" i="39"/>
  <c r="AC348" i="39"/>
  <c r="AD348" i="39"/>
  <c r="AE348" i="39"/>
  <c r="AF348" i="39"/>
  <c r="AG348" i="39"/>
  <c r="AH348" i="39"/>
  <c r="AI348" i="39"/>
  <c r="AJ348" i="39"/>
  <c r="AK348" i="39"/>
  <c r="AL348" i="39"/>
  <c r="Z349" i="39"/>
  <c r="AA349" i="39"/>
  <c r="AB349" i="39"/>
  <c r="AC349" i="39"/>
  <c r="AD349" i="39"/>
  <c r="AE349" i="39"/>
  <c r="AF349" i="39"/>
  <c r="AG349" i="39"/>
  <c r="AH349" i="39"/>
  <c r="AI349" i="39"/>
  <c r="AJ349" i="39"/>
  <c r="AK349" i="39"/>
  <c r="AL349" i="39"/>
  <c r="Z350" i="39"/>
  <c r="AA350" i="39"/>
  <c r="AB350" i="39"/>
  <c r="AC350" i="39"/>
  <c r="AD350" i="39"/>
  <c r="AE350" i="39"/>
  <c r="AF350" i="39"/>
  <c r="AG350" i="39"/>
  <c r="AH350" i="39"/>
  <c r="AI350" i="39"/>
  <c r="AJ350" i="39"/>
  <c r="AK350" i="39"/>
  <c r="AL350" i="39"/>
  <c r="Z351" i="39"/>
  <c r="AA351" i="39"/>
  <c r="AB351" i="39"/>
  <c r="AC351" i="39"/>
  <c r="AD351" i="39"/>
  <c r="AE351" i="39"/>
  <c r="AF351" i="39"/>
  <c r="AG351" i="39"/>
  <c r="AH351" i="39"/>
  <c r="AI351" i="39"/>
  <c r="AJ351" i="39"/>
  <c r="AK351" i="39"/>
  <c r="AL351" i="39"/>
  <c r="Z352" i="39"/>
  <c r="AA352" i="39"/>
  <c r="AB352" i="39"/>
  <c r="AC352" i="39"/>
  <c r="AD352" i="39"/>
  <c r="AE352" i="39"/>
  <c r="AF352" i="39"/>
  <c r="AG352" i="39"/>
  <c r="AH352" i="39"/>
  <c r="AI352" i="39"/>
  <c r="AJ352" i="39"/>
  <c r="AK352" i="39"/>
  <c r="AL352" i="39"/>
  <c r="Z353" i="39"/>
  <c r="AA353" i="39"/>
  <c r="AB353" i="39"/>
  <c r="AC353" i="39"/>
  <c r="AD353" i="39"/>
  <c r="AE353" i="39"/>
  <c r="AF353" i="39"/>
  <c r="AG353" i="39"/>
  <c r="AH353" i="39"/>
  <c r="AI353" i="39"/>
  <c r="AJ353" i="39"/>
  <c r="AK353" i="39"/>
  <c r="AL353" i="39"/>
  <c r="Z354" i="39"/>
  <c r="AA354" i="39"/>
  <c r="AB354" i="39"/>
  <c r="AC354" i="39"/>
  <c r="AD354" i="39"/>
  <c r="AE354" i="39"/>
  <c r="AF354" i="39"/>
  <c r="AG354" i="39"/>
  <c r="AH354" i="39"/>
  <c r="AI354" i="39"/>
  <c r="AJ354" i="39"/>
  <c r="AK354" i="39"/>
  <c r="AL354" i="39"/>
  <c r="Z355" i="39"/>
  <c r="AA355" i="39"/>
  <c r="AB355" i="39"/>
  <c r="AC355" i="39"/>
  <c r="AD355" i="39"/>
  <c r="AE355" i="39"/>
  <c r="AF355" i="39"/>
  <c r="AG355" i="39"/>
  <c r="AH355" i="39"/>
  <c r="AI355" i="39"/>
  <c r="AJ355" i="39"/>
  <c r="AK355" i="39"/>
  <c r="AL355" i="39"/>
  <c r="Z356" i="39"/>
  <c r="AA356" i="39"/>
  <c r="AB356" i="39"/>
  <c r="AC356" i="39"/>
  <c r="AD356" i="39"/>
  <c r="AE356" i="39"/>
  <c r="AF356" i="39"/>
  <c r="AG356" i="39"/>
  <c r="AH356" i="39"/>
  <c r="AI356" i="39"/>
  <c r="AJ356" i="39"/>
  <c r="AK356" i="39"/>
  <c r="AL356" i="39"/>
  <c r="Z357" i="39"/>
  <c r="AA357" i="39"/>
  <c r="AB357" i="39"/>
  <c r="AC357" i="39"/>
  <c r="AD357" i="39"/>
  <c r="AE357" i="39"/>
  <c r="AF357" i="39"/>
  <c r="AG357" i="39"/>
  <c r="AH357" i="39"/>
  <c r="AI357" i="39"/>
  <c r="AJ357" i="39"/>
  <c r="AK357" i="39"/>
  <c r="AL357" i="39"/>
  <c r="Z358" i="39"/>
  <c r="AA358" i="39"/>
  <c r="AB358" i="39"/>
  <c r="AC358" i="39"/>
  <c r="AD358" i="39"/>
  <c r="AE358" i="39"/>
  <c r="AF358" i="39"/>
  <c r="AG358" i="39"/>
  <c r="AH358" i="39"/>
  <c r="AI358" i="39"/>
  <c r="AJ358" i="39"/>
  <c r="AK358" i="39"/>
  <c r="AL358" i="39"/>
  <c r="Z359" i="39"/>
  <c r="AA359" i="39"/>
  <c r="AB359" i="39"/>
  <c r="AC359" i="39"/>
  <c r="AD359" i="39"/>
  <c r="AE359" i="39"/>
  <c r="AF359" i="39"/>
  <c r="AG359" i="39"/>
  <c r="AH359" i="39"/>
  <c r="AI359" i="39"/>
  <c r="AJ359" i="39"/>
  <c r="AK359" i="39"/>
  <c r="AL359" i="39"/>
  <c r="Z360" i="39"/>
  <c r="AA360" i="39"/>
  <c r="AB360" i="39"/>
  <c r="AC360" i="39"/>
  <c r="AD360" i="39"/>
  <c r="AE360" i="39"/>
  <c r="AF360" i="39"/>
  <c r="AG360" i="39"/>
  <c r="AH360" i="39"/>
  <c r="AI360" i="39"/>
  <c r="AJ360" i="39"/>
  <c r="AK360" i="39"/>
  <c r="AL360" i="39"/>
  <c r="Z361" i="39"/>
  <c r="AA361" i="39"/>
  <c r="AB361" i="39"/>
  <c r="AC361" i="39"/>
  <c r="AD361" i="39"/>
  <c r="AE361" i="39"/>
  <c r="AF361" i="39"/>
  <c r="AG361" i="39"/>
  <c r="AH361" i="39"/>
  <c r="AI361" i="39"/>
  <c r="AJ361" i="39"/>
  <c r="AK361" i="39"/>
  <c r="AL361" i="39"/>
  <c r="Z362" i="39"/>
  <c r="AA362" i="39"/>
  <c r="AB362" i="39"/>
  <c r="AC362" i="39"/>
  <c r="AD362" i="39"/>
  <c r="AE362" i="39"/>
  <c r="AF362" i="39"/>
  <c r="AG362" i="39"/>
  <c r="AH362" i="39"/>
  <c r="AI362" i="39"/>
  <c r="AJ362" i="39"/>
  <c r="AK362" i="39"/>
  <c r="AL362" i="39"/>
  <c r="Z363" i="39"/>
  <c r="AA363" i="39"/>
  <c r="AB363" i="39"/>
  <c r="AC363" i="39"/>
  <c r="AD363" i="39"/>
  <c r="AE363" i="39"/>
  <c r="AF363" i="39"/>
  <c r="AG363" i="39"/>
  <c r="AH363" i="39"/>
  <c r="AI363" i="39"/>
  <c r="AJ363" i="39"/>
  <c r="AK363" i="39"/>
  <c r="AL363" i="39"/>
  <c r="Z364" i="39"/>
  <c r="AA364" i="39"/>
  <c r="AB364" i="39"/>
  <c r="AC364" i="39"/>
  <c r="AD364" i="39"/>
  <c r="AE364" i="39"/>
  <c r="AF364" i="39"/>
  <c r="AG364" i="39"/>
  <c r="AH364" i="39"/>
  <c r="AI364" i="39"/>
  <c r="AJ364" i="39"/>
  <c r="AK364" i="39"/>
  <c r="AL364" i="39"/>
  <c r="Z365" i="39"/>
  <c r="AA365" i="39"/>
  <c r="AB365" i="39"/>
  <c r="AC365" i="39"/>
  <c r="AD365" i="39"/>
  <c r="AE365" i="39"/>
  <c r="AF365" i="39"/>
  <c r="AG365" i="39"/>
  <c r="AH365" i="39"/>
  <c r="AI365" i="39"/>
  <c r="AJ365" i="39"/>
  <c r="AK365" i="39"/>
  <c r="AL365" i="39"/>
  <c r="Z366" i="39"/>
  <c r="AA366" i="39"/>
  <c r="AB366" i="39"/>
  <c r="AC366" i="39"/>
  <c r="AD366" i="39"/>
  <c r="AE366" i="39"/>
  <c r="AF366" i="39"/>
  <c r="AG366" i="39"/>
  <c r="AH366" i="39"/>
  <c r="AI366" i="39"/>
  <c r="AJ366" i="39"/>
  <c r="AK366" i="39"/>
  <c r="AL366" i="39"/>
  <c r="Z367" i="39"/>
  <c r="AA367" i="39"/>
  <c r="AB367" i="39"/>
  <c r="AC367" i="39"/>
  <c r="AD367" i="39"/>
  <c r="AE367" i="39"/>
  <c r="AF367" i="39"/>
  <c r="AG367" i="39"/>
  <c r="AH367" i="39"/>
  <c r="AI367" i="39"/>
  <c r="AJ367" i="39"/>
  <c r="AK367" i="39"/>
  <c r="AL367" i="39"/>
  <c r="Z368" i="39"/>
  <c r="AA368" i="39"/>
  <c r="AB368" i="39"/>
  <c r="AC368" i="39"/>
  <c r="AD368" i="39"/>
  <c r="AE368" i="39"/>
  <c r="AF368" i="39"/>
  <c r="AG368" i="39"/>
  <c r="AH368" i="39"/>
  <c r="AI368" i="39"/>
  <c r="AJ368" i="39"/>
  <c r="AK368" i="39"/>
  <c r="AL368" i="39"/>
  <c r="Z369" i="39"/>
  <c r="AA369" i="39"/>
  <c r="AB369" i="39"/>
  <c r="AC369" i="39"/>
  <c r="AD369" i="39"/>
  <c r="AE369" i="39"/>
  <c r="AF369" i="39"/>
  <c r="AG369" i="39"/>
  <c r="AH369" i="39"/>
  <c r="AI369" i="39"/>
  <c r="AJ369" i="39"/>
  <c r="AK369" i="39"/>
  <c r="AL369" i="39"/>
  <c r="Z370" i="39"/>
  <c r="AA370" i="39"/>
  <c r="AB370" i="39"/>
  <c r="AC370" i="39"/>
  <c r="AD370" i="39"/>
  <c r="AE370" i="39"/>
  <c r="AF370" i="39"/>
  <c r="AG370" i="39"/>
  <c r="AH370" i="39"/>
  <c r="AI370" i="39"/>
  <c r="AJ370" i="39"/>
  <c r="AK370" i="39"/>
  <c r="AL370" i="39"/>
  <c r="Z371" i="39"/>
  <c r="AA371" i="39"/>
  <c r="AB371" i="39"/>
  <c r="AC371" i="39"/>
  <c r="AD371" i="39"/>
  <c r="AE371" i="39"/>
  <c r="AF371" i="39"/>
  <c r="AG371" i="39"/>
  <c r="AH371" i="39"/>
  <c r="AI371" i="39"/>
  <c r="AJ371" i="39"/>
  <c r="AK371" i="39"/>
  <c r="AL371" i="39"/>
  <c r="Z372" i="39"/>
  <c r="AA372" i="39"/>
  <c r="AB372" i="39"/>
  <c r="AC372" i="39"/>
  <c r="AD372" i="39"/>
  <c r="AE372" i="39"/>
  <c r="AF372" i="39"/>
  <c r="AG372" i="39"/>
  <c r="AH372" i="39"/>
  <c r="AI372" i="39"/>
  <c r="AJ372" i="39"/>
  <c r="AK372" i="39"/>
  <c r="AL372" i="39"/>
  <c r="Z373" i="39"/>
  <c r="AA373" i="39"/>
  <c r="AB373" i="39"/>
  <c r="AC373" i="39"/>
  <c r="AD373" i="39"/>
  <c r="AE373" i="39"/>
  <c r="AF373" i="39"/>
  <c r="AG373" i="39"/>
  <c r="AH373" i="39"/>
  <c r="AI373" i="39"/>
  <c r="AJ373" i="39"/>
  <c r="AK373" i="39"/>
  <c r="AL373" i="39"/>
  <c r="Z374" i="39"/>
  <c r="AA374" i="39"/>
  <c r="AB374" i="39"/>
  <c r="AC374" i="39"/>
  <c r="AD374" i="39"/>
  <c r="AE374" i="39"/>
  <c r="AF374" i="39"/>
  <c r="AG374" i="39"/>
  <c r="AH374" i="39"/>
  <c r="AI374" i="39"/>
  <c r="AJ374" i="39"/>
  <c r="AK374" i="39"/>
  <c r="AL374" i="39"/>
  <c r="Z375" i="39"/>
  <c r="AA375" i="39"/>
  <c r="AB375" i="39"/>
  <c r="AC375" i="39"/>
  <c r="AD375" i="39"/>
  <c r="AE375" i="39"/>
  <c r="AF375" i="39"/>
  <c r="AG375" i="39"/>
  <c r="AH375" i="39"/>
  <c r="AI375" i="39"/>
  <c r="AJ375" i="39"/>
  <c r="AK375" i="39"/>
  <c r="AL375" i="39"/>
  <c r="Z376" i="39"/>
  <c r="AA376" i="39"/>
  <c r="AB376" i="39"/>
  <c r="AC376" i="39"/>
  <c r="AD376" i="39"/>
  <c r="AE376" i="39"/>
  <c r="AF376" i="39"/>
  <c r="AG376" i="39"/>
  <c r="AH376" i="39"/>
  <c r="AI376" i="39"/>
  <c r="AJ376" i="39"/>
  <c r="AK376" i="39"/>
  <c r="AL376" i="39"/>
  <c r="Z377" i="39"/>
  <c r="AA377" i="39"/>
  <c r="AB377" i="39"/>
  <c r="AC377" i="39"/>
  <c r="AD377" i="39"/>
  <c r="AE377" i="39"/>
  <c r="AF377" i="39"/>
  <c r="AG377" i="39"/>
  <c r="AH377" i="39"/>
  <c r="AI377" i="39"/>
  <c r="AJ377" i="39"/>
  <c r="AK377" i="39"/>
  <c r="AL377" i="39"/>
  <c r="Z378" i="39"/>
  <c r="AA378" i="39"/>
  <c r="AB378" i="39"/>
  <c r="AC378" i="39"/>
  <c r="AD378" i="39"/>
  <c r="AE378" i="39"/>
  <c r="AF378" i="39"/>
  <c r="AG378" i="39"/>
  <c r="AH378" i="39"/>
  <c r="AI378" i="39"/>
  <c r="AJ378" i="39"/>
  <c r="AK378" i="39"/>
  <c r="AL378" i="39"/>
  <c r="Z379" i="39"/>
  <c r="AA379" i="39"/>
  <c r="AB379" i="39"/>
  <c r="AC379" i="39"/>
  <c r="AD379" i="39"/>
  <c r="AE379" i="39"/>
  <c r="AF379" i="39"/>
  <c r="AG379" i="39"/>
  <c r="AH379" i="39"/>
  <c r="AI379" i="39"/>
  <c r="AJ379" i="39"/>
  <c r="AK379" i="39"/>
  <c r="AL379" i="39"/>
  <c r="Z380" i="39"/>
  <c r="AA380" i="39"/>
  <c r="AB380" i="39"/>
  <c r="AC380" i="39"/>
  <c r="AD380" i="39"/>
  <c r="AE380" i="39"/>
  <c r="AF380" i="39"/>
  <c r="AG380" i="39"/>
  <c r="AH380" i="39"/>
  <c r="AI380" i="39"/>
  <c r="AJ380" i="39"/>
  <c r="AK380" i="39"/>
  <c r="AL380" i="39"/>
  <c r="Z381" i="39"/>
  <c r="AA381" i="39"/>
  <c r="AB381" i="39"/>
  <c r="AC381" i="39"/>
  <c r="AD381" i="39"/>
  <c r="AE381" i="39"/>
  <c r="AF381" i="39"/>
  <c r="AG381" i="39"/>
  <c r="AH381" i="39"/>
  <c r="AI381" i="39"/>
  <c r="AJ381" i="39"/>
  <c r="AK381" i="39"/>
  <c r="AL381" i="39"/>
  <c r="Z382" i="39"/>
  <c r="AA382" i="39"/>
  <c r="AB382" i="39"/>
  <c r="AC382" i="39"/>
  <c r="AD382" i="39"/>
  <c r="AE382" i="39"/>
  <c r="AF382" i="39"/>
  <c r="AG382" i="39"/>
  <c r="AH382" i="39"/>
  <c r="AI382" i="39"/>
  <c r="AJ382" i="39"/>
  <c r="AK382" i="39"/>
  <c r="AL382" i="39"/>
  <c r="Z383" i="39"/>
  <c r="AA383" i="39"/>
  <c r="AB383" i="39"/>
  <c r="AC383" i="39"/>
  <c r="AD383" i="39"/>
  <c r="AE383" i="39"/>
  <c r="AF383" i="39"/>
  <c r="AG383" i="39"/>
  <c r="AH383" i="39"/>
  <c r="AI383" i="39"/>
  <c r="AJ383" i="39"/>
  <c r="AK383" i="39"/>
  <c r="AL383" i="39"/>
  <c r="Z384" i="39"/>
  <c r="AA384" i="39"/>
  <c r="AB384" i="39"/>
  <c r="AC384" i="39"/>
  <c r="AD384" i="39"/>
  <c r="AE384" i="39"/>
  <c r="AF384" i="39"/>
  <c r="AG384" i="39"/>
  <c r="AH384" i="39"/>
  <c r="AI384" i="39"/>
  <c r="AJ384" i="39"/>
  <c r="AK384" i="39"/>
  <c r="AL384" i="39"/>
  <c r="Z385" i="39"/>
  <c r="AA385" i="39"/>
  <c r="AB385" i="39"/>
  <c r="AC385" i="39"/>
  <c r="AD385" i="39"/>
  <c r="AE385" i="39"/>
  <c r="AF385" i="39"/>
  <c r="AG385" i="39"/>
  <c r="AH385" i="39"/>
  <c r="AI385" i="39"/>
  <c r="AJ385" i="39"/>
  <c r="AK385" i="39"/>
  <c r="AL385" i="39"/>
  <c r="Z386" i="39"/>
  <c r="AA386" i="39"/>
  <c r="AB386" i="39"/>
  <c r="AC386" i="39"/>
  <c r="AD386" i="39"/>
  <c r="AE386" i="39"/>
  <c r="AF386" i="39"/>
  <c r="AG386" i="39"/>
  <c r="AH386" i="39"/>
  <c r="AI386" i="39"/>
  <c r="AJ386" i="39"/>
  <c r="AK386" i="39"/>
  <c r="AL386" i="39"/>
  <c r="Z387" i="39"/>
  <c r="AA387" i="39"/>
  <c r="AB387" i="39"/>
  <c r="AC387" i="39"/>
  <c r="AD387" i="39"/>
  <c r="AE387" i="39"/>
  <c r="AF387" i="39"/>
  <c r="AG387" i="39"/>
  <c r="AH387" i="39"/>
  <c r="AI387" i="39"/>
  <c r="AJ387" i="39"/>
  <c r="AK387" i="39"/>
  <c r="AL387" i="39"/>
  <c r="Z388" i="39"/>
  <c r="AA388" i="39"/>
  <c r="AB388" i="39"/>
  <c r="AC388" i="39"/>
  <c r="AD388" i="39"/>
  <c r="AE388" i="39"/>
  <c r="AF388" i="39"/>
  <c r="AG388" i="39"/>
  <c r="AH388" i="39"/>
  <c r="AI388" i="39"/>
  <c r="AJ388" i="39"/>
  <c r="AK388" i="39"/>
  <c r="AL388" i="39"/>
  <c r="Z389" i="39"/>
  <c r="AA389" i="39"/>
  <c r="AB389" i="39"/>
  <c r="AC389" i="39"/>
  <c r="AD389" i="39"/>
  <c r="AE389" i="39"/>
  <c r="AF389" i="39"/>
  <c r="AG389" i="39"/>
  <c r="AH389" i="39"/>
  <c r="AI389" i="39"/>
  <c r="AJ389" i="39"/>
  <c r="AK389" i="39"/>
  <c r="AL389" i="39"/>
  <c r="Z390" i="39"/>
  <c r="AA390" i="39"/>
  <c r="AB390" i="39"/>
  <c r="AC390" i="39"/>
  <c r="AD390" i="39"/>
  <c r="AE390" i="39"/>
  <c r="AF390" i="39"/>
  <c r="AG390" i="39"/>
  <c r="AH390" i="39"/>
  <c r="AI390" i="39"/>
  <c r="AJ390" i="39"/>
  <c r="AK390" i="39"/>
  <c r="AL390" i="39"/>
  <c r="Z391" i="39"/>
  <c r="AA391" i="39"/>
  <c r="AB391" i="39"/>
  <c r="AC391" i="39"/>
  <c r="AD391" i="39"/>
  <c r="AE391" i="39"/>
  <c r="AF391" i="39"/>
  <c r="AG391" i="39"/>
  <c r="AH391" i="39"/>
  <c r="AI391" i="39"/>
  <c r="AJ391" i="39"/>
  <c r="AK391" i="39"/>
  <c r="AL391" i="39"/>
  <c r="Z392" i="39"/>
  <c r="AA392" i="39"/>
  <c r="AB392" i="39"/>
  <c r="AC392" i="39"/>
  <c r="AD392" i="39"/>
  <c r="AE392" i="39"/>
  <c r="AF392" i="39"/>
  <c r="AG392" i="39"/>
  <c r="AH392" i="39"/>
  <c r="AI392" i="39"/>
  <c r="AJ392" i="39"/>
  <c r="AK392" i="39"/>
  <c r="AL392" i="39"/>
  <c r="Z393" i="39"/>
  <c r="AA393" i="39"/>
  <c r="AB393" i="39"/>
  <c r="AC393" i="39"/>
  <c r="AD393" i="39"/>
  <c r="AE393" i="39"/>
  <c r="AF393" i="39"/>
  <c r="AG393" i="39"/>
  <c r="AH393" i="39"/>
  <c r="AI393" i="39"/>
  <c r="AJ393" i="39"/>
  <c r="AK393" i="39"/>
  <c r="AL393" i="39"/>
  <c r="Z394" i="39"/>
  <c r="AA394" i="39"/>
  <c r="AB394" i="39"/>
  <c r="AC394" i="39"/>
  <c r="AD394" i="39"/>
  <c r="AE394" i="39"/>
  <c r="AF394" i="39"/>
  <c r="AG394" i="39"/>
  <c r="AH394" i="39"/>
  <c r="AI394" i="39"/>
  <c r="AJ394" i="39"/>
  <c r="AK394" i="39"/>
  <c r="AL394" i="39"/>
  <c r="Z395" i="39"/>
  <c r="AA395" i="39"/>
  <c r="AB395" i="39"/>
  <c r="AC395" i="39"/>
  <c r="AD395" i="39"/>
  <c r="AE395" i="39"/>
  <c r="AF395" i="39"/>
  <c r="AG395" i="39"/>
  <c r="AH395" i="39"/>
  <c r="AI395" i="39"/>
  <c r="AJ395" i="39"/>
  <c r="AK395" i="39"/>
  <c r="AL395" i="39"/>
  <c r="Z396" i="39"/>
  <c r="AA396" i="39"/>
  <c r="AB396" i="39"/>
  <c r="AC396" i="39"/>
  <c r="AD396" i="39"/>
  <c r="AE396" i="39"/>
  <c r="AF396" i="39"/>
  <c r="AG396" i="39"/>
  <c r="AH396" i="39"/>
  <c r="AI396" i="39"/>
  <c r="AJ396" i="39"/>
  <c r="AK396" i="39"/>
  <c r="AL396" i="39"/>
  <c r="Z397" i="39"/>
  <c r="AA397" i="39"/>
  <c r="AB397" i="39"/>
  <c r="AC397" i="39"/>
  <c r="AD397" i="39"/>
  <c r="AE397" i="39"/>
  <c r="AF397" i="39"/>
  <c r="AG397" i="39"/>
  <c r="AH397" i="39"/>
  <c r="AI397" i="39"/>
  <c r="AJ397" i="39"/>
  <c r="AK397" i="39"/>
  <c r="AL397" i="39"/>
  <c r="Z398" i="39"/>
  <c r="AA398" i="39"/>
  <c r="AB398" i="39"/>
  <c r="AC398" i="39"/>
  <c r="AD398" i="39"/>
  <c r="AE398" i="39"/>
  <c r="AF398" i="39"/>
  <c r="AG398" i="39"/>
  <c r="AH398" i="39"/>
  <c r="AI398" i="39"/>
  <c r="AJ398" i="39"/>
  <c r="AK398" i="39"/>
  <c r="AL398" i="39"/>
  <c r="Z399" i="39"/>
  <c r="AA399" i="39"/>
  <c r="AB399" i="39"/>
  <c r="AC399" i="39"/>
  <c r="AD399" i="39"/>
  <c r="AE399" i="39"/>
  <c r="AF399" i="39"/>
  <c r="AG399" i="39"/>
  <c r="AH399" i="39"/>
  <c r="AI399" i="39"/>
  <c r="AJ399" i="39"/>
  <c r="AK399" i="39"/>
  <c r="AL399" i="39"/>
  <c r="Z400" i="39"/>
  <c r="AA400" i="39"/>
  <c r="AB400" i="39"/>
  <c r="AC400" i="39"/>
  <c r="AD400" i="39"/>
  <c r="AE400" i="39"/>
  <c r="AF400" i="39"/>
  <c r="AG400" i="39"/>
  <c r="AH400" i="39"/>
  <c r="AI400" i="39"/>
  <c r="AJ400" i="39"/>
  <c r="AK400" i="39"/>
  <c r="AL400" i="39"/>
  <c r="Z401" i="39"/>
  <c r="AA401" i="39"/>
  <c r="AB401" i="39"/>
  <c r="AC401" i="39"/>
  <c r="AD401" i="39"/>
  <c r="AE401" i="39"/>
  <c r="AF401" i="39"/>
  <c r="AG401" i="39"/>
  <c r="AH401" i="39"/>
  <c r="AI401" i="39"/>
  <c r="AJ401" i="39"/>
  <c r="AK401" i="39"/>
  <c r="AL401" i="39"/>
  <c r="Z402" i="39"/>
  <c r="AA402" i="39"/>
  <c r="AB402" i="39"/>
  <c r="AC402" i="39"/>
  <c r="AD402" i="39"/>
  <c r="AE402" i="39"/>
  <c r="AF402" i="39"/>
  <c r="AG402" i="39"/>
  <c r="AH402" i="39"/>
  <c r="AI402" i="39"/>
  <c r="AJ402" i="39"/>
  <c r="AK402" i="39"/>
  <c r="AL402" i="39"/>
  <c r="Z403" i="39"/>
  <c r="AA403" i="39"/>
  <c r="AB403" i="39"/>
  <c r="AC403" i="39"/>
  <c r="AD403" i="39"/>
  <c r="AE403" i="39"/>
  <c r="AF403" i="39"/>
  <c r="AG403" i="39"/>
  <c r="AH403" i="39"/>
  <c r="AI403" i="39"/>
  <c r="AJ403" i="39"/>
  <c r="AK403" i="39"/>
  <c r="AL403" i="39"/>
  <c r="Z404" i="39"/>
  <c r="AA404" i="39"/>
  <c r="AB404" i="39"/>
  <c r="AC404" i="39"/>
  <c r="AD404" i="39"/>
  <c r="AE404" i="39"/>
  <c r="AF404" i="39"/>
  <c r="AG404" i="39"/>
  <c r="AH404" i="39"/>
  <c r="AI404" i="39"/>
  <c r="AJ404" i="39"/>
  <c r="AK404" i="39"/>
  <c r="AL404" i="39"/>
  <c r="Z405" i="39"/>
  <c r="AA405" i="39"/>
  <c r="AB405" i="39"/>
  <c r="AC405" i="39"/>
  <c r="AD405" i="39"/>
  <c r="AE405" i="39"/>
  <c r="AF405" i="39"/>
  <c r="AG405" i="39"/>
  <c r="AH405" i="39"/>
  <c r="AI405" i="39"/>
  <c r="AJ405" i="39"/>
  <c r="AK405" i="39"/>
  <c r="AL405" i="39"/>
  <c r="Z406" i="39"/>
  <c r="AA406" i="39"/>
  <c r="AB406" i="39"/>
  <c r="AC406" i="39"/>
  <c r="AD406" i="39"/>
  <c r="AE406" i="39"/>
  <c r="AF406" i="39"/>
  <c r="AG406" i="39"/>
  <c r="AH406" i="39"/>
  <c r="AI406" i="39"/>
  <c r="AJ406" i="39"/>
  <c r="AK406" i="39"/>
  <c r="AL406" i="39"/>
  <c r="Z407" i="39"/>
  <c r="AA407" i="39"/>
  <c r="AB407" i="39"/>
  <c r="AC407" i="39"/>
  <c r="AD407" i="39"/>
  <c r="AE407" i="39"/>
  <c r="AF407" i="39"/>
  <c r="AG407" i="39"/>
  <c r="AH407" i="39"/>
  <c r="AI407" i="39"/>
  <c r="AJ407" i="39"/>
  <c r="AK407" i="39"/>
  <c r="AL407" i="39"/>
  <c r="Z408" i="39"/>
  <c r="AA408" i="39"/>
  <c r="AB408" i="39"/>
  <c r="AC408" i="39"/>
  <c r="AD408" i="39"/>
  <c r="AE408" i="39"/>
  <c r="AF408" i="39"/>
  <c r="AG408" i="39"/>
  <c r="AH408" i="39"/>
  <c r="AI408" i="39"/>
  <c r="AJ408" i="39"/>
  <c r="AK408" i="39"/>
  <c r="AL408" i="39"/>
  <c r="Z409" i="39"/>
  <c r="AA409" i="39"/>
  <c r="AB409" i="39"/>
  <c r="AC409" i="39"/>
  <c r="AD409" i="39"/>
  <c r="AE409" i="39"/>
  <c r="AF409" i="39"/>
  <c r="AG409" i="39"/>
  <c r="AH409" i="39"/>
  <c r="AI409" i="39"/>
  <c r="AJ409" i="39"/>
  <c r="AK409" i="39"/>
  <c r="AL409" i="39"/>
  <c r="Z410" i="39"/>
  <c r="AA410" i="39"/>
  <c r="AB410" i="39"/>
  <c r="AC410" i="39"/>
  <c r="AD410" i="39"/>
  <c r="AE410" i="39"/>
  <c r="AF410" i="39"/>
  <c r="AG410" i="39"/>
  <c r="AH410" i="39"/>
  <c r="AI410" i="39"/>
  <c r="AJ410" i="39"/>
  <c r="AK410" i="39"/>
  <c r="AL410" i="39"/>
  <c r="Z411" i="39"/>
  <c r="AA411" i="39"/>
  <c r="AB411" i="39"/>
  <c r="AC411" i="39"/>
  <c r="AD411" i="39"/>
  <c r="AE411" i="39"/>
  <c r="AF411" i="39"/>
  <c r="AG411" i="39"/>
  <c r="AH411" i="39"/>
  <c r="AI411" i="39"/>
  <c r="AJ411" i="39"/>
  <c r="AK411" i="39"/>
  <c r="AL411" i="39"/>
  <c r="Z412" i="39"/>
  <c r="AA412" i="39"/>
  <c r="AB412" i="39"/>
  <c r="AC412" i="39"/>
  <c r="AD412" i="39"/>
  <c r="AE412" i="39"/>
  <c r="AF412" i="39"/>
  <c r="AG412" i="39"/>
  <c r="AH412" i="39"/>
  <c r="AI412" i="39"/>
  <c r="AJ412" i="39"/>
  <c r="AK412" i="39"/>
  <c r="AL412" i="39"/>
  <c r="Z413" i="39"/>
  <c r="AA413" i="39"/>
  <c r="AB413" i="39"/>
  <c r="AC413" i="39"/>
  <c r="AD413" i="39"/>
  <c r="AE413" i="39"/>
  <c r="AF413" i="39"/>
  <c r="AG413" i="39"/>
  <c r="AH413" i="39"/>
  <c r="AI413" i="39"/>
  <c r="AJ413" i="39"/>
  <c r="AK413" i="39"/>
  <c r="AL413" i="39"/>
  <c r="Z414" i="39"/>
  <c r="AA414" i="39"/>
  <c r="AB414" i="39"/>
  <c r="AC414" i="39"/>
  <c r="AD414" i="39"/>
  <c r="AE414" i="39"/>
  <c r="AF414" i="39"/>
  <c r="AG414" i="39"/>
  <c r="AH414" i="39"/>
  <c r="AI414" i="39"/>
  <c r="AJ414" i="39"/>
  <c r="AK414" i="39"/>
  <c r="AL414" i="39"/>
  <c r="Z415" i="39"/>
  <c r="AA415" i="39"/>
  <c r="AB415" i="39"/>
  <c r="AC415" i="39"/>
  <c r="AD415" i="39"/>
  <c r="AE415" i="39"/>
  <c r="AF415" i="39"/>
  <c r="AG415" i="39"/>
  <c r="AH415" i="39"/>
  <c r="AI415" i="39"/>
  <c r="AJ415" i="39"/>
  <c r="AK415" i="39"/>
  <c r="AL415" i="39"/>
  <c r="Z416" i="39"/>
  <c r="AA416" i="39"/>
  <c r="AB416" i="39"/>
  <c r="AC416" i="39"/>
  <c r="AD416" i="39"/>
  <c r="AE416" i="39"/>
  <c r="AF416" i="39"/>
  <c r="AG416" i="39"/>
  <c r="AH416" i="39"/>
  <c r="AI416" i="39"/>
  <c r="AJ416" i="39"/>
  <c r="AK416" i="39"/>
  <c r="AL416" i="39"/>
  <c r="Z417" i="39"/>
  <c r="AA417" i="39"/>
  <c r="AB417" i="39"/>
  <c r="AC417" i="39"/>
  <c r="AD417" i="39"/>
  <c r="AE417" i="39"/>
  <c r="AF417" i="39"/>
  <c r="AG417" i="39"/>
  <c r="AH417" i="39"/>
  <c r="AI417" i="39"/>
  <c r="AJ417" i="39"/>
  <c r="AK417" i="39"/>
  <c r="AL417" i="39"/>
  <c r="Z418" i="39"/>
  <c r="AA418" i="39"/>
  <c r="AB418" i="39"/>
  <c r="AC418" i="39"/>
  <c r="AD418" i="39"/>
  <c r="AE418" i="39"/>
  <c r="AF418" i="39"/>
  <c r="AG418" i="39"/>
  <c r="AH418" i="39"/>
  <c r="AI418" i="39"/>
  <c r="AJ418" i="39"/>
  <c r="AK418" i="39"/>
  <c r="AL418" i="39"/>
  <c r="Z419" i="39"/>
  <c r="AA419" i="39"/>
  <c r="AB419" i="39"/>
  <c r="AC419" i="39"/>
  <c r="AD419" i="39"/>
  <c r="AE419" i="39"/>
  <c r="AF419" i="39"/>
  <c r="AG419" i="39"/>
  <c r="AH419" i="39"/>
  <c r="AI419" i="39"/>
  <c r="AJ419" i="39"/>
  <c r="AK419" i="39"/>
  <c r="AL419" i="39"/>
  <c r="Z420" i="39"/>
  <c r="AA420" i="39"/>
  <c r="AB420" i="39"/>
  <c r="AC420" i="39"/>
  <c r="AD420" i="39"/>
  <c r="AE420" i="39"/>
  <c r="AF420" i="39"/>
  <c r="AG420" i="39"/>
  <c r="AH420" i="39"/>
  <c r="AI420" i="39"/>
  <c r="AJ420" i="39"/>
  <c r="AK420" i="39"/>
  <c r="AL420" i="39"/>
  <c r="Z421" i="39"/>
  <c r="AA421" i="39"/>
  <c r="AB421" i="39"/>
  <c r="AC421" i="39"/>
  <c r="AD421" i="39"/>
  <c r="AE421" i="39"/>
  <c r="AF421" i="39"/>
  <c r="AG421" i="39"/>
  <c r="AH421" i="39"/>
  <c r="AI421" i="39"/>
  <c r="AJ421" i="39"/>
  <c r="AK421" i="39"/>
  <c r="AL421" i="39"/>
  <c r="Z422" i="39"/>
  <c r="AA422" i="39"/>
  <c r="AB422" i="39"/>
  <c r="AC422" i="39"/>
  <c r="AD422" i="39"/>
  <c r="AE422" i="39"/>
  <c r="AF422" i="39"/>
  <c r="AG422" i="39"/>
  <c r="AH422" i="39"/>
  <c r="AI422" i="39"/>
  <c r="AJ422" i="39"/>
  <c r="AK422" i="39"/>
  <c r="AL422" i="39"/>
  <c r="Z423" i="39"/>
  <c r="AA423" i="39"/>
  <c r="AB423" i="39"/>
  <c r="AC423" i="39"/>
  <c r="AD423" i="39"/>
  <c r="AE423" i="39"/>
  <c r="AF423" i="39"/>
  <c r="AG423" i="39"/>
  <c r="AH423" i="39"/>
  <c r="AI423" i="39"/>
  <c r="AJ423" i="39"/>
  <c r="AK423" i="39"/>
  <c r="AL423" i="39"/>
  <c r="Z424" i="39"/>
  <c r="AA424" i="39"/>
  <c r="AB424" i="39"/>
  <c r="AC424" i="39"/>
  <c r="AD424" i="39"/>
  <c r="AE424" i="39"/>
  <c r="AF424" i="39"/>
  <c r="AG424" i="39"/>
  <c r="AH424" i="39"/>
  <c r="AI424" i="39"/>
  <c r="AJ424" i="39"/>
  <c r="AK424" i="39"/>
  <c r="AL424" i="39"/>
  <c r="Z425" i="39"/>
  <c r="AA425" i="39"/>
  <c r="AB425" i="39"/>
  <c r="AC425" i="39"/>
  <c r="AD425" i="39"/>
  <c r="AE425" i="39"/>
  <c r="AF425" i="39"/>
  <c r="AG425" i="39"/>
  <c r="AH425" i="39"/>
  <c r="AI425" i="39"/>
  <c r="AJ425" i="39"/>
  <c r="AK425" i="39"/>
  <c r="AL425" i="39"/>
  <c r="Z426" i="39"/>
  <c r="AA426" i="39"/>
  <c r="AB426" i="39"/>
  <c r="AC426" i="39"/>
  <c r="AD426" i="39"/>
  <c r="AE426" i="39"/>
  <c r="AF426" i="39"/>
  <c r="AG426" i="39"/>
  <c r="AH426" i="39"/>
  <c r="AI426" i="39"/>
  <c r="AJ426" i="39"/>
  <c r="AK426" i="39"/>
  <c r="AL426" i="39"/>
  <c r="Z427" i="39"/>
  <c r="AA427" i="39"/>
  <c r="AB427" i="39"/>
  <c r="AC427" i="39"/>
  <c r="AD427" i="39"/>
  <c r="AE427" i="39"/>
  <c r="AF427" i="39"/>
  <c r="AG427" i="39"/>
  <c r="AH427" i="39"/>
  <c r="AI427" i="39"/>
  <c r="AJ427" i="39"/>
  <c r="AK427" i="39"/>
  <c r="AL427" i="39"/>
  <c r="Z428" i="39"/>
  <c r="AA428" i="39"/>
  <c r="AB428" i="39"/>
  <c r="AC428" i="39"/>
  <c r="AD428" i="39"/>
  <c r="AE428" i="39"/>
  <c r="AF428" i="39"/>
  <c r="AG428" i="39"/>
  <c r="AH428" i="39"/>
  <c r="AI428" i="39"/>
  <c r="AJ428" i="39"/>
  <c r="AK428" i="39"/>
  <c r="AL428" i="39"/>
  <c r="Z429" i="39"/>
  <c r="AA429" i="39"/>
  <c r="AB429" i="39"/>
  <c r="AC429" i="39"/>
  <c r="AD429" i="39"/>
  <c r="AE429" i="39"/>
  <c r="AF429" i="39"/>
  <c r="AG429" i="39"/>
  <c r="AH429" i="39"/>
  <c r="AI429" i="39"/>
  <c r="AJ429" i="39"/>
  <c r="AK429" i="39"/>
  <c r="AL429" i="39"/>
  <c r="Z430" i="39"/>
  <c r="AA430" i="39"/>
  <c r="AB430" i="39"/>
  <c r="AC430" i="39"/>
  <c r="AD430" i="39"/>
  <c r="AE430" i="39"/>
  <c r="AF430" i="39"/>
  <c r="AG430" i="39"/>
  <c r="AH430" i="39"/>
  <c r="AI430" i="39"/>
  <c r="AJ430" i="39"/>
  <c r="AK430" i="39"/>
  <c r="AL430" i="39"/>
  <c r="Z431" i="39"/>
  <c r="AA431" i="39"/>
  <c r="AB431" i="39"/>
  <c r="AC431" i="39"/>
  <c r="AD431" i="39"/>
  <c r="AE431" i="39"/>
  <c r="AF431" i="39"/>
  <c r="AG431" i="39"/>
  <c r="AH431" i="39"/>
  <c r="AI431" i="39"/>
  <c r="AJ431" i="39"/>
  <c r="AK431" i="39"/>
  <c r="AL431" i="39"/>
  <c r="Z432" i="39"/>
  <c r="AA432" i="39"/>
  <c r="AB432" i="39"/>
  <c r="AC432" i="39"/>
  <c r="AD432" i="39"/>
  <c r="AE432" i="39"/>
  <c r="AF432" i="39"/>
  <c r="AG432" i="39"/>
  <c r="AH432" i="39"/>
  <c r="AI432" i="39"/>
  <c r="AJ432" i="39"/>
  <c r="AK432" i="39"/>
  <c r="AL432" i="39"/>
  <c r="Z433" i="39"/>
  <c r="AA433" i="39"/>
  <c r="AB433" i="39"/>
  <c r="AC433" i="39"/>
  <c r="AD433" i="39"/>
  <c r="AE433" i="39"/>
  <c r="AF433" i="39"/>
  <c r="AG433" i="39"/>
  <c r="AH433" i="39"/>
  <c r="AI433" i="39"/>
  <c r="AJ433" i="39"/>
  <c r="AK433" i="39"/>
  <c r="AL433" i="39"/>
  <c r="Z434" i="39"/>
  <c r="AA434" i="39"/>
  <c r="AB434" i="39"/>
  <c r="AC434" i="39"/>
  <c r="AD434" i="39"/>
  <c r="AE434" i="39"/>
  <c r="AF434" i="39"/>
  <c r="AG434" i="39"/>
  <c r="AH434" i="39"/>
  <c r="AI434" i="39"/>
  <c r="AJ434" i="39"/>
  <c r="AK434" i="39"/>
  <c r="AL434" i="39"/>
  <c r="Z435" i="39"/>
  <c r="AA435" i="39"/>
  <c r="AB435" i="39"/>
  <c r="AC435" i="39"/>
  <c r="AD435" i="39"/>
  <c r="AE435" i="39"/>
  <c r="AF435" i="39"/>
  <c r="AG435" i="39"/>
  <c r="AH435" i="39"/>
  <c r="AI435" i="39"/>
  <c r="AJ435" i="39"/>
  <c r="AK435" i="39"/>
  <c r="AL435" i="39"/>
  <c r="Z436" i="39"/>
  <c r="AA436" i="39"/>
  <c r="AB436" i="39"/>
  <c r="AC436" i="39"/>
  <c r="AD436" i="39"/>
  <c r="AE436" i="39"/>
  <c r="AF436" i="39"/>
  <c r="AG436" i="39"/>
  <c r="AH436" i="39"/>
  <c r="AI436" i="39"/>
  <c r="AJ436" i="39"/>
  <c r="AK436" i="39"/>
  <c r="AL436" i="39"/>
  <c r="Z437" i="39"/>
  <c r="AA437" i="39"/>
  <c r="AB437" i="39"/>
  <c r="AC437" i="39"/>
  <c r="AD437" i="39"/>
  <c r="AE437" i="39"/>
  <c r="AF437" i="39"/>
  <c r="AG437" i="39"/>
  <c r="AH437" i="39"/>
  <c r="AI437" i="39"/>
  <c r="AJ437" i="39"/>
  <c r="AK437" i="39"/>
  <c r="AL437" i="39"/>
  <c r="Z438" i="39"/>
  <c r="AA438" i="39"/>
  <c r="AB438" i="39"/>
  <c r="AC438" i="39"/>
  <c r="AD438" i="39"/>
  <c r="AE438" i="39"/>
  <c r="AF438" i="39"/>
  <c r="AG438" i="39"/>
  <c r="AH438" i="39"/>
  <c r="AI438" i="39"/>
  <c r="AJ438" i="39"/>
  <c r="AK438" i="39"/>
  <c r="AL438" i="39"/>
  <c r="Z439" i="39"/>
  <c r="AA439" i="39"/>
  <c r="AB439" i="39"/>
  <c r="AC439" i="39"/>
  <c r="AD439" i="39"/>
  <c r="AE439" i="39"/>
  <c r="AF439" i="39"/>
  <c r="AG439" i="39"/>
  <c r="AH439" i="39"/>
  <c r="AI439" i="39"/>
  <c r="AJ439" i="39"/>
  <c r="AK439" i="39"/>
  <c r="AL439" i="39"/>
  <c r="Z440" i="39"/>
  <c r="AA440" i="39"/>
  <c r="AB440" i="39"/>
  <c r="AC440" i="39"/>
  <c r="AD440" i="39"/>
  <c r="AE440" i="39"/>
  <c r="AF440" i="39"/>
  <c r="AG440" i="39"/>
  <c r="AH440" i="39"/>
  <c r="AI440" i="39"/>
  <c r="AJ440" i="39"/>
  <c r="AK440" i="39"/>
  <c r="AL440" i="39"/>
  <c r="Z441" i="39"/>
  <c r="AA441" i="39"/>
  <c r="AB441" i="39"/>
  <c r="AC441" i="39"/>
  <c r="AD441" i="39"/>
  <c r="AE441" i="39"/>
  <c r="AF441" i="39"/>
  <c r="AG441" i="39"/>
  <c r="AH441" i="39"/>
  <c r="AI441" i="39"/>
  <c r="AJ441" i="39"/>
  <c r="AK441" i="39"/>
  <c r="AL441" i="39"/>
  <c r="Z442" i="39"/>
  <c r="AA442" i="39"/>
  <c r="AB442" i="39"/>
  <c r="AC442" i="39"/>
  <c r="AD442" i="39"/>
  <c r="AE442" i="39"/>
  <c r="AF442" i="39"/>
  <c r="AG442" i="39"/>
  <c r="AH442" i="39"/>
  <c r="AI442" i="39"/>
  <c r="AJ442" i="39"/>
  <c r="AK442" i="39"/>
  <c r="AL442" i="39"/>
  <c r="Z443" i="39"/>
  <c r="AA443" i="39"/>
  <c r="AB443" i="39"/>
  <c r="AC443" i="39"/>
  <c r="AD443" i="39"/>
  <c r="AE443" i="39"/>
  <c r="AF443" i="39"/>
  <c r="AG443" i="39"/>
  <c r="AH443" i="39"/>
  <c r="AI443" i="39"/>
  <c r="AJ443" i="39"/>
  <c r="AK443" i="39"/>
  <c r="AL443" i="39"/>
  <c r="Z444" i="39"/>
  <c r="AA444" i="39"/>
  <c r="AB444" i="39"/>
  <c r="AC444" i="39"/>
  <c r="AD444" i="39"/>
  <c r="AE444" i="39"/>
  <c r="AF444" i="39"/>
  <c r="AG444" i="39"/>
  <c r="AH444" i="39"/>
  <c r="AI444" i="39"/>
  <c r="AJ444" i="39"/>
  <c r="AK444" i="39"/>
  <c r="AL444" i="39"/>
  <c r="Z445" i="39"/>
  <c r="AA445" i="39"/>
  <c r="AB445" i="39"/>
  <c r="AC445" i="39"/>
  <c r="AD445" i="39"/>
  <c r="AE445" i="39"/>
  <c r="AF445" i="39"/>
  <c r="AG445" i="39"/>
  <c r="AH445" i="39"/>
  <c r="AI445" i="39"/>
  <c r="AJ445" i="39"/>
  <c r="AK445" i="39"/>
  <c r="AL445" i="39"/>
  <c r="Z446" i="39"/>
  <c r="AA446" i="39"/>
  <c r="AB446" i="39"/>
  <c r="AC446" i="39"/>
  <c r="AD446" i="39"/>
  <c r="AE446" i="39"/>
  <c r="AF446" i="39"/>
  <c r="AG446" i="39"/>
  <c r="AH446" i="39"/>
  <c r="AI446" i="39"/>
  <c r="AJ446" i="39"/>
  <c r="AK446" i="39"/>
  <c r="AL446" i="39"/>
  <c r="Z447" i="39"/>
  <c r="AA447" i="39"/>
  <c r="AB447" i="39"/>
  <c r="AC447" i="39"/>
  <c r="AD447" i="39"/>
  <c r="AE447" i="39"/>
  <c r="AF447" i="39"/>
  <c r="AG447" i="39"/>
  <c r="AH447" i="39"/>
  <c r="AI447" i="39"/>
  <c r="AJ447" i="39"/>
  <c r="AK447" i="39"/>
  <c r="AL447" i="39"/>
  <c r="Z448" i="39"/>
  <c r="AA448" i="39"/>
  <c r="AB448" i="39"/>
  <c r="AC448" i="39"/>
  <c r="AD448" i="39"/>
  <c r="AE448" i="39"/>
  <c r="AF448" i="39"/>
  <c r="AG448" i="39"/>
  <c r="AH448" i="39"/>
  <c r="AI448" i="39"/>
  <c r="AJ448" i="39"/>
  <c r="AK448" i="39"/>
  <c r="AL448" i="39"/>
  <c r="Z449" i="39"/>
  <c r="AA449" i="39"/>
  <c r="AB449" i="39"/>
  <c r="AC449" i="39"/>
  <c r="AD449" i="39"/>
  <c r="AE449" i="39"/>
  <c r="AF449" i="39"/>
  <c r="AG449" i="39"/>
  <c r="AH449" i="39"/>
  <c r="AI449" i="39"/>
  <c r="AJ449" i="39"/>
  <c r="AK449" i="39"/>
  <c r="AL449" i="39"/>
  <c r="Z450" i="39"/>
  <c r="AA450" i="39"/>
  <c r="AB450" i="39"/>
  <c r="AC450" i="39"/>
  <c r="AD450" i="39"/>
  <c r="AE450" i="39"/>
  <c r="AF450" i="39"/>
  <c r="AG450" i="39"/>
  <c r="AH450" i="39"/>
  <c r="AI450" i="39"/>
  <c r="AJ450" i="39"/>
  <c r="AK450" i="39"/>
  <c r="AL450" i="39"/>
  <c r="Z451" i="39"/>
  <c r="AA451" i="39"/>
  <c r="AB451" i="39"/>
  <c r="AC451" i="39"/>
  <c r="AD451" i="39"/>
  <c r="AE451" i="39"/>
  <c r="AF451" i="39"/>
  <c r="AG451" i="39"/>
  <c r="AH451" i="39"/>
  <c r="AI451" i="39"/>
  <c r="AJ451" i="39"/>
  <c r="AK451" i="39"/>
  <c r="AL451" i="39"/>
  <c r="Z452" i="39"/>
  <c r="AA452" i="39"/>
  <c r="AB452" i="39"/>
  <c r="AC452" i="39"/>
  <c r="AD452" i="39"/>
  <c r="AE452" i="39"/>
  <c r="AF452" i="39"/>
  <c r="AG452" i="39"/>
  <c r="AH452" i="39"/>
  <c r="AI452" i="39"/>
  <c r="AJ452" i="39"/>
  <c r="AK452" i="39"/>
  <c r="AL452" i="39"/>
  <c r="Z453" i="39"/>
  <c r="AA453" i="39"/>
  <c r="AB453" i="39"/>
  <c r="AC453" i="39"/>
  <c r="AD453" i="39"/>
  <c r="AE453" i="39"/>
  <c r="AF453" i="39"/>
  <c r="AG453" i="39"/>
  <c r="AH453" i="39"/>
  <c r="AI453" i="39"/>
  <c r="AJ453" i="39"/>
  <c r="AK453" i="39"/>
  <c r="AL453" i="39"/>
  <c r="Z454" i="39"/>
  <c r="AA454" i="39"/>
  <c r="AB454" i="39"/>
  <c r="AC454" i="39"/>
  <c r="AD454" i="39"/>
  <c r="AE454" i="39"/>
  <c r="AF454" i="39"/>
  <c r="AG454" i="39"/>
  <c r="AH454" i="39"/>
  <c r="AI454" i="39"/>
  <c r="AJ454" i="39"/>
  <c r="AK454" i="39"/>
  <c r="AL454" i="39"/>
  <c r="Z455" i="39"/>
  <c r="AA455" i="39"/>
  <c r="AB455" i="39"/>
  <c r="AC455" i="39"/>
  <c r="AD455" i="39"/>
  <c r="AE455" i="39"/>
  <c r="AF455" i="39"/>
  <c r="AG455" i="39"/>
  <c r="AH455" i="39"/>
  <c r="AI455" i="39"/>
  <c r="AJ455" i="39"/>
  <c r="AK455" i="39"/>
  <c r="AL455" i="39"/>
  <c r="Z456" i="39"/>
  <c r="AA456" i="39"/>
  <c r="AB456" i="39"/>
  <c r="AC456" i="39"/>
  <c r="AD456" i="39"/>
  <c r="AE456" i="39"/>
  <c r="AF456" i="39"/>
  <c r="AG456" i="39"/>
  <c r="AH456" i="39"/>
  <c r="AI456" i="39"/>
  <c r="AJ456" i="39"/>
  <c r="AK456" i="39"/>
  <c r="AL456" i="39"/>
  <c r="Z457" i="39"/>
  <c r="AA457" i="39"/>
  <c r="AB457" i="39"/>
  <c r="AC457" i="39"/>
  <c r="AD457" i="39"/>
  <c r="AE457" i="39"/>
  <c r="AF457" i="39"/>
  <c r="AG457" i="39"/>
  <c r="AH457" i="39"/>
  <c r="AI457" i="39"/>
  <c r="AJ457" i="39"/>
  <c r="AK457" i="39"/>
  <c r="AL457" i="39"/>
  <c r="Z458" i="39"/>
  <c r="AA458" i="39"/>
  <c r="AB458" i="39"/>
  <c r="AC458" i="39"/>
  <c r="AD458" i="39"/>
  <c r="AE458" i="39"/>
  <c r="AF458" i="39"/>
  <c r="AG458" i="39"/>
  <c r="AH458" i="39"/>
  <c r="AI458" i="39"/>
  <c r="AJ458" i="39"/>
  <c r="AK458" i="39"/>
  <c r="AL458" i="39"/>
  <c r="Z459" i="39"/>
  <c r="AA459" i="39"/>
  <c r="AB459" i="39"/>
  <c r="AC459" i="39"/>
  <c r="AD459" i="39"/>
  <c r="AE459" i="39"/>
  <c r="AF459" i="39"/>
  <c r="AG459" i="39"/>
  <c r="AH459" i="39"/>
  <c r="AI459" i="39"/>
  <c r="AJ459" i="39"/>
  <c r="AK459" i="39"/>
  <c r="AL459" i="39"/>
  <c r="Z460" i="39"/>
  <c r="AA460" i="39"/>
  <c r="AB460" i="39"/>
  <c r="AC460" i="39"/>
  <c r="AD460" i="39"/>
  <c r="AE460" i="39"/>
  <c r="AF460" i="39"/>
  <c r="AG460" i="39"/>
  <c r="AH460" i="39"/>
  <c r="AI460" i="39"/>
  <c r="AJ460" i="39"/>
  <c r="AK460" i="39"/>
  <c r="AL460" i="39"/>
  <c r="Z461" i="39"/>
  <c r="AA461" i="39"/>
  <c r="AB461" i="39"/>
  <c r="AC461" i="39"/>
  <c r="AD461" i="39"/>
  <c r="AE461" i="39"/>
  <c r="AF461" i="39"/>
  <c r="AG461" i="39"/>
  <c r="AH461" i="39"/>
  <c r="AI461" i="39"/>
  <c r="AJ461" i="39"/>
  <c r="AK461" i="39"/>
  <c r="AL461" i="39"/>
  <c r="Z462" i="39"/>
  <c r="AA462" i="39"/>
  <c r="AB462" i="39"/>
  <c r="AC462" i="39"/>
  <c r="AD462" i="39"/>
  <c r="AE462" i="39"/>
  <c r="AF462" i="39"/>
  <c r="AG462" i="39"/>
  <c r="AH462" i="39"/>
  <c r="AI462" i="39"/>
  <c r="AJ462" i="39"/>
  <c r="AK462" i="39"/>
  <c r="AL462" i="39"/>
  <c r="Z463" i="39"/>
  <c r="AA463" i="39"/>
  <c r="AB463" i="39"/>
  <c r="AC463" i="39"/>
  <c r="AD463" i="39"/>
  <c r="AE463" i="39"/>
  <c r="AF463" i="39"/>
  <c r="AG463" i="39"/>
  <c r="AH463" i="39"/>
  <c r="AI463" i="39"/>
  <c r="AJ463" i="39"/>
  <c r="AK463" i="39"/>
  <c r="AL463" i="39"/>
  <c r="Z464" i="39"/>
  <c r="AA464" i="39"/>
  <c r="AB464" i="39"/>
  <c r="AC464" i="39"/>
  <c r="AD464" i="39"/>
  <c r="AE464" i="39"/>
  <c r="AF464" i="39"/>
  <c r="AG464" i="39"/>
  <c r="AH464" i="39"/>
  <c r="AI464" i="39"/>
  <c r="AJ464" i="39"/>
  <c r="AK464" i="39"/>
  <c r="AL464" i="39"/>
  <c r="Z465" i="39"/>
  <c r="AA465" i="39"/>
  <c r="AB465" i="39"/>
  <c r="AC465" i="39"/>
  <c r="AD465" i="39"/>
  <c r="AE465" i="39"/>
  <c r="AF465" i="39"/>
  <c r="AG465" i="39"/>
  <c r="AH465" i="39"/>
  <c r="AI465" i="39"/>
  <c r="AJ465" i="39"/>
  <c r="AK465" i="39"/>
  <c r="AL465" i="39"/>
  <c r="Z466" i="39"/>
  <c r="AA466" i="39"/>
  <c r="AB466" i="39"/>
  <c r="AC466" i="39"/>
  <c r="AD466" i="39"/>
  <c r="AE466" i="39"/>
  <c r="AF466" i="39"/>
  <c r="AG466" i="39"/>
  <c r="AH466" i="39"/>
  <c r="AI466" i="39"/>
  <c r="AJ466" i="39"/>
  <c r="AK466" i="39"/>
  <c r="AL466" i="39"/>
  <c r="Z467" i="39"/>
  <c r="AA467" i="39"/>
  <c r="AB467" i="39"/>
  <c r="AC467" i="39"/>
  <c r="AD467" i="39"/>
  <c r="AE467" i="39"/>
  <c r="AF467" i="39"/>
  <c r="AG467" i="39"/>
  <c r="AH467" i="39"/>
  <c r="AI467" i="39"/>
  <c r="AJ467" i="39"/>
  <c r="AK467" i="39"/>
  <c r="AL467" i="39"/>
  <c r="Z468" i="39"/>
  <c r="AA468" i="39"/>
  <c r="AB468" i="39"/>
  <c r="AC468" i="39"/>
  <c r="AD468" i="39"/>
  <c r="AE468" i="39"/>
  <c r="AF468" i="39"/>
  <c r="AG468" i="39"/>
  <c r="AH468" i="39"/>
  <c r="AI468" i="39"/>
  <c r="AJ468" i="39"/>
  <c r="AK468" i="39"/>
  <c r="AL468" i="39"/>
  <c r="Z469" i="39"/>
  <c r="AA469" i="39"/>
  <c r="AB469" i="39"/>
  <c r="AC469" i="39"/>
  <c r="AD469" i="39"/>
  <c r="AE469" i="39"/>
  <c r="AF469" i="39"/>
  <c r="AG469" i="39"/>
  <c r="AH469" i="39"/>
  <c r="AI469" i="39"/>
  <c r="AJ469" i="39"/>
  <c r="AK469" i="39"/>
  <c r="AL469" i="39"/>
  <c r="Z470" i="39"/>
  <c r="AA470" i="39"/>
  <c r="AB470" i="39"/>
  <c r="AC470" i="39"/>
  <c r="AD470" i="39"/>
  <c r="AE470" i="39"/>
  <c r="AF470" i="39"/>
  <c r="AG470" i="39"/>
  <c r="AH470" i="39"/>
  <c r="AI470" i="39"/>
  <c r="AJ470" i="39"/>
  <c r="AK470" i="39"/>
  <c r="AL470" i="39"/>
  <c r="Z471" i="39"/>
  <c r="AA471" i="39"/>
  <c r="AB471" i="39"/>
  <c r="AC471" i="39"/>
  <c r="AD471" i="39"/>
  <c r="AE471" i="39"/>
  <c r="AF471" i="39"/>
  <c r="AG471" i="39"/>
  <c r="AH471" i="39"/>
  <c r="AI471" i="39"/>
  <c r="AJ471" i="39"/>
  <c r="AK471" i="39"/>
  <c r="AL471" i="39"/>
  <c r="Z472" i="39"/>
  <c r="AA472" i="39"/>
  <c r="AB472" i="39"/>
  <c r="AC472" i="39"/>
  <c r="AD472" i="39"/>
  <c r="AE472" i="39"/>
  <c r="AF472" i="39"/>
  <c r="AG472" i="39"/>
  <c r="AH472" i="39"/>
  <c r="AI472" i="39"/>
  <c r="AJ472" i="39"/>
  <c r="AK472" i="39"/>
  <c r="AL472" i="39"/>
  <c r="Z473" i="39"/>
  <c r="AA473" i="39"/>
  <c r="AB473" i="39"/>
  <c r="AC473" i="39"/>
  <c r="AD473" i="39"/>
  <c r="AE473" i="39"/>
  <c r="AF473" i="39"/>
  <c r="AG473" i="39"/>
  <c r="AH473" i="39"/>
  <c r="AI473" i="39"/>
  <c r="AJ473" i="39"/>
  <c r="AK473" i="39"/>
  <c r="AL473" i="39"/>
  <c r="Z474" i="39"/>
  <c r="AA474" i="39"/>
  <c r="AB474" i="39"/>
  <c r="AC474" i="39"/>
  <c r="AD474" i="39"/>
  <c r="AE474" i="39"/>
  <c r="AF474" i="39"/>
  <c r="AG474" i="39"/>
  <c r="AH474" i="39"/>
  <c r="AI474" i="39"/>
  <c r="AJ474" i="39"/>
  <c r="AK474" i="39"/>
  <c r="AL474" i="39"/>
  <c r="Z475" i="39"/>
  <c r="AA475" i="39"/>
  <c r="AB475" i="39"/>
  <c r="AC475" i="39"/>
  <c r="AD475" i="39"/>
  <c r="AE475" i="39"/>
  <c r="AF475" i="39"/>
  <c r="AG475" i="39"/>
  <c r="AH475" i="39"/>
  <c r="AI475" i="39"/>
  <c r="AJ475" i="39"/>
  <c r="AK475" i="39"/>
  <c r="AL475" i="39"/>
  <c r="Z476" i="39"/>
  <c r="AA476" i="39"/>
  <c r="AB476" i="39"/>
  <c r="AC476" i="39"/>
  <c r="AD476" i="39"/>
  <c r="AE476" i="39"/>
  <c r="AF476" i="39"/>
  <c r="AG476" i="39"/>
  <c r="AH476" i="39"/>
  <c r="AI476" i="39"/>
  <c r="AJ476" i="39"/>
  <c r="AK476" i="39"/>
  <c r="AL476" i="39"/>
  <c r="Z477" i="39"/>
  <c r="AA477" i="39"/>
  <c r="AB477" i="39"/>
  <c r="AC477" i="39"/>
  <c r="AD477" i="39"/>
  <c r="AE477" i="39"/>
  <c r="AF477" i="39"/>
  <c r="AG477" i="39"/>
  <c r="AH477" i="39"/>
  <c r="AI477" i="39"/>
  <c r="AJ477" i="39"/>
  <c r="AK477" i="39"/>
  <c r="AL477" i="39"/>
  <c r="Z478" i="39"/>
  <c r="AA478" i="39"/>
  <c r="AB478" i="39"/>
  <c r="AC478" i="39"/>
  <c r="AD478" i="39"/>
  <c r="AE478" i="39"/>
  <c r="AF478" i="39"/>
  <c r="AG478" i="39"/>
  <c r="AH478" i="39"/>
  <c r="AI478" i="39"/>
  <c r="AJ478" i="39"/>
  <c r="AK478" i="39"/>
  <c r="AL478" i="39"/>
  <c r="Z479" i="39"/>
  <c r="AA479" i="39"/>
  <c r="AB479" i="39"/>
  <c r="AC479" i="39"/>
  <c r="AD479" i="39"/>
  <c r="AE479" i="39"/>
  <c r="AF479" i="39"/>
  <c r="AG479" i="39"/>
  <c r="AH479" i="39"/>
  <c r="AI479" i="39"/>
  <c r="AJ479" i="39"/>
  <c r="AK479" i="39"/>
  <c r="AL479" i="39"/>
  <c r="Z480" i="39"/>
  <c r="AA480" i="39"/>
  <c r="AB480" i="39"/>
  <c r="AC480" i="39"/>
  <c r="AD480" i="39"/>
  <c r="AE480" i="39"/>
  <c r="AF480" i="39"/>
  <c r="AG480" i="39"/>
  <c r="AH480" i="39"/>
  <c r="AI480" i="39"/>
  <c r="AJ480" i="39"/>
  <c r="AK480" i="39"/>
  <c r="AL480" i="39"/>
  <c r="Z481" i="39"/>
  <c r="AA481" i="39"/>
  <c r="AB481" i="39"/>
  <c r="AC481" i="39"/>
  <c r="AD481" i="39"/>
  <c r="AE481" i="39"/>
  <c r="AF481" i="39"/>
  <c r="AG481" i="39"/>
  <c r="AH481" i="39"/>
  <c r="AI481" i="39"/>
  <c r="AJ481" i="39"/>
  <c r="AK481" i="39"/>
  <c r="AL481" i="39"/>
  <c r="Z482" i="39"/>
  <c r="AA482" i="39"/>
  <c r="AB482" i="39"/>
  <c r="AC482" i="39"/>
  <c r="AD482" i="39"/>
  <c r="AE482" i="39"/>
  <c r="AF482" i="39"/>
  <c r="AG482" i="39"/>
  <c r="AH482" i="39"/>
  <c r="AI482" i="39"/>
  <c r="AJ482" i="39"/>
  <c r="AK482" i="39"/>
  <c r="AL482" i="39"/>
  <c r="Z483" i="39"/>
  <c r="AA483" i="39"/>
  <c r="AB483" i="39"/>
  <c r="AC483" i="39"/>
  <c r="AD483" i="39"/>
  <c r="AE483" i="39"/>
  <c r="AF483" i="39"/>
  <c r="AG483" i="39"/>
  <c r="AH483" i="39"/>
  <c r="AI483" i="39"/>
  <c r="AJ483" i="39"/>
  <c r="AK483" i="39"/>
  <c r="AL483" i="39"/>
  <c r="Z484" i="39"/>
  <c r="AA484" i="39"/>
  <c r="AB484" i="39"/>
  <c r="AC484" i="39"/>
  <c r="AD484" i="39"/>
  <c r="AE484" i="39"/>
  <c r="AF484" i="39"/>
  <c r="AG484" i="39"/>
  <c r="AH484" i="39"/>
  <c r="AI484" i="39"/>
  <c r="AJ484" i="39"/>
  <c r="AK484" i="39"/>
  <c r="AL484" i="39"/>
  <c r="Z485" i="39"/>
  <c r="AA485" i="39"/>
  <c r="AB485" i="39"/>
  <c r="AC485" i="39"/>
  <c r="AD485" i="39"/>
  <c r="AE485" i="39"/>
  <c r="AF485" i="39"/>
  <c r="AG485" i="39"/>
  <c r="AH485" i="39"/>
  <c r="AI485" i="39"/>
  <c r="AJ485" i="39"/>
  <c r="AK485" i="39"/>
  <c r="AL485" i="39"/>
  <c r="Z486" i="39"/>
  <c r="AA486" i="39"/>
  <c r="AB486" i="39"/>
  <c r="AC486" i="39"/>
  <c r="AD486" i="39"/>
  <c r="AE486" i="39"/>
  <c r="AF486" i="39"/>
  <c r="AG486" i="39"/>
  <c r="AH486" i="39"/>
  <c r="AI486" i="39"/>
  <c r="AJ486" i="39"/>
  <c r="AK486" i="39"/>
  <c r="AL486" i="39"/>
  <c r="Z487" i="39"/>
  <c r="AA487" i="39"/>
  <c r="AB487" i="39"/>
  <c r="AC487" i="39"/>
  <c r="AD487" i="39"/>
  <c r="AE487" i="39"/>
  <c r="AF487" i="39"/>
  <c r="AG487" i="39"/>
  <c r="AH487" i="39"/>
  <c r="AI487" i="39"/>
  <c r="AJ487" i="39"/>
  <c r="AK487" i="39"/>
  <c r="AL487" i="39"/>
  <c r="Z488" i="39"/>
  <c r="AA488" i="39"/>
  <c r="AB488" i="39"/>
  <c r="AC488" i="39"/>
  <c r="AD488" i="39"/>
  <c r="AE488" i="39"/>
  <c r="AF488" i="39"/>
  <c r="AG488" i="39"/>
  <c r="AH488" i="39"/>
  <c r="AI488" i="39"/>
  <c r="AJ488" i="39"/>
  <c r="AK488" i="39"/>
  <c r="AL488" i="39"/>
  <c r="Z489" i="39"/>
  <c r="AA489" i="39"/>
  <c r="AB489" i="39"/>
  <c r="AC489" i="39"/>
  <c r="AD489" i="39"/>
  <c r="AE489" i="39"/>
  <c r="AF489" i="39"/>
  <c r="AG489" i="39"/>
  <c r="AH489" i="39"/>
  <c r="AI489" i="39"/>
  <c r="AJ489" i="39"/>
  <c r="AK489" i="39"/>
  <c r="AL489" i="39"/>
  <c r="Z490" i="39"/>
  <c r="AA490" i="39"/>
  <c r="AB490" i="39"/>
  <c r="AC490" i="39"/>
  <c r="AD490" i="39"/>
  <c r="AE490" i="39"/>
  <c r="AF490" i="39"/>
  <c r="AG490" i="39"/>
  <c r="AH490" i="39"/>
  <c r="AI490" i="39"/>
  <c r="AJ490" i="39"/>
  <c r="AK490" i="39"/>
  <c r="AL490" i="39"/>
  <c r="Z491" i="39"/>
  <c r="AA491" i="39"/>
  <c r="AB491" i="39"/>
  <c r="AC491" i="39"/>
  <c r="AD491" i="39"/>
  <c r="AE491" i="39"/>
  <c r="AF491" i="39"/>
  <c r="AG491" i="39"/>
  <c r="AH491" i="39"/>
  <c r="AI491" i="39"/>
  <c r="AJ491" i="39"/>
  <c r="AK491" i="39"/>
  <c r="AL491" i="39"/>
  <c r="Z492" i="39"/>
  <c r="AA492" i="39"/>
  <c r="AB492" i="39"/>
  <c r="AC492" i="39"/>
  <c r="AD492" i="39"/>
  <c r="AE492" i="39"/>
  <c r="AF492" i="39"/>
  <c r="AG492" i="39"/>
  <c r="AH492" i="39"/>
  <c r="AI492" i="39"/>
  <c r="AJ492" i="39"/>
  <c r="AK492" i="39"/>
  <c r="AL492" i="39"/>
  <c r="Z493" i="39"/>
  <c r="AA493" i="39"/>
  <c r="AB493" i="39"/>
  <c r="AC493" i="39"/>
  <c r="AD493" i="39"/>
  <c r="AE493" i="39"/>
  <c r="AF493" i="39"/>
  <c r="AG493" i="39"/>
  <c r="AH493" i="39"/>
  <c r="AI493" i="39"/>
  <c r="AJ493" i="39"/>
  <c r="AK493" i="39"/>
  <c r="AL493" i="39"/>
  <c r="Z494" i="39"/>
  <c r="AA494" i="39"/>
  <c r="AB494" i="39"/>
  <c r="AC494" i="39"/>
  <c r="AD494" i="39"/>
  <c r="AE494" i="39"/>
  <c r="AF494" i="39"/>
  <c r="AG494" i="39"/>
  <c r="AH494" i="39"/>
  <c r="AI494" i="39"/>
  <c r="AJ494" i="39"/>
  <c r="AK494" i="39"/>
  <c r="AL494" i="39"/>
  <c r="Z495" i="39"/>
  <c r="AA495" i="39"/>
  <c r="AB495" i="39"/>
  <c r="AC495" i="39"/>
  <c r="AD495" i="39"/>
  <c r="AE495" i="39"/>
  <c r="AF495" i="39"/>
  <c r="AG495" i="39"/>
  <c r="AH495" i="39"/>
  <c r="AI495" i="39"/>
  <c r="AJ495" i="39"/>
  <c r="AK495" i="39"/>
  <c r="AL495" i="39"/>
  <c r="Z496" i="39"/>
  <c r="AA496" i="39"/>
  <c r="AB496" i="39"/>
  <c r="AC496" i="39"/>
  <c r="AD496" i="39"/>
  <c r="AE496" i="39"/>
  <c r="AF496" i="39"/>
  <c r="AG496" i="39"/>
  <c r="AH496" i="39"/>
  <c r="AI496" i="39"/>
  <c r="AJ496" i="39"/>
  <c r="AK496" i="39"/>
  <c r="AL496" i="39"/>
  <c r="Z497" i="39"/>
  <c r="AA497" i="39"/>
  <c r="AB497" i="39"/>
  <c r="AC497" i="39"/>
  <c r="AD497" i="39"/>
  <c r="AE497" i="39"/>
  <c r="AF497" i="39"/>
  <c r="AG497" i="39"/>
  <c r="AH497" i="39"/>
  <c r="AI497" i="39"/>
  <c r="AJ497" i="39"/>
  <c r="AK497" i="39"/>
  <c r="AL497" i="39"/>
  <c r="Z498" i="39"/>
  <c r="AA498" i="39"/>
  <c r="AB498" i="39"/>
  <c r="AC498" i="39"/>
  <c r="AD498" i="39"/>
  <c r="AE498" i="39"/>
  <c r="AF498" i="39"/>
  <c r="AG498" i="39"/>
  <c r="AH498" i="39"/>
  <c r="AI498" i="39"/>
  <c r="AJ498" i="39"/>
  <c r="AK498" i="39"/>
  <c r="AL498" i="39"/>
  <c r="Z499" i="39"/>
  <c r="AA499" i="39"/>
  <c r="AB499" i="39"/>
  <c r="AC499" i="39"/>
  <c r="AD499" i="39"/>
  <c r="AE499" i="39"/>
  <c r="AF499" i="39"/>
  <c r="AG499" i="39"/>
  <c r="AH499" i="39"/>
  <c r="AI499" i="39"/>
  <c r="AJ499" i="39"/>
  <c r="AK499" i="39"/>
  <c r="AL499" i="39"/>
  <c r="Z500" i="39"/>
  <c r="AA500" i="39"/>
  <c r="AB500" i="39"/>
  <c r="AC500" i="39"/>
  <c r="AD500" i="39"/>
  <c r="AE500" i="39"/>
  <c r="AF500" i="39"/>
  <c r="AG500" i="39"/>
  <c r="AH500" i="39"/>
  <c r="AI500" i="39"/>
  <c r="AJ500" i="39"/>
  <c r="AK500" i="39"/>
  <c r="AL500" i="39"/>
  <c r="Z501" i="39"/>
  <c r="AA501" i="39"/>
  <c r="AB501" i="39"/>
  <c r="AC501" i="39"/>
  <c r="AD501" i="39"/>
  <c r="AE501" i="39"/>
  <c r="AF501" i="39"/>
  <c r="AG501" i="39"/>
  <c r="AH501" i="39"/>
  <c r="AI501" i="39"/>
  <c r="AJ501" i="39"/>
  <c r="AK501" i="39"/>
  <c r="AL501" i="39"/>
  <c r="Z502" i="39"/>
  <c r="AA502" i="39"/>
  <c r="AB502" i="39"/>
  <c r="AC502" i="39"/>
  <c r="AD502" i="39"/>
  <c r="AE502" i="39"/>
  <c r="AF502" i="39"/>
  <c r="AG502" i="39"/>
  <c r="AH502" i="39"/>
  <c r="AI502" i="39"/>
  <c r="AJ502" i="39"/>
  <c r="AK502" i="39"/>
  <c r="AL502" i="39"/>
  <c r="Z503" i="39"/>
  <c r="AA503" i="39"/>
  <c r="AB503" i="39"/>
  <c r="AC503" i="39"/>
  <c r="AD503" i="39"/>
  <c r="AE503" i="39"/>
  <c r="AF503" i="39"/>
  <c r="AG503" i="39"/>
  <c r="AH503" i="39"/>
  <c r="AI503" i="39"/>
  <c r="AJ503" i="39"/>
  <c r="AK503" i="39"/>
  <c r="AL503" i="39"/>
  <c r="Z504" i="39"/>
  <c r="AA504" i="39"/>
  <c r="AB504" i="39"/>
  <c r="AC504" i="39"/>
  <c r="AD504" i="39"/>
  <c r="AE504" i="39"/>
  <c r="AF504" i="39"/>
  <c r="AG504" i="39"/>
  <c r="AH504" i="39"/>
  <c r="AI504" i="39"/>
  <c r="AJ504" i="39"/>
  <c r="AK504" i="39"/>
  <c r="AL504" i="39"/>
  <c r="Z505" i="39"/>
  <c r="AA505" i="39"/>
  <c r="AB505" i="39"/>
  <c r="AC505" i="39"/>
  <c r="AD505" i="39"/>
  <c r="AE505" i="39"/>
  <c r="AF505" i="39"/>
  <c r="AG505" i="39"/>
  <c r="AH505" i="39"/>
  <c r="AI505" i="39"/>
  <c r="AJ505" i="39"/>
  <c r="AK505" i="39"/>
  <c r="AL505" i="39"/>
  <c r="Z506" i="39"/>
  <c r="AA506" i="39"/>
  <c r="AB506" i="39"/>
  <c r="AC506" i="39"/>
  <c r="AD506" i="39"/>
  <c r="AE506" i="39"/>
  <c r="AF506" i="39"/>
  <c r="AG506" i="39"/>
  <c r="AH506" i="39"/>
  <c r="AI506" i="39"/>
  <c r="AJ506" i="39"/>
  <c r="AK506" i="39"/>
  <c r="AL506" i="39"/>
  <c r="Z507" i="39"/>
  <c r="AA507" i="39"/>
  <c r="AB507" i="39"/>
  <c r="AC507" i="39"/>
  <c r="AD507" i="39"/>
  <c r="AE507" i="39"/>
  <c r="AF507" i="39"/>
  <c r="AG507" i="39"/>
  <c r="AH507" i="39"/>
  <c r="AI507" i="39"/>
  <c r="AJ507" i="39"/>
  <c r="AK507" i="39"/>
  <c r="AL507" i="39"/>
  <c r="Z508" i="39"/>
  <c r="AA508" i="39"/>
  <c r="AB508" i="39"/>
  <c r="AC508" i="39"/>
  <c r="AD508" i="39"/>
  <c r="AE508" i="39"/>
  <c r="AF508" i="39"/>
  <c r="AG508" i="39"/>
  <c r="AH508" i="39"/>
  <c r="AI508" i="39"/>
  <c r="AJ508" i="39"/>
  <c r="AK508" i="39"/>
  <c r="AL508" i="39"/>
  <c r="Z509" i="39"/>
  <c r="AA509" i="39"/>
  <c r="AB509" i="39"/>
  <c r="AC509" i="39"/>
  <c r="AD509" i="39"/>
  <c r="AE509" i="39"/>
  <c r="AF509" i="39"/>
  <c r="AG509" i="39"/>
  <c r="AH509" i="39"/>
  <c r="AI509" i="39"/>
  <c r="AJ509" i="39"/>
  <c r="AK509" i="39"/>
  <c r="AL509" i="39"/>
  <c r="Z510" i="39"/>
  <c r="AA510" i="39"/>
  <c r="AB510" i="39"/>
  <c r="AC510" i="39"/>
  <c r="AD510" i="39"/>
  <c r="AE510" i="39"/>
  <c r="AF510" i="39"/>
  <c r="AG510" i="39"/>
  <c r="AH510" i="39"/>
  <c r="AI510" i="39"/>
  <c r="AJ510" i="39"/>
  <c r="AK510" i="39"/>
  <c r="AL510" i="39"/>
  <c r="Z511" i="39"/>
  <c r="AA511" i="39"/>
  <c r="AB511" i="39"/>
  <c r="AC511" i="39"/>
  <c r="AD511" i="39"/>
  <c r="AE511" i="39"/>
  <c r="AF511" i="39"/>
  <c r="AG511" i="39"/>
  <c r="AH511" i="39"/>
  <c r="AI511" i="39"/>
  <c r="AJ511" i="39"/>
  <c r="AK511" i="39"/>
  <c r="AL511" i="39"/>
  <c r="Z512" i="39"/>
  <c r="AA512" i="39"/>
  <c r="AB512" i="39"/>
  <c r="AC512" i="39"/>
  <c r="AD512" i="39"/>
  <c r="AE512" i="39"/>
  <c r="AF512" i="39"/>
  <c r="AG512" i="39"/>
  <c r="AH512" i="39"/>
  <c r="AI512" i="39"/>
  <c r="AJ512" i="39"/>
  <c r="AK512" i="39"/>
  <c r="AL512" i="39"/>
  <c r="Z513" i="39"/>
  <c r="AA513" i="39"/>
  <c r="AB513" i="39"/>
  <c r="AC513" i="39"/>
  <c r="AD513" i="39"/>
  <c r="AE513" i="39"/>
  <c r="AF513" i="39"/>
  <c r="AG513" i="39"/>
  <c r="AH513" i="39"/>
  <c r="AI513" i="39"/>
  <c r="AJ513" i="39"/>
  <c r="AK513" i="39"/>
  <c r="AL513" i="39"/>
  <c r="Z514" i="39"/>
  <c r="AA514" i="39"/>
  <c r="AB514" i="39"/>
  <c r="AC514" i="39"/>
  <c r="AD514" i="39"/>
  <c r="AE514" i="39"/>
  <c r="AF514" i="39"/>
  <c r="AG514" i="39"/>
  <c r="AH514" i="39"/>
  <c r="AI514" i="39"/>
  <c r="AJ514" i="39"/>
  <c r="AK514" i="39"/>
  <c r="AL514" i="39"/>
  <c r="Z515" i="39"/>
  <c r="AA515" i="39"/>
  <c r="AB515" i="39"/>
  <c r="AC515" i="39"/>
  <c r="AD515" i="39"/>
  <c r="AE515" i="39"/>
  <c r="AF515" i="39"/>
  <c r="AG515" i="39"/>
  <c r="AH515" i="39"/>
  <c r="AI515" i="39"/>
  <c r="AJ515" i="39"/>
  <c r="AK515" i="39"/>
  <c r="AL515" i="39"/>
  <c r="Z516" i="39"/>
  <c r="AA516" i="39"/>
  <c r="AB516" i="39"/>
  <c r="AC516" i="39"/>
  <c r="AD516" i="39"/>
  <c r="AE516" i="39"/>
  <c r="AF516" i="39"/>
  <c r="AG516" i="39"/>
  <c r="AH516" i="39"/>
  <c r="AI516" i="39"/>
  <c r="AJ516" i="39"/>
  <c r="AK516" i="39"/>
  <c r="AL516" i="39"/>
  <c r="Z517" i="39"/>
  <c r="AA517" i="39"/>
  <c r="AB517" i="39"/>
  <c r="AC517" i="39"/>
  <c r="AD517" i="39"/>
  <c r="AE517" i="39"/>
  <c r="AF517" i="39"/>
  <c r="AG517" i="39"/>
  <c r="AH517" i="39"/>
  <c r="AI517" i="39"/>
  <c r="AJ517" i="39"/>
  <c r="AK517" i="39"/>
  <c r="AL517" i="39"/>
  <c r="Z518" i="39"/>
  <c r="AA518" i="39"/>
  <c r="AB518" i="39"/>
  <c r="AC518" i="39"/>
  <c r="AD518" i="39"/>
  <c r="AE518" i="39"/>
  <c r="AF518" i="39"/>
  <c r="AG518" i="39"/>
  <c r="AH518" i="39"/>
  <c r="AI518" i="39"/>
  <c r="AJ518" i="39"/>
  <c r="AK518" i="39"/>
  <c r="AL518" i="39"/>
  <c r="Z519" i="39"/>
  <c r="AA519" i="39"/>
  <c r="AB519" i="39"/>
  <c r="AC519" i="39"/>
  <c r="AD519" i="39"/>
  <c r="AE519" i="39"/>
  <c r="AF519" i="39"/>
  <c r="AG519" i="39"/>
  <c r="AH519" i="39"/>
  <c r="AI519" i="39"/>
  <c r="AJ519" i="39"/>
  <c r="AK519" i="39"/>
  <c r="AL519" i="39"/>
  <c r="Z520" i="39"/>
  <c r="AA520" i="39"/>
  <c r="AB520" i="39"/>
  <c r="AC520" i="39"/>
  <c r="AD520" i="39"/>
  <c r="AE520" i="39"/>
  <c r="AF520" i="39"/>
  <c r="AG520" i="39"/>
  <c r="AH520" i="39"/>
  <c r="AI520" i="39"/>
  <c r="AJ520" i="39"/>
  <c r="AK520" i="39"/>
  <c r="AL520" i="39"/>
  <c r="Z521" i="39"/>
  <c r="AA521" i="39"/>
  <c r="AB521" i="39"/>
  <c r="AC521" i="39"/>
  <c r="AD521" i="39"/>
  <c r="AE521" i="39"/>
  <c r="AF521" i="39"/>
  <c r="AG521" i="39"/>
  <c r="AH521" i="39"/>
  <c r="AI521" i="39"/>
  <c r="AJ521" i="39"/>
  <c r="AK521" i="39"/>
  <c r="AL521" i="39"/>
  <c r="Z522" i="39"/>
  <c r="AA522" i="39"/>
  <c r="AB522" i="39"/>
  <c r="AC522" i="39"/>
  <c r="AD522" i="39"/>
  <c r="AE522" i="39"/>
  <c r="AF522" i="39"/>
  <c r="AG522" i="39"/>
  <c r="AH522" i="39"/>
  <c r="AI522" i="39"/>
  <c r="AJ522" i="39"/>
  <c r="AK522" i="39"/>
  <c r="AL522" i="39"/>
  <c r="Z523" i="39"/>
  <c r="AA523" i="39"/>
  <c r="AB523" i="39"/>
  <c r="AC523" i="39"/>
  <c r="AD523" i="39"/>
  <c r="AE523" i="39"/>
  <c r="AF523" i="39"/>
  <c r="AG523" i="39"/>
  <c r="AH523" i="39"/>
  <c r="AI523" i="39"/>
  <c r="AJ523" i="39"/>
  <c r="AK523" i="39"/>
  <c r="AL523" i="39"/>
  <c r="Z524" i="39"/>
  <c r="AA524" i="39"/>
  <c r="AB524" i="39"/>
  <c r="AC524" i="39"/>
  <c r="AD524" i="39"/>
  <c r="AE524" i="39"/>
  <c r="AF524" i="39"/>
  <c r="AG524" i="39"/>
  <c r="AH524" i="39"/>
  <c r="AI524" i="39"/>
  <c r="AJ524" i="39"/>
  <c r="AK524" i="39"/>
  <c r="AL524" i="39"/>
  <c r="Z525" i="39"/>
  <c r="AA525" i="39"/>
  <c r="AB525" i="39"/>
  <c r="AC525" i="39"/>
  <c r="AD525" i="39"/>
  <c r="AE525" i="39"/>
  <c r="AF525" i="39"/>
  <c r="AG525" i="39"/>
  <c r="AH525" i="39"/>
  <c r="AI525" i="39"/>
  <c r="AJ525" i="39"/>
  <c r="AK525" i="39"/>
  <c r="AL525" i="39"/>
  <c r="Z526" i="39"/>
  <c r="AA526" i="39"/>
  <c r="AB526" i="39"/>
  <c r="AC526" i="39"/>
  <c r="AD526" i="39"/>
  <c r="AE526" i="39"/>
  <c r="AF526" i="39"/>
  <c r="AG526" i="39"/>
  <c r="AH526" i="39"/>
  <c r="AI526" i="39"/>
  <c r="AJ526" i="39"/>
  <c r="AK526" i="39"/>
  <c r="AL526" i="39"/>
  <c r="Z527" i="39"/>
  <c r="AA527" i="39"/>
  <c r="AB527" i="39"/>
  <c r="AC527" i="39"/>
  <c r="AD527" i="39"/>
  <c r="AE527" i="39"/>
  <c r="AF527" i="39"/>
  <c r="AG527" i="39"/>
  <c r="AH527" i="39"/>
  <c r="AI527" i="39"/>
  <c r="AJ527" i="39"/>
  <c r="AK527" i="39"/>
  <c r="AL527" i="39"/>
  <c r="Z528" i="39"/>
  <c r="AA528" i="39"/>
  <c r="AB528" i="39"/>
  <c r="AC528" i="39"/>
  <c r="AD528" i="39"/>
  <c r="AE528" i="39"/>
  <c r="AF528" i="39"/>
  <c r="AG528" i="39"/>
  <c r="AH528" i="39"/>
  <c r="AI528" i="39"/>
  <c r="AJ528" i="39"/>
  <c r="AK528" i="39"/>
  <c r="AL528" i="39"/>
  <c r="Z529" i="39"/>
  <c r="AA529" i="39"/>
  <c r="AB529" i="39"/>
  <c r="AC529" i="39"/>
  <c r="AD529" i="39"/>
  <c r="AE529" i="39"/>
  <c r="AF529" i="39"/>
  <c r="AG529" i="39"/>
  <c r="AH529" i="39"/>
  <c r="AI529" i="39"/>
  <c r="AJ529" i="39"/>
  <c r="AK529" i="39"/>
  <c r="AL529" i="39"/>
  <c r="Z530" i="39"/>
  <c r="AA530" i="39"/>
  <c r="AB530" i="39"/>
  <c r="AC530" i="39"/>
  <c r="AD530" i="39"/>
  <c r="AE530" i="39"/>
  <c r="AF530" i="39"/>
  <c r="AG530" i="39"/>
  <c r="AH530" i="39"/>
  <c r="AI530" i="39"/>
  <c r="AJ530" i="39"/>
  <c r="AK530" i="39"/>
  <c r="AL530" i="39"/>
  <c r="Z531" i="39"/>
  <c r="AA531" i="39"/>
  <c r="AB531" i="39"/>
  <c r="AC531" i="39"/>
  <c r="AD531" i="39"/>
  <c r="AE531" i="39"/>
  <c r="AF531" i="39"/>
  <c r="AG531" i="39"/>
  <c r="AH531" i="39"/>
  <c r="AI531" i="39"/>
  <c r="AJ531" i="39"/>
  <c r="AK531" i="39"/>
  <c r="AL531" i="39"/>
  <c r="Z532" i="39"/>
  <c r="AA532" i="39"/>
  <c r="AB532" i="39"/>
  <c r="AC532" i="39"/>
  <c r="AD532" i="39"/>
  <c r="AE532" i="39"/>
  <c r="AF532" i="39"/>
  <c r="AG532" i="39"/>
  <c r="AH532" i="39"/>
  <c r="AI532" i="39"/>
  <c r="AJ532" i="39"/>
  <c r="AK532" i="39"/>
  <c r="AL532" i="39"/>
  <c r="Z533" i="39"/>
  <c r="AA533" i="39"/>
  <c r="AB533" i="39"/>
  <c r="AC533" i="39"/>
  <c r="AD533" i="39"/>
  <c r="AE533" i="39"/>
  <c r="AF533" i="39"/>
  <c r="AG533" i="39"/>
  <c r="AH533" i="39"/>
  <c r="AI533" i="39"/>
  <c r="AJ533" i="39"/>
  <c r="AK533" i="39"/>
  <c r="AL533" i="39"/>
  <c r="Z534" i="39"/>
  <c r="AA534" i="39"/>
  <c r="AB534" i="39"/>
  <c r="AC534" i="39"/>
  <c r="AD534" i="39"/>
  <c r="AE534" i="39"/>
  <c r="AF534" i="39"/>
  <c r="AG534" i="39"/>
  <c r="AH534" i="39"/>
  <c r="AI534" i="39"/>
  <c r="AJ534" i="39"/>
  <c r="AK534" i="39"/>
  <c r="AL534" i="39"/>
  <c r="Z535" i="39"/>
  <c r="AA535" i="39"/>
  <c r="AB535" i="39"/>
  <c r="AC535" i="39"/>
  <c r="AD535" i="39"/>
  <c r="AE535" i="39"/>
  <c r="AF535" i="39"/>
  <c r="AG535" i="39"/>
  <c r="AH535" i="39"/>
  <c r="AI535" i="39"/>
  <c r="AJ535" i="39"/>
  <c r="AK535" i="39"/>
  <c r="AL535" i="39"/>
  <c r="Z536" i="39"/>
  <c r="AA536" i="39"/>
  <c r="AB536" i="39"/>
  <c r="AC536" i="39"/>
  <c r="AD536" i="39"/>
  <c r="AE536" i="39"/>
  <c r="AF536" i="39"/>
  <c r="AG536" i="39"/>
  <c r="AH536" i="39"/>
  <c r="AI536" i="39"/>
  <c r="AJ536" i="39"/>
  <c r="AK536" i="39"/>
  <c r="AL536" i="39"/>
  <c r="Z537" i="39"/>
  <c r="AA537" i="39"/>
  <c r="AB537" i="39"/>
  <c r="AC537" i="39"/>
  <c r="AD537" i="39"/>
  <c r="AE537" i="39"/>
  <c r="AF537" i="39"/>
  <c r="AG537" i="39"/>
  <c r="AH537" i="39"/>
  <c r="AI537" i="39"/>
  <c r="AJ537" i="39"/>
  <c r="AK537" i="39"/>
  <c r="AL537" i="39"/>
  <c r="Z538" i="39"/>
  <c r="AA538" i="39"/>
  <c r="AB538" i="39"/>
  <c r="AC538" i="39"/>
  <c r="AD538" i="39"/>
  <c r="AE538" i="39"/>
  <c r="AF538" i="39"/>
  <c r="AG538" i="39"/>
  <c r="AH538" i="39"/>
  <c r="AI538" i="39"/>
  <c r="AJ538" i="39"/>
  <c r="AK538" i="39"/>
  <c r="AL538" i="39"/>
  <c r="Z539" i="39"/>
  <c r="AA539" i="39"/>
  <c r="AB539" i="39"/>
  <c r="AC539" i="39"/>
  <c r="AD539" i="39"/>
  <c r="AE539" i="39"/>
  <c r="AF539" i="39"/>
  <c r="AG539" i="39"/>
  <c r="AH539" i="39"/>
  <c r="AI539" i="39"/>
  <c r="AJ539" i="39"/>
  <c r="AK539" i="39"/>
  <c r="AL539" i="39"/>
  <c r="Z540" i="39"/>
  <c r="AA540" i="39"/>
  <c r="AB540" i="39"/>
  <c r="AC540" i="39"/>
  <c r="AD540" i="39"/>
  <c r="AE540" i="39"/>
  <c r="AF540" i="39"/>
  <c r="AG540" i="39"/>
  <c r="AH540" i="39"/>
  <c r="AI540" i="39"/>
  <c r="AJ540" i="39"/>
  <c r="AK540" i="39"/>
  <c r="AL540" i="39"/>
  <c r="Z541" i="39"/>
  <c r="AA541" i="39"/>
  <c r="AB541" i="39"/>
  <c r="AC541" i="39"/>
  <c r="AD541" i="39"/>
  <c r="AE541" i="39"/>
  <c r="AF541" i="39"/>
  <c r="AG541" i="39"/>
  <c r="AH541" i="39"/>
  <c r="AI541" i="39"/>
  <c r="AJ541" i="39"/>
  <c r="AK541" i="39"/>
  <c r="AL541" i="39"/>
  <c r="Z542" i="39"/>
  <c r="AA542" i="39"/>
  <c r="AB542" i="39"/>
  <c r="AC542" i="39"/>
  <c r="AD542" i="39"/>
  <c r="AE542" i="39"/>
  <c r="AF542" i="39"/>
  <c r="AG542" i="39"/>
  <c r="AH542" i="39"/>
  <c r="AI542" i="39"/>
  <c r="AJ542" i="39"/>
  <c r="AK542" i="39"/>
  <c r="AL542" i="39"/>
  <c r="Z543" i="39"/>
  <c r="AA543" i="39"/>
  <c r="AB543" i="39"/>
  <c r="AC543" i="39"/>
  <c r="AD543" i="39"/>
  <c r="AE543" i="39"/>
  <c r="AF543" i="39"/>
  <c r="AG543" i="39"/>
  <c r="AH543" i="39"/>
  <c r="AI543" i="39"/>
  <c r="AJ543" i="39"/>
  <c r="AK543" i="39"/>
  <c r="AL543" i="39"/>
  <c r="Z544" i="39"/>
  <c r="AA544" i="39"/>
  <c r="AB544" i="39"/>
  <c r="AC544" i="39"/>
  <c r="AD544" i="39"/>
  <c r="AE544" i="39"/>
  <c r="AF544" i="39"/>
  <c r="AG544" i="39"/>
  <c r="AH544" i="39"/>
  <c r="AI544" i="39"/>
  <c r="AJ544" i="39"/>
  <c r="AK544" i="39"/>
  <c r="AL544" i="39"/>
  <c r="Z545" i="39"/>
  <c r="AA545" i="39"/>
  <c r="AB545" i="39"/>
  <c r="AC545" i="39"/>
  <c r="AD545" i="39"/>
  <c r="AE545" i="39"/>
  <c r="AF545" i="39"/>
  <c r="AG545" i="39"/>
  <c r="AH545" i="39"/>
  <c r="AI545" i="39"/>
  <c r="AJ545" i="39"/>
  <c r="AK545" i="39"/>
  <c r="AL545" i="39"/>
  <c r="Z546" i="39"/>
  <c r="AA546" i="39"/>
  <c r="AB546" i="39"/>
  <c r="AC546" i="39"/>
  <c r="AD546" i="39"/>
  <c r="AE546" i="39"/>
  <c r="AF546" i="39"/>
  <c r="AG546" i="39"/>
  <c r="AH546" i="39"/>
  <c r="AI546" i="39"/>
  <c r="AJ546" i="39"/>
  <c r="AK546" i="39"/>
  <c r="AL546" i="39"/>
  <c r="Z547" i="39"/>
  <c r="AA547" i="39"/>
  <c r="AB547" i="39"/>
  <c r="AC547" i="39"/>
  <c r="AD547" i="39"/>
  <c r="AE547" i="39"/>
  <c r="AF547" i="39"/>
  <c r="AG547" i="39"/>
  <c r="AH547" i="39"/>
  <c r="AI547" i="39"/>
  <c r="AJ547" i="39"/>
  <c r="AK547" i="39"/>
  <c r="AL547" i="39"/>
  <c r="Z548" i="39"/>
  <c r="AA548" i="39"/>
  <c r="AB548" i="39"/>
  <c r="AC548" i="39"/>
  <c r="AD548" i="39"/>
  <c r="AE548" i="39"/>
  <c r="AF548" i="39"/>
  <c r="AG548" i="39"/>
  <c r="AH548" i="39"/>
  <c r="AI548" i="39"/>
  <c r="AJ548" i="39"/>
  <c r="AK548" i="39"/>
  <c r="AL548" i="39"/>
  <c r="Z549" i="39"/>
  <c r="AA549" i="39"/>
  <c r="AB549" i="39"/>
  <c r="AC549" i="39"/>
  <c r="AD549" i="39"/>
  <c r="AE549" i="39"/>
  <c r="AF549" i="39"/>
  <c r="AG549" i="39"/>
  <c r="AH549" i="39"/>
  <c r="AI549" i="39"/>
  <c r="AJ549" i="39"/>
  <c r="AK549" i="39"/>
  <c r="AL549" i="39"/>
  <c r="Z550" i="39"/>
  <c r="AA550" i="39"/>
  <c r="AB550" i="39"/>
  <c r="AC550" i="39"/>
  <c r="AD550" i="39"/>
  <c r="AE550" i="39"/>
  <c r="AF550" i="39"/>
  <c r="AG550" i="39"/>
  <c r="AH550" i="39"/>
  <c r="AI550" i="39"/>
  <c r="AJ550" i="39"/>
  <c r="AK550" i="39"/>
  <c r="AL550" i="39"/>
  <c r="Z551" i="39"/>
  <c r="AA551" i="39"/>
  <c r="AB551" i="39"/>
  <c r="AC551" i="39"/>
  <c r="AD551" i="39"/>
  <c r="AE551" i="39"/>
  <c r="AF551" i="39"/>
  <c r="AG551" i="39"/>
  <c r="AH551" i="39"/>
  <c r="AI551" i="39"/>
  <c r="AJ551" i="39"/>
  <c r="AK551" i="39"/>
  <c r="AL551" i="39"/>
  <c r="Z552" i="39"/>
  <c r="AA552" i="39"/>
  <c r="AB552" i="39"/>
  <c r="AC552" i="39"/>
  <c r="AD552" i="39"/>
  <c r="AE552" i="39"/>
  <c r="AF552" i="39"/>
  <c r="AG552" i="39"/>
  <c r="AH552" i="39"/>
  <c r="AI552" i="39"/>
  <c r="AJ552" i="39"/>
  <c r="AK552" i="39"/>
  <c r="AL552" i="39"/>
  <c r="Z553" i="39"/>
  <c r="AA553" i="39"/>
  <c r="AB553" i="39"/>
  <c r="AC553" i="39"/>
  <c r="AD553" i="39"/>
  <c r="AE553" i="39"/>
  <c r="AF553" i="39"/>
  <c r="AG553" i="39"/>
  <c r="AH553" i="39"/>
  <c r="AI553" i="39"/>
  <c r="AJ553" i="39"/>
  <c r="AK553" i="39"/>
  <c r="AL553" i="39"/>
  <c r="Z554" i="39"/>
  <c r="AA554" i="39"/>
  <c r="AB554" i="39"/>
  <c r="AC554" i="39"/>
  <c r="AD554" i="39"/>
  <c r="AE554" i="39"/>
  <c r="AF554" i="39"/>
  <c r="AG554" i="39"/>
  <c r="AH554" i="39"/>
  <c r="AI554" i="39"/>
  <c r="AJ554" i="39"/>
  <c r="AK554" i="39"/>
  <c r="AL554" i="39"/>
  <c r="Z555" i="39"/>
  <c r="AA555" i="39"/>
  <c r="AB555" i="39"/>
  <c r="AC555" i="39"/>
  <c r="AD555" i="39"/>
  <c r="AE555" i="39"/>
  <c r="AF555" i="39"/>
  <c r="AG555" i="39"/>
  <c r="AH555" i="39"/>
  <c r="AI555" i="39"/>
  <c r="AJ555" i="39"/>
  <c r="AK555" i="39"/>
  <c r="AL555" i="39"/>
  <c r="Z556" i="39"/>
  <c r="AA556" i="39"/>
  <c r="AB556" i="39"/>
  <c r="AC556" i="39"/>
  <c r="AD556" i="39"/>
  <c r="AE556" i="39"/>
  <c r="AF556" i="39"/>
  <c r="AG556" i="39"/>
  <c r="AH556" i="39"/>
  <c r="AI556" i="39"/>
  <c r="AJ556" i="39"/>
  <c r="AK556" i="39"/>
  <c r="AL556" i="39"/>
  <c r="Z557" i="39"/>
  <c r="AA557" i="39"/>
  <c r="AB557" i="39"/>
  <c r="AC557" i="39"/>
  <c r="AD557" i="39"/>
  <c r="AE557" i="39"/>
  <c r="AF557" i="39"/>
  <c r="AG557" i="39"/>
  <c r="AH557" i="39"/>
  <c r="AI557" i="39"/>
  <c r="AJ557" i="39"/>
  <c r="AK557" i="39"/>
  <c r="AL557" i="39"/>
  <c r="Z558" i="39"/>
  <c r="AA558" i="39"/>
  <c r="AB558" i="39"/>
  <c r="AC558" i="39"/>
  <c r="AD558" i="39"/>
  <c r="AE558" i="39"/>
  <c r="AF558" i="39"/>
  <c r="AG558" i="39"/>
  <c r="AH558" i="39"/>
  <c r="AI558" i="39"/>
  <c r="AJ558" i="39"/>
  <c r="AK558" i="39"/>
  <c r="AL558" i="39"/>
  <c r="Z559" i="39"/>
  <c r="AA559" i="39"/>
  <c r="AB559" i="39"/>
  <c r="AC559" i="39"/>
  <c r="AD559" i="39"/>
  <c r="AE559" i="39"/>
  <c r="AF559" i="39"/>
  <c r="AG559" i="39"/>
  <c r="AH559" i="39"/>
  <c r="AI559" i="39"/>
  <c r="AJ559" i="39"/>
  <c r="AK559" i="39"/>
  <c r="AL559" i="39"/>
  <c r="Z560" i="39"/>
  <c r="AA560" i="39"/>
  <c r="AB560" i="39"/>
  <c r="AC560" i="39"/>
  <c r="AD560" i="39"/>
  <c r="AE560" i="39"/>
  <c r="AF560" i="39"/>
  <c r="AG560" i="39"/>
  <c r="AH560" i="39"/>
  <c r="AI560" i="39"/>
  <c r="AJ560" i="39"/>
  <c r="AK560" i="39"/>
  <c r="AL560" i="39"/>
  <c r="Z561" i="39"/>
  <c r="AA561" i="39"/>
  <c r="AB561" i="39"/>
  <c r="AC561" i="39"/>
  <c r="AD561" i="39"/>
  <c r="AE561" i="39"/>
  <c r="AF561" i="39"/>
  <c r="AG561" i="39"/>
  <c r="AH561" i="39"/>
  <c r="AI561" i="39"/>
  <c r="AJ561" i="39"/>
  <c r="AK561" i="39"/>
  <c r="AL561" i="39"/>
  <c r="Z562" i="39"/>
  <c r="AA562" i="39"/>
  <c r="AB562" i="39"/>
  <c r="AC562" i="39"/>
  <c r="AD562" i="39"/>
  <c r="AE562" i="39"/>
  <c r="AF562" i="39"/>
  <c r="AG562" i="39"/>
  <c r="AH562" i="39"/>
  <c r="AI562" i="39"/>
  <c r="AJ562" i="39"/>
  <c r="AK562" i="39"/>
  <c r="AL562" i="39"/>
  <c r="Z563" i="39"/>
  <c r="AA563" i="39"/>
  <c r="AB563" i="39"/>
  <c r="AC563" i="39"/>
  <c r="AD563" i="39"/>
  <c r="AE563" i="39"/>
  <c r="AF563" i="39"/>
  <c r="AG563" i="39"/>
  <c r="AH563" i="39"/>
  <c r="AI563" i="39"/>
  <c r="AJ563" i="39"/>
  <c r="AK563" i="39"/>
  <c r="AL563" i="39"/>
  <c r="Z564" i="39"/>
  <c r="AA564" i="39"/>
  <c r="AB564" i="39"/>
  <c r="AC564" i="39"/>
  <c r="AD564" i="39"/>
  <c r="AE564" i="39"/>
  <c r="AF564" i="39"/>
  <c r="AG564" i="39"/>
  <c r="AH564" i="39"/>
  <c r="AI564" i="39"/>
  <c r="AJ564" i="39"/>
  <c r="AK564" i="39"/>
  <c r="AL564" i="39"/>
  <c r="Z565" i="39"/>
  <c r="AA565" i="39"/>
  <c r="AB565" i="39"/>
  <c r="AC565" i="39"/>
  <c r="AD565" i="39"/>
  <c r="AE565" i="39"/>
  <c r="AF565" i="39"/>
  <c r="AG565" i="39"/>
  <c r="AH565" i="39"/>
  <c r="AI565" i="39"/>
  <c r="AJ565" i="39"/>
  <c r="AK565" i="39"/>
  <c r="AL565" i="39"/>
  <c r="Z566" i="39"/>
  <c r="AA566" i="39"/>
  <c r="AB566" i="39"/>
  <c r="AC566" i="39"/>
  <c r="AD566" i="39"/>
  <c r="AE566" i="39"/>
  <c r="AF566" i="39"/>
  <c r="AG566" i="39"/>
  <c r="AH566" i="39"/>
  <c r="AI566" i="39"/>
  <c r="AJ566" i="39"/>
  <c r="AK566" i="39"/>
  <c r="AL566" i="39"/>
  <c r="Z567" i="39"/>
  <c r="AA567" i="39"/>
  <c r="AB567" i="39"/>
  <c r="AC567" i="39"/>
  <c r="AD567" i="39"/>
  <c r="AE567" i="39"/>
  <c r="AF567" i="39"/>
  <c r="AG567" i="39"/>
  <c r="AH567" i="39"/>
  <c r="AI567" i="39"/>
  <c r="AJ567" i="39"/>
  <c r="AK567" i="39"/>
  <c r="AL567" i="39"/>
  <c r="Z568" i="39"/>
  <c r="AA568" i="39"/>
  <c r="AB568" i="39"/>
  <c r="AC568" i="39"/>
  <c r="AD568" i="39"/>
  <c r="AE568" i="39"/>
  <c r="AF568" i="39"/>
  <c r="AG568" i="39"/>
  <c r="AH568" i="39"/>
  <c r="AI568" i="39"/>
  <c r="AJ568" i="39"/>
  <c r="AK568" i="39"/>
  <c r="AL568" i="39"/>
  <c r="Z569" i="39"/>
  <c r="AA569" i="39"/>
  <c r="AB569" i="39"/>
  <c r="AC569" i="39"/>
  <c r="AD569" i="39"/>
  <c r="AE569" i="39"/>
  <c r="AF569" i="39"/>
  <c r="AG569" i="39"/>
  <c r="AH569" i="39"/>
  <c r="AI569" i="39"/>
  <c r="AJ569" i="39"/>
  <c r="AK569" i="39"/>
  <c r="AL569" i="39"/>
  <c r="Z570" i="39"/>
  <c r="AA570" i="39"/>
  <c r="AB570" i="39"/>
  <c r="AC570" i="39"/>
  <c r="AD570" i="39"/>
  <c r="AE570" i="39"/>
  <c r="AF570" i="39"/>
  <c r="AG570" i="39"/>
  <c r="AH570" i="39"/>
  <c r="AI570" i="39"/>
  <c r="AJ570" i="39"/>
  <c r="AK570" i="39"/>
  <c r="AL570" i="39"/>
  <c r="Z571" i="39"/>
  <c r="AA571" i="39"/>
  <c r="AB571" i="39"/>
  <c r="AC571" i="39"/>
  <c r="AD571" i="39"/>
  <c r="AE571" i="39"/>
  <c r="AF571" i="39"/>
  <c r="AG571" i="39"/>
  <c r="AH571" i="39"/>
  <c r="AI571" i="39"/>
  <c r="AJ571" i="39"/>
  <c r="AK571" i="39"/>
  <c r="AL571" i="39"/>
  <c r="Z572" i="39"/>
  <c r="AA572" i="39"/>
  <c r="AB572" i="39"/>
  <c r="AC572" i="39"/>
  <c r="AD572" i="39"/>
  <c r="AE572" i="39"/>
  <c r="AF572" i="39"/>
  <c r="AG572" i="39"/>
  <c r="AH572" i="39"/>
  <c r="AI572" i="39"/>
  <c r="AJ572" i="39"/>
  <c r="AK572" i="39"/>
  <c r="AL572" i="39"/>
  <c r="Z573" i="39"/>
  <c r="AA573" i="39"/>
  <c r="AB573" i="39"/>
  <c r="AC573" i="39"/>
  <c r="AD573" i="39"/>
  <c r="AE573" i="39"/>
  <c r="AF573" i="39"/>
  <c r="AG573" i="39"/>
  <c r="AH573" i="39"/>
  <c r="AI573" i="39"/>
  <c r="AJ573" i="39"/>
  <c r="AK573" i="39"/>
  <c r="AL573" i="39"/>
  <c r="Z574" i="39"/>
  <c r="AA574" i="39"/>
  <c r="AB574" i="39"/>
  <c r="AC574" i="39"/>
  <c r="AD574" i="39"/>
  <c r="AE574" i="39"/>
  <c r="AF574" i="39"/>
  <c r="AG574" i="39"/>
  <c r="AH574" i="39"/>
  <c r="AI574" i="39"/>
  <c r="AJ574" i="39"/>
  <c r="AK574" i="39"/>
  <c r="AL574" i="39"/>
  <c r="Z575" i="39"/>
  <c r="AA575" i="39"/>
  <c r="AB575" i="39"/>
  <c r="AC575" i="39"/>
  <c r="AD575" i="39"/>
  <c r="AE575" i="39"/>
  <c r="AF575" i="39"/>
  <c r="AG575" i="39"/>
  <c r="AH575" i="39"/>
  <c r="AI575" i="39"/>
  <c r="AJ575" i="39"/>
  <c r="AK575" i="39"/>
  <c r="AL575" i="39"/>
  <c r="Z576" i="39"/>
  <c r="AA576" i="39"/>
  <c r="AB576" i="39"/>
  <c r="AC576" i="39"/>
  <c r="AD576" i="39"/>
  <c r="AE576" i="39"/>
  <c r="AF576" i="39"/>
  <c r="AG576" i="39"/>
  <c r="AH576" i="39"/>
  <c r="AI576" i="39"/>
  <c r="AJ576" i="39"/>
  <c r="AK576" i="39"/>
  <c r="AL576" i="39"/>
  <c r="Z577" i="39"/>
  <c r="AA577" i="39"/>
  <c r="AB577" i="39"/>
  <c r="AC577" i="39"/>
  <c r="AD577" i="39"/>
  <c r="AE577" i="39"/>
  <c r="AF577" i="39"/>
  <c r="AG577" i="39"/>
  <c r="AH577" i="39"/>
  <c r="AI577" i="39"/>
  <c r="AJ577" i="39"/>
  <c r="AK577" i="39"/>
  <c r="AL577" i="39"/>
  <c r="Z578" i="39"/>
  <c r="AA578" i="39"/>
  <c r="AB578" i="39"/>
  <c r="AC578" i="39"/>
  <c r="AD578" i="39"/>
  <c r="AE578" i="39"/>
  <c r="AF578" i="39"/>
  <c r="AG578" i="39"/>
  <c r="AH578" i="39"/>
  <c r="AI578" i="39"/>
  <c r="AJ578" i="39"/>
  <c r="AK578" i="39"/>
  <c r="AL578" i="39"/>
  <c r="Z579" i="39"/>
  <c r="AA579" i="39"/>
  <c r="AB579" i="39"/>
  <c r="AC579" i="39"/>
  <c r="AD579" i="39"/>
  <c r="AE579" i="39"/>
  <c r="AF579" i="39"/>
  <c r="AG579" i="39"/>
  <c r="AH579" i="39"/>
  <c r="AI579" i="39"/>
  <c r="AJ579" i="39"/>
  <c r="AK579" i="39"/>
  <c r="AL579" i="39"/>
  <c r="Z580" i="39"/>
  <c r="AA580" i="39"/>
  <c r="AB580" i="39"/>
  <c r="AC580" i="39"/>
  <c r="AD580" i="39"/>
  <c r="AE580" i="39"/>
  <c r="AF580" i="39"/>
  <c r="AG580" i="39"/>
  <c r="AH580" i="39"/>
  <c r="AI580" i="39"/>
  <c r="AJ580" i="39"/>
  <c r="AK580" i="39"/>
  <c r="AL580" i="39"/>
  <c r="Z581" i="39"/>
  <c r="AA581" i="39"/>
  <c r="AB581" i="39"/>
  <c r="AC581" i="39"/>
  <c r="AD581" i="39"/>
  <c r="AE581" i="39"/>
  <c r="AF581" i="39"/>
  <c r="AG581" i="39"/>
  <c r="AH581" i="39"/>
  <c r="AI581" i="39"/>
  <c r="AJ581" i="39"/>
  <c r="AK581" i="39"/>
  <c r="AL581" i="39"/>
  <c r="Z582" i="39"/>
  <c r="AA582" i="39"/>
  <c r="AB582" i="39"/>
  <c r="AC582" i="39"/>
  <c r="AD582" i="39"/>
  <c r="AE582" i="39"/>
  <c r="AF582" i="39"/>
  <c r="AG582" i="39"/>
  <c r="AH582" i="39"/>
  <c r="AI582" i="39"/>
  <c r="AJ582" i="39"/>
  <c r="AK582" i="39"/>
  <c r="AL582" i="39"/>
  <c r="AA4" i="39"/>
  <c r="AB4" i="39"/>
  <c r="AC4" i="39"/>
  <c r="AD4" i="39"/>
  <c r="AE4" i="39"/>
  <c r="AF4" i="39"/>
  <c r="AG4" i="39"/>
  <c r="AH4" i="39"/>
  <c r="AI4" i="39"/>
  <c r="AJ4" i="39"/>
  <c r="AK4" i="39"/>
  <c r="AL4" i="39"/>
  <c r="Z4" i="39"/>
  <c r="AC3" i="1" l="1"/>
  <c r="AC4" i="1"/>
  <c r="AC5" i="1"/>
  <c r="AC6" i="1"/>
  <c r="AC7" i="1"/>
  <c r="AC8" i="1"/>
  <c r="AC9" i="1"/>
  <c r="AC10" i="1"/>
  <c r="AC11" i="1"/>
  <c r="AC12" i="1"/>
  <c r="AC13" i="1"/>
  <c r="AC14" i="1"/>
  <c r="AC15" i="1"/>
  <c r="AC16" i="1"/>
  <c r="AC17" i="1"/>
  <c r="AC18" i="1"/>
  <c r="AC19" i="1"/>
  <c r="AC20" i="1"/>
  <c r="AC21" i="1"/>
  <c r="AC22" i="1"/>
  <c r="AC23" i="1"/>
  <c r="AC43" i="1"/>
  <c r="AC25" i="1"/>
  <c r="AC26" i="1"/>
  <c r="AC27" i="1"/>
  <c r="AC28" i="1"/>
  <c r="AC29" i="1"/>
  <c r="AC30" i="1"/>
  <c r="AC31" i="1"/>
  <c r="AC554" i="1"/>
  <c r="AC33" i="1"/>
  <c r="AC34" i="1"/>
  <c r="AC35" i="1"/>
  <c r="AC36" i="1"/>
  <c r="AC37" i="1"/>
  <c r="AC38" i="1"/>
  <c r="AC32" i="1"/>
  <c r="AC40" i="1"/>
  <c r="AC41" i="1"/>
  <c r="AC42" i="1"/>
  <c r="AC24" i="1"/>
  <c r="AC44" i="1"/>
  <c r="AC45" i="1"/>
  <c r="AC46" i="1"/>
  <c r="AC47" i="1"/>
  <c r="AC48" i="1"/>
  <c r="AC49" i="1"/>
  <c r="AC50" i="1"/>
  <c r="AC51" i="1"/>
  <c r="AC52" i="1"/>
  <c r="AC53" i="1"/>
  <c r="AC54" i="1"/>
  <c r="AC55" i="1"/>
  <c r="AC56" i="1"/>
  <c r="AC84" i="1"/>
  <c r="AC58" i="1"/>
  <c r="AC59" i="1"/>
  <c r="AC60" i="1"/>
  <c r="AC61" i="1"/>
  <c r="AC62" i="1"/>
  <c r="AC63" i="1"/>
  <c r="AC64" i="1"/>
  <c r="AC65" i="1"/>
  <c r="AC66" i="1"/>
  <c r="AC67" i="1"/>
  <c r="AC68" i="1"/>
  <c r="AC69" i="1"/>
  <c r="AC70" i="1"/>
  <c r="AC71" i="1"/>
  <c r="AC72" i="1"/>
  <c r="AC73" i="1"/>
  <c r="AC74" i="1"/>
  <c r="AC75" i="1"/>
  <c r="AC76" i="1"/>
  <c r="AC77" i="1"/>
  <c r="AC78" i="1"/>
  <c r="AC79" i="1"/>
  <c r="AC80" i="1"/>
  <c r="AC81" i="1"/>
  <c r="AC82" i="1"/>
  <c r="AC83" i="1"/>
  <c r="AC551" i="1"/>
  <c r="AC85" i="1"/>
  <c r="AC86" i="1"/>
  <c r="AC87" i="1"/>
  <c r="AC88" i="1"/>
  <c r="AC89" i="1"/>
  <c r="AC90" i="1"/>
  <c r="AC552" i="1"/>
  <c r="AC92" i="1"/>
  <c r="AC93" i="1"/>
  <c r="AC94" i="1"/>
  <c r="AC95" i="1"/>
  <c r="AC96" i="1"/>
  <c r="AC97" i="1"/>
  <c r="AC98" i="1"/>
  <c r="AC99" i="1"/>
  <c r="AC100" i="1"/>
  <c r="AC101" i="1"/>
  <c r="AC102" i="1"/>
  <c r="AC103" i="1"/>
  <c r="AC104" i="1"/>
  <c r="AC105" i="1"/>
  <c r="AC106" i="1"/>
  <c r="AC107" i="1"/>
  <c r="AC108" i="1"/>
  <c r="AC109" i="1"/>
  <c r="AC110" i="1"/>
  <c r="AC549" i="1"/>
  <c r="AC112" i="1"/>
  <c r="AC113" i="1"/>
  <c r="AC114" i="1"/>
  <c r="AC115" i="1"/>
  <c r="AC116" i="1"/>
  <c r="AC117" i="1"/>
  <c r="AC118" i="1"/>
  <c r="AC119" i="1"/>
  <c r="AC120" i="1"/>
  <c r="AC548" i="1"/>
  <c r="AC122" i="1"/>
  <c r="AC550" i="1"/>
  <c r="AC124" i="1"/>
  <c r="AC125" i="1"/>
  <c r="AC126" i="1"/>
  <c r="AC127" i="1"/>
  <c r="AC128" i="1"/>
  <c r="AC129" i="1"/>
  <c r="AC130" i="1"/>
  <c r="AC131" i="1"/>
  <c r="AC132" i="1"/>
  <c r="AC133" i="1"/>
  <c r="AC134" i="1"/>
  <c r="AC135" i="1"/>
  <c r="AC136" i="1"/>
  <c r="AC137" i="1"/>
  <c r="AC138" i="1"/>
  <c r="AC139" i="1"/>
  <c r="AC140" i="1"/>
  <c r="AC141" i="1"/>
  <c r="AC142" i="1"/>
  <c r="AC57" i="1"/>
  <c r="AC144" i="1"/>
  <c r="AC145" i="1"/>
  <c r="AC146" i="1"/>
  <c r="AC553" i="1"/>
  <c r="AC148" i="1"/>
  <c r="AC149" i="1"/>
  <c r="AC39"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5" i="1"/>
  <c r="AC176" i="1"/>
  <c r="AC177" i="1"/>
  <c r="AC178" i="1"/>
  <c r="AC179" i="1"/>
  <c r="AC180" i="1"/>
  <c r="AC181" i="1"/>
  <c r="AC182" i="1"/>
  <c r="AC183" i="1"/>
  <c r="AC184" i="1"/>
  <c r="AC185" i="1"/>
  <c r="AC186" i="1"/>
  <c r="AC187" i="1"/>
  <c r="AC188" i="1"/>
  <c r="AC189" i="1"/>
  <c r="AC190" i="1"/>
  <c r="AC191" i="1"/>
  <c r="AC192" i="1"/>
  <c r="AC193" i="1"/>
  <c r="AC91" i="1"/>
  <c r="AC547" i="1"/>
  <c r="AC111" i="1"/>
  <c r="AC197" i="1"/>
  <c r="AC198" i="1"/>
  <c r="AC199" i="1"/>
  <c r="AC200" i="1"/>
  <c r="AC201" i="1"/>
  <c r="AC202" i="1"/>
  <c r="AC121" i="1"/>
  <c r="AC204" i="1"/>
  <c r="AC205" i="1"/>
  <c r="AC206" i="1"/>
  <c r="AC123" i="1"/>
  <c r="AC208" i="1"/>
  <c r="AC209" i="1"/>
  <c r="AC210" i="1"/>
  <c r="AC211" i="1"/>
  <c r="AC212" i="1"/>
  <c r="AC213" i="1"/>
  <c r="AC214" i="1"/>
  <c r="AC215" i="1"/>
  <c r="AC216" i="1"/>
  <c r="AC217" i="1"/>
  <c r="AC143" i="1"/>
  <c r="AC219" i="1"/>
  <c r="AC220" i="1"/>
  <c r="AC147" i="1"/>
  <c r="AC222" i="1"/>
  <c r="AC223" i="1"/>
  <c r="AC224" i="1"/>
  <c r="AC225" i="1"/>
  <c r="AC226" i="1"/>
  <c r="AC227" i="1"/>
  <c r="AC150" i="1"/>
  <c r="AC229" i="1"/>
  <c r="AC230" i="1"/>
  <c r="AC231" i="1"/>
  <c r="AC194" i="1"/>
  <c r="AC233" i="1"/>
  <c r="AC234" i="1"/>
  <c r="AC195" i="1"/>
  <c r="AC236" i="1"/>
  <c r="AC237" i="1"/>
  <c r="AC238" i="1"/>
  <c r="AC239" i="1"/>
  <c r="AC240" i="1"/>
  <c r="AC241" i="1"/>
  <c r="AC242" i="1"/>
  <c r="AC243" i="1"/>
  <c r="AC244" i="1"/>
  <c r="AC245" i="1"/>
  <c r="AC196" i="1"/>
  <c r="AC247" i="1"/>
  <c r="AC248" i="1"/>
  <c r="AC249" i="1"/>
  <c r="AC250" i="1"/>
  <c r="AC251" i="1"/>
  <c r="AC252" i="1"/>
  <c r="AC253" i="1"/>
  <c r="AC254" i="1"/>
  <c r="AC255" i="1"/>
  <c r="AC256" i="1"/>
  <c r="AC257" i="1"/>
  <c r="AC258" i="1"/>
  <c r="AC259" i="1"/>
  <c r="AC260" i="1"/>
  <c r="AC261" i="1"/>
  <c r="AC262" i="1"/>
  <c r="AC263" i="1"/>
  <c r="AC264" i="1"/>
  <c r="AC265" i="1"/>
  <c r="AC266" i="1"/>
  <c r="AC267" i="1"/>
  <c r="AC203" i="1"/>
  <c r="AC269" i="1"/>
  <c r="AC270" i="1"/>
  <c r="AC207" i="1"/>
  <c r="AC272" i="1"/>
  <c r="AC273" i="1"/>
  <c r="AC274" i="1"/>
  <c r="AC275" i="1"/>
  <c r="AC276" i="1"/>
  <c r="AC277" i="1"/>
  <c r="AC278" i="1"/>
  <c r="AC218" i="1"/>
  <c r="AC280" i="1"/>
  <c r="AC281" i="1"/>
  <c r="AC282" i="1"/>
  <c r="AC283" i="1"/>
  <c r="AC284" i="1"/>
  <c r="AC285" i="1"/>
  <c r="AC286" i="1"/>
  <c r="AC287" i="1"/>
  <c r="AC288" i="1"/>
  <c r="AC289" i="1"/>
  <c r="AC290" i="1"/>
  <c r="AC291" i="1"/>
  <c r="AC292" i="1"/>
  <c r="AC293" i="1"/>
  <c r="AC294" i="1"/>
  <c r="AC295" i="1"/>
  <c r="AC296" i="1"/>
  <c r="AC297" i="1"/>
  <c r="AC298" i="1"/>
  <c r="AC299" i="1"/>
  <c r="AC300" i="1"/>
  <c r="AC301" i="1"/>
  <c r="AC221" i="1"/>
  <c r="AC303" i="1"/>
  <c r="AC304" i="1"/>
  <c r="AC305" i="1"/>
  <c r="AC306" i="1"/>
  <c r="AC228" i="1"/>
  <c r="AC308" i="1"/>
  <c r="AC309" i="1"/>
  <c r="AC310" i="1"/>
  <c r="AC311" i="1"/>
  <c r="AC312" i="1"/>
  <c r="AC313" i="1"/>
  <c r="AC314" i="1"/>
  <c r="AC315" i="1"/>
  <c r="AC316" i="1"/>
  <c r="AC317" i="1"/>
  <c r="AC318" i="1"/>
  <c r="AC319" i="1"/>
  <c r="AC320" i="1"/>
  <c r="AC321" i="1"/>
  <c r="AC322" i="1"/>
  <c r="AC323" i="1"/>
  <c r="AC324" i="1"/>
  <c r="AC325" i="1"/>
  <c r="AC326" i="1"/>
  <c r="AC232" i="1"/>
  <c r="AC235" i="1"/>
  <c r="AC329" i="1"/>
  <c r="AC330" i="1"/>
  <c r="AC246" i="1"/>
  <c r="AC332" i="1"/>
  <c r="AC333" i="1"/>
  <c r="AC268"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7" i="1"/>
  <c r="AC368" i="1"/>
  <c r="AC369" i="1"/>
  <c r="AC370" i="1"/>
  <c r="AC371" i="1"/>
  <c r="AC372" i="1"/>
  <c r="AC373" i="1"/>
  <c r="AC374" i="1"/>
  <c r="AC375" i="1"/>
  <c r="AC376" i="1"/>
  <c r="AC377" i="1"/>
  <c r="AC378" i="1"/>
  <c r="AC379" i="1"/>
  <c r="AC380" i="1"/>
  <c r="AC271" i="1"/>
  <c r="AC279" i="1"/>
  <c r="AC302" i="1"/>
  <c r="AC307" i="1"/>
  <c r="AC327" i="1"/>
  <c r="AC386"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4" i="1"/>
  <c r="AC425"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0"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328" i="1"/>
  <c r="AC331" i="1"/>
  <c r="AC334" i="1"/>
  <c r="AC381" i="1"/>
  <c r="AC382" i="1"/>
  <c r="AC383" i="1"/>
  <c r="AC384" i="1"/>
  <c r="AC385" i="1"/>
  <c r="AC531" i="1"/>
  <c r="AC532" i="1"/>
  <c r="AC533" i="1"/>
  <c r="AC534" i="1"/>
  <c r="AC535" i="1"/>
  <c r="AC536" i="1"/>
  <c r="AC537" i="1"/>
  <c r="AC538" i="1"/>
  <c r="AC539" i="1"/>
  <c r="AC540" i="1"/>
  <c r="AC541" i="1"/>
  <c r="AC542" i="1"/>
  <c r="AC543" i="1"/>
  <c r="AC544" i="1"/>
  <c r="AC545" i="1"/>
  <c r="AC546"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2" i="1"/>
  <c r="AD2" i="1" l="1"/>
  <c r="AD3" i="1"/>
  <c r="AD4" i="1"/>
  <c r="AD5" i="1"/>
  <c r="AD6" i="1"/>
  <c r="AD7" i="1"/>
  <c r="AD8" i="1"/>
  <c r="AD9" i="1"/>
  <c r="AD10" i="1"/>
  <c r="AD11" i="1"/>
  <c r="AD12" i="1"/>
  <c r="AD13" i="1"/>
  <c r="AD14" i="1"/>
  <c r="AD15" i="1"/>
  <c r="AD16" i="1"/>
  <c r="AD17" i="1"/>
  <c r="AD18" i="1"/>
  <c r="AD19" i="1"/>
  <c r="AD20" i="1"/>
  <c r="AD21" i="1"/>
  <c r="AD22" i="1"/>
  <c r="AD23" i="1"/>
  <c r="AD43" i="1"/>
  <c r="AD25" i="1"/>
  <c r="AD26" i="1"/>
  <c r="AD27" i="1"/>
  <c r="AD28" i="1"/>
  <c r="AD29" i="1"/>
  <c r="AD30" i="1"/>
  <c r="AD31" i="1"/>
  <c r="AD554" i="1"/>
  <c r="AD33" i="1"/>
  <c r="AD34" i="1"/>
  <c r="AD35" i="1"/>
  <c r="AD36" i="1"/>
  <c r="AD37" i="1"/>
  <c r="AD38" i="1"/>
  <c r="AD32" i="1"/>
  <c r="AD40" i="1"/>
  <c r="AD41" i="1"/>
  <c r="AD42" i="1"/>
  <c r="AD24" i="1"/>
  <c r="AD44" i="1"/>
  <c r="AD45" i="1"/>
  <c r="AD46" i="1"/>
  <c r="AD47" i="1"/>
  <c r="AD48" i="1"/>
  <c r="AD49" i="1"/>
  <c r="AD50" i="1"/>
  <c r="AD51" i="1"/>
  <c r="AD52" i="1"/>
  <c r="AD53" i="1"/>
  <c r="AD54" i="1"/>
  <c r="AD55" i="1"/>
  <c r="AD56" i="1"/>
  <c r="AD84" i="1"/>
  <c r="AD58" i="1"/>
  <c r="AD59" i="1"/>
  <c r="AD60" i="1"/>
  <c r="AD61" i="1"/>
  <c r="AD62" i="1"/>
  <c r="AD63" i="1"/>
  <c r="AD64" i="1"/>
  <c r="AD65" i="1"/>
  <c r="AD66" i="1"/>
  <c r="AD67" i="1"/>
  <c r="AD68" i="1"/>
  <c r="AD69" i="1"/>
  <c r="AD70" i="1"/>
  <c r="AD71" i="1"/>
  <c r="AD72" i="1"/>
  <c r="AD73" i="1"/>
  <c r="AD74" i="1"/>
  <c r="AD75" i="1"/>
  <c r="AD76" i="1"/>
  <c r="AD77" i="1"/>
  <c r="AD78" i="1"/>
  <c r="AD79" i="1"/>
  <c r="AD80" i="1"/>
  <c r="AD81" i="1"/>
  <c r="AD82" i="1"/>
  <c r="AD83" i="1"/>
  <c r="AD551" i="1"/>
  <c r="AD85" i="1"/>
  <c r="AD86" i="1"/>
  <c r="AD87" i="1"/>
  <c r="AD88" i="1"/>
  <c r="AD89" i="1"/>
  <c r="AD90" i="1"/>
  <c r="AD552" i="1"/>
  <c r="AD92" i="1"/>
  <c r="AD93" i="1"/>
  <c r="AD94" i="1"/>
  <c r="AD95" i="1"/>
  <c r="AD96" i="1"/>
  <c r="AD97" i="1"/>
  <c r="AD98" i="1"/>
  <c r="AD99" i="1"/>
  <c r="AD100" i="1"/>
  <c r="AD101" i="1"/>
  <c r="AD102" i="1"/>
  <c r="AD103" i="1"/>
  <c r="AD104" i="1"/>
  <c r="AD105" i="1"/>
  <c r="AD106" i="1"/>
  <c r="AD107" i="1"/>
  <c r="AD108" i="1"/>
  <c r="AD109" i="1"/>
  <c r="AD110" i="1"/>
  <c r="AD549" i="1"/>
  <c r="AD112" i="1"/>
  <c r="AD113" i="1"/>
  <c r="AD114" i="1"/>
  <c r="AD115" i="1"/>
  <c r="AD116" i="1"/>
  <c r="AD117" i="1"/>
  <c r="AD118" i="1"/>
  <c r="AD119" i="1"/>
  <c r="AD120" i="1"/>
  <c r="AD548" i="1"/>
  <c r="AD122" i="1"/>
  <c r="AD550" i="1"/>
  <c r="AD124" i="1"/>
  <c r="AD125" i="1"/>
  <c r="AD126" i="1"/>
  <c r="AD127" i="1"/>
  <c r="AD128" i="1"/>
  <c r="AD129" i="1"/>
  <c r="AD130" i="1"/>
  <c r="AD131" i="1"/>
  <c r="AD132" i="1"/>
  <c r="AD133" i="1"/>
  <c r="AD134" i="1"/>
  <c r="AD135" i="1"/>
  <c r="AD136" i="1"/>
  <c r="AD137" i="1"/>
  <c r="AD138" i="1"/>
  <c r="AD139" i="1"/>
  <c r="AD140" i="1"/>
  <c r="AD141" i="1"/>
  <c r="AD142" i="1"/>
  <c r="AD57" i="1"/>
  <c r="AD144" i="1"/>
  <c r="AD145" i="1"/>
  <c r="AD146" i="1"/>
  <c r="AD553" i="1"/>
  <c r="AD148" i="1"/>
  <c r="AD149" i="1"/>
  <c r="AD39"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5" i="1"/>
  <c r="AD176" i="1"/>
  <c r="AD177" i="1"/>
  <c r="AD178" i="1"/>
  <c r="AD179" i="1"/>
  <c r="AD180" i="1"/>
  <c r="AD181" i="1"/>
  <c r="AD182" i="1"/>
  <c r="AD183" i="1"/>
  <c r="AD184" i="1"/>
  <c r="AD185" i="1"/>
  <c r="AD186" i="1"/>
  <c r="AD187" i="1"/>
  <c r="AD188" i="1"/>
  <c r="AD189" i="1"/>
  <c r="AD190" i="1"/>
  <c r="AD191" i="1"/>
  <c r="AD192" i="1"/>
  <c r="AD193" i="1"/>
  <c r="AD91" i="1"/>
  <c r="AD547" i="1"/>
  <c r="AD111" i="1"/>
  <c r="AD197" i="1"/>
  <c r="AD198" i="1"/>
  <c r="AD199" i="1"/>
  <c r="AD200" i="1"/>
  <c r="AD201" i="1"/>
  <c r="AD202" i="1"/>
  <c r="AD121" i="1"/>
  <c r="AD204" i="1"/>
  <c r="AD205" i="1"/>
  <c r="AD206" i="1"/>
  <c r="AD123" i="1"/>
  <c r="AD208" i="1"/>
  <c r="AD209" i="1"/>
  <c r="AD210" i="1"/>
  <c r="AD211" i="1"/>
  <c r="AD212" i="1"/>
  <c r="AD213" i="1"/>
  <c r="AD214" i="1"/>
  <c r="AD215" i="1"/>
  <c r="AD216" i="1"/>
  <c r="AD217" i="1"/>
  <c r="AD143" i="1"/>
  <c r="AD219" i="1"/>
  <c r="AD220" i="1"/>
  <c r="AD147" i="1"/>
  <c r="AD222" i="1"/>
  <c r="AD223" i="1"/>
  <c r="AD224" i="1"/>
  <c r="AD225" i="1"/>
  <c r="AD226" i="1"/>
  <c r="AD227" i="1"/>
  <c r="AD150" i="1"/>
  <c r="AD229" i="1"/>
  <c r="AD230" i="1"/>
  <c r="AD231" i="1"/>
  <c r="AD194" i="1"/>
  <c r="AD233" i="1"/>
  <c r="AD234" i="1"/>
  <c r="AD195" i="1"/>
  <c r="AD236" i="1"/>
  <c r="AD237" i="1"/>
  <c r="AD238" i="1"/>
  <c r="AD239" i="1"/>
  <c r="AD240" i="1"/>
  <c r="AD241" i="1"/>
  <c r="AD242" i="1"/>
  <c r="AD243" i="1"/>
  <c r="AD244" i="1"/>
  <c r="AD245" i="1"/>
  <c r="AD196" i="1"/>
  <c r="AD247" i="1"/>
  <c r="AD248" i="1"/>
  <c r="AD249" i="1"/>
  <c r="AD250" i="1"/>
  <c r="AD251" i="1"/>
  <c r="AD252" i="1"/>
  <c r="AD253" i="1"/>
  <c r="AD254" i="1"/>
  <c r="AD255" i="1"/>
  <c r="AD256" i="1"/>
  <c r="AD257" i="1"/>
  <c r="AD258" i="1"/>
  <c r="AD259" i="1"/>
  <c r="AD260" i="1"/>
  <c r="AD261" i="1"/>
  <c r="AD262" i="1"/>
  <c r="AD263" i="1"/>
  <c r="AD264" i="1"/>
  <c r="AD265" i="1"/>
  <c r="AD266" i="1"/>
  <c r="AD267" i="1"/>
  <c r="AD203" i="1"/>
  <c r="AD269" i="1"/>
  <c r="AD270" i="1"/>
  <c r="AD207" i="1"/>
  <c r="AD272" i="1"/>
  <c r="AD273" i="1"/>
  <c r="AD274" i="1"/>
  <c r="AD275" i="1"/>
  <c r="AD276" i="1"/>
  <c r="AD277" i="1"/>
  <c r="AD278" i="1"/>
  <c r="AD218" i="1"/>
  <c r="AD280" i="1"/>
  <c r="AD281" i="1"/>
  <c r="AD282" i="1"/>
  <c r="AD283" i="1"/>
  <c r="AD284" i="1"/>
  <c r="AD285" i="1"/>
  <c r="AD286" i="1"/>
  <c r="AD287" i="1"/>
  <c r="AD288" i="1"/>
  <c r="AD289" i="1"/>
  <c r="AD290" i="1"/>
  <c r="AD291" i="1"/>
  <c r="AD292" i="1"/>
  <c r="AD293" i="1"/>
  <c r="AD294" i="1"/>
  <c r="AD295" i="1"/>
  <c r="AD296" i="1"/>
  <c r="AD297" i="1"/>
  <c r="AD298" i="1"/>
  <c r="AD299" i="1"/>
  <c r="AD300" i="1"/>
  <c r="AD301" i="1"/>
  <c r="AD221" i="1"/>
  <c r="AD303" i="1"/>
  <c r="AD304" i="1"/>
  <c r="AD305" i="1"/>
  <c r="AD306" i="1"/>
  <c r="AD228" i="1"/>
  <c r="AD308" i="1"/>
  <c r="AD309" i="1"/>
  <c r="AD310" i="1"/>
  <c r="AD311" i="1"/>
  <c r="AD312" i="1"/>
  <c r="AD313" i="1"/>
  <c r="AD314" i="1"/>
  <c r="AD315" i="1"/>
  <c r="AD316" i="1"/>
  <c r="AD317" i="1"/>
  <c r="AD318" i="1"/>
  <c r="AD319" i="1"/>
  <c r="AD320" i="1"/>
  <c r="AD321" i="1"/>
  <c r="AD322" i="1"/>
  <c r="AD323" i="1"/>
  <c r="AD324" i="1"/>
  <c r="AD325" i="1"/>
  <c r="AD326" i="1"/>
  <c r="AD232" i="1"/>
  <c r="AD235" i="1"/>
  <c r="AD329" i="1"/>
  <c r="AD330" i="1"/>
  <c r="AD246" i="1"/>
  <c r="AD332" i="1"/>
  <c r="AD333" i="1"/>
  <c r="AD268"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7" i="1"/>
  <c r="AD368" i="1"/>
  <c r="AD369" i="1"/>
  <c r="AD370" i="1"/>
  <c r="AD371" i="1"/>
  <c r="AD372" i="1"/>
  <c r="AD373" i="1"/>
  <c r="AD374" i="1"/>
  <c r="AD375" i="1"/>
  <c r="AD376" i="1"/>
  <c r="AD377" i="1"/>
  <c r="AD378" i="1"/>
  <c r="AD379" i="1"/>
  <c r="AD380" i="1"/>
  <c r="AD271" i="1"/>
  <c r="AD279" i="1"/>
  <c r="AD302" i="1"/>
  <c r="AD307" i="1"/>
  <c r="AD327" i="1"/>
  <c r="AD386"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4" i="1"/>
  <c r="AD425"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0"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328" i="1"/>
  <c r="AD331" i="1"/>
  <c r="AD334" i="1"/>
  <c r="AD381" i="1"/>
  <c r="AD382" i="1"/>
  <c r="AD383" i="1"/>
  <c r="AD384" i="1"/>
  <c r="AD385" i="1"/>
  <c r="AD531" i="1"/>
  <c r="AD532" i="1"/>
  <c r="AD533" i="1"/>
  <c r="AD534" i="1"/>
  <c r="AD535" i="1"/>
  <c r="AD536" i="1"/>
  <c r="AD537" i="1"/>
  <c r="AD538" i="1"/>
  <c r="AD539" i="1"/>
  <c r="AD540" i="1"/>
  <c r="AD541" i="1"/>
  <c r="AD542" i="1"/>
  <c r="AD543" i="1"/>
  <c r="AD544" i="1"/>
  <c r="AD545" i="1"/>
  <c r="AD546" i="1"/>
  <c r="AD555" i="1"/>
  <c r="AD556" i="1"/>
  <c r="AD557" i="1"/>
  <c r="AD558" i="1"/>
  <c r="AD559" i="1"/>
  <c r="AD560" i="1"/>
  <c r="AD561" i="1"/>
  <c r="AD562" i="1"/>
  <c r="AD563" i="1"/>
  <c r="AD564" i="1"/>
  <c r="AD565" i="1"/>
  <c r="AD566" i="1"/>
  <c r="AD567" i="1"/>
  <c r="AD568" i="1"/>
  <c r="AD569" i="1"/>
  <c r="AD570" i="1"/>
  <c r="AD571" i="1"/>
  <c r="AD572" i="1"/>
  <c r="AD573" i="1"/>
  <c r="AD574" i="1"/>
  <c r="AD575" i="1"/>
  <c r="AD576" i="1"/>
  <c r="AD577" i="1"/>
  <c r="AD578" i="1"/>
  <c r="AD579" i="1"/>
  <c r="AD580" i="1"/>
  <c r="AC3" i="59"/>
  <c r="AC4" i="59"/>
  <c r="AC5" i="59"/>
  <c r="AC6" i="59"/>
  <c r="AC7" i="59"/>
  <c r="AC8" i="59"/>
  <c r="AC9" i="59"/>
  <c r="AC10" i="59"/>
  <c r="AC11" i="59"/>
  <c r="AC12" i="59"/>
  <c r="AC2" i="59" l="1"/>
  <c r="AB3" i="59"/>
  <c r="AE3" i="59" s="1"/>
  <c r="AB4" i="59"/>
  <c r="AE4" i="59" s="1"/>
  <c r="AB5" i="59"/>
  <c r="AE5" i="59" s="1"/>
  <c r="AB6" i="59"/>
  <c r="AE6" i="59" s="1"/>
  <c r="AB7" i="59"/>
  <c r="AE7" i="59" s="1"/>
  <c r="AB8" i="59"/>
  <c r="AE8" i="59" s="1"/>
  <c r="AB9" i="59"/>
  <c r="AE9" i="59" s="1"/>
  <c r="AB10" i="59"/>
  <c r="AE10" i="59" s="1"/>
  <c r="AB11" i="59"/>
  <c r="AE11" i="59" s="1"/>
  <c r="AB12" i="59"/>
  <c r="AE12" i="59" s="1"/>
  <c r="AB2" i="59"/>
  <c r="AE2" i="59" s="1"/>
  <c r="V3" i="59"/>
  <c r="V4" i="59"/>
  <c r="V5" i="59"/>
  <c r="V6" i="59"/>
  <c r="V7" i="59"/>
  <c r="V8" i="59"/>
  <c r="V9" i="59"/>
  <c r="V10" i="59"/>
  <c r="V11" i="59"/>
  <c r="V12" i="59"/>
  <c r="V2" i="59"/>
  <c r="U3" i="59"/>
  <c r="U4" i="59"/>
  <c r="U5" i="59"/>
  <c r="U6" i="59"/>
  <c r="U7" i="59"/>
  <c r="U8" i="59"/>
  <c r="U9" i="59"/>
  <c r="U10" i="59"/>
  <c r="U11" i="59"/>
  <c r="U12" i="59"/>
  <c r="U2" i="59"/>
  <c r="Q3" i="59"/>
  <c r="Q4" i="59"/>
  <c r="Q5" i="59"/>
  <c r="Q6" i="59"/>
  <c r="Q7" i="59"/>
  <c r="Q8" i="59"/>
  <c r="Q9" i="59"/>
  <c r="Q10" i="59"/>
  <c r="Q11" i="59"/>
  <c r="Q12" i="59"/>
  <c r="Q2" i="59"/>
  <c r="S3" i="59"/>
  <c r="S4" i="59"/>
  <c r="S5" i="59"/>
  <c r="S6" i="59"/>
  <c r="S7" i="59"/>
  <c r="S8" i="59"/>
  <c r="S9" i="59"/>
  <c r="S10" i="59"/>
  <c r="S11" i="59"/>
  <c r="S12" i="59"/>
  <c r="S2" i="59"/>
  <c r="P3" i="59"/>
  <c r="Z3" i="59" s="1"/>
  <c r="P4" i="59"/>
  <c r="Z4" i="59" s="1"/>
  <c r="P5" i="59"/>
  <c r="Z5" i="59" s="1"/>
  <c r="P6" i="59"/>
  <c r="Z6" i="59" s="1"/>
  <c r="P7" i="59"/>
  <c r="Z7" i="59" s="1"/>
  <c r="P8" i="59"/>
  <c r="Z8" i="59" s="1"/>
  <c r="P9" i="59"/>
  <c r="Z9" i="59" s="1"/>
  <c r="P10" i="59"/>
  <c r="Z10" i="59" s="1"/>
  <c r="P11" i="59"/>
  <c r="Z11" i="59" s="1"/>
  <c r="P12" i="59"/>
  <c r="Z12" i="59" s="1"/>
  <c r="P2" i="59"/>
  <c r="Z2" i="59" s="1"/>
  <c r="O3" i="59"/>
  <c r="AD3" i="59" s="1"/>
  <c r="O4" i="59"/>
  <c r="AD4" i="59" s="1"/>
  <c r="O5" i="59"/>
  <c r="AD5" i="59" s="1"/>
  <c r="O6" i="59"/>
  <c r="AD6" i="59" s="1"/>
  <c r="O7" i="59"/>
  <c r="AD7" i="59" s="1"/>
  <c r="O8" i="59"/>
  <c r="AD8" i="59" s="1"/>
  <c r="O9" i="59"/>
  <c r="AD9" i="59" s="1"/>
  <c r="O10" i="59"/>
  <c r="AD10" i="59" s="1"/>
  <c r="O11" i="59"/>
  <c r="AD11" i="59" s="1"/>
  <c r="O12" i="59"/>
  <c r="AD12" i="59" s="1"/>
  <c r="O2" i="59"/>
  <c r="AD2" i="59" s="1"/>
  <c r="D21" i="61"/>
  <c r="E21" i="61"/>
  <c r="F21" i="61"/>
  <c r="G21" i="61"/>
  <c r="H21" i="61"/>
  <c r="I21" i="61"/>
  <c r="J21" i="61"/>
  <c r="K21" i="61"/>
  <c r="L21" i="61"/>
  <c r="M21" i="61"/>
  <c r="C21" i="61"/>
  <c r="D2" i="58"/>
  <c r="D3" i="58"/>
  <c r="D4" i="58"/>
  <c r="D5" i="58"/>
  <c r="D6" i="58"/>
  <c r="D7" i="58"/>
  <c r="D8" i="58"/>
  <c r="D9" i="58"/>
  <c r="D10" i="58"/>
  <c r="D11" i="58"/>
  <c r="D12" i="58"/>
  <c r="D13" i="58"/>
  <c r="D14" i="58"/>
  <c r="D15" i="58"/>
  <c r="D16" i="58"/>
  <c r="D17" i="58"/>
  <c r="D18" i="58"/>
  <c r="D19" i="58"/>
  <c r="D20" i="58"/>
  <c r="D21" i="58"/>
  <c r="D22" i="58"/>
  <c r="D23" i="58"/>
  <c r="D24" i="58"/>
  <c r="D25" i="58"/>
  <c r="D26" i="58"/>
  <c r="D27" i="58"/>
  <c r="D28" i="58"/>
  <c r="D29" i="58"/>
  <c r="D30" i="58"/>
  <c r="D31" i="58"/>
  <c r="D32" i="58"/>
  <c r="D33" i="58"/>
  <c r="D34" i="58"/>
  <c r="D35" i="58"/>
  <c r="D36" i="58"/>
  <c r="D37" i="58"/>
  <c r="D38" i="58"/>
  <c r="D39" i="58"/>
  <c r="D40" i="58"/>
  <c r="D41" i="58"/>
  <c r="D42" i="58"/>
  <c r="D43" i="58"/>
  <c r="D44" i="58"/>
  <c r="D45" i="58"/>
  <c r="D46" i="58"/>
  <c r="D47" i="58"/>
  <c r="D48" i="58"/>
  <c r="D49" i="58"/>
  <c r="D50" i="58"/>
  <c r="D51" i="58"/>
  <c r="D52" i="58"/>
  <c r="D53" i="58"/>
  <c r="D54" i="58"/>
  <c r="D55" i="58"/>
  <c r="D56" i="58"/>
  <c r="D57" i="58"/>
  <c r="D58" i="58"/>
  <c r="D59" i="58"/>
  <c r="D60" i="58"/>
  <c r="D61" i="58"/>
  <c r="D62" i="58"/>
  <c r="D63" i="58"/>
  <c r="D64" i="58"/>
  <c r="D65" i="58"/>
  <c r="D66" i="58"/>
  <c r="D67" i="58"/>
  <c r="D68" i="58"/>
  <c r="D69" i="58"/>
  <c r="D70" i="58"/>
  <c r="D71" i="58"/>
  <c r="D72" i="58"/>
  <c r="D73" i="58"/>
  <c r="D74" i="58"/>
  <c r="D75" i="58"/>
  <c r="D76" i="58"/>
  <c r="D77" i="58"/>
  <c r="D78" i="58"/>
  <c r="D79" i="58"/>
  <c r="D80" i="58"/>
  <c r="D81" i="58"/>
  <c r="D82" i="58"/>
  <c r="D83" i="58"/>
  <c r="D84" i="58"/>
  <c r="D85" i="58"/>
  <c r="D86" i="58"/>
  <c r="D87" i="58"/>
  <c r="D88" i="58"/>
  <c r="D89" i="58"/>
  <c r="D90" i="58"/>
  <c r="D91" i="58"/>
  <c r="D92" i="58"/>
  <c r="D93" i="58"/>
  <c r="D94" i="58"/>
  <c r="D95" i="58"/>
  <c r="D96" i="58"/>
  <c r="D97" i="58"/>
  <c r="D98" i="58"/>
  <c r="D99" i="58"/>
  <c r="D100" i="58"/>
  <c r="D101" i="58"/>
  <c r="D102" i="58"/>
  <c r="D103" i="58"/>
  <c r="D104" i="58"/>
  <c r="D105" i="58"/>
  <c r="D106" i="58"/>
  <c r="D107" i="58"/>
  <c r="D108" i="58"/>
  <c r="D109" i="58"/>
  <c r="D110" i="58"/>
  <c r="D111" i="58"/>
  <c r="D112" i="58"/>
  <c r="D113" i="58"/>
  <c r="D114" i="58"/>
  <c r="D115" i="58"/>
  <c r="D116" i="58"/>
  <c r="D117" i="58"/>
  <c r="D118" i="58"/>
  <c r="D119" i="58"/>
  <c r="D120" i="58"/>
  <c r="D121" i="58"/>
  <c r="D122" i="58"/>
  <c r="D123" i="58"/>
  <c r="D124" i="58"/>
  <c r="D125" i="58"/>
  <c r="D126" i="58"/>
  <c r="D127" i="58"/>
  <c r="D128" i="58"/>
  <c r="D129" i="58"/>
  <c r="D130" i="58"/>
  <c r="D131" i="58"/>
  <c r="D132" i="58"/>
  <c r="D133" i="58"/>
  <c r="D134" i="58"/>
  <c r="D135" i="58"/>
  <c r="D136" i="58"/>
  <c r="D137" i="58"/>
  <c r="D138" i="58"/>
  <c r="D139" i="58"/>
  <c r="D140" i="58"/>
  <c r="D141" i="58"/>
  <c r="D142" i="58"/>
  <c r="D143" i="58"/>
  <c r="D144" i="58"/>
  <c r="D145" i="58"/>
  <c r="D146" i="58"/>
  <c r="D147" i="58"/>
  <c r="D148" i="58"/>
  <c r="D149" i="58"/>
  <c r="D150" i="58"/>
  <c r="D151" i="58"/>
  <c r="D152" i="58"/>
  <c r="D153" i="58"/>
  <c r="D154" i="58"/>
  <c r="D155" i="58"/>
  <c r="D156" i="58"/>
  <c r="D157" i="58"/>
  <c r="D158" i="58"/>
  <c r="D159" i="58"/>
  <c r="D160" i="58"/>
  <c r="D161" i="58"/>
  <c r="D162" i="58"/>
  <c r="D163" i="58"/>
  <c r="D164" i="58"/>
  <c r="D165" i="58"/>
  <c r="D166" i="58"/>
  <c r="D167" i="58"/>
  <c r="D168" i="58"/>
  <c r="D169" i="58"/>
  <c r="D170" i="58"/>
  <c r="D171" i="58"/>
  <c r="D172" i="58"/>
  <c r="D173" i="58"/>
  <c r="D174" i="58"/>
  <c r="D175" i="58"/>
  <c r="D176" i="58"/>
  <c r="D177" i="58"/>
  <c r="D178" i="58"/>
  <c r="D179" i="58"/>
  <c r="D180" i="58"/>
  <c r="D181" i="58"/>
  <c r="D182" i="58"/>
  <c r="D183" i="58"/>
  <c r="D184" i="58"/>
  <c r="D185" i="58"/>
  <c r="D186" i="58"/>
  <c r="D187" i="58"/>
  <c r="D188" i="58"/>
  <c r="D189" i="58"/>
  <c r="D190" i="58"/>
  <c r="D191" i="58"/>
  <c r="D192" i="58"/>
  <c r="D193" i="58"/>
  <c r="D194" i="58"/>
  <c r="D195" i="58"/>
  <c r="D196" i="58"/>
  <c r="D197" i="58"/>
  <c r="D198" i="58"/>
  <c r="D199" i="58"/>
  <c r="D200" i="58"/>
  <c r="D201" i="58"/>
  <c r="D202" i="58"/>
  <c r="D203" i="58"/>
  <c r="D204" i="58"/>
  <c r="D205" i="58"/>
  <c r="D206" i="58"/>
  <c r="D207" i="58"/>
  <c r="D208" i="58"/>
  <c r="D209" i="58"/>
  <c r="D210" i="58"/>
  <c r="D211" i="58"/>
  <c r="D212" i="58"/>
  <c r="D213" i="58"/>
  <c r="D214" i="58"/>
  <c r="D215" i="58"/>
  <c r="D216" i="58"/>
  <c r="D217" i="58"/>
  <c r="D218" i="58"/>
  <c r="D219" i="58"/>
  <c r="D220" i="58"/>
  <c r="D221" i="58"/>
  <c r="D222" i="58"/>
  <c r="D223" i="58"/>
  <c r="D224" i="58"/>
  <c r="D225" i="58"/>
  <c r="D226" i="58"/>
  <c r="D227" i="58"/>
  <c r="D228" i="58"/>
  <c r="D229" i="58"/>
  <c r="D230" i="58"/>
  <c r="D231" i="58"/>
  <c r="D232" i="58"/>
  <c r="D233" i="58"/>
  <c r="D234" i="58"/>
  <c r="D235" i="58"/>
  <c r="D236" i="58"/>
  <c r="D237" i="58"/>
  <c r="D238" i="58"/>
  <c r="D239" i="58"/>
  <c r="D240" i="58"/>
  <c r="D241" i="58"/>
  <c r="D242" i="58"/>
  <c r="D243" i="58"/>
  <c r="D244" i="58"/>
  <c r="D245" i="58"/>
  <c r="D246" i="58"/>
  <c r="D247" i="58"/>
  <c r="D248" i="58"/>
  <c r="D249" i="58"/>
  <c r="D250" i="58"/>
  <c r="D251" i="58"/>
  <c r="D252" i="58"/>
  <c r="D253" i="58"/>
  <c r="D254" i="58"/>
  <c r="D255" i="58"/>
  <c r="D256" i="58"/>
  <c r="D257" i="58"/>
  <c r="D258" i="58"/>
  <c r="D259" i="58"/>
  <c r="D260" i="58"/>
  <c r="D261" i="58"/>
  <c r="D262" i="58"/>
  <c r="D263" i="58"/>
  <c r="D264" i="58"/>
  <c r="D265" i="58"/>
  <c r="D266" i="58"/>
  <c r="D267" i="58"/>
  <c r="D268" i="58"/>
  <c r="D269" i="58"/>
  <c r="D270" i="58"/>
  <c r="D271" i="58"/>
  <c r="D272" i="58"/>
  <c r="D273" i="58"/>
  <c r="D274" i="58"/>
  <c r="D275" i="58"/>
  <c r="D276" i="58"/>
  <c r="D277" i="58"/>
  <c r="D278" i="58"/>
  <c r="D279" i="58"/>
  <c r="D280" i="58"/>
  <c r="D281" i="58"/>
  <c r="D282" i="58"/>
  <c r="D283" i="58"/>
  <c r="D284" i="58"/>
  <c r="D285" i="58"/>
  <c r="D286" i="58"/>
  <c r="D287" i="58"/>
  <c r="D288" i="58"/>
  <c r="D289" i="58"/>
  <c r="D290" i="58"/>
  <c r="D291" i="58"/>
  <c r="D292" i="58"/>
  <c r="D293" i="58"/>
  <c r="D294" i="58"/>
  <c r="D295" i="58"/>
  <c r="D296" i="58"/>
  <c r="D297" i="58"/>
  <c r="D298" i="58"/>
  <c r="D299" i="58"/>
  <c r="D300" i="58"/>
  <c r="D301" i="58"/>
  <c r="D302" i="58"/>
  <c r="D303" i="58"/>
  <c r="D304" i="58"/>
  <c r="D305" i="58"/>
  <c r="D306" i="58"/>
  <c r="D307" i="58"/>
  <c r="D308" i="58"/>
  <c r="D309" i="58"/>
  <c r="D310" i="58"/>
  <c r="D311" i="58"/>
  <c r="D312" i="58"/>
  <c r="D313" i="58"/>
  <c r="D314" i="58"/>
  <c r="D315" i="58"/>
  <c r="D316" i="58"/>
  <c r="D317" i="58"/>
  <c r="D318" i="58"/>
  <c r="D319" i="58"/>
  <c r="D320" i="58"/>
  <c r="D321" i="58"/>
  <c r="D322" i="58"/>
  <c r="D323" i="58"/>
  <c r="D324" i="58"/>
  <c r="D325" i="58"/>
  <c r="D326" i="58"/>
  <c r="D327" i="58"/>
  <c r="D328" i="58"/>
  <c r="D329" i="58"/>
  <c r="D330" i="58"/>
  <c r="D331" i="58"/>
  <c r="D332" i="58"/>
  <c r="D333" i="58"/>
  <c r="D334" i="58"/>
  <c r="D335" i="58"/>
  <c r="D336" i="58"/>
  <c r="D337" i="58"/>
  <c r="D338" i="58"/>
  <c r="D339" i="58"/>
  <c r="D340" i="58"/>
  <c r="D341" i="58"/>
  <c r="D342" i="58"/>
  <c r="D343" i="58"/>
  <c r="D344" i="58"/>
  <c r="D345" i="58"/>
  <c r="D346" i="58"/>
  <c r="D347" i="58"/>
  <c r="D348" i="58"/>
  <c r="D349" i="58"/>
  <c r="D350" i="58"/>
  <c r="D351" i="58"/>
  <c r="D352" i="58"/>
  <c r="D353" i="58"/>
  <c r="D354" i="58"/>
  <c r="D355" i="58"/>
  <c r="D356" i="58"/>
  <c r="D357" i="58"/>
  <c r="D358" i="58"/>
  <c r="D359" i="58"/>
  <c r="D360" i="58"/>
  <c r="D361" i="58"/>
  <c r="D362" i="58"/>
  <c r="D363" i="58"/>
  <c r="D364" i="58"/>
  <c r="D365" i="58"/>
  <c r="D366" i="58"/>
  <c r="D367" i="58"/>
  <c r="D368" i="58"/>
  <c r="D369" i="58"/>
  <c r="D370" i="58"/>
  <c r="D371" i="58"/>
  <c r="D372" i="58"/>
  <c r="D373" i="58"/>
  <c r="D374" i="58"/>
  <c r="D375" i="58"/>
  <c r="D376" i="58"/>
  <c r="D377" i="58"/>
  <c r="D378" i="58"/>
  <c r="D379" i="58"/>
  <c r="D380" i="58"/>
  <c r="D381" i="58"/>
  <c r="D382" i="58"/>
  <c r="D383" i="58"/>
  <c r="D384" i="58"/>
  <c r="D385" i="58"/>
  <c r="D386" i="58"/>
  <c r="D387" i="58"/>
  <c r="D388" i="58"/>
  <c r="D389" i="58"/>
  <c r="D390" i="58"/>
  <c r="D391" i="58"/>
  <c r="D392" i="58"/>
  <c r="D393" i="58"/>
  <c r="D394" i="58"/>
  <c r="D395" i="58"/>
  <c r="D396" i="58"/>
  <c r="D397" i="58"/>
  <c r="D398" i="58"/>
  <c r="D399" i="58"/>
  <c r="D400" i="58"/>
  <c r="D401" i="58"/>
  <c r="D402" i="58"/>
  <c r="D403" i="58"/>
  <c r="D404" i="58"/>
  <c r="D405" i="58"/>
  <c r="D406" i="58"/>
  <c r="D407" i="58"/>
  <c r="D408" i="58"/>
  <c r="D409" i="58"/>
  <c r="D410" i="58"/>
  <c r="D411" i="58"/>
  <c r="D412" i="58"/>
  <c r="D413" i="58"/>
  <c r="D414" i="58"/>
  <c r="D415" i="58"/>
  <c r="D416" i="58"/>
  <c r="D417" i="58"/>
  <c r="D418" i="58"/>
  <c r="D419" i="58"/>
  <c r="D420" i="58"/>
  <c r="D421" i="58"/>
  <c r="D422" i="58"/>
  <c r="D423" i="58"/>
  <c r="D424" i="58"/>
  <c r="D425" i="58"/>
  <c r="D426" i="58"/>
  <c r="D427" i="58"/>
  <c r="D428" i="58"/>
  <c r="D429" i="58"/>
  <c r="D430" i="58"/>
  <c r="D431" i="58"/>
  <c r="D432" i="58"/>
  <c r="D433" i="58"/>
  <c r="D434" i="58"/>
  <c r="D435" i="58"/>
  <c r="D436" i="58"/>
  <c r="D437" i="58"/>
  <c r="D438" i="58"/>
  <c r="D439" i="58"/>
  <c r="D440" i="58"/>
  <c r="D441" i="58"/>
  <c r="D442" i="58"/>
  <c r="D443" i="58"/>
  <c r="D444" i="58"/>
  <c r="D445" i="58"/>
  <c r="D446" i="58"/>
  <c r="D447" i="58"/>
  <c r="D448" i="58"/>
  <c r="D449" i="58"/>
  <c r="D450" i="58"/>
  <c r="D451" i="58"/>
  <c r="D452" i="58"/>
  <c r="D453" i="58"/>
  <c r="D454" i="58"/>
  <c r="D455" i="58"/>
  <c r="D456" i="58"/>
  <c r="D457" i="58"/>
  <c r="D458" i="58"/>
  <c r="D459" i="58"/>
  <c r="D460" i="58"/>
  <c r="D461" i="58"/>
  <c r="D462" i="58"/>
  <c r="D463" i="58"/>
  <c r="D464" i="58"/>
  <c r="D465" i="58"/>
  <c r="D466" i="58"/>
  <c r="D467" i="58"/>
  <c r="D468" i="58"/>
  <c r="D469" i="58"/>
  <c r="D470" i="58"/>
  <c r="D471" i="58"/>
  <c r="D472" i="58"/>
  <c r="D473" i="58"/>
  <c r="D474" i="58"/>
  <c r="D475" i="58"/>
  <c r="D476" i="58"/>
  <c r="D477" i="58"/>
  <c r="D478" i="58"/>
  <c r="D479" i="58"/>
  <c r="D480" i="58"/>
  <c r="D481" i="58"/>
  <c r="D482" i="58"/>
  <c r="D483" i="58"/>
  <c r="D484" i="58"/>
  <c r="D485" i="58"/>
  <c r="D486" i="58"/>
  <c r="D487" i="58"/>
  <c r="D488" i="58"/>
  <c r="D489" i="58"/>
  <c r="D490" i="58"/>
  <c r="D491" i="58"/>
  <c r="D492" i="58"/>
  <c r="D493" i="58"/>
  <c r="D494" i="58"/>
  <c r="D495" i="58"/>
  <c r="D496" i="58"/>
  <c r="D497" i="58"/>
  <c r="D498" i="58"/>
  <c r="D499" i="58"/>
  <c r="D500" i="58"/>
  <c r="D501" i="58"/>
  <c r="D502" i="58"/>
  <c r="D503" i="58"/>
  <c r="D504" i="58"/>
  <c r="D505" i="58"/>
  <c r="D506" i="58"/>
  <c r="D507" i="58"/>
  <c r="D508" i="58"/>
  <c r="D509" i="58"/>
  <c r="D510" i="58"/>
  <c r="D511" i="58"/>
  <c r="D512" i="58"/>
  <c r="D513" i="58"/>
  <c r="D514" i="58"/>
  <c r="D515" i="58"/>
  <c r="D516" i="58"/>
  <c r="D517" i="58"/>
  <c r="D518" i="58"/>
  <c r="D519" i="58"/>
  <c r="D520" i="58"/>
  <c r="D521" i="58"/>
  <c r="D522" i="58"/>
  <c r="D523" i="58"/>
  <c r="D524" i="58"/>
  <c r="D525" i="58"/>
  <c r="D526" i="58"/>
  <c r="D527" i="58"/>
  <c r="D528" i="58"/>
  <c r="D529" i="58"/>
  <c r="D530" i="58"/>
  <c r="D531" i="58"/>
  <c r="D532" i="58"/>
  <c r="D533" i="58"/>
  <c r="D534" i="58"/>
  <c r="D535" i="58"/>
  <c r="D536" i="58"/>
  <c r="D537" i="58"/>
  <c r="D538" i="58"/>
  <c r="D539" i="58"/>
  <c r="D540" i="58"/>
  <c r="D541" i="58"/>
  <c r="D542" i="58"/>
  <c r="D543" i="58"/>
  <c r="D544" i="58"/>
  <c r="D545" i="58"/>
  <c r="D546" i="58"/>
  <c r="D547" i="58"/>
  <c r="D548" i="58"/>
  <c r="D549" i="58"/>
  <c r="D550" i="58"/>
  <c r="D551" i="58"/>
  <c r="D552" i="58"/>
  <c r="D553" i="58"/>
  <c r="D554" i="58"/>
  <c r="D555" i="58"/>
  <c r="D556" i="58"/>
  <c r="D557" i="58"/>
  <c r="D558" i="58"/>
  <c r="D559" i="58"/>
  <c r="D560" i="58"/>
  <c r="D561" i="58"/>
  <c r="D562" i="58"/>
  <c r="D563" i="58"/>
  <c r="D564" i="58"/>
  <c r="D565" i="58"/>
  <c r="D566" i="58"/>
  <c r="D567" i="58"/>
  <c r="D568" i="58"/>
  <c r="D569" i="58"/>
  <c r="D570" i="58"/>
  <c r="D571" i="58"/>
  <c r="D572" i="58"/>
  <c r="D573" i="58"/>
  <c r="D574" i="58"/>
  <c r="D575" i="58"/>
  <c r="D576" i="58"/>
  <c r="D577" i="58"/>
  <c r="D578" i="58"/>
  <c r="D579" i="58"/>
  <c r="D580" i="58"/>
  <c r="D581" i="58"/>
  <c r="D582" i="58"/>
  <c r="D583" i="58"/>
  <c r="D584" i="58"/>
  <c r="D585" i="58"/>
  <c r="D586" i="58"/>
  <c r="D587" i="58"/>
  <c r="D588" i="58"/>
  <c r="D589" i="58"/>
  <c r="D590" i="58"/>
  <c r="D591" i="58"/>
  <c r="D592" i="58"/>
  <c r="D593" i="58"/>
  <c r="D594" i="58"/>
  <c r="D595" i="58"/>
  <c r="D596" i="58"/>
  <c r="D597" i="58"/>
  <c r="D598" i="58"/>
  <c r="D599" i="58"/>
  <c r="D600" i="58"/>
  <c r="D601" i="58"/>
  <c r="D602" i="58"/>
  <c r="D603" i="58"/>
  <c r="D604" i="58"/>
  <c r="D605" i="58"/>
  <c r="D606" i="58"/>
  <c r="D607" i="58"/>
  <c r="D608" i="58"/>
  <c r="D609" i="58"/>
  <c r="D610" i="58"/>
  <c r="D611" i="58"/>
  <c r="D612" i="58"/>
  <c r="D613" i="58"/>
  <c r="D614" i="58"/>
  <c r="D615" i="58"/>
  <c r="D616" i="58"/>
  <c r="D617" i="58"/>
  <c r="D618" i="58"/>
  <c r="D619" i="58"/>
  <c r="D620" i="58"/>
  <c r="D621" i="58"/>
  <c r="D622" i="58"/>
  <c r="D623" i="58"/>
  <c r="D624" i="58"/>
  <c r="D625" i="58"/>
  <c r="D626" i="58"/>
  <c r="D627" i="58"/>
  <c r="D628" i="58"/>
  <c r="D629" i="58"/>
  <c r="D630" i="58"/>
  <c r="D631" i="58"/>
  <c r="D632" i="58"/>
  <c r="D633" i="58"/>
  <c r="D634" i="58"/>
  <c r="D635" i="58"/>
  <c r="D636" i="58"/>
  <c r="D637" i="58"/>
  <c r="D638" i="58"/>
  <c r="D639" i="58"/>
  <c r="D640" i="58"/>
  <c r="D641" i="58"/>
  <c r="D642" i="58"/>
  <c r="D643" i="58"/>
  <c r="D644" i="58"/>
  <c r="D645" i="58"/>
  <c r="D646" i="58"/>
  <c r="D647" i="58"/>
  <c r="D648" i="58"/>
  <c r="D649" i="58"/>
  <c r="D650" i="58"/>
  <c r="D651" i="58"/>
  <c r="D652" i="58"/>
  <c r="D653" i="58"/>
  <c r="D654" i="58"/>
  <c r="D655" i="58"/>
  <c r="D656" i="58"/>
  <c r="D657" i="58"/>
  <c r="D658" i="58"/>
  <c r="D659" i="58"/>
  <c r="D660" i="58"/>
  <c r="D661" i="58"/>
  <c r="D662" i="58"/>
  <c r="D663" i="58"/>
  <c r="D664" i="58"/>
  <c r="D665" i="58"/>
  <c r="D666" i="58"/>
  <c r="D667" i="58"/>
  <c r="D668" i="58"/>
  <c r="D669" i="58"/>
  <c r="D670" i="58"/>
  <c r="D671" i="58"/>
  <c r="D672" i="58"/>
  <c r="D673" i="58"/>
  <c r="D674" i="58"/>
  <c r="D675" i="58"/>
  <c r="D676" i="58"/>
  <c r="D677" i="58"/>
  <c r="D678" i="58"/>
  <c r="D679" i="58"/>
  <c r="D680" i="58"/>
  <c r="D681" i="58"/>
  <c r="D682" i="58"/>
  <c r="D683" i="58"/>
  <c r="D684" i="58"/>
  <c r="D685" i="58"/>
  <c r="D686" i="58"/>
  <c r="D687" i="58"/>
  <c r="D688" i="58"/>
  <c r="D689" i="58"/>
  <c r="D690" i="58"/>
  <c r="D691" i="58"/>
  <c r="D692" i="58"/>
  <c r="D693" i="58"/>
  <c r="D694" i="58"/>
  <c r="D695" i="58"/>
  <c r="D696" i="58"/>
  <c r="D697" i="58"/>
  <c r="D698" i="58"/>
  <c r="D699" i="58"/>
  <c r="D700" i="58"/>
  <c r="D701" i="58"/>
  <c r="D702" i="58"/>
  <c r="D703" i="58"/>
  <c r="D704" i="58"/>
  <c r="D705" i="58"/>
  <c r="D706" i="58"/>
  <c r="D707" i="58"/>
  <c r="D708" i="58"/>
  <c r="D709" i="58"/>
  <c r="D710" i="58"/>
  <c r="D711" i="58"/>
  <c r="D712" i="58"/>
  <c r="D713" i="58"/>
  <c r="D714" i="58"/>
  <c r="D715" i="58"/>
  <c r="D716" i="58"/>
  <c r="D717" i="58"/>
  <c r="D718" i="58"/>
  <c r="D719" i="58"/>
  <c r="D720" i="58"/>
  <c r="D721" i="58"/>
  <c r="D722" i="58"/>
  <c r="D723" i="58"/>
  <c r="D724" i="58"/>
  <c r="D725" i="58"/>
  <c r="D726" i="58"/>
  <c r="D727" i="58"/>
  <c r="D728" i="58"/>
  <c r="D729" i="58"/>
  <c r="D730" i="58"/>
  <c r="D731" i="58"/>
  <c r="D732" i="58"/>
  <c r="D733" i="58"/>
  <c r="D734" i="58"/>
  <c r="D735" i="58"/>
  <c r="D736" i="58"/>
  <c r="D737" i="58"/>
  <c r="D738" i="58"/>
  <c r="D739" i="58"/>
  <c r="D740" i="58"/>
  <c r="D741" i="58"/>
  <c r="D742" i="58"/>
  <c r="D743" i="58"/>
  <c r="D744" i="58"/>
  <c r="D745" i="58"/>
  <c r="D746" i="58"/>
  <c r="D747" i="58"/>
  <c r="D748" i="58"/>
  <c r="D749" i="58"/>
  <c r="D750" i="58"/>
  <c r="D751" i="58"/>
  <c r="D752" i="58"/>
  <c r="D753" i="58"/>
  <c r="D754" i="58"/>
  <c r="D755" i="58"/>
  <c r="D756" i="58"/>
  <c r="D757" i="58"/>
  <c r="D758" i="58"/>
  <c r="D759" i="58"/>
  <c r="D760" i="58"/>
  <c r="D761" i="58"/>
  <c r="D762" i="58"/>
  <c r="D763" i="58"/>
  <c r="D764" i="58"/>
  <c r="D765" i="58"/>
  <c r="D766" i="58"/>
  <c r="D767" i="58"/>
  <c r="D768" i="58"/>
  <c r="D769" i="58"/>
  <c r="D770" i="58"/>
  <c r="D771" i="58"/>
  <c r="D772" i="58"/>
  <c r="D773" i="58"/>
  <c r="D774" i="58"/>
  <c r="D775" i="58"/>
  <c r="D776" i="58"/>
  <c r="D777" i="58"/>
  <c r="D778" i="58"/>
  <c r="D779" i="58"/>
  <c r="D780" i="58"/>
  <c r="D781" i="58"/>
  <c r="D782" i="58"/>
  <c r="D783" i="58"/>
  <c r="D784" i="58"/>
  <c r="D785" i="58"/>
  <c r="D786" i="58"/>
  <c r="D787" i="58"/>
  <c r="D788" i="58"/>
  <c r="D789" i="58"/>
  <c r="D790" i="58"/>
  <c r="D791" i="58"/>
  <c r="D792" i="58"/>
  <c r="D793" i="58"/>
  <c r="D794" i="58"/>
  <c r="D795" i="58"/>
  <c r="D796" i="58"/>
  <c r="D797" i="58"/>
  <c r="D798" i="58"/>
  <c r="D799" i="58"/>
  <c r="D800" i="58"/>
  <c r="D801" i="58"/>
  <c r="D802" i="58"/>
  <c r="D803" i="58"/>
  <c r="D804" i="58"/>
  <c r="D805" i="58"/>
  <c r="D806" i="58"/>
  <c r="D807" i="58"/>
  <c r="D808" i="58"/>
  <c r="D809" i="58"/>
  <c r="D810" i="58"/>
  <c r="D811" i="58"/>
  <c r="D812" i="58"/>
  <c r="D813" i="58"/>
  <c r="D814" i="58"/>
  <c r="D815" i="58"/>
  <c r="D816" i="58"/>
  <c r="D817" i="58"/>
  <c r="AA12" i="59" l="1"/>
  <c r="W12" i="59"/>
  <c r="AA8" i="59"/>
  <c r="W8" i="59"/>
  <c r="AA4" i="59"/>
  <c r="W4" i="59"/>
  <c r="X11" i="59"/>
  <c r="X7" i="59"/>
  <c r="X3" i="59"/>
  <c r="Y10" i="59"/>
  <c r="Y6" i="59"/>
  <c r="AA11" i="59"/>
  <c r="W11" i="59"/>
  <c r="AA7" i="59"/>
  <c r="W7" i="59"/>
  <c r="AA3" i="59"/>
  <c r="W3" i="59"/>
  <c r="X10" i="59"/>
  <c r="X6" i="59"/>
  <c r="Y2" i="59"/>
  <c r="Y9" i="59"/>
  <c r="Y5" i="59"/>
  <c r="AA10" i="59"/>
  <c r="W10" i="59"/>
  <c r="AA6" i="59"/>
  <c r="W6" i="59"/>
  <c r="X2" i="59"/>
  <c r="X9" i="59"/>
  <c r="X5" i="59"/>
  <c r="Y12" i="59"/>
  <c r="Y8" i="59"/>
  <c r="Y4" i="59"/>
  <c r="AA2" i="59"/>
  <c r="W2" i="59"/>
  <c r="AA9" i="59"/>
  <c r="W9" i="59"/>
  <c r="AA5" i="59"/>
  <c r="W5" i="59"/>
  <c r="X12" i="59"/>
  <c r="X8" i="59"/>
  <c r="X4" i="59"/>
  <c r="Y11" i="59"/>
  <c r="Y7" i="59"/>
  <c r="Y3" i="59"/>
  <c r="K5" i="59"/>
  <c r="G4" i="59"/>
  <c r="F5" i="59"/>
  <c r="R9" i="59"/>
  <c r="R5" i="59"/>
  <c r="R2" i="59"/>
  <c r="E10" i="59"/>
  <c r="E6" i="59"/>
  <c r="J7" i="59"/>
  <c r="J3" i="59"/>
  <c r="F4" i="59"/>
  <c r="J10" i="59"/>
  <c r="D6" i="59"/>
  <c r="F11" i="59"/>
  <c r="F7" i="59"/>
  <c r="F3" i="59"/>
  <c r="G12" i="59"/>
  <c r="G8" i="59"/>
  <c r="G9" i="59"/>
  <c r="H2" i="59"/>
  <c r="J11" i="59"/>
  <c r="J12" i="59"/>
  <c r="H6" i="59"/>
  <c r="H5" i="59"/>
  <c r="H10" i="59"/>
  <c r="E7" i="59"/>
  <c r="E11" i="59"/>
  <c r="E5" i="59"/>
  <c r="F10" i="59"/>
  <c r="F9" i="59"/>
  <c r="F8" i="59"/>
  <c r="F6" i="59"/>
  <c r="D2" i="59"/>
  <c r="D9" i="59"/>
  <c r="D5" i="59"/>
  <c r="F2" i="59"/>
  <c r="I12" i="59"/>
  <c r="I11" i="59"/>
  <c r="I10" i="59"/>
  <c r="I9" i="59"/>
  <c r="I8" i="59"/>
  <c r="I7" i="59"/>
  <c r="I6" i="59"/>
  <c r="I5" i="59"/>
  <c r="I4" i="59"/>
  <c r="I3" i="59"/>
  <c r="E12" i="59"/>
  <c r="E8" i="59"/>
  <c r="E4" i="59"/>
  <c r="J2" i="59"/>
  <c r="J9" i="59"/>
  <c r="J5" i="59"/>
  <c r="D10" i="59"/>
  <c r="E9" i="59"/>
  <c r="J6" i="59"/>
  <c r="D12" i="59"/>
  <c r="D8" i="59"/>
  <c r="D4" i="59"/>
  <c r="G2" i="59"/>
  <c r="H12" i="59"/>
  <c r="H11" i="59"/>
  <c r="H9" i="59"/>
  <c r="H8" i="59"/>
  <c r="H7" i="59"/>
  <c r="H4" i="59"/>
  <c r="H3" i="59"/>
  <c r="E3" i="59"/>
  <c r="J8" i="59"/>
  <c r="J4" i="59"/>
  <c r="R10" i="59"/>
  <c r="R6" i="59"/>
  <c r="E2" i="59"/>
  <c r="I2" i="59"/>
  <c r="F12" i="59"/>
  <c r="D11" i="59"/>
  <c r="D7" i="59"/>
  <c r="D3" i="59"/>
  <c r="G11" i="59"/>
  <c r="G10" i="59"/>
  <c r="G7" i="59"/>
  <c r="G6" i="59"/>
  <c r="G5" i="59"/>
  <c r="G3" i="59"/>
  <c r="R11" i="59"/>
  <c r="R7" i="59"/>
  <c r="R3" i="59"/>
  <c r="R12" i="59"/>
  <c r="R8" i="59"/>
  <c r="R4" i="59"/>
  <c r="T12" i="59"/>
  <c r="T8" i="59"/>
  <c r="T5" i="59"/>
  <c r="T11" i="59"/>
  <c r="T7" i="59"/>
  <c r="T3" i="59"/>
  <c r="T4" i="59"/>
  <c r="T10" i="59"/>
  <c r="T6" i="59"/>
  <c r="T2" i="59"/>
  <c r="T9" i="59"/>
  <c r="K10" i="59"/>
  <c r="K2" i="59"/>
  <c r="K6" i="59"/>
  <c r="M12" i="59"/>
  <c r="L11" i="59"/>
  <c r="N9" i="59"/>
  <c r="N2" i="59"/>
  <c r="L12" i="59"/>
  <c r="K11" i="59"/>
  <c r="N10" i="59"/>
  <c r="M9" i="59"/>
  <c r="L8" i="59"/>
  <c r="K7" i="59"/>
  <c r="N6" i="59"/>
  <c r="M5" i="59"/>
  <c r="L4" i="59"/>
  <c r="K3" i="59"/>
  <c r="M2" i="59"/>
  <c r="N5" i="59"/>
  <c r="M4" i="59"/>
  <c r="L3" i="59"/>
  <c r="K12" i="59"/>
  <c r="N11" i="59"/>
  <c r="M10" i="59"/>
  <c r="L9" i="59"/>
  <c r="K8" i="59"/>
  <c r="N7" i="59"/>
  <c r="M6" i="59"/>
  <c r="L5" i="59"/>
  <c r="K4" i="59"/>
  <c r="N3" i="59"/>
  <c r="M8" i="59"/>
  <c r="L7" i="59"/>
  <c r="L2" i="59"/>
  <c r="N12" i="59"/>
  <c r="M11" i="59"/>
  <c r="L10" i="59"/>
  <c r="K9" i="59"/>
  <c r="N8" i="59"/>
  <c r="M7" i="59"/>
  <c r="L6" i="59"/>
  <c r="N4" i="59"/>
  <c r="M3" i="59"/>
  <c r="Q580" i="1" l="1"/>
  <c r="Q579" i="1"/>
  <c r="Q578" i="1"/>
  <c r="Q577" i="1"/>
  <c r="Q576" i="1"/>
  <c r="Q575" i="1"/>
  <c r="Q574" i="1"/>
  <c r="Q573" i="1"/>
  <c r="Q572" i="1"/>
  <c r="Q571" i="1"/>
  <c r="Q570" i="1"/>
  <c r="Q569" i="1"/>
  <c r="Q568" i="1"/>
  <c r="Q567" i="1"/>
  <c r="Q566" i="1"/>
  <c r="Q565" i="1"/>
  <c r="Q564" i="1"/>
  <c r="Q563" i="1"/>
  <c r="Q562" i="1"/>
  <c r="Q561" i="1"/>
  <c r="Q560" i="1"/>
  <c r="Q559" i="1"/>
  <c r="Q558" i="1"/>
  <c r="Q557" i="1"/>
  <c r="Q556" i="1"/>
  <c r="Q555" i="1"/>
  <c r="Q546" i="1"/>
  <c r="Q545" i="1"/>
  <c r="Q544" i="1"/>
  <c r="Q543" i="1"/>
  <c r="Q542" i="1"/>
  <c r="Q541" i="1"/>
  <c r="Q540" i="1"/>
  <c r="Q539" i="1"/>
  <c r="Q538" i="1"/>
  <c r="Q537" i="1"/>
  <c r="Q536" i="1"/>
  <c r="Q535" i="1"/>
  <c r="Q534" i="1"/>
  <c r="Q533" i="1"/>
  <c r="Q532" i="1"/>
  <c r="Q531" i="1"/>
  <c r="Q385" i="1"/>
  <c r="Q384" i="1"/>
  <c r="Q383" i="1"/>
  <c r="Q382" i="1"/>
  <c r="Q381" i="1"/>
  <c r="Q334" i="1"/>
  <c r="Q331" i="1"/>
  <c r="Q328" i="1"/>
  <c r="Q530" i="1"/>
  <c r="Q529" i="1"/>
  <c r="Q528" i="1"/>
  <c r="Q527" i="1"/>
  <c r="Q526" i="1"/>
  <c r="Q525" i="1"/>
  <c r="Q524" i="1"/>
  <c r="Q523" i="1"/>
  <c r="Q522" i="1"/>
  <c r="Q521" i="1"/>
  <c r="Q520" i="1"/>
  <c r="Q519" i="1"/>
  <c r="Q518" i="1"/>
  <c r="Q517" i="1"/>
  <c r="Q516" i="1"/>
  <c r="Q515" i="1"/>
  <c r="Q514" i="1"/>
  <c r="Q513" i="1"/>
  <c r="Q512" i="1"/>
  <c r="Q511" i="1"/>
  <c r="Q510" i="1"/>
  <c r="Q509" i="1"/>
  <c r="Q508" i="1"/>
  <c r="Q507" i="1"/>
  <c r="Q506" i="1"/>
  <c r="Q505" i="1"/>
  <c r="Q504" i="1"/>
  <c r="Q503" i="1"/>
  <c r="Q502" i="1"/>
  <c r="Q501" i="1"/>
  <c r="Q500" i="1"/>
  <c r="Q499" i="1"/>
  <c r="Q498" i="1"/>
  <c r="Q497" i="1"/>
  <c r="Q496" i="1"/>
  <c r="Q495" i="1"/>
  <c r="Q494" i="1"/>
  <c r="Q493" i="1"/>
  <c r="Q492" i="1"/>
  <c r="Q491" i="1"/>
  <c r="Q490" i="1"/>
  <c r="Q489" i="1"/>
  <c r="Q488" i="1"/>
  <c r="Q487" i="1"/>
  <c r="Q486" i="1"/>
  <c r="Q485" i="1"/>
  <c r="Q484" i="1"/>
  <c r="Q483" i="1"/>
  <c r="Q482" i="1"/>
  <c r="Q481" i="1"/>
  <c r="Q480" i="1"/>
  <c r="Q479" i="1"/>
  <c r="Q478" i="1"/>
  <c r="Q477" i="1"/>
  <c r="Q476" i="1"/>
  <c r="Q475" i="1"/>
  <c r="Q474" i="1"/>
  <c r="Q473" i="1"/>
  <c r="Q472" i="1"/>
  <c r="Q471" i="1"/>
  <c r="Q470" i="1"/>
  <c r="Q469" i="1"/>
  <c r="Q468" i="1"/>
  <c r="Q467" i="1"/>
  <c r="Q466" i="1"/>
  <c r="Q465" i="1"/>
  <c r="Q464" i="1"/>
  <c r="Q463" i="1"/>
  <c r="Q462" i="1"/>
  <c r="Q461" i="1"/>
  <c r="Q460" i="1"/>
  <c r="Q459" i="1"/>
  <c r="Q458" i="1"/>
  <c r="Q457" i="1"/>
  <c r="Q456" i="1"/>
  <c r="Q455" i="1"/>
  <c r="Q454" i="1"/>
  <c r="Q453" i="1"/>
  <c r="Q452" i="1"/>
  <c r="Q451" i="1"/>
  <c r="Q450" i="1"/>
  <c r="Q449" i="1"/>
  <c r="Q448" i="1"/>
  <c r="Q447" i="1"/>
  <c r="Q446" i="1"/>
  <c r="Q445" i="1"/>
  <c r="Q444" i="1"/>
  <c r="Q443" i="1"/>
  <c r="Q442" i="1"/>
  <c r="Q441" i="1"/>
  <c r="Q440" i="1"/>
  <c r="Q439" i="1"/>
  <c r="Q438" i="1"/>
  <c r="Q437" i="1"/>
  <c r="Q436" i="1"/>
  <c r="Q435" i="1"/>
  <c r="Q434" i="1"/>
  <c r="Q433" i="1"/>
  <c r="Q432" i="1"/>
  <c r="Q431" i="1"/>
  <c r="Q430" i="1"/>
  <c r="Q429" i="1"/>
  <c r="Q428" i="1"/>
  <c r="Q427" i="1"/>
  <c r="Q426" i="1"/>
  <c r="Q425" i="1"/>
  <c r="Q424" i="1"/>
  <c r="Q423" i="1"/>
  <c r="Q422" i="1"/>
  <c r="Q421" i="1"/>
  <c r="Q420" i="1"/>
  <c r="Q419" i="1"/>
  <c r="Q418" i="1"/>
  <c r="Q417" i="1"/>
  <c r="Q416" i="1"/>
  <c r="Q415" i="1"/>
  <c r="Q414" i="1"/>
  <c r="Q413" i="1"/>
  <c r="Q412" i="1"/>
  <c r="Q411" i="1"/>
  <c r="Q410" i="1"/>
  <c r="Q409" i="1"/>
  <c r="Q408" i="1"/>
  <c r="Q407" i="1"/>
  <c r="Q406" i="1"/>
  <c r="Q405" i="1"/>
  <c r="Q404" i="1"/>
  <c r="Q403" i="1"/>
  <c r="Q402" i="1"/>
  <c r="Q401" i="1"/>
  <c r="Q400" i="1"/>
  <c r="Q399" i="1"/>
  <c r="Q398" i="1"/>
  <c r="Q397" i="1"/>
  <c r="Q396" i="1"/>
  <c r="Q395" i="1"/>
  <c r="Q394" i="1"/>
  <c r="Q393" i="1"/>
  <c r="Q392" i="1"/>
  <c r="Q391" i="1"/>
  <c r="Q390" i="1"/>
  <c r="Q389" i="1"/>
  <c r="Q388" i="1"/>
  <c r="Q387" i="1"/>
  <c r="Q386" i="1"/>
  <c r="Q327" i="1"/>
  <c r="Q307" i="1"/>
  <c r="Q302" i="1"/>
  <c r="Q279" i="1"/>
  <c r="Q271" i="1"/>
  <c r="Q380" i="1"/>
  <c r="Q379" i="1"/>
  <c r="Q378" i="1"/>
  <c r="Q377" i="1"/>
  <c r="Q376" i="1"/>
  <c r="Q375" i="1"/>
  <c r="Q374" i="1"/>
  <c r="Q373" i="1"/>
  <c r="Q372" i="1"/>
  <c r="Q371" i="1"/>
  <c r="Q370" i="1"/>
  <c r="Q369" i="1"/>
  <c r="Q368" i="1"/>
  <c r="Q367" i="1"/>
  <c r="Q366" i="1"/>
  <c r="Q365" i="1"/>
  <c r="Q364" i="1"/>
  <c r="Q363" i="1"/>
  <c r="Q362" i="1"/>
  <c r="Q361" i="1"/>
  <c r="Q360" i="1"/>
  <c r="Q359" i="1"/>
  <c r="Q358" i="1"/>
  <c r="Q357" i="1"/>
  <c r="Q356" i="1"/>
  <c r="Q355" i="1"/>
  <c r="Q354" i="1"/>
  <c r="Q353" i="1"/>
  <c r="Q352" i="1"/>
  <c r="Q351" i="1"/>
  <c r="Q350" i="1"/>
  <c r="Q349" i="1"/>
  <c r="Q348" i="1"/>
  <c r="Q347" i="1"/>
  <c r="Q346" i="1"/>
  <c r="Q345" i="1"/>
  <c r="Q344" i="1"/>
  <c r="Q343" i="1"/>
  <c r="Q342" i="1"/>
  <c r="Q341" i="1"/>
  <c r="Q340" i="1"/>
  <c r="Q339" i="1"/>
  <c r="Q338" i="1"/>
  <c r="Q337" i="1"/>
  <c r="Q336" i="1"/>
  <c r="Q335" i="1"/>
  <c r="Q268" i="1"/>
  <c r="Q333" i="1"/>
  <c r="Q332" i="1"/>
  <c r="Q246" i="1"/>
  <c r="Q330" i="1"/>
  <c r="Q329" i="1"/>
  <c r="Q235" i="1"/>
  <c r="Q232" i="1"/>
  <c r="Q326" i="1"/>
  <c r="Q325" i="1"/>
  <c r="Q324" i="1"/>
  <c r="Q323" i="1"/>
  <c r="Q322" i="1"/>
  <c r="Q321" i="1"/>
  <c r="Q320" i="1"/>
  <c r="Q319" i="1"/>
  <c r="Q318" i="1"/>
  <c r="Q317" i="1"/>
  <c r="Q316" i="1"/>
  <c r="Q315" i="1"/>
  <c r="Q314" i="1"/>
  <c r="Q313" i="1"/>
  <c r="Q312" i="1"/>
  <c r="Q311" i="1"/>
  <c r="Q310" i="1"/>
  <c r="Q309" i="1"/>
  <c r="Q308" i="1"/>
  <c r="Q228" i="1"/>
  <c r="Q306" i="1"/>
  <c r="Q305" i="1"/>
  <c r="Q304" i="1"/>
  <c r="Q303" i="1"/>
  <c r="Q221" i="1"/>
  <c r="Q301" i="1"/>
  <c r="Q300" i="1"/>
  <c r="Q299" i="1"/>
  <c r="Q298" i="1"/>
  <c r="Q297" i="1"/>
  <c r="Q296" i="1"/>
  <c r="Q295" i="1"/>
  <c r="Q294" i="1"/>
  <c r="Q293" i="1"/>
  <c r="Q292" i="1"/>
  <c r="Q291" i="1"/>
  <c r="Q290" i="1"/>
  <c r="Q289" i="1"/>
  <c r="Q288" i="1"/>
  <c r="Q287" i="1"/>
  <c r="Q286" i="1"/>
  <c r="Q285" i="1"/>
  <c r="Q284" i="1"/>
  <c r="Q283" i="1"/>
  <c r="Q282" i="1"/>
  <c r="Q281" i="1"/>
  <c r="Q280" i="1"/>
  <c r="Q218" i="1"/>
  <c r="Q278" i="1"/>
  <c r="Q277" i="1"/>
  <c r="Q276" i="1"/>
  <c r="Q275" i="1"/>
  <c r="Q274" i="1"/>
  <c r="Q273" i="1"/>
  <c r="Q272" i="1"/>
  <c r="Q207" i="1"/>
  <c r="Q270" i="1"/>
  <c r="Q269" i="1"/>
  <c r="Q203" i="1"/>
  <c r="Q267" i="1"/>
  <c r="Q266" i="1"/>
  <c r="Q265" i="1"/>
  <c r="Q264" i="1"/>
  <c r="Q263" i="1"/>
  <c r="Q262" i="1"/>
  <c r="Q261" i="1"/>
  <c r="Q260" i="1"/>
  <c r="Q259" i="1"/>
  <c r="Q258" i="1"/>
  <c r="Q257" i="1"/>
  <c r="Q256" i="1"/>
  <c r="Q255" i="1"/>
  <c r="Q254" i="1"/>
  <c r="Q253" i="1"/>
  <c r="Q252" i="1"/>
  <c r="Q251" i="1"/>
  <c r="Q250" i="1"/>
  <c r="Q249" i="1"/>
  <c r="Q248" i="1"/>
  <c r="Q247" i="1"/>
  <c r="Q196" i="1"/>
  <c r="Q245" i="1"/>
  <c r="Q244" i="1"/>
  <c r="Q243" i="1"/>
  <c r="Q242" i="1"/>
  <c r="Q241" i="1"/>
  <c r="Q240" i="1"/>
  <c r="Q239" i="1"/>
  <c r="Q238" i="1"/>
  <c r="Q237" i="1"/>
  <c r="Q236" i="1"/>
  <c r="Q195" i="1"/>
  <c r="Q234" i="1"/>
  <c r="Q233" i="1"/>
  <c r="Q194" i="1"/>
  <c r="Q231" i="1"/>
  <c r="Q230" i="1"/>
  <c r="Q229" i="1"/>
  <c r="Q150" i="1"/>
  <c r="Q227" i="1"/>
  <c r="Q226" i="1"/>
  <c r="Q225" i="1"/>
  <c r="Q224" i="1"/>
  <c r="Q223" i="1"/>
  <c r="Q222" i="1"/>
  <c r="Q147" i="1"/>
  <c r="Q220" i="1"/>
  <c r="Q219" i="1"/>
  <c r="Q143" i="1"/>
  <c r="Q217" i="1"/>
  <c r="Q216" i="1"/>
  <c r="Q215" i="1"/>
  <c r="Q214" i="1"/>
  <c r="Q213" i="1"/>
  <c r="Q212" i="1"/>
  <c r="Q211" i="1"/>
  <c r="Q210" i="1"/>
  <c r="Q209" i="1"/>
  <c r="Q208" i="1"/>
  <c r="Q123" i="1"/>
  <c r="Q206" i="1"/>
  <c r="Q205" i="1"/>
  <c r="Q204" i="1"/>
  <c r="Q121" i="1"/>
  <c r="Q202" i="1"/>
  <c r="Q201" i="1"/>
  <c r="Q200" i="1"/>
  <c r="Q199" i="1"/>
  <c r="Q198" i="1"/>
  <c r="Q197" i="1"/>
  <c r="Q111" i="1"/>
  <c r="Q547" i="1"/>
  <c r="Q91" i="1"/>
  <c r="Q193" i="1"/>
  <c r="Q192" i="1"/>
  <c r="Q191" i="1"/>
  <c r="Q190" i="1"/>
  <c r="Q189" i="1"/>
  <c r="Q188" i="1"/>
  <c r="Q187" i="1"/>
  <c r="Q186" i="1"/>
  <c r="Q185" i="1"/>
  <c r="Q184" i="1"/>
  <c r="Q183" i="1"/>
  <c r="Q182" i="1"/>
  <c r="Q181" i="1"/>
  <c r="Q180" i="1"/>
  <c r="Q179" i="1"/>
  <c r="Q178" i="1"/>
  <c r="Q177" i="1"/>
  <c r="Q176" i="1"/>
  <c r="Q175" i="1"/>
  <c r="Q174" i="1"/>
  <c r="Q173" i="1"/>
  <c r="Q172" i="1"/>
  <c r="Q171" i="1"/>
  <c r="Q170" i="1"/>
  <c r="Q169" i="1"/>
  <c r="Q168" i="1"/>
  <c r="Q167" i="1"/>
  <c r="Q166" i="1"/>
  <c r="Q165" i="1"/>
  <c r="Q164" i="1"/>
  <c r="Q163" i="1"/>
  <c r="Q162" i="1"/>
  <c r="Q161" i="1"/>
  <c r="Q160" i="1"/>
  <c r="Q159" i="1"/>
  <c r="Q158" i="1"/>
  <c r="Q157" i="1"/>
  <c r="Q156" i="1"/>
  <c r="Q155" i="1"/>
  <c r="Q154" i="1"/>
  <c r="Q153" i="1"/>
  <c r="Q152" i="1"/>
  <c r="Q151" i="1"/>
  <c r="Q39" i="1"/>
  <c r="Q149" i="1"/>
  <c r="Q148" i="1"/>
  <c r="Q553" i="1"/>
  <c r="Q146" i="1"/>
  <c r="Q145" i="1"/>
  <c r="Q144" i="1"/>
  <c r="Q57" i="1"/>
  <c r="Q142" i="1"/>
  <c r="Q141" i="1"/>
  <c r="Q140" i="1"/>
  <c r="Q139" i="1"/>
  <c r="Q138" i="1"/>
  <c r="Q137" i="1"/>
  <c r="Q136" i="1"/>
  <c r="Q135" i="1"/>
  <c r="Q134" i="1"/>
  <c r="Q133" i="1"/>
  <c r="Q132" i="1"/>
  <c r="Q131" i="1"/>
  <c r="Q130" i="1"/>
  <c r="Q129" i="1"/>
  <c r="Q128" i="1"/>
  <c r="Q127" i="1"/>
  <c r="Q126" i="1"/>
  <c r="Q125" i="1"/>
  <c r="Q124" i="1"/>
  <c r="Q550" i="1"/>
  <c r="Q122" i="1"/>
  <c r="Q548" i="1"/>
  <c r="Q120" i="1"/>
  <c r="Q119" i="1"/>
  <c r="Q118" i="1"/>
  <c r="Q117" i="1"/>
  <c r="Q116" i="1"/>
  <c r="Q115" i="1"/>
  <c r="Q114" i="1"/>
  <c r="Q113" i="1"/>
  <c r="Q112" i="1"/>
  <c r="Q549" i="1"/>
  <c r="Q110" i="1"/>
  <c r="Q109" i="1"/>
  <c r="Q108" i="1"/>
  <c r="Q107" i="1"/>
  <c r="Q106" i="1"/>
  <c r="Q105" i="1"/>
  <c r="Q104" i="1"/>
  <c r="Q103" i="1"/>
  <c r="Q102" i="1"/>
  <c r="Q101" i="1"/>
  <c r="Q100" i="1"/>
  <c r="Q99" i="1"/>
  <c r="Q98" i="1"/>
  <c r="Q97" i="1"/>
  <c r="Q96" i="1"/>
  <c r="Q95" i="1"/>
  <c r="Q94" i="1"/>
  <c r="Q93" i="1"/>
  <c r="Q92" i="1"/>
  <c r="Q552" i="1"/>
  <c r="Q90" i="1"/>
  <c r="Q89" i="1"/>
  <c r="Q88" i="1"/>
  <c r="Q87" i="1"/>
  <c r="Q86" i="1"/>
  <c r="Q85" i="1"/>
  <c r="Q551" i="1"/>
  <c r="Q83" i="1"/>
  <c r="Q82" i="1"/>
  <c r="Q81" i="1"/>
  <c r="Q80" i="1"/>
  <c r="Q79" i="1"/>
  <c r="Q78" i="1"/>
  <c r="Q77" i="1"/>
  <c r="Q76" i="1"/>
  <c r="Q75" i="1"/>
  <c r="Q74" i="1"/>
  <c r="Q73" i="1"/>
  <c r="Q72" i="1"/>
  <c r="Q71" i="1"/>
  <c r="Q70" i="1"/>
  <c r="Q69" i="1"/>
  <c r="Q68" i="1"/>
  <c r="Q67" i="1"/>
  <c r="Q66" i="1"/>
  <c r="Q65" i="1"/>
  <c r="Q64" i="1"/>
  <c r="Q63" i="1"/>
  <c r="Q62" i="1"/>
  <c r="Q61" i="1"/>
  <c r="Q60" i="1"/>
  <c r="Q59" i="1"/>
  <c r="Q58" i="1"/>
  <c r="Q84" i="1"/>
  <c r="Q56" i="1"/>
  <c r="Q55" i="1"/>
  <c r="Q54" i="1"/>
  <c r="Q53" i="1"/>
  <c r="Q52" i="1"/>
  <c r="Q51" i="1"/>
  <c r="Q50" i="1"/>
  <c r="Q49" i="1"/>
  <c r="Q48" i="1"/>
  <c r="Q47" i="1"/>
  <c r="Q46" i="1"/>
  <c r="Q45" i="1"/>
  <c r="Q44" i="1"/>
  <c r="Q24" i="1"/>
  <c r="Q42" i="1"/>
  <c r="Q41" i="1"/>
  <c r="Q40" i="1"/>
  <c r="Q32" i="1"/>
  <c r="Q38" i="1"/>
  <c r="Q37" i="1"/>
  <c r="Q36" i="1"/>
  <c r="Q35" i="1"/>
  <c r="Q34" i="1"/>
  <c r="Q33" i="1"/>
  <c r="Q554" i="1"/>
  <c r="Q31" i="1"/>
  <c r="Q30" i="1"/>
  <c r="Q29" i="1"/>
  <c r="Q28" i="1"/>
  <c r="Q27" i="1"/>
  <c r="Q26" i="1"/>
  <c r="Q25" i="1"/>
  <c r="Q43" i="1"/>
  <c r="Q23" i="1"/>
  <c r="Q22" i="1"/>
  <c r="Q21" i="1"/>
  <c r="Q20" i="1"/>
  <c r="Q19" i="1"/>
  <c r="Q18" i="1"/>
  <c r="Q17" i="1"/>
  <c r="Q16" i="1"/>
  <c r="Q15" i="1"/>
  <c r="Q14" i="1"/>
  <c r="Q13" i="1"/>
  <c r="Q12" i="1"/>
  <c r="Q11" i="1"/>
  <c r="Q10" i="1"/>
  <c r="Q9" i="1"/>
  <c r="Q8" i="1"/>
  <c r="Q7" i="1"/>
  <c r="Q6" i="1"/>
  <c r="Q5" i="1"/>
  <c r="Q4" i="1"/>
  <c r="A3" i="1"/>
  <c r="A4" i="1" s="1"/>
  <c r="A5" i="1" s="1"/>
  <c r="A6" i="1" s="1"/>
  <c r="A7" i="1" s="1"/>
  <c r="A8" i="1" s="1"/>
  <c r="A9" i="1" s="1"/>
  <c r="A10" i="1" s="1"/>
  <c r="A11" i="1" s="1"/>
  <c r="A12" i="1" s="1"/>
  <c r="A13" i="1" s="1"/>
  <c r="A14" i="1" s="1"/>
  <c r="A15" i="1" s="1"/>
  <c r="A16" i="1" s="1"/>
  <c r="A17" i="1" s="1"/>
  <c r="A18" i="1" s="1"/>
  <c r="A19" i="1" s="1"/>
  <c r="A20" i="1" s="1"/>
  <c r="A21" i="1" s="1"/>
  <c r="A22" i="1" s="1"/>
  <c r="A23" i="1" s="1"/>
  <c r="Q3" i="1"/>
  <c r="Q2" i="1"/>
  <c r="P7" i="37"/>
  <c r="Q7" i="37" s="1"/>
  <c r="AN5" i="39"/>
  <c r="AN6" i="39" s="1"/>
  <c r="AN7" i="39" s="1"/>
  <c r="AN8" i="39" s="1"/>
  <c r="AN9" i="39" s="1"/>
  <c r="AN10" i="39" s="1"/>
  <c r="AN11" i="39" s="1"/>
  <c r="AN12" i="39" s="1"/>
  <c r="AN13" i="39" s="1"/>
  <c r="AN14" i="39" s="1"/>
  <c r="AN15" i="39" s="1"/>
  <c r="AN16" i="39" s="1"/>
  <c r="AN17" i="39" s="1"/>
  <c r="AN18" i="39" s="1"/>
  <c r="AN19" i="39" s="1"/>
  <c r="AN20" i="39" s="1"/>
  <c r="AN21" i="39" s="1"/>
  <c r="AN22" i="39" s="1"/>
  <c r="AN23" i="39" s="1"/>
  <c r="AN24" i="39" s="1"/>
  <c r="AN25" i="39" s="1"/>
  <c r="AN26" i="39" s="1"/>
  <c r="AN27" i="39" s="1"/>
  <c r="AN28" i="39" s="1"/>
  <c r="AN29" i="39" s="1"/>
  <c r="AN30" i="39" s="1"/>
  <c r="AN31" i="39" s="1"/>
  <c r="AN32" i="39" s="1"/>
  <c r="AN33" i="39" s="1"/>
  <c r="AN34" i="39" s="1"/>
  <c r="AN35" i="39" s="1"/>
  <c r="AN36" i="39" s="1"/>
  <c r="AN37" i="39" s="1"/>
  <c r="AN38" i="39" s="1"/>
  <c r="AN39" i="39" s="1"/>
  <c r="AN40" i="39" s="1"/>
  <c r="AN41" i="39" s="1"/>
  <c r="AN42" i="39" s="1"/>
  <c r="AN43" i="39" s="1"/>
  <c r="AN44" i="39" s="1"/>
  <c r="AN45" i="39" s="1"/>
  <c r="AN46" i="39" s="1"/>
  <c r="AN47" i="39" s="1"/>
  <c r="AN48" i="39" s="1"/>
  <c r="AN49" i="39" s="1"/>
  <c r="AN50" i="39" s="1"/>
  <c r="AN51" i="39" s="1"/>
  <c r="AN52" i="39" s="1"/>
  <c r="AN53" i="39" s="1"/>
  <c r="AN54" i="39" s="1"/>
  <c r="AN55" i="39" s="1"/>
  <c r="AN56" i="39" s="1"/>
  <c r="AN57" i="39" s="1"/>
  <c r="AN58" i="39" s="1"/>
  <c r="AN59" i="39" s="1"/>
  <c r="AN60" i="39" s="1"/>
  <c r="AN61" i="39" s="1"/>
  <c r="AN62" i="39" s="1"/>
  <c r="AN63" i="39" s="1"/>
  <c r="AN64" i="39" s="1"/>
  <c r="AN65" i="39" s="1"/>
  <c r="AN66" i="39" s="1"/>
  <c r="AN67" i="39" s="1"/>
  <c r="AN68" i="39" s="1"/>
  <c r="AN69" i="39" s="1"/>
  <c r="AN70" i="39" s="1"/>
  <c r="AN71" i="39" s="1"/>
  <c r="AN72" i="39" s="1"/>
  <c r="AN73" i="39" s="1"/>
  <c r="AN74" i="39" s="1"/>
  <c r="AN75" i="39" s="1"/>
  <c r="AN76" i="39" s="1"/>
  <c r="AN77" i="39" s="1"/>
  <c r="AN78" i="39" s="1"/>
  <c r="AN79" i="39" s="1"/>
  <c r="AN80" i="39" s="1"/>
  <c r="AN81" i="39" s="1"/>
  <c r="AN82" i="39" s="1"/>
  <c r="AN83" i="39" s="1"/>
  <c r="AN84" i="39" s="1"/>
  <c r="AN85" i="39" s="1"/>
  <c r="AN86" i="39" s="1"/>
  <c r="AN87" i="39" s="1"/>
  <c r="AN88" i="39" s="1"/>
  <c r="AN89" i="39" s="1"/>
  <c r="AN90" i="39" s="1"/>
  <c r="AN91" i="39" s="1"/>
  <c r="AN92" i="39" s="1"/>
  <c r="AN93" i="39" s="1"/>
  <c r="AN94" i="39" s="1"/>
  <c r="AN95" i="39" s="1"/>
  <c r="AN96" i="39" s="1"/>
  <c r="AN97" i="39" s="1"/>
  <c r="AN98" i="39" s="1"/>
  <c r="AN99" i="39" s="1"/>
  <c r="AN100" i="39" s="1"/>
  <c r="AN101" i="39" s="1"/>
  <c r="AN102" i="39" s="1"/>
  <c r="AN103" i="39" s="1"/>
  <c r="AN104" i="39" s="1"/>
  <c r="AN105" i="39" s="1"/>
  <c r="AN106" i="39" s="1"/>
  <c r="AN107" i="39" s="1"/>
  <c r="AN108" i="39" s="1"/>
  <c r="AN109" i="39" s="1"/>
  <c r="AN110" i="39" s="1"/>
  <c r="AN111" i="39" s="1"/>
  <c r="AN112" i="39" s="1"/>
  <c r="AN113" i="39" s="1"/>
  <c r="AN114" i="39" s="1"/>
  <c r="AN115" i="39" s="1"/>
  <c r="AN116" i="39" s="1"/>
  <c r="AN117" i="39" s="1"/>
  <c r="AN118" i="39" s="1"/>
  <c r="AN119" i="39" s="1"/>
  <c r="AN120" i="39" s="1"/>
  <c r="AN121" i="39" s="1"/>
  <c r="AN122" i="39" s="1"/>
  <c r="AN123" i="39" s="1"/>
  <c r="AN124" i="39" s="1"/>
  <c r="AN125" i="39" s="1"/>
  <c r="AN126" i="39" s="1"/>
  <c r="AN127" i="39" s="1"/>
  <c r="AN128" i="39" s="1"/>
  <c r="AN129" i="39" s="1"/>
  <c r="AN130" i="39" s="1"/>
  <c r="AN131" i="39" s="1"/>
  <c r="AN132" i="39" s="1"/>
  <c r="AN133" i="39" s="1"/>
  <c r="AN134" i="39" s="1"/>
  <c r="AN135" i="39" s="1"/>
  <c r="AN136" i="39" s="1"/>
  <c r="AN137" i="39" s="1"/>
  <c r="AN138" i="39" s="1"/>
  <c r="AN139" i="39" s="1"/>
  <c r="AN140" i="39" s="1"/>
  <c r="AN141" i="39" s="1"/>
  <c r="AN142" i="39" s="1"/>
  <c r="AN143" i="39" s="1"/>
  <c r="AN144" i="39" s="1"/>
  <c r="AN145" i="39" s="1"/>
  <c r="AN146" i="39" s="1"/>
  <c r="AN147" i="39" s="1"/>
  <c r="AN148" i="39" s="1"/>
  <c r="AN149" i="39" s="1"/>
  <c r="AN150" i="39" s="1"/>
  <c r="AN151" i="39" s="1"/>
  <c r="AN152" i="39" s="1"/>
  <c r="AN153" i="39" s="1"/>
  <c r="AN154" i="39" s="1"/>
  <c r="AN155" i="39" s="1"/>
  <c r="AN156" i="39" s="1"/>
  <c r="AN157" i="39" s="1"/>
  <c r="AN158" i="39" s="1"/>
  <c r="AN159" i="39" s="1"/>
  <c r="AN160" i="39" s="1"/>
  <c r="AN161" i="39" s="1"/>
  <c r="AN162" i="39" s="1"/>
  <c r="AN163" i="39" s="1"/>
  <c r="AN164" i="39" s="1"/>
  <c r="AN165" i="39" s="1"/>
  <c r="AN166" i="39" s="1"/>
  <c r="AN167" i="39" s="1"/>
  <c r="AN168" i="39" s="1"/>
  <c r="AN169" i="39" s="1"/>
  <c r="AN170" i="39" s="1"/>
  <c r="AN171" i="39" s="1"/>
  <c r="AN172" i="39" s="1"/>
  <c r="AN173" i="39" s="1"/>
  <c r="AN174" i="39" s="1"/>
  <c r="AN175" i="39" s="1"/>
  <c r="AN176" i="39" s="1"/>
  <c r="AN177" i="39" s="1"/>
  <c r="AN178" i="39" s="1"/>
  <c r="AN179" i="39" s="1"/>
  <c r="AN180" i="39" s="1"/>
  <c r="AN181" i="39" s="1"/>
  <c r="AN182" i="39" s="1"/>
  <c r="AN183" i="39" s="1"/>
  <c r="AN184" i="39" s="1"/>
  <c r="AN185" i="39" s="1"/>
  <c r="AN186" i="39" s="1"/>
  <c r="AN187" i="39" s="1"/>
  <c r="AN188" i="39" s="1"/>
  <c r="AN189" i="39" s="1"/>
  <c r="AN190" i="39" s="1"/>
  <c r="AN191" i="39" s="1"/>
  <c r="AN192" i="39" s="1"/>
  <c r="AN193" i="39" s="1"/>
  <c r="AN194" i="39" s="1"/>
  <c r="AN195" i="39" s="1"/>
  <c r="AN196" i="39" s="1"/>
  <c r="AN197" i="39" s="1"/>
  <c r="AN198" i="39" s="1"/>
  <c r="AN199" i="39" s="1"/>
  <c r="AN200" i="39" s="1"/>
  <c r="AN201" i="39" s="1"/>
  <c r="AN202" i="39" s="1"/>
  <c r="AN203" i="39" s="1"/>
  <c r="AN204" i="39" s="1"/>
  <c r="AN205" i="39" s="1"/>
  <c r="AN206" i="39" s="1"/>
  <c r="AN207" i="39" s="1"/>
  <c r="AN208" i="39" s="1"/>
  <c r="AN209" i="39" s="1"/>
  <c r="AN210" i="39" s="1"/>
  <c r="AN211" i="39" s="1"/>
  <c r="AN212" i="39" s="1"/>
  <c r="AN213" i="39" s="1"/>
  <c r="AN214" i="39" s="1"/>
  <c r="AN215" i="39" s="1"/>
  <c r="AN216" i="39" s="1"/>
  <c r="AN217" i="39" s="1"/>
  <c r="AN218" i="39" s="1"/>
  <c r="AN219" i="39" s="1"/>
  <c r="AN220" i="39" s="1"/>
  <c r="AN221" i="39" s="1"/>
  <c r="AN222" i="39" s="1"/>
  <c r="AN223" i="39" s="1"/>
  <c r="AN224" i="39" s="1"/>
  <c r="AN225" i="39" s="1"/>
  <c r="AN226" i="39" s="1"/>
  <c r="AN227" i="39" s="1"/>
  <c r="AN228" i="39" s="1"/>
  <c r="AN229" i="39" s="1"/>
  <c r="AN230" i="39" s="1"/>
  <c r="AN231" i="39" s="1"/>
  <c r="AN232" i="39" s="1"/>
  <c r="AN233" i="39" s="1"/>
  <c r="AN234" i="39" s="1"/>
  <c r="AN235" i="39" s="1"/>
  <c r="AN236" i="39" s="1"/>
  <c r="AN237" i="39" s="1"/>
  <c r="AN238" i="39" s="1"/>
  <c r="AN239" i="39" s="1"/>
  <c r="AN240" i="39" s="1"/>
  <c r="AN241" i="39" s="1"/>
  <c r="AN242" i="39" s="1"/>
  <c r="AN243" i="39" s="1"/>
  <c r="AN244" i="39" s="1"/>
  <c r="AN245" i="39" s="1"/>
  <c r="AN246" i="39" s="1"/>
  <c r="AN247" i="39" s="1"/>
  <c r="AN248" i="39" s="1"/>
  <c r="AN249" i="39" s="1"/>
  <c r="AN250" i="39" s="1"/>
  <c r="AN251" i="39" s="1"/>
  <c r="AN252" i="39" s="1"/>
  <c r="AN253" i="39" s="1"/>
  <c r="AN254" i="39" s="1"/>
  <c r="AN255" i="39" s="1"/>
  <c r="AN256" i="39" s="1"/>
  <c r="AN257" i="39" s="1"/>
  <c r="AN258" i="39" s="1"/>
  <c r="AN259" i="39" s="1"/>
  <c r="AN260" i="39" s="1"/>
  <c r="AN261" i="39" s="1"/>
  <c r="AN262" i="39" s="1"/>
  <c r="AN263" i="39" s="1"/>
  <c r="AN264" i="39" s="1"/>
  <c r="AN265" i="39" s="1"/>
  <c r="AN266" i="39" s="1"/>
  <c r="AN267" i="39" s="1"/>
  <c r="AN268" i="39" s="1"/>
  <c r="AN269" i="39" s="1"/>
  <c r="AN270" i="39" s="1"/>
  <c r="AN271" i="39" s="1"/>
  <c r="AN272" i="39" s="1"/>
  <c r="AN273" i="39" s="1"/>
  <c r="AN274" i="39" s="1"/>
  <c r="AN275" i="39" s="1"/>
  <c r="AN276" i="39" s="1"/>
  <c r="AN277" i="39" s="1"/>
  <c r="AN278" i="39" s="1"/>
  <c r="AN279" i="39" s="1"/>
  <c r="AN280" i="39" s="1"/>
  <c r="AN281" i="39" s="1"/>
  <c r="AN282" i="39" s="1"/>
  <c r="AN283" i="39" s="1"/>
  <c r="AN284" i="39" s="1"/>
  <c r="AN285" i="39" s="1"/>
  <c r="AN286" i="39" s="1"/>
  <c r="AN287" i="39" s="1"/>
  <c r="AN288" i="39" s="1"/>
  <c r="AN289" i="39" s="1"/>
  <c r="AN290" i="39" s="1"/>
  <c r="AN291" i="39" s="1"/>
  <c r="AN292" i="39" s="1"/>
  <c r="AN293" i="39" s="1"/>
  <c r="AN294" i="39" s="1"/>
  <c r="AN295" i="39" s="1"/>
  <c r="AN296" i="39" s="1"/>
  <c r="AN297" i="39" s="1"/>
  <c r="AN298" i="39" s="1"/>
  <c r="AN299" i="39" s="1"/>
  <c r="AN300" i="39" s="1"/>
  <c r="AN301" i="39" s="1"/>
  <c r="AN302" i="39" s="1"/>
  <c r="AN303" i="39" s="1"/>
  <c r="AN304" i="39" s="1"/>
  <c r="AN305" i="39" s="1"/>
  <c r="AN306" i="39" s="1"/>
  <c r="AN307" i="39" s="1"/>
  <c r="AN308" i="39" s="1"/>
  <c r="AN309" i="39" s="1"/>
  <c r="AN310" i="39" s="1"/>
  <c r="AN311" i="39" s="1"/>
  <c r="AN312" i="39" s="1"/>
  <c r="AN313" i="39" s="1"/>
  <c r="AN314" i="39" s="1"/>
  <c r="AN315" i="39" s="1"/>
  <c r="AN316" i="39" s="1"/>
  <c r="AN317" i="39" s="1"/>
  <c r="AN318" i="39" s="1"/>
  <c r="AN319" i="39" s="1"/>
  <c r="AN320" i="39" s="1"/>
  <c r="AN321" i="39" s="1"/>
  <c r="AN322" i="39" s="1"/>
  <c r="AN323" i="39" s="1"/>
  <c r="AN324" i="39" s="1"/>
  <c r="AN325" i="39" s="1"/>
  <c r="AN326" i="39" s="1"/>
  <c r="AN327" i="39" s="1"/>
  <c r="AN328" i="39" s="1"/>
  <c r="AN329" i="39" s="1"/>
  <c r="AN330" i="39" s="1"/>
  <c r="AN331" i="39" s="1"/>
  <c r="AN332" i="39" s="1"/>
  <c r="AN333" i="39" s="1"/>
  <c r="AN334" i="39" s="1"/>
  <c r="AN335" i="39" s="1"/>
  <c r="AN336" i="39" s="1"/>
  <c r="AN337" i="39" s="1"/>
  <c r="AN338" i="39" s="1"/>
  <c r="AN339" i="39" s="1"/>
  <c r="AN340" i="39" s="1"/>
  <c r="AN341" i="39" s="1"/>
  <c r="AN342" i="39" s="1"/>
  <c r="AN343" i="39" s="1"/>
  <c r="AN344" i="39" s="1"/>
  <c r="AN345" i="39" s="1"/>
  <c r="AN346" i="39" s="1"/>
  <c r="AN347" i="39" s="1"/>
  <c r="AN348" i="39" s="1"/>
  <c r="AN349" i="39" s="1"/>
  <c r="AN350" i="39" s="1"/>
  <c r="AN351" i="39" s="1"/>
  <c r="AN352" i="39" s="1"/>
  <c r="AN353" i="39" s="1"/>
  <c r="AN354" i="39" s="1"/>
  <c r="AN355" i="39" s="1"/>
  <c r="AN356" i="39" s="1"/>
  <c r="AN357" i="39" s="1"/>
  <c r="AN358" i="39" s="1"/>
  <c r="AN359" i="39" s="1"/>
  <c r="AN360" i="39" s="1"/>
  <c r="AN361" i="39" s="1"/>
  <c r="AN362" i="39" s="1"/>
  <c r="AN363" i="39" s="1"/>
  <c r="AN364" i="39" s="1"/>
  <c r="AN365" i="39" s="1"/>
  <c r="AN366" i="39" s="1"/>
  <c r="AN367" i="39" s="1"/>
  <c r="AN368" i="39" s="1"/>
  <c r="AN369" i="39" s="1"/>
  <c r="AN370" i="39" s="1"/>
  <c r="AN371" i="39" s="1"/>
  <c r="AN372" i="39" s="1"/>
  <c r="AN373" i="39" s="1"/>
  <c r="AN374" i="39" s="1"/>
  <c r="AN375" i="39" s="1"/>
  <c r="AN376" i="39" s="1"/>
  <c r="AN377" i="39" s="1"/>
  <c r="AN378" i="39" s="1"/>
  <c r="AN379" i="39" s="1"/>
  <c r="AN380" i="39" s="1"/>
  <c r="AN381" i="39" s="1"/>
  <c r="AN382" i="39" s="1"/>
  <c r="AN383" i="39" s="1"/>
  <c r="AN384" i="39" s="1"/>
  <c r="AN385" i="39" s="1"/>
  <c r="AN386" i="39" s="1"/>
  <c r="AN387" i="39" s="1"/>
  <c r="AN388" i="39" s="1"/>
  <c r="AN389" i="39" s="1"/>
  <c r="AN390" i="39" s="1"/>
  <c r="AN391" i="39" s="1"/>
  <c r="AN392" i="39" s="1"/>
  <c r="AN393" i="39" s="1"/>
  <c r="AN394" i="39" s="1"/>
  <c r="AN395" i="39" s="1"/>
  <c r="AN396" i="39" s="1"/>
  <c r="AN397" i="39" s="1"/>
  <c r="AN398" i="39" s="1"/>
  <c r="AN399" i="39" s="1"/>
  <c r="AN400" i="39" s="1"/>
  <c r="AN401" i="39" s="1"/>
  <c r="AN402" i="39" s="1"/>
  <c r="AN403" i="39" s="1"/>
  <c r="AN404" i="39" s="1"/>
  <c r="AN405" i="39" s="1"/>
  <c r="AN406" i="39" s="1"/>
  <c r="AN407" i="39" s="1"/>
  <c r="AN408" i="39" s="1"/>
  <c r="AN409" i="39" s="1"/>
  <c r="AN410" i="39" s="1"/>
  <c r="AN411" i="39" s="1"/>
  <c r="AN412" i="39" s="1"/>
  <c r="AN413" i="39" s="1"/>
  <c r="AN414" i="39" s="1"/>
  <c r="AN415" i="39" s="1"/>
  <c r="AN416" i="39" s="1"/>
  <c r="AN417" i="39" s="1"/>
  <c r="AN418" i="39" s="1"/>
  <c r="AN419" i="39" s="1"/>
  <c r="AN420" i="39" s="1"/>
  <c r="AN421" i="39" s="1"/>
  <c r="AN422" i="39" s="1"/>
  <c r="AN423" i="39" s="1"/>
  <c r="AN424" i="39" s="1"/>
  <c r="AN425" i="39" s="1"/>
  <c r="AN426" i="39" s="1"/>
  <c r="AN427" i="39" s="1"/>
  <c r="AN428" i="39" s="1"/>
  <c r="AN429" i="39" s="1"/>
  <c r="AN430" i="39" s="1"/>
  <c r="AN431" i="39" s="1"/>
  <c r="AN432" i="39" s="1"/>
  <c r="AN433" i="39" s="1"/>
  <c r="AN434" i="39" s="1"/>
  <c r="AN435" i="39" s="1"/>
  <c r="AN436" i="39" s="1"/>
  <c r="AN437" i="39" s="1"/>
  <c r="AN438" i="39" s="1"/>
  <c r="AN439" i="39" s="1"/>
  <c r="AN440" i="39" s="1"/>
  <c r="AN441" i="39" s="1"/>
  <c r="AN442" i="39" s="1"/>
  <c r="AN443" i="39" s="1"/>
  <c r="AN444" i="39" s="1"/>
  <c r="AN445" i="39" s="1"/>
  <c r="AN446" i="39" s="1"/>
  <c r="AN447" i="39" s="1"/>
  <c r="AN448" i="39" s="1"/>
  <c r="AN449" i="39" s="1"/>
  <c r="AN450" i="39" s="1"/>
  <c r="AN451" i="39" s="1"/>
  <c r="AN452" i="39" s="1"/>
  <c r="AN453" i="39" s="1"/>
  <c r="AN454" i="39" s="1"/>
  <c r="AN455" i="39" s="1"/>
  <c r="AN456" i="39" s="1"/>
  <c r="AN457" i="39" s="1"/>
  <c r="AN458" i="39" s="1"/>
  <c r="AN459" i="39" s="1"/>
  <c r="AN460" i="39" s="1"/>
  <c r="AN461" i="39" s="1"/>
  <c r="AN462" i="39" s="1"/>
  <c r="AN463" i="39" s="1"/>
  <c r="AN464" i="39" s="1"/>
  <c r="AN465" i="39" s="1"/>
  <c r="AN466" i="39" s="1"/>
  <c r="AN467" i="39" s="1"/>
  <c r="AN468" i="39" s="1"/>
  <c r="AN469" i="39" s="1"/>
  <c r="AN470" i="39" s="1"/>
  <c r="AN471" i="39" s="1"/>
  <c r="AN472" i="39" s="1"/>
  <c r="AN473" i="39" s="1"/>
  <c r="AN474" i="39" s="1"/>
  <c r="AN475" i="39" s="1"/>
  <c r="AN476" i="39" s="1"/>
  <c r="AN477" i="39" s="1"/>
  <c r="AN478" i="39" s="1"/>
  <c r="AN479" i="39" s="1"/>
  <c r="AN480" i="39" s="1"/>
  <c r="AN481" i="39" s="1"/>
  <c r="AN482" i="39" s="1"/>
  <c r="AN483" i="39" s="1"/>
  <c r="AN484" i="39" s="1"/>
  <c r="AN485" i="39" s="1"/>
  <c r="AN486" i="39" s="1"/>
  <c r="AN487" i="39" s="1"/>
  <c r="AN488" i="39" s="1"/>
  <c r="AN489" i="39" s="1"/>
  <c r="AN490" i="39" s="1"/>
  <c r="AN491" i="39" s="1"/>
  <c r="AN492" i="39" s="1"/>
  <c r="AN493" i="39" s="1"/>
  <c r="AN494" i="39" s="1"/>
  <c r="AN495" i="39" s="1"/>
  <c r="AN496" i="39" s="1"/>
  <c r="AN497" i="39" s="1"/>
  <c r="AN498" i="39" s="1"/>
  <c r="AN499" i="39" s="1"/>
  <c r="AN500" i="39" s="1"/>
  <c r="AN501" i="39" s="1"/>
  <c r="AN502" i="39" s="1"/>
  <c r="AN503" i="39" s="1"/>
  <c r="AN504" i="39" s="1"/>
  <c r="AN505" i="39" s="1"/>
  <c r="AN506" i="39" s="1"/>
  <c r="AN507" i="39" s="1"/>
  <c r="AN508" i="39" s="1"/>
  <c r="AN509" i="39" s="1"/>
  <c r="AN510" i="39" s="1"/>
  <c r="AN511" i="39" s="1"/>
  <c r="AN512" i="39" s="1"/>
  <c r="AN513" i="39" s="1"/>
  <c r="AN514" i="39" s="1"/>
  <c r="AN515" i="39" s="1"/>
  <c r="AN516" i="39" s="1"/>
  <c r="AN517" i="39" s="1"/>
  <c r="AN518" i="39" s="1"/>
  <c r="AN519" i="39" s="1"/>
  <c r="AN520" i="39" s="1"/>
  <c r="AN521" i="39" s="1"/>
  <c r="AN522" i="39" s="1"/>
  <c r="AN523" i="39" s="1"/>
  <c r="AN524" i="39" s="1"/>
  <c r="AN525" i="39" s="1"/>
  <c r="AN526" i="39" s="1"/>
  <c r="AN527" i="39" s="1"/>
  <c r="AN528" i="39" s="1"/>
  <c r="AN529" i="39" s="1"/>
  <c r="AN530" i="39" s="1"/>
  <c r="AN531" i="39" s="1"/>
  <c r="AN532" i="39" s="1"/>
  <c r="AN533" i="39" s="1"/>
  <c r="AN534" i="39" s="1"/>
  <c r="AN535" i="39" s="1"/>
  <c r="AN536" i="39" s="1"/>
  <c r="AN537" i="39" s="1"/>
  <c r="AN538" i="39" s="1"/>
  <c r="AN539" i="39" s="1"/>
  <c r="AN540" i="39" s="1"/>
  <c r="AN541" i="39" s="1"/>
  <c r="AN542" i="39" s="1"/>
  <c r="AN543" i="39" s="1"/>
  <c r="AN544" i="39" s="1"/>
  <c r="AN545" i="39" s="1"/>
  <c r="AN546" i="39" s="1"/>
  <c r="AN547" i="39" s="1"/>
  <c r="AN548" i="39" s="1"/>
  <c r="AN549" i="39" s="1"/>
  <c r="AN550" i="39" s="1"/>
  <c r="AN551" i="39" s="1"/>
  <c r="AN552" i="39" s="1"/>
  <c r="AN553" i="39" s="1"/>
  <c r="AN554" i="39" s="1"/>
  <c r="AN555" i="39" s="1"/>
  <c r="AN556" i="39" s="1"/>
  <c r="AN557" i="39" s="1"/>
  <c r="AN558" i="39" s="1"/>
  <c r="AN559" i="39" s="1"/>
  <c r="AN560" i="39" s="1"/>
  <c r="AN561" i="39" s="1"/>
  <c r="AN562" i="39" s="1"/>
  <c r="AN563" i="39" s="1"/>
  <c r="AN564" i="39" s="1"/>
  <c r="AN565" i="39" s="1"/>
  <c r="AN566" i="39" s="1"/>
  <c r="AN567" i="39" s="1"/>
  <c r="AN568" i="39" s="1"/>
  <c r="AN569" i="39" s="1"/>
  <c r="AN570" i="39" s="1"/>
  <c r="AN571" i="39" s="1"/>
  <c r="AN572" i="39" s="1"/>
  <c r="AN573" i="39" s="1"/>
  <c r="AN574" i="39" s="1"/>
  <c r="AN575" i="39" s="1"/>
  <c r="AN576" i="39" s="1"/>
  <c r="AN577" i="39" s="1"/>
  <c r="AN578" i="39" s="1"/>
  <c r="AN579" i="39" s="1"/>
  <c r="AN580" i="39" s="1"/>
  <c r="AN581" i="39" s="1"/>
  <c r="AN582" i="39" s="1"/>
  <c r="N5" i="38"/>
  <c r="N6" i="38"/>
  <c r="N7" i="38"/>
  <c r="N8" i="38"/>
  <c r="N9" i="38"/>
  <c r="N10" i="38"/>
  <c r="N11" i="38"/>
  <c r="N12" i="38"/>
  <c r="N13" i="38"/>
  <c r="N14" i="38"/>
  <c r="N15" i="38"/>
  <c r="N16" i="38"/>
  <c r="N17" i="38"/>
  <c r="N18" i="38"/>
  <c r="N19" i="38"/>
  <c r="N20" i="38"/>
  <c r="N21" i="38"/>
  <c r="N22" i="38"/>
  <c r="N23" i="38"/>
  <c r="N24" i="38"/>
  <c r="N25" i="38"/>
  <c r="N26" i="38"/>
  <c r="N27" i="38"/>
  <c r="N28" i="38"/>
  <c r="N29" i="38"/>
  <c r="N30" i="38"/>
  <c r="N31" i="38"/>
  <c r="N32" i="38"/>
  <c r="N33" i="38"/>
  <c r="N34" i="38"/>
  <c r="N35" i="38"/>
  <c r="N36" i="38"/>
  <c r="N37" i="38"/>
  <c r="N38" i="38"/>
  <c r="N39" i="38"/>
  <c r="N40" i="38"/>
  <c r="N41" i="38"/>
  <c r="N42" i="38"/>
  <c r="N43" i="38"/>
  <c r="N44" i="38"/>
  <c r="N45" i="38"/>
  <c r="N46" i="38"/>
  <c r="N47" i="38"/>
  <c r="N48" i="38"/>
  <c r="N49" i="38"/>
  <c r="N50" i="38"/>
  <c r="N51" i="38"/>
  <c r="N52" i="38"/>
  <c r="N53" i="38"/>
  <c r="N54" i="38"/>
  <c r="N55" i="38"/>
  <c r="N56" i="38"/>
  <c r="N57" i="38"/>
  <c r="N58" i="38"/>
  <c r="N59" i="38"/>
  <c r="N60" i="38"/>
  <c r="N61" i="38"/>
  <c r="N62" i="38"/>
  <c r="N63" i="38"/>
  <c r="N64" i="38"/>
  <c r="N65" i="38"/>
  <c r="N66" i="38"/>
  <c r="N67" i="38"/>
  <c r="N68" i="38"/>
  <c r="N69" i="38"/>
  <c r="N70" i="38"/>
  <c r="N71" i="38"/>
  <c r="N72" i="38"/>
  <c r="N73" i="38"/>
  <c r="N74" i="38"/>
  <c r="N75" i="38"/>
  <c r="N76" i="38"/>
  <c r="N77" i="38"/>
  <c r="N78" i="38"/>
  <c r="N79" i="38"/>
  <c r="N80" i="38"/>
  <c r="N81" i="38"/>
  <c r="N82" i="38"/>
  <c r="N83" i="38"/>
  <c r="N84" i="38"/>
  <c r="N85" i="38"/>
  <c r="N86" i="38"/>
  <c r="N87" i="38"/>
  <c r="N88" i="38"/>
  <c r="N89" i="38"/>
  <c r="N90" i="38"/>
  <c r="N91" i="38"/>
  <c r="N92" i="38"/>
  <c r="N93" i="38"/>
  <c r="N94" i="38"/>
  <c r="N95" i="38"/>
  <c r="N96" i="38"/>
  <c r="N97" i="38"/>
  <c r="N98" i="38"/>
  <c r="N99" i="38"/>
  <c r="N100" i="38"/>
  <c r="N101" i="38"/>
  <c r="N102" i="38"/>
  <c r="N103" i="38"/>
  <c r="N104" i="38"/>
  <c r="N105" i="38"/>
  <c r="N106" i="38"/>
  <c r="N107" i="38"/>
  <c r="N108" i="38"/>
  <c r="N109" i="38"/>
  <c r="N110" i="38"/>
  <c r="N111" i="38"/>
  <c r="N112" i="38"/>
  <c r="N113" i="38"/>
  <c r="N114" i="38"/>
  <c r="N115" i="38"/>
  <c r="N116" i="38"/>
  <c r="N117" i="38"/>
  <c r="N118" i="38"/>
  <c r="N119" i="38"/>
  <c r="N120" i="38"/>
  <c r="N121" i="38"/>
  <c r="N122" i="38"/>
  <c r="N123" i="38"/>
  <c r="N124" i="38"/>
  <c r="N125" i="38"/>
  <c r="N126" i="38"/>
  <c r="N127" i="38"/>
  <c r="N128" i="38"/>
  <c r="N129" i="38"/>
  <c r="N130" i="38"/>
  <c r="N131" i="38"/>
  <c r="N132" i="38"/>
  <c r="N133" i="38"/>
  <c r="N134" i="38"/>
  <c r="N135" i="38"/>
  <c r="N136" i="38"/>
  <c r="N137" i="38"/>
  <c r="N138" i="38"/>
  <c r="N139" i="38"/>
  <c r="N140" i="38"/>
  <c r="N141" i="38"/>
  <c r="N142" i="38"/>
  <c r="N143" i="38"/>
  <c r="N144" i="38"/>
  <c r="N145" i="38"/>
  <c r="N146" i="38"/>
  <c r="N147" i="38"/>
  <c r="N148" i="38"/>
  <c r="N149" i="38"/>
  <c r="N150" i="38"/>
  <c r="N151" i="38"/>
  <c r="N152" i="38"/>
  <c r="N153" i="38"/>
  <c r="N154" i="38"/>
  <c r="N155" i="38"/>
  <c r="N156" i="38"/>
  <c r="N157" i="38"/>
  <c r="N158" i="38"/>
  <c r="N159" i="38"/>
  <c r="N160" i="38"/>
  <c r="N161" i="38"/>
  <c r="N162" i="38"/>
  <c r="N163" i="38"/>
  <c r="N164" i="38"/>
  <c r="N165" i="38"/>
  <c r="N166" i="38"/>
  <c r="N167" i="38"/>
  <c r="N168" i="38"/>
  <c r="N169" i="38"/>
  <c r="N170" i="38"/>
  <c r="N171" i="38"/>
  <c r="N172" i="38"/>
  <c r="N173" i="38"/>
  <c r="N174" i="38"/>
  <c r="N175" i="38"/>
  <c r="N176" i="38"/>
  <c r="N177" i="38"/>
  <c r="N178" i="38"/>
  <c r="N179" i="38"/>
  <c r="N180" i="38"/>
  <c r="N181" i="38"/>
  <c r="N182" i="38"/>
  <c r="N183" i="38"/>
  <c r="N184" i="38"/>
  <c r="N185" i="38"/>
  <c r="N186" i="38"/>
  <c r="N187" i="38"/>
  <c r="N188" i="38"/>
  <c r="N189" i="38"/>
  <c r="N190" i="38"/>
  <c r="N191" i="38"/>
  <c r="N192" i="38"/>
  <c r="N193" i="38"/>
  <c r="N194" i="38"/>
  <c r="N195" i="38"/>
  <c r="N196" i="38"/>
  <c r="N197" i="38"/>
  <c r="N198" i="38"/>
  <c r="N199" i="38"/>
  <c r="N200" i="38"/>
  <c r="N201" i="38"/>
  <c r="N202" i="38"/>
  <c r="N203" i="38"/>
  <c r="N204" i="38"/>
  <c r="N205" i="38"/>
  <c r="N206" i="38"/>
  <c r="N207" i="38"/>
  <c r="N208" i="38"/>
  <c r="N209" i="38"/>
  <c r="N210" i="38"/>
  <c r="N211" i="38"/>
  <c r="N212" i="38"/>
  <c r="N213" i="38"/>
  <c r="N214" i="38"/>
  <c r="N215" i="38"/>
  <c r="N216" i="38"/>
  <c r="N217" i="38"/>
  <c r="N218" i="38"/>
  <c r="N219" i="38"/>
  <c r="N220" i="38"/>
  <c r="N221" i="38"/>
  <c r="N222" i="38"/>
  <c r="N223" i="38"/>
  <c r="N224" i="38"/>
  <c r="N225" i="38"/>
  <c r="N226" i="38"/>
  <c r="N227" i="38"/>
  <c r="N228" i="38"/>
  <c r="N229" i="38"/>
  <c r="N230" i="38"/>
  <c r="N231" i="38"/>
  <c r="N232" i="38"/>
  <c r="N233" i="38"/>
  <c r="N234" i="38"/>
  <c r="N235" i="38"/>
  <c r="N236" i="38"/>
  <c r="N237" i="38"/>
  <c r="N238" i="38"/>
  <c r="N239" i="38"/>
  <c r="N240" i="38"/>
  <c r="N241" i="38"/>
  <c r="N242" i="38"/>
  <c r="N243" i="38"/>
  <c r="N244" i="38"/>
  <c r="N245" i="38"/>
  <c r="N246" i="38"/>
  <c r="N247" i="38"/>
  <c r="N248" i="38"/>
  <c r="N249" i="38"/>
  <c r="N250" i="38"/>
  <c r="N251" i="38"/>
  <c r="N252" i="38"/>
  <c r="N253" i="38"/>
  <c r="N254" i="38"/>
  <c r="N255" i="38"/>
  <c r="N256" i="38"/>
  <c r="N257" i="38"/>
  <c r="N258" i="38"/>
  <c r="N259" i="38"/>
  <c r="N260" i="38"/>
  <c r="N261" i="38"/>
  <c r="N262" i="38"/>
  <c r="N263" i="38"/>
  <c r="N264" i="38"/>
  <c r="N265" i="38"/>
  <c r="N266" i="38"/>
  <c r="N267" i="38"/>
  <c r="N268" i="38"/>
  <c r="N269" i="38"/>
  <c r="N270" i="38"/>
  <c r="N271" i="38"/>
  <c r="N272" i="38"/>
  <c r="N273" i="38"/>
  <c r="N274" i="38"/>
  <c r="N275" i="38"/>
  <c r="N276" i="38"/>
  <c r="N277" i="38"/>
  <c r="N278" i="38"/>
  <c r="N279" i="38"/>
  <c r="N280" i="38"/>
  <c r="N281" i="38"/>
  <c r="N282" i="38"/>
  <c r="N283" i="38"/>
  <c r="N284" i="38"/>
  <c r="N285" i="38"/>
  <c r="N286" i="38"/>
  <c r="N287" i="38"/>
  <c r="N288" i="38"/>
  <c r="N289" i="38"/>
  <c r="N290" i="38"/>
  <c r="N291" i="38"/>
  <c r="N292" i="38"/>
  <c r="N293" i="38"/>
  <c r="N294" i="38"/>
  <c r="N295" i="38"/>
  <c r="N296" i="38"/>
  <c r="N297" i="38"/>
  <c r="N298" i="38"/>
  <c r="N299" i="38"/>
  <c r="N300" i="38"/>
  <c r="N301" i="38"/>
  <c r="N302" i="38"/>
  <c r="N303" i="38"/>
  <c r="N304" i="38"/>
  <c r="N305" i="38"/>
  <c r="N306" i="38"/>
  <c r="N307" i="38"/>
  <c r="N308" i="38"/>
  <c r="N309" i="38"/>
  <c r="N310" i="38"/>
  <c r="N311" i="38"/>
  <c r="N312" i="38"/>
  <c r="N313" i="38"/>
  <c r="N314" i="38"/>
  <c r="N315" i="38"/>
  <c r="N316" i="38"/>
  <c r="N317" i="38"/>
  <c r="N318" i="38"/>
  <c r="N319" i="38"/>
  <c r="N320" i="38"/>
  <c r="N321" i="38"/>
  <c r="N322" i="38"/>
  <c r="N323" i="38"/>
  <c r="N324" i="38"/>
  <c r="N325" i="38"/>
  <c r="N326" i="38"/>
  <c r="N327" i="38"/>
  <c r="N328" i="38"/>
  <c r="N329" i="38"/>
  <c r="N330" i="38"/>
  <c r="N331" i="38"/>
  <c r="N332" i="38"/>
  <c r="N333" i="38"/>
  <c r="N334" i="38"/>
  <c r="N335" i="38"/>
  <c r="N336" i="38"/>
  <c r="N337" i="38"/>
  <c r="N338" i="38"/>
  <c r="N339" i="38"/>
  <c r="N340" i="38"/>
  <c r="N341" i="38"/>
  <c r="N342" i="38"/>
  <c r="N343" i="38"/>
  <c r="N344" i="38"/>
  <c r="N345" i="38"/>
  <c r="N346" i="38"/>
  <c r="N347" i="38"/>
  <c r="N348" i="38"/>
  <c r="N349" i="38"/>
  <c r="N350" i="38"/>
  <c r="N351" i="38"/>
  <c r="N352" i="38"/>
  <c r="N353" i="38"/>
  <c r="N354" i="38"/>
  <c r="N355" i="38"/>
  <c r="N356" i="38"/>
  <c r="N357" i="38"/>
  <c r="N358" i="38"/>
  <c r="N359" i="38"/>
  <c r="N360" i="38"/>
  <c r="N361" i="38"/>
  <c r="N362" i="38"/>
  <c r="N363" i="38"/>
  <c r="N364" i="38"/>
  <c r="N365" i="38"/>
  <c r="N366" i="38"/>
  <c r="N367" i="38"/>
  <c r="N368" i="38"/>
  <c r="N369" i="38"/>
  <c r="N370" i="38"/>
  <c r="N371" i="38"/>
  <c r="N372" i="38"/>
  <c r="N373" i="38"/>
  <c r="N374" i="38"/>
  <c r="N375" i="38"/>
  <c r="N376" i="38"/>
  <c r="N377" i="38"/>
  <c r="N378" i="38"/>
  <c r="N379" i="38"/>
  <c r="N380" i="38"/>
  <c r="N381" i="38"/>
  <c r="N382" i="38"/>
  <c r="N383" i="38"/>
  <c r="N384" i="38"/>
  <c r="N385" i="38"/>
  <c r="N386" i="38"/>
  <c r="N387" i="38"/>
  <c r="N388" i="38"/>
  <c r="N389" i="38"/>
  <c r="N390" i="38"/>
  <c r="N391" i="38"/>
  <c r="N392" i="38"/>
  <c r="N393" i="38"/>
  <c r="N394" i="38"/>
  <c r="N395" i="38"/>
  <c r="N396" i="38"/>
  <c r="N397" i="38"/>
  <c r="N398" i="38"/>
  <c r="N399" i="38"/>
  <c r="N400" i="38"/>
  <c r="N401" i="38"/>
  <c r="N402" i="38"/>
  <c r="N403" i="38"/>
  <c r="N404" i="38"/>
  <c r="N405" i="38"/>
  <c r="N406" i="38"/>
  <c r="N407" i="38"/>
  <c r="N408" i="38"/>
  <c r="N409" i="38"/>
  <c r="N410" i="38"/>
  <c r="N411" i="38"/>
  <c r="N412" i="38"/>
  <c r="N413" i="38"/>
  <c r="N414" i="38"/>
  <c r="N415" i="38"/>
  <c r="N416" i="38"/>
  <c r="N417" i="38"/>
  <c r="N418" i="38"/>
  <c r="N419" i="38"/>
  <c r="N420" i="38"/>
  <c r="N421" i="38"/>
  <c r="N422" i="38"/>
  <c r="N423" i="38"/>
  <c r="N424" i="38"/>
  <c r="N425" i="38"/>
  <c r="N426" i="38"/>
  <c r="N427" i="38"/>
  <c r="N428" i="38"/>
  <c r="N429" i="38"/>
  <c r="N430" i="38"/>
  <c r="N431" i="38"/>
  <c r="N432" i="38"/>
  <c r="N433" i="38"/>
  <c r="N434" i="38"/>
  <c r="N435" i="38"/>
  <c r="N436" i="38"/>
  <c r="N437" i="38"/>
  <c r="N438" i="38"/>
  <c r="N439" i="38"/>
  <c r="N440" i="38"/>
  <c r="N441" i="38"/>
  <c r="N442" i="38"/>
  <c r="N443" i="38"/>
  <c r="N444" i="38"/>
  <c r="N445" i="38"/>
  <c r="N446" i="38"/>
  <c r="N447" i="38"/>
  <c r="N448" i="38"/>
  <c r="N449" i="38"/>
  <c r="N450" i="38"/>
  <c r="N451" i="38"/>
  <c r="N452" i="38"/>
  <c r="N453" i="38"/>
  <c r="N454" i="38"/>
  <c r="N455" i="38"/>
  <c r="N456" i="38"/>
  <c r="N457" i="38"/>
  <c r="N458" i="38"/>
  <c r="N459" i="38"/>
  <c r="N460" i="38"/>
  <c r="N461" i="38"/>
  <c r="N462" i="38"/>
  <c r="N463" i="38"/>
  <c r="N464" i="38"/>
  <c r="N465" i="38"/>
  <c r="N466" i="38"/>
  <c r="N467" i="38"/>
  <c r="N468" i="38"/>
  <c r="N469" i="38"/>
  <c r="N470" i="38"/>
  <c r="N471" i="38"/>
  <c r="N472" i="38"/>
  <c r="N473" i="38"/>
  <c r="N474" i="38"/>
  <c r="N475" i="38"/>
  <c r="N476" i="38"/>
  <c r="N477" i="38"/>
  <c r="N478" i="38"/>
  <c r="N479" i="38"/>
  <c r="N480" i="38"/>
  <c r="N481" i="38"/>
  <c r="N482" i="38"/>
  <c r="N483" i="38"/>
  <c r="N484" i="38"/>
  <c r="N485" i="38"/>
  <c r="N486" i="38"/>
  <c r="N487" i="38"/>
  <c r="N488" i="38"/>
  <c r="N489" i="38"/>
  <c r="N490" i="38"/>
  <c r="N491" i="38"/>
  <c r="N492" i="38"/>
  <c r="N493" i="38"/>
  <c r="N494" i="38"/>
  <c r="N495" i="38"/>
  <c r="N496" i="38"/>
  <c r="N497" i="38"/>
  <c r="N498" i="38"/>
  <c r="N499" i="38"/>
  <c r="N500" i="38"/>
  <c r="N501" i="38"/>
  <c r="N502" i="38"/>
  <c r="N503" i="38"/>
  <c r="N504" i="38"/>
  <c r="N505" i="38"/>
  <c r="N506" i="38"/>
  <c r="N507" i="38"/>
  <c r="N508" i="38"/>
  <c r="N509" i="38"/>
  <c r="N510" i="38"/>
  <c r="N511" i="38"/>
  <c r="N512" i="38"/>
  <c r="N513" i="38"/>
  <c r="N514" i="38"/>
  <c r="N515" i="38"/>
  <c r="N516" i="38"/>
  <c r="N517" i="38"/>
  <c r="N518" i="38"/>
  <c r="N519" i="38"/>
  <c r="N520" i="38"/>
  <c r="N521" i="38"/>
  <c r="N522" i="38"/>
  <c r="N523" i="38"/>
  <c r="N524" i="38"/>
  <c r="N525" i="38"/>
  <c r="N526" i="38"/>
  <c r="N527" i="38"/>
  <c r="N528" i="38"/>
  <c r="N529" i="38"/>
  <c r="N530" i="38"/>
  <c r="N531" i="38"/>
  <c r="N532" i="38"/>
  <c r="N533" i="38"/>
  <c r="N534" i="38"/>
  <c r="N535" i="38"/>
  <c r="N536" i="38"/>
  <c r="N537" i="38"/>
  <c r="N538" i="38"/>
  <c r="N539" i="38"/>
  <c r="N540" i="38"/>
  <c r="N541" i="38"/>
  <c r="N542" i="38"/>
  <c r="N543" i="38"/>
  <c r="N544" i="38"/>
  <c r="N545" i="38"/>
  <c r="N546" i="38"/>
  <c r="N547" i="38"/>
  <c r="N548" i="38"/>
  <c r="N549" i="38"/>
  <c r="N550" i="38"/>
  <c r="N551" i="38"/>
  <c r="N552" i="38"/>
  <c r="N553" i="38"/>
  <c r="N554" i="38"/>
  <c r="N555" i="38"/>
  <c r="N556" i="38"/>
  <c r="N557" i="38"/>
  <c r="N558" i="38"/>
  <c r="N559" i="38"/>
  <c r="N560" i="38"/>
  <c r="N561" i="38"/>
  <c r="N562" i="38"/>
  <c r="N563" i="38"/>
  <c r="N564" i="38"/>
  <c r="N565" i="38"/>
  <c r="N566" i="38"/>
  <c r="N567" i="38"/>
  <c r="N568" i="38"/>
  <c r="N569" i="38"/>
  <c r="N570" i="38"/>
  <c r="N571" i="38"/>
  <c r="N572" i="38"/>
  <c r="N573" i="38"/>
  <c r="N574" i="38"/>
  <c r="N575" i="38"/>
  <c r="N576" i="38"/>
  <c r="N577" i="38"/>
  <c r="N578" i="38"/>
  <c r="N579" i="38"/>
  <c r="N580" i="38"/>
  <c r="N581" i="38"/>
  <c r="N582" i="38"/>
  <c r="N4" i="38"/>
  <c r="F7" i="37"/>
  <c r="F8" i="37" s="1"/>
  <c r="F9" i="37" s="1"/>
  <c r="F10" i="37" s="1"/>
  <c r="F11" i="37" s="1"/>
  <c r="F12" i="37" s="1"/>
  <c r="F13" i="37" s="1"/>
  <c r="F14" i="37" s="1"/>
  <c r="F15" i="37" s="1"/>
  <c r="F16" i="37" s="1"/>
  <c r="F17" i="37" s="1"/>
  <c r="F18" i="37" s="1"/>
  <c r="F19" i="37" s="1"/>
  <c r="F20" i="37" s="1"/>
  <c r="F21" i="37" s="1"/>
  <c r="F22" i="37" s="1"/>
  <c r="F23" i="37" s="1"/>
  <c r="F24" i="37" s="1"/>
  <c r="F25" i="37" s="1"/>
  <c r="F26" i="37" s="1"/>
  <c r="F27" i="37" s="1"/>
  <c r="F28" i="37" s="1"/>
  <c r="F29" i="37" s="1"/>
  <c r="F30" i="37" s="1"/>
  <c r="F31" i="37" s="1"/>
  <c r="F32" i="37" s="1"/>
  <c r="F33" i="37" s="1"/>
  <c r="F34" i="37" s="1"/>
  <c r="F35" i="37" s="1"/>
  <c r="F36" i="37" s="1"/>
  <c r="F37" i="37" s="1"/>
  <c r="F38" i="37" s="1"/>
  <c r="F39" i="37" s="1"/>
  <c r="F40" i="37" s="1"/>
  <c r="F41" i="37" s="1"/>
  <c r="F42" i="37" s="1"/>
  <c r="F43" i="37" s="1"/>
  <c r="F44" i="37" s="1"/>
  <c r="F45" i="37" s="1"/>
  <c r="F46" i="37" s="1"/>
  <c r="F47" i="37" s="1"/>
  <c r="F48" i="37" s="1"/>
  <c r="F49" i="37" s="1"/>
  <c r="F50" i="37" s="1"/>
  <c r="F51" i="37" s="1"/>
  <c r="F52" i="37" s="1"/>
  <c r="F53" i="37" s="1"/>
  <c r="F54" i="37" s="1"/>
  <c r="F55" i="37" s="1"/>
  <c r="F56" i="37" s="1"/>
  <c r="F57" i="37" s="1"/>
  <c r="F58" i="37" s="1"/>
  <c r="F59" i="37" s="1"/>
  <c r="F60" i="37" s="1"/>
  <c r="F61" i="37" s="1"/>
  <c r="F62" i="37" s="1"/>
  <c r="F63" i="37" s="1"/>
  <c r="F64" i="37" s="1"/>
  <c r="F65" i="37" s="1"/>
  <c r="F66" i="37" s="1"/>
  <c r="F67" i="37" s="1"/>
  <c r="F68" i="37" s="1"/>
  <c r="F69" i="37" s="1"/>
  <c r="F70" i="37" s="1"/>
  <c r="F71" i="37" s="1"/>
  <c r="F72" i="37" s="1"/>
  <c r="F73" i="37" s="1"/>
  <c r="F74" i="37" s="1"/>
  <c r="F75" i="37" s="1"/>
  <c r="F76" i="37" s="1"/>
  <c r="F77" i="37" s="1"/>
  <c r="F78" i="37" s="1"/>
  <c r="F79" i="37" s="1"/>
  <c r="F80" i="37" s="1"/>
  <c r="F81" i="37" s="1"/>
  <c r="F82" i="37" s="1"/>
  <c r="F83" i="37" s="1"/>
  <c r="F84" i="37" s="1"/>
  <c r="F85" i="37" s="1"/>
  <c r="F86" i="37" s="1"/>
  <c r="F87" i="37" s="1"/>
  <c r="F88" i="37" s="1"/>
  <c r="F89" i="37" s="1"/>
  <c r="F90" i="37" s="1"/>
  <c r="F91" i="37" s="1"/>
  <c r="F92" i="37" s="1"/>
  <c r="F93" i="37" s="1"/>
  <c r="F94" i="37" s="1"/>
  <c r="F95" i="37" s="1"/>
  <c r="F96" i="37" s="1"/>
  <c r="F97" i="37" s="1"/>
  <c r="F98" i="37" s="1"/>
  <c r="F99" i="37" s="1"/>
  <c r="F100" i="37" s="1"/>
  <c r="F101" i="37" s="1"/>
  <c r="F102" i="37" s="1"/>
  <c r="F103" i="37" s="1"/>
  <c r="F104" i="37" s="1"/>
  <c r="F105" i="37" s="1"/>
  <c r="F106" i="37" s="1"/>
  <c r="F107" i="37" s="1"/>
  <c r="F108" i="37" s="1"/>
  <c r="F109" i="37" s="1"/>
  <c r="F110" i="37" s="1"/>
  <c r="F111" i="37" s="1"/>
  <c r="F112" i="37" s="1"/>
  <c r="F113" i="37" s="1"/>
  <c r="F114" i="37" s="1"/>
  <c r="F115" i="37" s="1"/>
  <c r="F116" i="37" s="1"/>
  <c r="F117" i="37" s="1"/>
  <c r="F118" i="37" s="1"/>
  <c r="F119" i="37" s="1"/>
  <c r="F120" i="37" s="1"/>
  <c r="F121" i="37" s="1"/>
  <c r="F122" i="37" s="1"/>
  <c r="F123" i="37" s="1"/>
  <c r="F124" i="37" s="1"/>
  <c r="F125" i="37" s="1"/>
  <c r="F126" i="37" s="1"/>
  <c r="F127" i="37" s="1"/>
  <c r="F128" i="37" s="1"/>
  <c r="F129" i="37" s="1"/>
  <c r="F130" i="37" s="1"/>
  <c r="F131" i="37" s="1"/>
  <c r="F132" i="37" s="1"/>
  <c r="F133" i="37" s="1"/>
  <c r="F134" i="37" s="1"/>
  <c r="F135" i="37" s="1"/>
  <c r="F136" i="37" s="1"/>
  <c r="F137" i="37" s="1"/>
  <c r="F138" i="37" s="1"/>
  <c r="F139" i="37" s="1"/>
  <c r="F140" i="37" s="1"/>
  <c r="F141" i="37" s="1"/>
  <c r="F142" i="37" s="1"/>
  <c r="F143" i="37" s="1"/>
  <c r="F144" i="37" s="1"/>
  <c r="F145" i="37" s="1"/>
  <c r="F146" i="37" s="1"/>
  <c r="F147" i="37" s="1"/>
  <c r="F148" i="37" s="1"/>
  <c r="F149" i="37" s="1"/>
  <c r="F150" i="37" s="1"/>
  <c r="F151" i="37" s="1"/>
  <c r="F152" i="37" s="1"/>
  <c r="F153" i="37" s="1"/>
  <c r="F154" i="37" s="1"/>
  <c r="F155" i="37" s="1"/>
  <c r="F156" i="37" s="1"/>
  <c r="F157" i="37" s="1"/>
  <c r="F158" i="37" s="1"/>
  <c r="F159" i="37" s="1"/>
  <c r="F160" i="37" s="1"/>
  <c r="F161" i="37" s="1"/>
  <c r="F162" i="37" s="1"/>
  <c r="F163" i="37" s="1"/>
  <c r="F164" i="37" s="1"/>
  <c r="F165" i="37" s="1"/>
  <c r="F166" i="37" s="1"/>
  <c r="F167" i="37" s="1"/>
  <c r="F168" i="37" s="1"/>
  <c r="F169" i="37" s="1"/>
  <c r="F170" i="37" s="1"/>
  <c r="F171" i="37" s="1"/>
  <c r="F172" i="37" s="1"/>
  <c r="F173" i="37" s="1"/>
  <c r="F174" i="37" s="1"/>
  <c r="F175" i="37" s="1"/>
  <c r="F176" i="37" s="1"/>
  <c r="F177" i="37" s="1"/>
  <c r="F178" i="37" s="1"/>
  <c r="F179" i="37" s="1"/>
  <c r="F180" i="37" s="1"/>
  <c r="F181" i="37" s="1"/>
  <c r="F182" i="37" s="1"/>
  <c r="F183" i="37" s="1"/>
  <c r="F184" i="37" s="1"/>
  <c r="F185" i="37" s="1"/>
  <c r="F186" i="37" s="1"/>
  <c r="F187" i="37" s="1"/>
  <c r="F188" i="37" s="1"/>
  <c r="F189" i="37" s="1"/>
  <c r="F190" i="37" s="1"/>
  <c r="F191" i="37" s="1"/>
  <c r="F192" i="37" s="1"/>
  <c r="F193" i="37" s="1"/>
  <c r="F194" i="37" s="1"/>
  <c r="F195" i="37" s="1"/>
  <c r="F196" i="37" s="1"/>
  <c r="F197" i="37" s="1"/>
  <c r="F198" i="37" s="1"/>
  <c r="F199" i="37" s="1"/>
  <c r="F200" i="37" s="1"/>
  <c r="F201" i="37" s="1"/>
  <c r="F202" i="37" s="1"/>
  <c r="F203" i="37" s="1"/>
  <c r="F204" i="37" s="1"/>
  <c r="F205" i="37" s="1"/>
  <c r="F206" i="37" s="1"/>
  <c r="F207" i="37" s="1"/>
  <c r="F208" i="37" s="1"/>
  <c r="F209" i="37" s="1"/>
  <c r="F210" i="37" s="1"/>
  <c r="F211" i="37" s="1"/>
  <c r="F212" i="37" s="1"/>
  <c r="F213" i="37" s="1"/>
  <c r="F214" i="37" s="1"/>
  <c r="F215" i="37" s="1"/>
  <c r="F216" i="37" s="1"/>
  <c r="F217" i="37" s="1"/>
  <c r="F218" i="37" s="1"/>
  <c r="F219" i="37" s="1"/>
  <c r="F220" i="37" s="1"/>
  <c r="F221" i="37" s="1"/>
  <c r="F222" i="37" s="1"/>
  <c r="F223" i="37" s="1"/>
  <c r="F224" i="37" s="1"/>
  <c r="F225" i="37" s="1"/>
  <c r="F226" i="37" s="1"/>
  <c r="F227" i="37" s="1"/>
  <c r="F228" i="37" s="1"/>
  <c r="F229" i="37" s="1"/>
  <c r="F230" i="37" s="1"/>
  <c r="F231" i="37" s="1"/>
  <c r="F232" i="37" s="1"/>
  <c r="F233" i="37" s="1"/>
  <c r="F234" i="37" s="1"/>
  <c r="F235" i="37" s="1"/>
  <c r="F236" i="37" s="1"/>
  <c r="F237" i="37" s="1"/>
  <c r="F238" i="37" s="1"/>
  <c r="F239" i="37" s="1"/>
  <c r="F240" i="37" s="1"/>
  <c r="F241" i="37" s="1"/>
  <c r="F242" i="37" s="1"/>
  <c r="F243" i="37" s="1"/>
  <c r="F244" i="37" s="1"/>
  <c r="F245" i="37" s="1"/>
  <c r="F246" i="37" s="1"/>
  <c r="F247" i="37" s="1"/>
  <c r="F248" i="37" s="1"/>
  <c r="F249" i="37" s="1"/>
  <c r="F250" i="37" s="1"/>
  <c r="F251" i="37" s="1"/>
  <c r="F252" i="37" s="1"/>
  <c r="F253" i="37" s="1"/>
  <c r="F254" i="37" s="1"/>
  <c r="F255" i="37" s="1"/>
  <c r="F256" i="37" s="1"/>
  <c r="F257" i="37" s="1"/>
  <c r="F258" i="37" s="1"/>
  <c r="F259" i="37" s="1"/>
  <c r="F260" i="37" s="1"/>
  <c r="F261" i="37" s="1"/>
  <c r="F262" i="37" s="1"/>
  <c r="F263" i="37" s="1"/>
  <c r="F264" i="37" s="1"/>
  <c r="F265" i="37" s="1"/>
  <c r="F266" i="37" s="1"/>
  <c r="F267" i="37" s="1"/>
  <c r="F268" i="37" s="1"/>
  <c r="F269" i="37" s="1"/>
  <c r="F270" i="37" s="1"/>
  <c r="F271" i="37" s="1"/>
  <c r="F272" i="37" s="1"/>
  <c r="F273" i="37" s="1"/>
  <c r="F274" i="37" s="1"/>
  <c r="F275" i="37" s="1"/>
  <c r="F276" i="37" s="1"/>
  <c r="F277" i="37" s="1"/>
  <c r="F278" i="37" s="1"/>
  <c r="F279" i="37" s="1"/>
  <c r="F280" i="37" s="1"/>
  <c r="F281" i="37" s="1"/>
  <c r="F282" i="37" s="1"/>
  <c r="F283" i="37" s="1"/>
  <c r="F284" i="37" s="1"/>
  <c r="F285" i="37" s="1"/>
  <c r="F286" i="37" s="1"/>
  <c r="F287" i="37" s="1"/>
  <c r="F288" i="37" s="1"/>
  <c r="F289" i="37" s="1"/>
  <c r="F290" i="37" s="1"/>
  <c r="F291" i="37" s="1"/>
  <c r="F292" i="37" s="1"/>
  <c r="F293" i="37" s="1"/>
  <c r="F294" i="37" s="1"/>
  <c r="F295" i="37" s="1"/>
  <c r="F296" i="37" s="1"/>
  <c r="F297" i="37" s="1"/>
  <c r="F298" i="37" s="1"/>
  <c r="F299" i="37" s="1"/>
  <c r="F300" i="37" s="1"/>
  <c r="F301" i="37" s="1"/>
  <c r="F302" i="37" s="1"/>
  <c r="F303" i="37" s="1"/>
  <c r="F304" i="37" s="1"/>
  <c r="F305" i="37" s="1"/>
  <c r="F306" i="37" s="1"/>
  <c r="F307" i="37" s="1"/>
  <c r="F308" i="37" s="1"/>
  <c r="F309" i="37" s="1"/>
  <c r="F310" i="37" s="1"/>
  <c r="F311" i="37" s="1"/>
  <c r="F312" i="37" s="1"/>
  <c r="F313" i="37" s="1"/>
  <c r="F314" i="37" s="1"/>
  <c r="F315" i="37" s="1"/>
  <c r="F316" i="37" s="1"/>
  <c r="F317" i="37" s="1"/>
  <c r="F318" i="37" s="1"/>
  <c r="F319" i="37" s="1"/>
  <c r="F320" i="37" s="1"/>
  <c r="F321" i="37" s="1"/>
  <c r="F322" i="37" s="1"/>
  <c r="F323" i="37" s="1"/>
  <c r="F324" i="37" s="1"/>
  <c r="F325" i="37" s="1"/>
  <c r="F326" i="37" s="1"/>
  <c r="F327" i="37" s="1"/>
  <c r="F328" i="37" s="1"/>
  <c r="F329" i="37" s="1"/>
  <c r="F330" i="37" s="1"/>
  <c r="F331" i="37" s="1"/>
  <c r="F332" i="37" s="1"/>
  <c r="F333" i="37" s="1"/>
  <c r="F334" i="37" s="1"/>
  <c r="F335" i="37" s="1"/>
  <c r="F336" i="37" s="1"/>
  <c r="F337" i="37" s="1"/>
  <c r="F338" i="37" s="1"/>
  <c r="F339" i="37" s="1"/>
  <c r="F340" i="37" s="1"/>
  <c r="F341" i="37" s="1"/>
  <c r="F342" i="37" s="1"/>
  <c r="F343" i="37" s="1"/>
  <c r="F344" i="37" s="1"/>
  <c r="F345" i="37" s="1"/>
  <c r="F346" i="37" s="1"/>
  <c r="F347" i="37" s="1"/>
  <c r="F348" i="37" s="1"/>
  <c r="F349" i="37" s="1"/>
  <c r="F350" i="37" s="1"/>
  <c r="F351" i="37" s="1"/>
  <c r="F352" i="37" s="1"/>
  <c r="F353" i="37" s="1"/>
  <c r="F354" i="37" s="1"/>
  <c r="F355" i="37" s="1"/>
  <c r="F356" i="37" s="1"/>
  <c r="F357" i="37" s="1"/>
  <c r="F358" i="37" s="1"/>
  <c r="F359" i="37" s="1"/>
  <c r="F360" i="37" s="1"/>
  <c r="F361" i="37" s="1"/>
  <c r="F362" i="37" s="1"/>
  <c r="F363" i="37" s="1"/>
  <c r="F364" i="37" s="1"/>
  <c r="F365" i="37" s="1"/>
  <c r="F366" i="37" s="1"/>
  <c r="F367" i="37" s="1"/>
  <c r="F368" i="37" s="1"/>
  <c r="F369" i="37" s="1"/>
  <c r="F370" i="37" s="1"/>
  <c r="F371" i="37" s="1"/>
  <c r="F372" i="37" s="1"/>
  <c r="F373" i="37" s="1"/>
  <c r="F374" i="37" s="1"/>
  <c r="F375" i="37" s="1"/>
  <c r="F376" i="37" s="1"/>
  <c r="F377" i="37" s="1"/>
  <c r="F378" i="37" s="1"/>
  <c r="F379" i="37" s="1"/>
  <c r="F380" i="37" s="1"/>
  <c r="F381" i="37" s="1"/>
  <c r="F382" i="37" s="1"/>
  <c r="F383" i="37" s="1"/>
  <c r="F384" i="37" s="1"/>
  <c r="F385" i="37" s="1"/>
  <c r="F386" i="37" s="1"/>
  <c r="F387" i="37" s="1"/>
  <c r="F388" i="37" s="1"/>
  <c r="F389" i="37" s="1"/>
  <c r="F390" i="37" s="1"/>
  <c r="F391" i="37" s="1"/>
  <c r="F392" i="37" s="1"/>
  <c r="F393" i="37" s="1"/>
  <c r="F394" i="37" s="1"/>
  <c r="F395" i="37" s="1"/>
  <c r="F396" i="37" s="1"/>
  <c r="F397" i="37" s="1"/>
  <c r="F398" i="37" s="1"/>
  <c r="F399" i="37" s="1"/>
  <c r="F400" i="37" s="1"/>
  <c r="F401" i="37" s="1"/>
  <c r="F402" i="37" s="1"/>
  <c r="F403" i="37" s="1"/>
  <c r="F404" i="37" s="1"/>
  <c r="F405" i="37" s="1"/>
  <c r="F406" i="37" s="1"/>
  <c r="F407" i="37" s="1"/>
  <c r="F408" i="37" s="1"/>
  <c r="F409" i="37" s="1"/>
  <c r="F410" i="37" s="1"/>
  <c r="F411" i="37" s="1"/>
  <c r="F412" i="37" s="1"/>
  <c r="F413" i="37" s="1"/>
  <c r="F414" i="37" s="1"/>
  <c r="F415" i="37" s="1"/>
  <c r="F416" i="37" s="1"/>
  <c r="F417" i="37" s="1"/>
  <c r="F418" i="37" s="1"/>
  <c r="F419" i="37" s="1"/>
  <c r="F420" i="37" s="1"/>
  <c r="F421" i="37" s="1"/>
  <c r="F422" i="37" s="1"/>
  <c r="F423" i="37" s="1"/>
  <c r="F424" i="37" s="1"/>
  <c r="F425" i="37" s="1"/>
  <c r="F426" i="37" s="1"/>
  <c r="F427" i="37" s="1"/>
  <c r="F428" i="37" s="1"/>
  <c r="F429" i="37" s="1"/>
  <c r="F430" i="37" s="1"/>
  <c r="F431" i="37" s="1"/>
  <c r="F432" i="37" s="1"/>
  <c r="F433" i="37" s="1"/>
  <c r="F434" i="37" s="1"/>
  <c r="F435" i="37" s="1"/>
  <c r="F436" i="37" s="1"/>
  <c r="F437" i="37" s="1"/>
  <c r="F438" i="37" s="1"/>
  <c r="F439" i="37" s="1"/>
  <c r="F440" i="37" s="1"/>
  <c r="F441" i="37" s="1"/>
  <c r="F442" i="37" s="1"/>
  <c r="F443" i="37" s="1"/>
  <c r="F444" i="37" s="1"/>
  <c r="F445" i="37" s="1"/>
  <c r="F446" i="37" s="1"/>
  <c r="F447" i="37" s="1"/>
  <c r="F448" i="37" s="1"/>
  <c r="F449" i="37" s="1"/>
  <c r="F450" i="37" s="1"/>
  <c r="F451" i="37" s="1"/>
  <c r="F452" i="37" s="1"/>
  <c r="F453" i="37" s="1"/>
  <c r="F454" i="37" s="1"/>
  <c r="F455" i="37" s="1"/>
  <c r="F456" i="37" s="1"/>
  <c r="F457" i="37" s="1"/>
  <c r="F458" i="37" s="1"/>
  <c r="F459" i="37" s="1"/>
  <c r="F460" i="37" s="1"/>
  <c r="F461" i="37" s="1"/>
  <c r="F462" i="37" s="1"/>
  <c r="F463" i="37" s="1"/>
  <c r="F464" i="37" s="1"/>
  <c r="F465" i="37" s="1"/>
  <c r="F466" i="37" s="1"/>
  <c r="F467" i="37" s="1"/>
  <c r="F468" i="37" s="1"/>
  <c r="F469" i="37" s="1"/>
  <c r="F470" i="37" s="1"/>
  <c r="F471" i="37" s="1"/>
  <c r="F472" i="37" s="1"/>
  <c r="F473" i="37" s="1"/>
  <c r="F474" i="37" s="1"/>
  <c r="F475" i="37" s="1"/>
  <c r="F476" i="37" s="1"/>
  <c r="F477" i="37" s="1"/>
  <c r="F478" i="37" s="1"/>
  <c r="F479" i="37" s="1"/>
  <c r="F480" i="37" s="1"/>
  <c r="F481" i="37" s="1"/>
  <c r="F482" i="37" s="1"/>
  <c r="F483" i="37" s="1"/>
  <c r="F484" i="37" s="1"/>
  <c r="F485" i="37" s="1"/>
  <c r="F486" i="37" s="1"/>
  <c r="F487" i="37" s="1"/>
  <c r="F488" i="37" s="1"/>
  <c r="F489" i="37" s="1"/>
  <c r="F490" i="37" s="1"/>
  <c r="F491" i="37" s="1"/>
  <c r="F492" i="37" s="1"/>
  <c r="F493" i="37" s="1"/>
  <c r="F494" i="37" s="1"/>
  <c r="F495" i="37" s="1"/>
  <c r="F496" i="37" s="1"/>
  <c r="F497" i="37" s="1"/>
  <c r="F498" i="37" s="1"/>
  <c r="F499" i="37" s="1"/>
  <c r="F500" i="37" s="1"/>
  <c r="F501" i="37" s="1"/>
  <c r="F502" i="37" s="1"/>
  <c r="F503" i="37" s="1"/>
  <c r="F504" i="37" s="1"/>
  <c r="F505" i="37" s="1"/>
  <c r="F506" i="37" s="1"/>
  <c r="F507" i="37" s="1"/>
  <c r="F508" i="37" s="1"/>
  <c r="F509" i="37" s="1"/>
  <c r="F510" i="37" s="1"/>
  <c r="F511" i="37" s="1"/>
  <c r="F512" i="37" s="1"/>
  <c r="F513" i="37" s="1"/>
  <c r="F514" i="37" s="1"/>
  <c r="F515" i="37" s="1"/>
  <c r="F516" i="37" s="1"/>
  <c r="F517" i="37" s="1"/>
  <c r="F518" i="37" s="1"/>
  <c r="F519" i="37" s="1"/>
  <c r="F520" i="37" s="1"/>
  <c r="F521" i="37" s="1"/>
  <c r="F522" i="37" s="1"/>
  <c r="F523" i="37" s="1"/>
  <c r="F524" i="37" s="1"/>
  <c r="F525" i="37" s="1"/>
  <c r="F526" i="37" s="1"/>
  <c r="F527" i="37" s="1"/>
  <c r="F528" i="37" s="1"/>
  <c r="F529" i="37" s="1"/>
  <c r="F530" i="37" s="1"/>
  <c r="F531" i="37" s="1"/>
  <c r="F532" i="37" s="1"/>
  <c r="F533" i="37" s="1"/>
  <c r="F534" i="37" s="1"/>
  <c r="F535" i="37" s="1"/>
  <c r="F536" i="37" s="1"/>
  <c r="F537" i="37" s="1"/>
  <c r="F538" i="37" s="1"/>
  <c r="F539" i="37" s="1"/>
  <c r="F540" i="37" s="1"/>
  <c r="F541" i="37" s="1"/>
  <c r="F542" i="37" s="1"/>
  <c r="F543" i="37" s="1"/>
  <c r="F544" i="37" s="1"/>
  <c r="F545" i="37" s="1"/>
  <c r="F546" i="37" s="1"/>
  <c r="F547" i="37" s="1"/>
  <c r="F548" i="37" s="1"/>
  <c r="F549" i="37" s="1"/>
  <c r="F550" i="37" s="1"/>
  <c r="F551" i="37" s="1"/>
  <c r="F552" i="37" s="1"/>
  <c r="F553" i="37" s="1"/>
  <c r="F554" i="37" s="1"/>
  <c r="F555" i="37" s="1"/>
  <c r="F556" i="37" s="1"/>
  <c r="F557" i="37" s="1"/>
  <c r="F558" i="37" s="1"/>
  <c r="F559" i="37" s="1"/>
  <c r="F560" i="37" s="1"/>
  <c r="F561" i="37" s="1"/>
  <c r="F562" i="37" s="1"/>
  <c r="F563" i="37" s="1"/>
  <c r="F564" i="37" s="1"/>
  <c r="F565" i="37" s="1"/>
  <c r="F566" i="37" s="1"/>
  <c r="F567" i="37" s="1"/>
  <c r="F568" i="37" s="1"/>
  <c r="F569" i="37" s="1"/>
  <c r="F570" i="37" s="1"/>
  <c r="F571" i="37" s="1"/>
  <c r="F572" i="37" s="1"/>
  <c r="F573" i="37" s="1"/>
  <c r="F574" i="37" s="1"/>
  <c r="F575" i="37" s="1"/>
  <c r="F576" i="37" s="1"/>
  <c r="F577" i="37" s="1"/>
  <c r="F578" i="37" s="1"/>
  <c r="F579" i="37" s="1"/>
  <c r="F580" i="37" s="1"/>
  <c r="F581" i="37" s="1"/>
  <c r="F582" i="37" s="1"/>
  <c r="F583" i="37" s="1"/>
  <c r="F584" i="37" s="1"/>
  <c r="O5" i="38"/>
  <c r="O6" i="38" s="1"/>
  <c r="O7" i="38" s="1"/>
  <c r="O8" i="38" s="1"/>
  <c r="O9" i="38" s="1"/>
  <c r="O10" i="38" s="1"/>
  <c r="O11" i="38" s="1"/>
  <c r="O12" i="38" s="1"/>
  <c r="O13" i="38" s="1"/>
  <c r="O14" i="38" s="1"/>
  <c r="O15" i="38" s="1"/>
  <c r="O16" i="38" s="1"/>
  <c r="O17" i="38" s="1"/>
  <c r="O18" i="38" s="1"/>
  <c r="O19" i="38" s="1"/>
  <c r="O20" i="38" s="1"/>
  <c r="O21" i="38" s="1"/>
  <c r="O22" i="38" s="1"/>
  <c r="O23" i="38" s="1"/>
  <c r="O24" i="38" s="1"/>
  <c r="O25" i="38" s="1"/>
  <c r="O26" i="38" s="1"/>
  <c r="O27" i="38" s="1"/>
  <c r="O28" i="38" s="1"/>
  <c r="O29" i="38" s="1"/>
  <c r="O30" i="38" s="1"/>
  <c r="O31" i="38" s="1"/>
  <c r="O32" i="38" s="1"/>
  <c r="O33" i="38" s="1"/>
  <c r="O34" i="38" s="1"/>
  <c r="O35" i="38" s="1"/>
  <c r="O36" i="38" s="1"/>
  <c r="O37" i="38" s="1"/>
  <c r="O38" i="38" s="1"/>
  <c r="O39" i="38" s="1"/>
  <c r="O40" i="38" s="1"/>
  <c r="O41" i="38" s="1"/>
  <c r="O42" i="38" s="1"/>
  <c r="O43" i="38" s="1"/>
  <c r="O44" i="38" s="1"/>
  <c r="O45" i="38" s="1"/>
  <c r="O46" i="38" s="1"/>
  <c r="O47" i="38" s="1"/>
  <c r="O48" i="38" s="1"/>
  <c r="O49" i="38" s="1"/>
  <c r="O50" i="38" s="1"/>
  <c r="O51" i="38" s="1"/>
  <c r="O52" i="38" s="1"/>
  <c r="O53" i="38" s="1"/>
  <c r="O54" i="38" s="1"/>
  <c r="O55" i="38" s="1"/>
  <c r="O56" i="38" s="1"/>
  <c r="O57" i="38" s="1"/>
  <c r="O58" i="38" s="1"/>
  <c r="O59" i="38" s="1"/>
  <c r="O60" i="38" s="1"/>
  <c r="O61" i="38" s="1"/>
  <c r="O62" i="38" s="1"/>
  <c r="O63" i="38" s="1"/>
  <c r="O64" i="38" s="1"/>
  <c r="O65" i="38" s="1"/>
  <c r="O66" i="38" s="1"/>
  <c r="O67" i="38" s="1"/>
  <c r="O68" i="38" s="1"/>
  <c r="O69" i="38" s="1"/>
  <c r="O70" i="38" s="1"/>
  <c r="O71" i="38" s="1"/>
  <c r="O72" i="38" s="1"/>
  <c r="O73" i="38" s="1"/>
  <c r="O74" i="38" s="1"/>
  <c r="O75" i="38" s="1"/>
  <c r="O76" i="38" s="1"/>
  <c r="O77" i="38" s="1"/>
  <c r="O78" i="38" s="1"/>
  <c r="O79" i="38" s="1"/>
  <c r="O80" i="38" s="1"/>
  <c r="O81" i="38" s="1"/>
  <c r="O82" i="38" s="1"/>
  <c r="O83" i="38" s="1"/>
  <c r="O84" i="38" s="1"/>
  <c r="O85" i="38" s="1"/>
  <c r="O86" i="38" s="1"/>
  <c r="O87" i="38" s="1"/>
  <c r="O88" i="38" s="1"/>
  <c r="O89" i="38" s="1"/>
  <c r="O90" i="38" s="1"/>
  <c r="O91" i="38" s="1"/>
  <c r="O92" i="38" s="1"/>
  <c r="O93" i="38" s="1"/>
  <c r="O94" i="38" s="1"/>
  <c r="O95" i="38" s="1"/>
  <c r="O96" i="38" s="1"/>
  <c r="O97" i="38" s="1"/>
  <c r="O98" i="38" s="1"/>
  <c r="O99" i="38" s="1"/>
  <c r="O100" i="38" s="1"/>
  <c r="O101" i="38" s="1"/>
  <c r="O102" i="38" s="1"/>
  <c r="O103" i="38" s="1"/>
  <c r="O104" i="38" s="1"/>
  <c r="O105" i="38" s="1"/>
  <c r="O106" i="38" s="1"/>
  <c r="O107" i="38" s="1"/>
  <c r="O108" i="38" s="1"/>
  <c r="O109" i="38" s="1"/>
  <c r="O110" i="38" s="1"/>
  <c r="O111" i="38" s="1"/>
  <c r="O112" i="38" s="1"/>
  <c r="O113" i="38" s="1"/>
  <c r="O114" i="38" s="1"/>
  <c r="O115" i="38" s="1"/>
  <c r="O116" i="38" s="1"/>
  <c r="O117" i="38" s="1"/>
  <c r="O118" i="38" s="1"/>
  <c r="O119" i="38" s="1"/>
  <c r="O120" i="38" s="1"/>
  <c r="O121" i="38" s="1"/>
  <c r="O122" i="38" s="1"/>
  <c r="O123" i="38" s="1"/>
  <c r="O124" i="38" s="1"/>
  <c r="O125" i="38" s="1"/>
  <c r="O126" i="38" s="1"/>
  <c r="O127" i="38" s="1"/>
  <c r="O128" i="38" s="1"/>
  <c r="O129" i="38" s="1"/>
  <c r="O130" i="38" s="1"/>
  <c r="O131" i="38" s="1"/>
  <c r="O132" i="38" s="1"/>
  <c r="O133" i="38" s="1"/>
  <c r="O134" i="38" s="1"/>
  <c r="O135" i="38" s="1"/>
  <c r="O136" i="38" s="1"/>
  <c r="O137" i="38" s="1"/>
  <c r="O138" i="38" s="1"/>
  <c r="O139" i="38" s="1"/>
  <c r="O140" i="38" s="1"/>
  <c r="O141" i="38" s="1"/>
  <c r="O142" i="38" s="1"/>
  <c r="O143" i="38" s="1"/>
  <c r="O144" i="38" s="1"/>
  <c r="O145" i="38" s="1"/>
  <c r="O146" i="38" s="1"/>
  <c r="O147" i="38" s="1"/>
  <c r="O148" i="38" s="1"/>
  <c r="O149" i="38" s="1"/>
  <c r="O150" i="38" s="1"/>
  <c r="O151" i="38" s="1"/>
  <c r="O152" i="38" s="1"/>
  <c r="O153" i="38" s="1"/>
  <c r="O154" i="38" s="1"/>
  <c r="O155" i="38" s="1"/>
  <c r="O156" i="38" s="1"/>
  <c r="O157" i="38" s="1"/>
  <c r="O158" i="38" s="1"/>
  <c r="O159" i="38" s="1"/>
  <c r="O160" i="38" s="1"/>
  <c r="O161" i="38" s="1"/>
  <c r="O162" i="38" s="1"/>
  <c r="O163" i="38" s="1"/>
  <c r="O164" i="38" s="1"/>
  <c r="O165" i="38" s="1"/>
  <c r="O166" i="38" s="1"/>
  <c r="O167" i="38" s="1"/>
  <c r="O168" i="38" s="1"/>
  <c r="O169" i="38" s="1"/>
  <c r="O170" i="38" s="1"/>
  <c r="O171" i="38" s="1"/>
  <c r="O172" i="38" s="1"/>
  <c r="O173" i="38" s="1"/>
  <c r="O174" i="38" s="1"/>
  <c r="O175" i="38" s="1"/>
  <c r="O176" i="38" s="1"/>
  <c r="O177" i="38" s="1"/>
  <c r="O178" i="38" s="1"/>
  <c r="O179" i="38" s="1"/>
  <c r="O180" i="38" s="1"/>
  <c r="O181" i="38" s="1"/>
  <c r="O182" i="38" s="1"/>
  <c r="O183" i="38" s="1"/>
  <c r="O184" i="38" s="1"/>
  <c r="O185" i="38" s="1"/>
  <c r="O186" i="38" s="1"/>
  <c r="O187" i="38" s="1"/>
  <c r="O188" i="38" s="1"/>
  <c r="O189" i="38" s="1"/>
  <c r="O190" i="38" s="1"/>
  <c r="O191" i="38" s="1"/>
  <c r="O192" i="38" s="1"/>
  <c r="O193" i="38" s="1"/>
  <c r="O194" i="38" s="1"/>
  <c r="O195" i="38" s="1"/>
  <c r="O196" i="38" s="1"/>
  <c r="O197" i="38" s="1"/>
  <c r="O198" i="38" s="1"/>
  <c r="O199" i="38" s="1"/>
  <c r="O200" i="38" s="1"/>
  <c r="O201" i="38" s="1"/>
  <c r="O202" i="38" s="1"/>
  <c r="O203" i="38" s="1"/>
  <c r="O204" i="38" s="1"/>
  <c r="O205" i="38" s="1"/>
  <c r="O206" i="38" s="1"/>
  <c r="O207" i="38" s="1"/>
  <c r="O208" i="38" s="1"/>
  <c r="O209" i="38" s="1"/>
  <c r="O210" i="38" s="1"/>
  <c r="O211" i="38" s="1"/>
  <c r="O212" i="38" s="1"/>
  <c r="O213" i="38" s="1"/>
  <c r="O214" i="38" s="1"/>
  <c r="O215" i="38" s="1"/>
  <c r="O216" i="38" s="1"/>
  <c r="O217" i="38" s="1"/>
  <c r="O218" i="38" s="1"/>
  <c r="O219" i="38" s="1"/>
  <c r="O220" i="38" s="1"/>
  <c r="O221" i="38" s="1"/>
  <c r="O222" i="38" s="1"/>
  <c r="O223" i="38" s="1"/>
  <c r="O224" i="38" s="1"/>
  <c r="O225" i="38" s="1"/>
  <c r="O226" i="38" s="1"/>
  <c r="O227" i="38" s="1"/>
  <c r="O228" i="38" s="1"/>
  <c r="O229" i="38" s="1"/>
  <c r="O230" i="38" s="1"/>
  <c r="O231" i="38" s="1"/>
  <c r="O232" i="38" s="1"/>
  <c r="O233" i="38" s="1"/>
  <c r="O234" i="38" s="1"/>
  <c r="O235" i="38" s="1"/>
  <c r="O236" i="38" s="1"/>
  <c r="O237" i="38" s="1"/>
  <c r="O238" i="38" s="1"/>
  <c r="O239" i="38" s="1"/>
  <c r="O240" i="38" s="1"/>
  <c r="O241" i="38" s="1"/>
  <c r="O242" i="38" s="1"/>
  <c r="O243" i="38" s="1"/>
  <c r="O244" i="38" s="1"/>
  <c r="O245" i="38" s="1"/>
  <c r="O246" i="38" s="1"/>
  <c r="O247" i="38" s="1"/>
  <c r="O248" i="38" s="1"/>
  <c r="O249" i="38" s="1"/>
  <c r="O250" i="38" s="1"/>
  <c r="O251" i="38" s="1"/>
  <c r="O252" i="38" s="1"/>
  <c r="O253" i="38" s="1"/>
  <c r="O254" i="38" s="1"/>
  <c r="O255" i="38" s="1"/>
  <c r="O256" i="38" s="1"/>
  <c r="O257" i="38" s="1"/>
  <c r="O258" i="38" s="1"/>
  <c r="O259" i="38" s="1"/>
  <c r="O260" i="38" s="1"/>
  <c r="O261" i="38" s="1"/>
  <c r="O262" i="38" s="1"/>
  <c r="O263" i="38" s="1"/>
  <c r="O264" i="38" s="1"/>
  <c r="O265" i="38" s="1"/>
  <c r="O266" i="38" s="1"/>
  <c r="O267" i="38" s="1"/>
  <c r="O268" i="38" s="1"/>
  <c r="O269" i="38" s="1"/>
  <c r="O270" i="38" s="1"/>
  <c r="O271" i="38" s="1"/>
  <c r="O272" i="38" s="1"/>
  <c r="O273" i="38" s="1"/>
  <c r="O274" i="38" s="1"/>
  <c r="O275" i="38" s="1"/>
  <c r="O276" i="38" s="1"/>
  <c r="O277" i="38" s="1"/>
  <c r="O278" i="38" s="1"/>
  <c r="O279" i="38" s="1"/>
  <c r="O280" i="38" s="1"/>
  <c r="O281" i="38" s="1"/>
  <c r="O282" i="38" s="1"/>
  <c r="O283" i="38" s="1"/>
  <c r="O284" i="38" s="1"/>
  <c r="O285" i="38" s="1"/>
  <c r="O286" i="38" s="1"/>
  <c r="O287" i="38" s="1"/>
  <c r="O288" i="38" s="1"/>
  <c r="O289" i="38" s="1"/>
  <c r="O290" i="38" s="1"/>
  <c r="O291" i="38" s="1"/>
  <c r="O292" i="38" s="1"/>
  <c r="O293" i="38" s="1"/>
  <c r="O294" i="38" s="1"/>
  <c r="O295" i="38" s="1"/>
  <c r="O296" i="38" s="1"/>
  <c r="O297" i="38" s="1"/>
  <c r="O298" i="38" s="1"/>
  <c r="O299" i="38" s="1"/>
  <c r="O300" i="38" s="1"/>
  <c r="O301" i="38" s="1"/>
  <c r="O302" i="38" s="1"/>
  <c r="O303" i="38" s="1"/>
  <c r="O304" i="38" s="1"/>
  <c r="O305" i="38" s="1"/>
  <c r="O306" i="38" s="1"/>
  <c r="O307" i="38" s="1"/>
  <c r="O308" i="38" s="1"/>
  <c r="O309" i="38" s="1"/>
  <c r="O310" i="38" s="1"/>
  <c r="O311" i="38" s="1"/>
  <c r="O312" i="38" s="1"/>
  <c r="O313" i="38" s="1"/>
  <c r="O314" i="38" s="1"/>
  <c r="O315" i="38" s="1"/>
  <c r="O316" i="38" s="1"/>
  <c r="O317" i="38" s="1"/>
  <c r="O318" i="38" s="1"/>
  <c r="O319" i="38" s="1"/>
  <c r="O320" i="38" s="1"/>
  <c r="O321" i="38" s="1"/>
  <c r="O322" i="38" s="1"/>
  <c r="O323" i="38" s="1"/>
  <c r="O324" i="38" s="1"/>
  <c r="O325" i="38" s="1"/>
  <c r="O326" i="38" s="1"/>
  <c r="O327" i="38" s="1"/>
  <c r="O328" i="38" s="1"/>
  <c r="O329" i="38" s="1"/>
  <c r="O330" i="38" s="1"/>
  <c r="O331" i="38" s="1"/>
  <c r="O332" i="38" s="1"/>
  <c r="O333" i="38" s="1"/>
  <c r="O334" i="38" s="1"/>
  <c r="O335" i="38" s="1"/>
  <c r="O336" i="38" s="1"/>
  <c r="O337" i="38" s="1"/>
  <c r="O338" i="38" s="1"/>
  <c r="O339" i="38" s="1"/>
  <c r="O340" i="38" s="1"/>
  <c r="O341" i="38" s="1"/>
  <c r="O342" i="38" s="1"/>
  <c r="O343" i="38" s="1"/>
  <c r="O344" i="38" s="1"/>
  <c r="O345" i="38" s="1"/>
  <c r="O346" i="38" s="1"/>
  <c r="O347" i="38" s="1"/>
  <c r="O348" i="38" s="1"/>
  <c r="O349" i="38" s="1"/>
  <c r="O350" i="38" s="1"/>
  <c r="O351" i="38" s="1"/>
  <c r="O352" i="38" s="1"/>
  <c r="O353" i="38" s="1"/>
  <c r="O354" i="38" s="1"/>
  <c r="O355" i="38" s="1"/>
  <c r="O356" i="38" s="1"/>
  <c r="O357" i="38" s="1"/>
  <c r="O358" i="38" s="1"/>
  <c r="O359" i="38" s="1"/>
  <c r="O360" i="38" s="1"/>
  <c r="O361" i="38" s="1"/>
  <c r="O362" i="38" s="1"/>
  <c r="O363" i="38" s="1"/>
  <c r="O364" i="38" s="1"/>
  <c r="O365" i="38" s="1"/>
  <c r="O366" i="38" s="1"/>
  <c r="O367" i="38" s="1"/>
  <c r="O368" i="38" s="1"/>
  <c r="O369" i="38" s="1"/>
  <c r="O370" i="38" s="1"/>
  <c r="O371" i="38" s="1"/>
  <c r="O372" i="38" s="1"/>
  <c r="O373" i="38" s="1"/>
  <c r="O374" i="38" s="1"/>
  <c r="O375" i="38" s="1"/>
  <c r="O376" i="38" s="1"/>
  <c r="O377" i="38" s="1"/>
  <c r="O378" i="38" s="1"/>
  <c r="O379" i="38" s="1"/>
  <c r="O380" i="38" s="1"/>
  <c r="O381" i="38" s="1"/>
  <c r="O382" i="38" s="1"/>
  <c r="O383" i="38" s="1"/>
  <c r="O384" i="38" s="1"/>
  <c r="O385" i="38" s="1"/>
  <c r="O386" i="38" s="1"/>
  <c r="O387" i="38" s="1"/>
  <c r="O388" i="38" s="1"/>
  <c r="O389" i="38" s="1"/>
  <c r="O390" i="38" s="1"/>
  <c r="O391" i="38" s="1"/>
  <c r="O392" i="38" s="1"/>
  <c r="O393" i="38" s="1"/>
  <c r="O394" i="38" s="1"/>
  <c r="O395" i="38" s="1"/>
  <c r="O396" i="38" s="1"/>
  <c r="O397" i="38" s="1"/>
  <c r="O398" i="38" s="1"/>
  <c r="O399" i="38" s="1"/>
  <c r="O400" i="38" s="1"/>
  <c r="O401" i="38" s="1"/>
  <c r="O402" i="38" s="1"/>
  <c r="O403" i="38" s="1"/>
  <c r="O404" i="38" s="1"/>
  <c r="O405" i="38" s="1"/>
  <c r="O406" i="38" s="1"/>
  <c r="O407" i="38" s="1"/>
  <c r="O408" i="38" s="1"/>
  <c r="O409" i="38" s="1"/>
  <c r="O410" i="38" s="1"/>
  <c r="O411" i="38" s="1"/>
  <c r="O412" i="38" s="1"/>
  <c r="O413" i="38" s="1"/>
  <c r="O414" i="38" s="1"/>
  <c r="O415" i="38" s="1"/>
  <c r="O416" i="38" s="1"/>
  <c r="O417" i="38" s="1"/>
  <c r="O418" i="38" s="1"/>
  <c r="O419" i="38" s="1"/>
  <c r="O420" i="38" s="1"/>
  <c r="O421" i="38" s="1"/>
  <c r="O422" i="38" s="1"/>
  <c r="O423" i="38" s="1"/>
  <c r="O424" i="38" s="1"/>
  <c r="O425" i="38" s="1"/>
  <c r="O426" i="38" s="1"/>
  <c r="O427" i="38" s="1"/>
  <c r="O428" i="38" s="1"/>
  <c r="O429" i="38" s="1"/>
  <c r="O430" i="38" s="1"/>
  <c r="O431" i="38" s="1"/>
  <c r="O432" i="38" s="1"/>
  <c r="O433" i="38" s="1"/>
  <c r="O434" i="38" s="1"/>
  <c r="O435" i="38" s="1"/>
  <c r="O436" i="38" s="1"/>
  <c r="O437" i="38" s="1"/>
  <c r="O438" i="38" s="1"/>
  <c r="O439" i="38" s="1"/>
  <c r="O440" i="38" s="1"/>
  <c r="O441" i="38" s="1"/>
  <c r="O442" i="38" s="1"/>
  <c r="O443" i="38" s="1"/>
  <c r="O444" i="38" s="1"/>
  <c r="O445" i="38" s="1"/>
  <c r="O446" i="38" s="1"/>
  <c r="O447" i="38" s="1"/>
  <c r="O448" i="38" s="1"/>
  <c r="O449" i="38" s="1"/>
  <c r="O450" i="38" s="1"/>
  <c r="O451" i="38" s="1"/>
  <c r="O452" i="38" s="1"/>
  <c r="O453" i="38" s="1"/>
  <c r="O454" i="38" s="1"/>
  <c r="O455" i="38" s="1"/>
  <c r="O456" i="38" s="1"/>
  <c r="O457" i="38" s="1"/>
  <c r="O458" i="38" s="1"/>
  <c r="O459" i="38" s="1"/>
  <c r="O460" i="38" s="1"/>
  <c r="O461" i="38" s="1"/>
  <c r="O462" i="38" s="1"/>
  <c r="O463" i="38" s="1"/>
  <c r="O464" i="38" s="1"/>
  <c r="O465" i="38" s="1"/>
  <c r="O466" i="38" s="1"/>
  <c r="O467" i="38" s="1"/>
  <c r="O468" i="38" s="1"/>
  <c r="O469" i="38" s="1"/>
  <c r="O470" i="38" s="1"/>
  <c r="O471" i="38" s="1"/>
  <c r="O472" i="38" s="1"/>
  <c r="O473" i="38" s="1"/>
  <c r="O474" i="38" s="1"/>
  <c r="O475" i="38" s="1"/>
  <c r="O476" i="38" s="1"/>
  <c r="O477" i="38" s="1"/>
  <c r="O478" i="38" s="1"/>
  <c r="O479" i="38" s="1"/>
  <c r="O480" i="38" s="1"/>
  <c r="O481" i="38" s="1"/>
  <c r="O482" i="38" s="1"/>
  <c r="O483" i="38" s="1"/>
  <c r="O484" i="38" s="1"/>
  <c r="O485" i="38" s="1"/>
  <c r="O486" i="38" s="1"/>
  <c r="O487" i="38" s="1"/>
  <c r="O488" i="38" s="1"/>
  <c r="O489" i="38" s="1"/>
  <c r="O490" i="38" s="1"/>
  <c r="O491" i="38" s="1"/>
  <c r="O492" i="38" s="1"/>
  <c r="O493" i="38" s="1"/>
  <c r="O494" i="38" s="1"/>
  <c r="O495" i="38" s="1"/>
  <c r="O496" i="38" s="1"/>
  <c r="O497" i="38" s="1"/>
  <c r="O498" i="38" s="1"/>
  <c r="O499" i="38" s="1"/>
  <c r="O500" i="38" s="1"/>
  <c r="O501" i="38" s="1"/>
  <c r="O502" i="38" s="1"/>
  <c r="O503" i="38" s="1"/>
  <c r="O504" i="38" s="1"/>
  <c r="O505" i="38" s="1"/>
  <c r="O506" i="38" s="1"/>
  <c r="O507" i="38" s="1"/>
  <c r="O508" i="38" s="1"/>
  <c r="O509" i="38" s="1"/>
  <c r="O510" i="38" s="1"/>
  <c r="O511" i="38" s="1"/>
  <c r="O512" i="38" s="1"/>
  <c r="O513" i="38" s="1"/>
  <c r="O514" i="38" s="1"/>
  <c r="O515" i="38" s="1"/>
  <c r="O516" i="38" s="1"/>
  <c r="O517" i="38" s="1"/>
  <c r="O518" i="38" s="1"/>
  <c r="O519" i="38" s="1"/>
  <c r="O520" i="38" s="1"/>
  <c r="O521" i="38" s="1"/>
  <c r="O522" i="38" s="1"/>
  <c r="O523" i="38" s="1"/>
  <c r="O524" i="38" s="1"/>
  <c r="O525" i="38" s="1"/>
  <c r="O526" i="38" s="1"/>
  <c r="O527" i="38" s="1"/>
  <c r="O528" i="38" s="1"/>
  <c r="O529" i="38" s="1"/>
  <c r="O530" i="38" s="1"/>
  <c r="O531" i="38" s="1"/>
  <c r="O532" i="38" s="1"/>
  <c r="O533" i="38" s="1"/>
  <c r="O534" i="38" s="1"/>
  <c r="O535" i="38" s="1"/>
  <c r="O536" i="38" s="1"/>
  <c r="O537" i="38" s="1"/>
  <c r="O538" i="38" s="1"/>
  <c r="O539" i="38" s="1"/>
  <c r="O540" i="38" s="1"/>
  <c r="O541" i="38" s="1"/>
  <c r="O542" i="38" s="1"/>
  <c r="O543" i="38" s="1"/>
  <c r="O544" i="38" s="1"/>
  <c r="O545" i="38" s="1"/>
  <c r="O546" i="38" s="1"/>
  <c r="O547" i="38" s="1"/>
  <c r="O548" i="38" s="1"/>
  <c r="O549" i="38" s="1"/>
  <c r="O550" i="38" s="1"/>
  <c r="O551" i="38" s="1"/>
  <c r="O552" i="38" s="1"/>
  <c r="O553" i="38" s="1"/>
  <c r="O554" i="38" s="1"/>
  <c r="O555" i="38" s="1"/>
  <c r="O556" i="38" s="1"/>
  <c r="O557" i="38" s="1"/>
  <c r="O558" i="38" s="1"/>
  <c r="O559" i="38" s="1"/>
  <c r="O560" i="38" s="1"/>
  <c r="O561" i="38" s="1"/>
  <c r="O562" i="38" s="1"/>
  <c r="O563" i="38" s="1"/>
  <c r="O564" i="38" s="1"/>
  <c r="O565" i="38" s="1"/>
  <c r="O566" i="38" s="1"/>
  <c r="O567" i="38" s="1"/>
  <c r="O568" i="38" s="1"/>
  <c r="O569" i="38" s="1"/>
  <c r="O570" i="38" s="1"/>
  <c r="O571" i="38" s="1"/>
  <c r="O572" i="38" s="1"/>
  <c r="O573" i="38" s="1"/>
  <c r="O574" i="38" s="1"/>
  <c r="O575" i="38" s="1"/>
  <c r="O576" i="38" s="1"/>
  <c r="O577" i="38" s="1"/>
  <c r="O578" i="38" s="1"/>
  <c r="O579" i="38" s="1"/>
  <c r="O580" i="38" s="1"/>
  <c r="O581" i="38" s="1"/>
  <c r="O582" i="38" s="1"/>
  <c r="D6" i="37"/>
  <c r="D7" i="37"/>
  <c r="D8" i="37"/>
  <c r="D9" i="37"/>
  <c r="D10" i="37"/>
  <c r="D11" i="37"/>
  <c r="D12" i="37"/>
  <c r="D13" i="37"/>
  <c r="D14" i="37"/>
  <c r="D15" i="37"/>
  <c r="D16" i="37"/>
  <c r="D17" i="37"/>
  <c r="D18" i="37"/>
  <c r="D19" i="37"/>
  <c r="D20" i="37"/>
  <c r="D21" i="37"/>
  <c r="D22" i="37"/>
  <c r="D23" i="37"/>
  <c r="D24" i="37"/>
  <c r="D25" i="37"/>
  <c r="D26" i="37"/>
  <c r="D27" i="37"/>
  <c r="D28" i="37"/>
  <c r="D29" i="37"/>
  <c r="D30" i="37"/>
  <c r="D31" i="37"/>
  <c r="D32" i="37"/>
  <c r="D33" i="37"/>
  <c r="D34" i="37"/>
  <c r="D35" i="37"/>
  <c r="D36" i="37"/>
  <c r="D37" i="37"/>
  <c r="D38" i="37"/>
  <c r="D39" i="37"/>
  <c r="D40" i="37"/>
  <c r="D41" i="37"/>
  <c r="D42" i="37"/>
  <c r="D43" i="37"/>
  <c r="D44" i="37"/>
  <c r="D45" i="37"/>
  <c r="D46" i="37"/>
  <c r="D47" i="37"/>
  <c r="D48" i="37"/>
  <c r="D49" i="37"/>
  <c r="D50" i="37"/>
  <c r="D51" i="37"/>
  <c r="D52" i="37"/>
  <c r="D53" i="37"/>
  <c r="D54" i="37"/>
  <c r="D55" i="37"/>
  <c r="D56" i="37"/>
  <c r="D57" i="37"/>
  <c r="D58" i="37"/>
  <c r="D59" i="37"/>
  <c r="D60" i="37"/>
  <c r="D61" i="37"/>
  <c r="D62" i="37"/>
  <c r="D63" i="37"/>
  <c r="D64" i="37"/>
  <c r="D65" i="37"/>
  <c r="D66" i="37"/>
  <c r="D67" i="37"/>
  <c r="D68" i="37"/>
  <c r="D69" i="37"/>
  <c r="D70" i="37"/>
  <c r="D71" i="37"/>
  <c r="D72" i="37"/>
  <c r="D73" i="37"/>
  <c r="D74" i="37"/>
  <c r="D75" i="37"/>
  <c r="D76" i="37"/>
  <c r="D77" i="37"/>
  <c r="D78" i="37"/>
  <c r="D79" i="37"/>
  <c r="D80" i="37"/>
  <c r="D81" i="37"/>
  <c r="D82" i="37"/>
  <c r="D83" i="37"/>
  <c r="D84" i="37"/>
  <c r="D85" i="37"/>
  <c r="D86" i="37"/>
  <c r="D87" i="37"/>
  <c r="D88" i="37"/>
  <c r="D89" i="37"/>
  <c r="D90" i="37"/>
  <c r="D91" i="37"/>
  <c r="D92" i="37"/>
  <c r="D93" i="37"/>
  <c r="D94" i="37"/>
  <c r="D95" i="37"/>
  <c r="D96" i="37"/>
  <c r="D97" i="37"/>
  <c r="D98" i="37"/>
  <c r="D99" i="37"/>
  <c r="D100" i="37"/>
  <c r="D101" i="37"/>
  <c r="D102" i="37"/>
  <c r="D103" i="37"/>
  <c r="D104" i="37"/>
  <c r="D105" i="37"/>
  <c r="D106" i="37"/>
  <c r="D107" i="37"/>
  <c r="D108" i="37"/>
  <c r="D109" i="37"/>
  <c r="D110" i="37"/>
  <c r="D111" i="37"/>
  <c r="D112" i="37"/>
  <c r="D113" i="37"/>
  <c r="D114" i="37"/>
  <c r="D115" i="37"/>
  <c r="D116" i="37"/>
  <c r="D117" i="37"/>
  <c r="D118" i="37"/>
  <c r="D119" i="37"/>
  <c r="D120" i="37"/>
  <c r="D121" i="37"/>
  <c r="D122" i="37"/>
  <c r="D123" i="37"/>
  <c r="D124" i="37"/>
  <c r="D125" i="37"/>
  <c r="D126" i="37"/>
  <c r="D127" i="37"/>
  <c r="D128" i="37"/>
  <c r="D129" i="37"/>
  <c r="D130" i="37"/>
  <c r="D131" i="37"/>
  <c r="D132" i="37"/>
  <c r="D133" i="37"/>
  <c r="D134" i="37"/>
  <c r="D135" i="37"/>
  <c r="D136" i="37"/>
  <c r="D137" i="37"/>
  <c r="D138" i="37"/>
  <c r="D139" i="37"/>
  <c r="D140" i="37"/>
  <c r="D141" i="37"/>
  <c r="D142" i="37"/>
  <c r="D143" i="37"/>
  <c r="D144" i="37"/>
  <c r="D145" i="37"/>
  <c r="D146" i="37"/>
  <c r="D147" i="37"/>
  <c r="D148" i="37"/>
  <c r="D149" i="37"/>
  <c r="D150" i="37"/>
  <c r="D151" i="37"/>
  <c r="D152" i="37"/>
  <c r="D153" i="37"/>
  <c r="D154" i="37"/>
  <c r="D155" i="37"/>
  <c r="D156" i="37"/>
  <c r="D157" i="37"/>
  <c r="D158" i="37"/>
  <c r="D159" i="37"/>
  <c r="D160" i="37"/>
  <c r="D161" i="37"/>
  <c r="D162" i="37"/>
  <c r="D163" i="37"/>
  <c r="D164" i="37"/>
  <c r="D165" i="37"/>
  <c r="D166" i="37"/>
  <c r="D167" i="37"/>
  <c r="D168" i="37"/>
  <c r="D169" i="37"/>
  <c r="D170" i="37"/>
  <c r="D171" i="37"/>
  <c r="D172" i="37"/>
  <c r="D173" i="37"/>
  <c r="D174" i="37"/>
  <c r="D175" i="37"/>
  <c r="D176" i="37"/>
  <c r="D177" i="37"/>
  <c r="D178" i="37"/>
  <c r="D179" i="37"/>
  <c r="D180" i="37"/>
  <c r="D181" i="37"/>
  <c r="D182" i="37"/>
  <c r="D183" i="37"/>
  <c r="D184" i="37"/>
  <c r="D185" i="37"/>
  <c r="D186" i="37"/>
  <c r="D187" i="37"/>
  <c r="D188" i="37"/>
  <c r="D189" i="37"/>
  <c r="D190" i="37"/>
  <c r="D191" i="37"/>
  <c r="D192" i="37"/>
  <c r="D193" i="37"/>
  <c r="D194" i="37"/>
  <c r="D195" i="37"/>
  <c r="D196" i="37"/>
  <c r="D197" i="37"/>
  <c r="D198" i="37"/>
  <c r="D199" i="37"/>
  <c r="D200" i="37"/>
  <c r="D201" i="37"/>
  <c r="D202" i="37"/>
  <c r="D203" i="37"/>
  <c r="D204" i="37"/>
  <c r="D205" i="37"/>
  <c r="D206" i="37"/>
  <c r="D207" i="37"/>
  <c r="D208" i="37"/>
  <c r="D209" i="37"/>
  <c r="D210" i="37"/>
  <c r="D211" i="37"/>
  <c r="D212" i="37"/>
  <c r="D213" i="37"/>
  <c r="D214" i="37"/>
  <c r="D215" i="37"/>
  <c r="D216" i="37"/>
  <c r="D217" i="37"/>
  <c r="D218" i="37"/>
  <c r="D219" i="37"/>
  <c r="D220" i="37"/>
  <c r="D221" i="37"/>
  <c r="D222" i="37"/>
  <c r="D223" i="37"/>
  <c r="D224" i="37"/>
  <c r="D225" i="37"/>
  <c r="D226" i="37"/>
  <c r="D227" i="37"/>
  <c r="D228" i="37"/>
  <c r="D229" i="37"/>
  <c r="D230" i="37"/>
  <c r="D231" i="37"/>
  <c r="D232" i="37"/>
  <c r="D233" i="37"/>
  <c r="D234" i="37"/>
  <c r="D235" i="37"/>
  <c r="D236" i="37"/>
  <c r="D237" i="37"/>
  <c r="D238" i="37"/>
  <c r="D239" i="37"/>
  <c r="D240" i="37"/>
  <c r="D241" i="37"/>
  <c r="D242" i="37"/>
  <c r="D243" i="37"/>
  <c r="D244" i="37"/>
  <c r="D245" i="37"/>
  <c r="D246" i="37"/>
  <c r="D247" i="37"/>
  <c r="D248" i="37"/>
  <c r="D249" i="37"/>
  <c r="D250" i="37"/>
  <c r="D251" i="37"/>
  <c r="D252" i="37"/>
  <c r="D253" i="37"/>
  <c r="D254" i="37"/>
  <c r="D255" i="37"/>
  <c r="D256" i="37"/>
  <c r="D257" i="37"/>
  <c r="D258" i="37"/>
  <c r="D259" i="37"/>
  <c r="D260" i="37"/>
  <c r="D261" i="37"/>
  <c r="D262" i="37"/>
  <c r="D263" i="37"/>
  <c r="D264" i="37"/>
  <c r="D265" i="37"/>
  <c r="D266" i="37"/>
  <c r="D267" i="37"/>
  <c r="D268" i="37"/>
  <c r="D269" i="37"/>
  <c r="D270" i="37"/>
  <c r="D271" i="37"/>
  <c r="D272" i="37"/>
  <c r="D273" i="37"/>
  <c r="D274" i="37"/>
  <c r="D275" i="37"/>
  <c r="D276" i="37"/>
  <c r="D277" i="37"/>
  <c r="D278" i="37"/>
  <c r="D279" i="37"/>
  <c r="D280" i="37"/>
  <c r="D281" i="37"/>
  <c r="D282" i="37"/>
  <c r="D283" i="37"/>
  <c r="D284" i="37"/>
  <c r="D285" i="37"/>
  <c r="D286" i="37"/>
  <c r="D287" i="37"/>
  <c r="D288" i="37"/>
  <c r="D289" i="37"/>
  <c r="D290" i="37"/>
  <c r="D291" i="37"/>
  <c r="D292" i="37"/>
  <c r="D293" i="37"/>
  <c r="D294" i="37"/>
  <c r="D295" i="37"/>
  <c r="D296" i="37"/>
  <c r="D297" i="37"/>
  <c r="D298" i="37"/>
  <c r="D299" i="37"/>
  <c r="D300" i="37"/>
  <c r="D301" i="37"/>
  <c r="D302" i="37"/>
  <c r="D303" i="37"/>
  <c r="D304" i="37"/>
  <c r="D305" i="37"/>
  <c r="D306" i="37"/>
  <c r="D307" i="37"/>
  <c r="D308" i="37"/>
  <c r="D309" i="37"/>
  <c r="D310" i="37"/>
  <c r="D311" i="37"/>
  <c r="D312" i="37"/>
  <c r="D313" i="37"/>
  <c r="D314" i="37"/>
  <c r="D315" i="37"/>
  <c r="D316" i="37"/>
  <c r="D317" i="37"/>
  <c r="D318" i="37"/>
  <c r="D319" i="37"/>
  <c r="D320" i="37"/>
  <c r="D321" i="37"/>
  <c r="D322" i="37"/>
  <c r="D323" i="37"/>
  <c r="D324" i="37"/>
  <c r="D325" i="37"/>
  <c r="D326" i="37"/>
  <c r="D327" i="37"/>
  <c r="D328" i="37"/>
  <c r="D329" i="37"/>
  <c r="D330" i="37"/>
  <c r="D331" i="37"/>
  <c r="D332" i="37"/>
  <c r="D333" i="37"/>
  <c r="D334" i="37"/>
  <c r="D335" i="37"/>
  <c r="D336" i="37"/>
  <c r="D337" i="37"/>
  <c r="D338" i="37"/>
  <c r="D339" i="37"/>
  <c r="D340" i="37"/>
  <c r="D341" i="37"/>
  <c r="D342" i="37"/>
  <c r="D343" i="37"/>
  <c r="D344" i="37"/>
  <c r="D345" i="37"/>
  <c r="D346" i="37"/>
  <c r="D347" i="37"/>
  <c r="D348" i="37"/>
  <c r="D349" i="37"/>
  <c r="D350" i="37"/>
  <c r="D351" i="37"/>
  <c r="D352" i="37"/>
  <c r="D353" i="37"/>
  <c r="D354" i="37"/>
  <c r="D355" i="37"/>
  <c r="D356" i="37"/>
  <c r="D357" i="37"/>
  <c r="D358" i="37"/>
  <c r="D359" i="37"/>
  <c r="D360" i="37"/>
  <c r="D361" i="37"/>
  <c r="D362" i="37"/>
  <c r="D363" i="37"/>
  <c r="D364" i="37"/>
  <c r="D365" i="37"/>
  <c r="D366" i="37"/>
  <c r="D367" i="37"/>
  <c r="D368" i="37"/>
  <c r="D369" i="37"/>
  <c r="D370" i="37"/>
  <c r="D371" i="37"/>
  <c r="D372" i="37"/>
  <c r="D373" i="37"/>
  <c r="D374" i="37"/>
  <c r="D375" i="37"/>
  <c r="D376" i="37"/>
  <c r="D377" i="37"/>
  <c r="D378" i="37"/>
  <c r="D379" i="37"/>
  <c r="D380" i="37"/>
  <c r="D381" i="37"/>
  <c r="D382" i="37"/>
  <c r="D383" i="37"/>
  <c r="D384" i="37"/>
  <c r="D385" i="37"/>
  <c r="D386" i="37"/>
  <c r="D387" i="37"/>
  <c r="D388" i="37"/>
  <c r="D389" i="37"/>
  <c r="D390" i="37"/>
  <c r="D391" i="37"/>
  <c r="D392" i="37"/>
  <c r="D393" i="37"/>
  <c r="D394" i="37"/>
  <c r="D395" i="37"/>
  <c r="D396" i="37"/>
  <c r="D397" i="37"/>
  <c r="D398" i="37"/>
  <c r="D399" i="37"/>
  <c r="D400" i="37"/>
  <c r="D401" i="37"/>
  <c r="D402" i="37"/>
  <c r="D403" i="37"/>
  <c r="D404" i="37"/>
  <c r="D405" i="37"/>
  <c r="D406" i="37"/>
  <c r="D407" i="37"/>
  <c r="D408" i="37"/>
  <c r="D409" i="37"/>
  <c r="D410" i="37"/>
  <c r="D411" i="37"/>
  <c r="D412" i="37"/>
  <c r="D413" i="37"/>
  <c r="D414" i="37"/>
  <c r="D415" i="37"/>
  <c r="D416" i="37"/>
  <c r="D417" i="37"/>
  <c r="D418" i="37"/>
  <c r="D419" i="37"/>
  <c r="D420" i="37"/>
  <c r="D421" i="37"/>
  <c r="D422" i="37"/>
  <c r="D423" i="37"/>
  <c r="D424" i="37"/>
  <c r="D425" i="37"/>
  <c r="D426" i="37"/>
  <c r="D427" i="37"/>
  <c r="D428" i="37"/>
  <c r="D429" i="37"/>
  <c r="D430" i="37"/>
  <c r="D431" i="37"/>
  <c r="D432" i="37"/>
  <c r="D433" i="37"/>
  <c r="D434" i="37"/>
  <c r="D435" i="37"/>
  <c r="D436" i="37"/>
  <c r="D437" i="37"/>
  <c r="D438" i="37"/>
  <c r="D439" i="37"/>
  <c r="D440" i="37"/>
  <c r="D441" i="37"/>
  <c r="D442" i="37"/>
  <c r="D443" i="37"/>
  <c r="D444" i="37"/>
  <c r="D445" i="37"/>
  <c r="D446" i="37"/>
  <c r="D447" i="37"/>
  <c r="D448" i="37"/>
  <c r="D449" i="37"/>
  <c r="D450" i="37"/>
  <c r="D451" i="37"/>
  <c r="D452" i="37"/>
  <c r="D453" i="37"/>
  <c r="D454" i="37"/>
  <c r="D455" i="37"/>
  <c r="D456" i="37"/>
  <c r="D457" i="37"/>
  <c r="D458" i="37"/>
  <c r="D459" i="37"/>
  <c r="D460" i="37"/>
  <c r="D461" i="37"/>
  <c r="D462" i="37"/>
  <c r="D463" i="37"/>
  <c r="D464" i="37"/>
  <c r="D465" i="37"/>
  <c r="D466" i="37"/>
  <c r="D467" i="37"/>
  <c r="D468" i="37"/>
  <c r="D469" i="37"/>
  <c r="D470" i="37"/>
  <c r="D471" i="37"/>
  <c r="D472" i="37"/>
  <c r="D473" i="37"/>
  <c r="D474" i="37"/>
  <c r="D475" i="37"/>
  <c r="D476" i="37"/>
  <c r="D477" i="37"/>
  <c r="D478" i="37"/>
  <c r="D479" i="37"/>
  <c r="D480" i="37"/>
  <c r="D481" i="37"/>
  <c r="D482" i="37"/>
  <c r="D483" i="37"/>
  <c r="D484" i="37"/>
  <c r="D485" i="37"/>
  <c r="D486" i="37"/>
  <c r="D487" i="37"/>
  <c r="D488" i="37"/>
  <c r="D489" i="37"/>
  <c r="D490" i="37"/>
  <c r="D491" i="37"/>
  <c r="D492" i="37"/>
  <c r="D493" i="37"/>
  <c r="D494" i="37"/>
  <c r="D495" i="37"/>
  <c r="D496" i="37"/>
  <c r="D497" i="37"/>
  <c r="D498" i="37"/>
  <c r="D499" i="37"/>
  <c r="D500" i="37"/>
  <c r="D501" i="37"/>
  <c r="D502" i="37"/>
  <c r="D503" i="37"/>
  <c r="D504" i="37"/>
  <c r="D505" i="37"/>
  <c r="D506" i="37"/>
  <c r="D507" i="37"/>
  <c r="D508" i="37"/>
  <c r="D509" i="37"/>
  <c r="D510" i="37"/>
  <c r="D511" i="37"/>
  <c r="D512" i="37"/>
  <c r="D513" i="37"/>
  <c r="D514" i="37"/>
  <c r="D515" i="37"/>
  <c r="D516" i="37"/>
  <c r="D517" i="37"/>
  <c r="D518" i="37"/>
  <c r="D519" i="37"/>
  <c r="D520" i="37"/>
  <c r="D521" i="37"/>
  <c r="D522" i="37"/>
  <c r="D523" i="37"/>
  <c r="D524" i="37"/>
  <c r="D525" i="37"/>
  <c r="D526" i="37"/>
  <c r="D527" i="37"/>
  <c r="D528" i="37"/>
  <c r="D529" i="37"/>
  <c r="D530" i="37"/>
  <c r="D531" i="37"/>
  <c r="D532" i="37"/>
  <c r="D533" i="37"/>
  <c r="D534" i="37"/>
  <c r="D535" i="37"/>
  <c r="D536" i="37"/>
  <c r="D537" i="37"/>
  <c r="D538" i="37"/>
  <c r="D539" i="37"/>
  <c r="D540" i="37"/>
  <c r="D541" i="37"/>
  <c r="D542" i="37"/>
  <c r="D543" i="37"/>
  <c r="D544" i="37"/>
  <c r="D545" i="37"/>
  <c r="D546" i="37"/>
  <c r="D547" i="37"/>
  <c r="D548" i="37"/>
  <c r="D549" i="37"/>
  <c r="D550" i="37"/>
  <c r="D551" i="37"/>
  <c r="D552" i="37"/>
  <c r="D553" i="37"/>
  <c r="D554" i="37"/>
  <c r="D555" i="37"/>
  <c r="D556" i="37"/>
  <c r="D557" i="37"/>
  <c r="D558" i="37"/>
  <c r="D559" i="37"/>
  <c r="D560" i="37"/>
  <c r="D561" i="37"/>
  <c r="D562" i="37"/>
  <c r="D563" i="37"/>
  <c r="D564" i="37"/>
  <c r="D565" i="37"/>
  <c r="D566" i="37"/>
  <c r="D567" i="37"/>
  <c r="D568" i="37"/>
  <c r="D569" i="37"/>
  <c r="D570" i="37"/>
  <c r="D571" i="37"/>
  <c r="D572" i="37"/>
  <c r="D573" i="37"/>
  <c r="D574" i="37"/>
  <c r="D575" i="37"/>
  <c r="D576" i="37"/>
  <c r="D577" i="37"/>
  <c r="D578" i="37"/>
  <c r="D579" i="37"/>
  <c r="D580" i="37"/>
  <c r="D581" i="37"/>
  <c r="D582" i="37"/>
  <c r="D583" i="37"/>
  <c r="D584" i="37"/>
  <c r="AJ4" i="38"/>
  <c r="AJ5" i="38" s="1"/>
  <c r="AJ6" i="38" s="1"/>
  <c r="AJ7" i="38" s="1"/>
  <c r="AJ8" i="38" s="1"/>
  <c r="AJ9" i="38" s="1"/>
  <c r="AJ10" i="38" s="1"/>
  <c r="AJ11" i="38" s="1"/>
  <c r="AJ12" i="38" s="1"/>
  <c r="AJ13" i="38" s="1"/>
  <c r="AJ14" i="38" s="1"/>
  <c r="AJ15" i="38" s="1"/>
  <c r="AJ16" i="38" s="1"/>
  <c r="AJ17" i="38" s="1"/>
  <c r="AJ18" i="38" s="1"/>
  <c r="AJ19" i="38" s="1"/>
  <c r="AJ20" i="38" s="1"/>
  <c r="AJ21" i="38" s="1"/>
  <c r="AJ22" i="38" s="1"/>
  <c r="AJ23" i="38" s="1"/>
  <c r="AJ24" i="38" s="1"/>
  <c r="AJ25" i="38" s="1"/>
  <c r="AJ26" i="38" s="1"/>
  <c r="AJ27" i="38" s="1"/>
  <c r="AJ28" i="38" s="1"/>
  <c r="AJ29" i="38" s="1"/>
  <c r="AJ30" i="38" s="1"/>
  <c r="AJ31" i="38" s="1"/>
  <c r="AJ32" i="38" s="1"/>
  <c r="AJ33" i="38" s="1"/>
  <c r="AJ34" i="38" s="1"/>
  <c r="AJ35" i="38" s="1"/>
  <c r="AJ36" i="38" s="1"/>
  <c r="AJ37" i="38" s="1"/>
  <c r="AJ38" i="38" s="1"/>
  <c r="AJ39" i="38" s="1"/>
  <c r="AJ40" i="38" s="1"/>
  <c r="AJ41" i="38" s="1"/>
  <c r="AJ42" i="38" s="1"/>
  <c r="AJ43" i="38" s="1"/>
  <c r="AJ44" i="38" s="1"/>
  <c r="AJ45" i="38" s="1"/>
  <c r="AJ46" i="38" s="1"/>
  <c r="AJ47" i="38" s="1"/>
  <c r="AJ48" i="38" s="1"/>
  <c r="AJ49" i="38" s="1"/>
  <c r="AJ50" i="38" s="1"/>
  <c r="AJ51" i="38" s="1"/>
  <c r="AJ52" i="38" s="1"/>
  <c r="AJ53" i="38" s="1"/>
  <c r="AJ54" i="38" s="1"/>
  <c r="AJ55" i="38" s="1"/>
  <c r="AJ56" i="38" s="1"/>
  <c r="AJ57" i="38" s="1"/>
  <c r="AJ58" i="38" s="1"/>
  <c r="AJ59" i="38" s="1"/>
  <c r="AJ60" i="38" s="1"/>
  <c r="AJ61" i="38" s="1"/>
  <c r="AJ62" i="38" s="1"/>
  <c r="AJ63" i="38" s="1"/>
  <c r="AJ64" i="38" s="1"/>
  <c r="AJ65" i="38" s="1"/>
  <c r="AJ66" i="38" s="1"/>
  <c r="AJ67" i="38" s="1"/>
  <c r="AJ68" i="38" s="1"/>
  <c r="AJ69" i="38" s="1"/>
  <c r="AJ70" i="38" s="1"/>
  <c r="AJ71" i="38" s="1"/>
  <c r="AJ72" i="38" s="1"/>
  <c r="AJ73" i="38" s="1"/>
  <c r="AJ74" i="38" s="1"/>
  <c r="AJ75" i="38" s="1"/>
  <c r="AJ76" i="38" s="1"/>
  <c r="AJ77" i="38" s="1"/>
  <c r="AJ78" i="38" s="1"/>
  <c r="AJ79" i="38" s="1"/>
  <c r="AJ80" i="38" s="1"/>
  <c r="AJ81" i="38" s="1"/>
  <c r="AJ82" i="38" s="1"/>
  <c r="AJ83" i="38" s="1"/>
  <c r="AJ84" i="38" s="1"/>
  <c r="AJ85" i="38" s="1"/>
  <c r="AJ86" i="38" s="1"/>
  <c r="AJ87" i="38" s="1"/>
  <c r="AJ88" i="38" s="1"/>
  <c r="AJ89" i="38" s="1"/>
  <c r="AJ90" i="38" s="1"/>
  <c r="AJ91" i="38" s="1"/>
  <c r="AJ92" i="38" s="1"/>
  <c r="AJ93" i="38" s="1"/>
  <c r="AJ94" i="38" s="1"/>
  <c r="AJ95" i="38" s="1"/>
  <c r="AJ96" i="38" s="1"/>
  <c r="AJ97" i="38" s="1"/>
  <c r="AJ98" i="38" s="1"/>
  <c r="AJ99" i="38" s="1"/>
  <c r="AJ100" i="38" s="1"/>
  <c r="AJ101" i="38" s="1"/>
  <c r="AJ102" i="38" s="1"/>
  <c r="AJ103" i="38" s="1"/>
  <c r="AJ104" i="38" s="1"/>
  <c r="AJ105" i="38" s="1"/>
  <c r="AJ106" i="38" s="1"/>
  <c r="AJ107" i="38" s="1"/>
  <c r="AJ108" i="38" s="1"/>
  <c r="AJ109" i="38" s="1"/>
  <c r="AJ110" i="38" s="1"/>
  <c r="AJ111" i="38" s="1"/>
  <c r="AJ112" i="38" s="1"/>
  <c r="AJ113" i="38" s="1"/>
  <c r="AJ114" i="38" s="1"/>
  <c r="AJ115" i="38" s="1"/>
  <c r="AJ116" i="38" s="1"/>
  <c r="AJ117" i="38" s="1"/>
  <c r="AJ118" i="38" s="1"/>
  <c r="AJ119" i="38" s="1"/>
  <c r="AJ120" i="38" s="1"/>
  <c r="AJ121" i="38" s="1"/>
  <c r="AJ122" i="38" s="1"/>
  <c r="AJ123" i="38" s="1"/>
  <c r="AJ124" i="38" s="1"/>
  <c r="AJ125" i="38" s="1"/>
  <c r="AJ126" i="38" s="1"/>
  <c r="AJ127" i="38" s="1"/>
  <c r="AJ128" i="38" s="1"/>
  <c r="AJ129" i="38" s="1"/>
  <c r="AJ130" i="38" s="1"/>
  <c r="AJ131" i="38" s="1"/>
  <c r="AJ132" i="38" s="1"/>
  <c r="AJ133" i="38" s="1"/>
  <c r="AJ134" i="38" s="1"/>
  <c r="AJ135" i="38" s="1"/>
  <c r="AJ136" i="38" s="1"/>
  <c r="AJ137" i="38" s="1"/>
  <c r="AJ138" i="38" s="1"/>
  <c r="AJ139" i="38" s="1"/>
  <c r="AJ140" i="38" s="1"/>
  <c r="AJ141" i="38" s="1"/>
  <c r="AJ142" i="38" s="1"/>
  <c r="AJ143" i="38" s="1"/>
  <c r="AJ144" i="38" s="1"/>
  <c r="AJ145" i="38" s="1"/>
  <c r="AJ146" i="38" s="1"/>
  <c r="AJ147" i="38" s="1"/>
  <c r="AJ148" i="38" s="1"/>
  <c r="AJ149" i="38" s="1"/>
  <c r="AJ150" i="38" s="1"/>
  <c r="AJ151" i="38" s="1"/>
  <c r="AJ152" i="38" s="1"/>
  <c r="AJ153" i="38" s="1"/>
  <c r="AJ154" i="38" s="1"/>
  <c r="AJ155" i="38" s="1"/>
  <c r="AJ156" i="38" s="1"/>
  <c r="AJ157" i="38" s="1"/>
  <c r="AJ158" i="38" s="1"/>
  <c r="AJ159" i="38" s="1"/>
  <c r="AJ160" i="38" s="1"/>
  <c r="AJ161" i="38" s="1"/>
  <c r="AJ162" i="38" s="1"/>
  <c r="AJ163" i="38" s="1"/>
  <c r="AJ164" i="38" s="1"/>
  <c r="AJ165" i="38" s="1"/>
  <c r="AJ166" i="38" s="1"/>
  <c r="AJ167" i="38" s="1"/>
  <c r="AJ168" i="38" s="1"/>
  <c r="AJ169" i="38" s="1"/>
  <c r="AJ170" i="38" s="1"/>
  <c r="AJ171" i="38" s="1"/>
  <c r="AJ172" i="38" s="1"/>
  <c r="AJ173" i="38" s="1"/>
  <c r="AJ174" i="38" s="1"/>
  <c r="AJ175" i="38" s="1"/>
  <c r="AJ176" i="38" s="1"/>
  <c r="AJ177" i="38" s="1"/>
  <c r="AJ178" i="38" s="1"/>
  <c r="AJ179" i="38" s="1"/>
  <c r="AJ180" i="38" s="1"/>
  <c r="AJ181" i="38" s="1"/>
  <c r="AJ182" i="38" s="1"/>
  <c r="AJ183" i="38" s="1"/>
  <c r="AJ184" i="38" s="1"/>
  <c r="AJ185" i="38" s="1"/>
  <c r="AJ186" i="38" s="1"/>
  <c r="AJ187" i="38" s="1"/>
  <c r="AJ188" i="38" s="1"/>
  <c r="AJ189" i="38" s="1"/>
  <c r="AJ190" i="38" s="1"/>
  <c r="AJ191" i="38" s="1"/>
  <c r="AJ192" i="38" s="1"/>
  <c r="AJ193" i="38" s="1"/>
  <c r="AJ194" i="38" s="1"/>
  <c r="AJ195" i="38" s="1"/>
  <c r="AJ196" i="38" s="1"/>
  <c r="AJ197" i="38" s="1"/>
  <c r="AJ198" i="38" s="1"/>
  <c r="AJ199" i="38" s="1"/>
  <c r="AJ200" i="38" s="1"/>
  <c r="AJ201" i="38" s="1"/>
  <c r="AJ202" i="38" s="1"/>
  <c r="AJ203" i="38" s="1"/>
  <c r="AJ204" i="38" s="1"/>
  <c r="AJ205" i="38" s="1"/>
  <c r="AJ206" i="38" s="1"/>
  <c r="AJ207" i="38" s="1"/>
  <c r="AJ208" i="38" s="1"/>
  <c r="AJ209" i="38" s="1"/>
  <c r="AJ210" i="38" s="1"/>
  <c r="AJ211" i="38" s="1"/>
  <c r="AJ212" i="38" s="1"/>
  <c r="AJ213" i="38" s="1"/>
  <c r="AJ214" i="38" s="1"/>
  <c r="AJ215" i="38" s="1"/>
  <c r="AJ216" i="38" s="1"/>
  <c r="AJ217" i="38" s="1"/>
  <c r="AJ218" i="38" s="1"/>
  <c r="AJ219" i="38" s="1"/>
  <c r="AJ220" i="38" s="1"/>
  <c r="AJ221" i="38" s="1"/>
  <c r="AJ222" i="38" s="1"/>
  <c r="AJ223" i="38" s="1"/>
  <c r="AJ224" i="38" s="1"/>
  <c r="AJ225" i="38" s="1"/>
  <c r="AJ226" i="38" s="1"/>
  <c r="AJ227" i="38" s="1"/>
  <c r="AJ228" i="38" s="1"/>
  <c r="AJ229" i="38" s="1"/>
  <c r="AJ230" i="38" s="1"/>
  <c r="AJ231" i="38" s="1"/>
  <c r="AJ232" i="38" s="1"/>
  <c r="AJ233" i="38" s="1"/>
  <c r="AJ234" i="38" s="1"/>
  <c r="AJ235" i="38" s="1"/>
  <c r="AJ236" i="38" s="1"/>
  <c r="AJ237" i="38" s="1"/>
  <c r="AJ238" i="38" s="1"/>
  <c r="AJ239" i="38" s="1"/>
  <c r="AJ240" i="38" s="1"/>
  <c r="AJ241" i="38" s="1"/>
  <c r="AJ242" i="38" s="1"/>
  <c r="AJ243" i="38" s="1"/>
  <c r="AJ244" i="38" s="1"/>
  <c r="AJ245" i="38" s="1"/>
  <c r="AJ246" i="38" s="1"/>
  <c r="AJ247" i="38" s="1"/>
  <c r="AJ248" i="38" s="1"/>
  <c r="AJ249" i="38" s="1"/>
  <c r="AJ250" i="38" s="1"/>
  <c r="AJ251" i="38" s="1"/>
  <c r="AJ252" i="38" s="1"/>
  <c r="AJ253" i="38" s="1"/>
  <c r="AJ254" i="38" s="1"/>
  <c r="AJ255" i="38" s="1"/>
  <c r="AJ256" i="38" s="1"/>
  <c r="AJ257" i="38" s="1"/>
  <c r="AJ258" i="38" s="1"/>
  <c r="AJ259" i="38" s="1"/>
  <c r="AJ260" i="38" s="1"/>
  <c r="AJ261" i="38" s="1"/>
  <c r="AJ262" i="38" s="1"/>
  <c r="AJ263" i="38" s="1"/>
  <c r="AJ264" i="38" s="1"/>
  <c r="AJ265" i="38" s="1"/>
  <c r="AJ266" i="38" s="1"/>
  <c r="AJ267" i="38" s="1"/>
  <c r="AJ268" i="38" s="1"/>
  <c r="AJ269" i="38" s="1"/>
  <c r="AJ270" i="38" s="1"/>
  <c r="AJ271" i="38" s="1"/>
  <c r="AJ272" i="38" s="1"/>
  <c r="AJ273" i="38" s="1"/>
  <c r="AJ274" i="38" s="1"/>
  <c r="AJ275" i="38" s="1"/>
  <c r="AJ276" i="38" s="1"/>
  <c r="AJ277" i="38" s="1"/>
  <c r="AJ278" i="38" s="1"/>
  <c r="AJ279" i="38" s="1"/>
  <c r="AJ280" i="38" s="1"/>
  <c r="AJ281" i="38" s="1"/>
  <c r="AJ282" i="38" s="1"/>
  <c r="AJ283" i="38" s="1"/>
  <c r="AJ284" i="38" s="1"/>
  <c r="AJ285" i="38" s="1"/>
  <c r="AJ286" i="38" s="1"/>
  <c r="AJ287" i="38" s="1"/>
  <c r="AJ288" i="38" s="1"/>
  <c r="AJ289" i="38" s="1"/>
  <c r="AJ290" i="38" s="1"/>
  <c r="AJ291" i="38" s="1"/>
  <c r="AJ292" i="38" s="1"/>
  <c r="AJ293" i="38" s="1"/>
  <c r="AJ294" i="38" s="1"/>
  <c r="AJ295" i="38" s="1"/>
  <c r="AJ296" i="38" s="1"/>
  <c r="AJ297" i="38" s="1"/>
  <c r="AJ298" i="38" s="1"/>
  <c r="AJ299" i="38" s="1"/>
  <c r="AJ300" i="38" s="1"/>
  <c r="AJ301" i="38" s="1"/>
  <c r="AJ302" i="38" s="1"/>
  <c r="AJ303" i="38" s="1"/>
  <c r="AJ304" i="38" s="1"/>
  <c r="AJ305" i="38" s="1"/>
  <c r="AJ306" i="38" s="1"/>
  <c r="AJ307" i="38" s="1"/>
  <c r="AJ308" i="38" s="1"/>
  <c r="AJ309" i="38" s="1"/>
  <c r="AJ310" i="38" s="1"/>
  <c r="AJ311" i="38" s="1"/>
  <c r="AJ312" i="38" s="1"/>
  <c r="AJ313" i="38" s="1"/>
  <c r="AJ314" i="38" s="1"/>
  <c r="AJ315" i="38" s="1"/>
  <c r="AJ316" i="38" s="1"/>
  <c r="AJ317" i="38" s="1"/>
  <c r="AJ318" i="38" s="1"/>
  <c r="AJ319" i="38" s="1"/>
  <c r="AJ320" i="38" s="1"/>
  <c r="AJ321" i="38" s="1"/>
  <c r="AJ322" i="38" s="1"/>
  <c r="AJ323" i="38" s="1"/>
  <c r="AJ324" i="38" s="1"/>
  <c r="AJ325" i="38" s="1"/>
  <c r="AJ326" i="38" s="1"/>
  <c r="AJ327" i="38" s="1"/>
  <c r="AJ328" i="38" s="1"/>
  <c r="AJ329" i="38" s="1"/>
  <c r="AJ330" i="38" s="1"/>
  <c r="AJ331" i="38" s="1"/>
  <c r="AJ332" i="38" s="1"/>
  <c r="AJ333" i="38" s="1"/>
  <c r="AJ334" i="38" s="1"/>
  <c r="AJ335" i="38" s="1"/>
  <c r="AJ336" i="38" s="1"/>
  <c r="AJ337" i="38" s="1"/>
  <c r="AJ338" i="38" s="1"/>
  <c r="AJ339" i="38" s="1"/>
  <c r="AJ340" i="38" s="1"/>
  <c r="AJ341" i="38" s="1"/>
  <c r="AJ342" i="38" s="1"/>
  <c r="AJ343" i="38" s="1"/>
  <c r="AJ344" i="38" s="1"/>
  <c r="AJ345" i="38" s="1"/>
  <c r="AJ346" i="38" s="1"/>
  <c r="AJ347" i="38" s="1"/>
  <c r="AJ348" i="38" s="1"/>
  <c r="AJ349" i="38" s="1"/>
  <c r="AJ350" i="38" s="1"/>
  <c r="AJ351" i="38" s="1"/>
  <c r="AJ352" i="38" s="1"/>
  <c r="AJ353" i="38" s="1"/>
  <c r="AJ354" i="38" s="1"/>
  <c r="AJ355" i="38" s="1"/>
  <c r="AJ356" i="38" s="1"/>
  <c r="AJ357" i="38" s="1"/>
  <c r="AJ358" i="38" s="1"/>
  <c r="AJ359" i="38" s="1"/>
  <c r="AJ360" i="38" s="1"/>
  <c r="AJ361" i="38" s="1"/>
  <c r="AJ362" i="38" s="1"/>
  <c r="AJ363" i="38" s="1"/>
  <c r="AJ364" i="38" s="1"/>
  <c r="AJ365" i="38" s="1"/>
  <c r="AJ366" i="38" s="1"/>
  <c r="AJ367" i="38" s="1"/>
  <c r="AJ368" i="38" s="1"/>
  <c r="AJ369" i="38" s="1"/>
  <c r="AJ370" i="38" s="1"/>
  <c r="AJ371" i="38" s="1"/>
  <c r="AJ372" i="38" s="1"/>
  <c r="AJ373" i="38" s="1"/>
  <c r="AJ374" i="38" s="1"/>
  <c r="AJ375" i="38" s="1"/>
  <c r="AJ376" i="38" s="1"/>
  <c r="AJ377" i="38" s="1"/>
  <c r="AJ378" i="38" s="1"/>
  <c r="AJ379" i="38" s="1"/>
  <c r="AJ380" i="38" s="1"/>
  <c r="AJ381" i="38" s="1"/>
  <c r="AJ382" i="38" s="1"/>
  <c r="AJ383" i="38" s="1"/>
  <c r="AJ384" i="38" s="1"/>
  <c r="AJ385" i="38" s="1"/>
  <c r="AJ386" i="38" s="1"/>
  <c r="AJ387" i="38" s="1"/>
  <c r="AJ388" i="38" s="1"/>
  <c r="AJ389" i="38" s="1"/>
  <c r="AJ390" i="38" s="1"/>
  <c r="AJ391" i="38" s="1"/>
  <c r="AJ392" i="38" s="1"/>
  <c r="AJ393" i="38" s="1"/>
  <c r="AJ394" i="38" s="1"/>
  <c r="AJ395" i="38" s="1"/>
  <c r="AJ396" i="38" s="1"/>
  <c r="AJ397" i="38" s="1"/>
  <c r="AJ398" i="38" s="1"/>
  <c r="AJ399" i="38" s="1"/>
  <c r="AJ400" i="38" s="1"/>
  <c r="AJ401" i="38" s="1"/>
  <c r="AJ402" i="38" s="1"/>
  <c r="AJ403" i="38" s="1"/>
  <c r="AJ404" i="38" s="1"/>
  <c r="AJ405" i="38" s="1"/>
  <c r="AJ406" i="38" s="1"/>
  <c r="AJ407" i="38" s="1"/>
  <c r="AJ408" i="38" s="1"/>
  <c r="AJ409" i="38" s="1"/>
  <c r="AJ410" i="38" s="1"/>
  <c r="AJ411" i="38" s="1"/>
  <c r="AJ412" i="38" s="1"/>
  <c r="AJ413" i="38" s="1"/>
  <c r="AJ414" i="38" s="1"/>
  <c r="AJ415" i="38" s="1"/>
  <c r="AJ416" i="38" s="1"/>
  <c r="AJ417" i="38" s="1"/>
  <c r="AJ418" i="38" s="1"/>
  <c r="AJ419" i="38" s="1"/>
  <c r="AJ420" i="38" s="1"/>
  <c r="AJ421" i="38" s="1"/>
  <c r="AJ422" i="38" s="1"/>
  <c r="AJ423" i="38" s="1"/>
  <c r="AJ424" i="38" s="1"/>
  <c r="AJ425" i="38" s="1"/>
  <c r="AJ426" i="38" s="1"/>
  <c r="AJ427" i="38" s="1"/>
  <c r="AJ428" i="38" s="1"/>
  <c r="AJ429" i="38" s="1"/>
  <c r="AJ430" i="38" s="1"/>
  <c r="AJ431" i="38" s="1"/>
  <c r="AJ432" i="38" s="1"/>
  <c r="AJ433" i="38" s="1"/>
  <c r="AJ434" i="38" s="1"/>
  <c r="AJ435" i="38" s="1"/>
  <c r="AJ436" i="38" s="1"/>
  <c r="AJ437" i="38" s="1"/>
  <c r="AJ438" i="38" s="1"/>
  <c r="AJ439" i="38" s="1"/>
  <c r="AJ440" i="38" s="1"/>
  <c r="AJ441" i="38" s="1"/>
  <c r="AJ442" i="38" s="1"/>
  <c r="AJ443" i="38" s="1"/>
  <c r="AJ444" i="38" s="1"/>
  <c r="AJ445" i="38" s="1"/>
  <c r="AJ446" i="38" s="1"/>
  <c r="AJ447" i="38" s="1"/>
  <c r="AJ448" i="38" s="1"/>
  <c r="AJ449" i="38" s="1"/>
  <c r="AJ450" i="38" s="1"/>
  <c r="AJ451" i="38" s="1"/>
  <c r="AJ452" i="38" s="1"/>
  <c r="AJ453" i="38" s="1"/>
  <c r="AJ454" i="38" s="1"/>
  <c r="AJ455" i="38" s="1"/>
  <c r="AJ456" i="38" s="1"/>
  <c r="AJ457" i="38" s="1"/>
  <c r="AJ458" i="38" s="1"/>
  <c r="AJ459" i="38" s="1"/>
  <c r="AJ460" i="38" s="1"/>
  <c r="AJ461" i="38" s="1"/>
  <c r="AJ462" i="38" s="1"/>
  <c r="AJ463" i="38" s="1"/>
  <c r="AJ464" i="38" s="1"/>
  <c r="AJ465" i="38" s="1"/>
  <c r="AJ466" i="38" s="1"/>
  <c r="AJ467" i="38" s="1"/>
  <c r="AJ468" i="38" s="1"/>
  <c r="AJ469" i="38" s="1"/>
  <c r="AJ470" i="38" s="1"/>
  <c r="AJ471" i="38" s="1"/>
  <c r="AJ472" i="38" s="1"/>
  <c r="AJ473" i="38" s="1"/>
  <c r="AJ474" i="38" s="1"/>
  <c r="AJ475" i="38" s="1"/>
  <c r="AJ476" i="38" s="1"/>
  <c r="AJ477" i="38" s="1"/>
  <c r="AJ478" i="38" s="1"/>
  <c r="AJ479" i="38" s="1"/>
  <c r="AJ480" i="38" s="1"/>
  <c r="AJ481" i="38" s="1"/>
  <c r="AJ482" i="38" s="1"/>
  <c r="AJ483" i="38" s="1"/>
  <c r="AJ484" i="38" s="1"/>
  <c r="AJ485" i="38" s="1"/>
  <c r="AJ486" i="38" s="1"/>
  <c r="AJ487" i="38" s="1"/>
  <c r="AJ488" i="38" s="1"/>
  <c r="AJ489" i="38" s="1"/>
  <c r="AJ490" i="38" s="1"/>
  <c r="AJ491" i="38" s="1"/>
  <c r="AJ492" i="38" s="1"/>
  <c r="AJ493" i="38" s="1"/>
  <c r="AJ494" i="38" s="1"/>
  <c r="AJ495" i="38" s="1"/>
  <c r="AJ496" i="38" s="1"/>
  <c r="AJ497" i="38" s="1"/>
  <c r="AJ498" i="38" s="1"/>
  <c r="AJ499" i="38" s="1"/>
  <c r="AJ500" i="38" s="1"/>
  <c r="AJ501" i="38" s="1"/>
  <c r="AJ502" i="38" s="1"/>
  <c r="AJ503" i="38" s="1"/>
  <c r="AJ504" i="38" s="1"/>
  <c r="AJ505" i="38" s="1"/>
  <c r="AJ506" i="38" s="1"/>
  <c r="AJ507" i="38" s="1"/>
  <c r="AJ508" i="38" s="1"/>
  <c r="AJ509" i="38" s="1"/>
  <c r="AJ510" i="38" s="1"/>
  <c r="AJ511" i="38" s="1"/>
  <c r="AJ512" i="38" s="1"/>
  <c r="AJ513" i="38" s="1"/>
  <c r="AJ514" i="38" s="1"/>
  <c r="AJ515" i="38" s="1"/>
  <c r="AJ516" i="38" s="1"/>
  <c r="AJ517" i="38" s="1"/>
  <c r="AJ518" i="38" s="1"/>
  <c r="AJ519" i="38" s="1"/>
  <c r="AJ520" i="38" s="1"/>
  <c r="AJ521" i="38" s="1"/>
  <c r="AJ522" i="38" s="1"/>
  <c r="AJ523" i="38" s="1"/>
  <c r="AJ524" i="38" s="1"/>
  <c r="AJ525" i="38" s="1"/>
  <c r="AJ526" i="38" s="1"/>
  <c r="AJ527" i="38" s="1"/>
  <c r="AJ528" i="38" s="1"/>
  <c r="AJ529" i="38" s="1"/>
  <c r="AJ530" i="38" s="1"/>
  <c r="AJ531" i="38" s="1"/>
  <c r="AJ532" i="38" s="1"/>
  <c r="AJ533" i="38" s="1"/>
  <c r="AJ534" i="38" s="1"/>
  <c r="AJ535" i="38" s="1"/>
  <c r="AJ536" i="38" s="1"/>
  <c r="AJ537" i="38" s="1"/>
  <c r="AJ538" i="38" s="1"/>
  <c r="AJ539" i="38" s="1"/>
  <c r="AJ540" i="38" s="1"/>
  <c r="AJ541" i="38" s="1"/>
  <c r="AJ542" i="38" s="1"/>
  <c r="AJ543" i="38" s="1"/>
  <c r="AJ544" i="38" s="1"/>
  <c r="AJ545" i="38" s="1"/>
  <c r="AJ546" i="38" s="1"/>
  <c r="AJ547" i="38" s="1"/>
  <c r="AJ548" i="38" s="1"/>
  <c r="AJ549" i="38" s="1"/>
  <c r="AJ550" i="38" s="1"/>
  <c r="AJ551" i="38" s="1"/>
  <c r="AJ552" i="38" s="1"/>
  <c r="AJ553" i="38" s="1"/>
  <c r="AJ554" i="38" s="1"/>
  <c r="AJ555" i="38" s="1"/>
  <c r="AJ556" i="38" s="1"/>
  <c r="AJ557" i="38" s="1"/>
  <c r="AJ558" i="38" s="1"/>
  <c r="AJ559" i="38" s="1"/>
  <c r="AJ560" i="38" s="1"/>
  <c r="AJ561" i="38" s="1"/>
  <c r="AJ562" i="38" s="1"/>
  <c r="AJ563" i="38" s="1"/>
  <c r="AJ564" i="38" s="1"/>
  <c r="AJ565" i="38" s="1"/>
  <c r="AJ566" i="38" s="1"/>
  <c r="AJ567" i="38" s="1"/>
  <c r="AJ568" i="38" s="1"/>
  <c r="AJ569" i="38" s="1"/>
  <c r="AJ570" i="38" s="1"/>
  <c r="AJ571" i="38" s="1"/>
  <c r="AJ572" i="38" s="1"/>
  <c r="AJ573" i="38" s="1"/>
  <c r="AJ574" i="38" s="1"/>
  <c r="AJ575" i="38" s="1"/>
  <c r="AJ576" i="38" s="1"/>
  <c r="AJ577" i="38" s="1"/>
  <c r="AJ578" i="38" s="1"/>
  <c r="AJ579" i="38" s="1"/>
  <c r="AJ580" i="38" s="1"/>
  <c r="AJ581" i="38" s="1"/>
  <c r="O7" i="37"/>
  <c r="O8" i="37"/>
  <c r="P8" i="37"/>
  <c r="Q8" i="37" s="1"/>
  <c r="O9" i="37"/>
  <c r="P9" i="37"/>
  <c r="Q9" i="37" s="1"/>
  <c r="O10" i="37"/>
  <c r="P10" i="37"/>
  <c r="Q10" i="37" s="1"/>
  <c r="O11" i="37"/>
  <c r="P11" i="37"/>
  <c r="Q11" i="37" s="1"/>
  <c r="O12" i="37"/>
  <c r="P12" i="37"/>
  <c r="Q12" i="37" s="1"/>
  <c r="O13" i="37"/>
  <c r="P13" i="37"/>
  <c r="Q13" i="37" s="1"/>
  <c r="O14" i="37"/>
  <c r="P14" i="37"/>
  <c r="Q14" i="37" s="1"/>
  <c r="O15" i="37"/>
  <c r="P15" i="37"/>
  <c r="Q15" i="37" s="1"/>
  <c r="O16" i="37"/>
  <c r="P16" i="37"/>
  <c r="Q16" i="37" s="1"/>
  <c r="O17" i="37"/>
  <c r="P17" i="37"/>
  <c r="Q17" i="37" s="1"/>
  <c r="O18" i="37"/>
  <c r="P18" i="37"/>
  <c r="Q18" i="37" s="1"/>
  <c r="O19" i="37"/>
  <c r="P19" i="37"/>
  <c r="Q19" i="37" s="1"/>
  <c r="O20" i="37"/>
  <c r="P20" i="37"/>
  <c r="Q20" i="37" s="1"/>
  <c r="O21" i="37"/>
  <c r="P21" i="37"/>
  <c r="Q21" i="37" s="1"/>
  <c r="O22" i="37"/>
  <c r="P22" i="37"/>
  <c r="Q22" i="37" s="1"/>
  <c r="O23" i="37"/>
  <c r="P23" i="37"/>
  <c r="Q23" i="37" s="1"/>
  <c r="O24" i="37"/>
  <c r="P24" i="37"/>
  <c r="Q24" i="37" s="1"/>
  <c r="O25" i="37"/>
  <c r="P25" i="37"/>
  <c r="Q25" i="37" s="1"/>
  <c r="O26" i="37"/>
  <c r="P26" i="37"/>
  <c r="Q26" i="37" s="1"/>
  <c r="O27" i="37"/>
  <c r="P27" i="37"/>
  <c r="Q27" i="37" s="1"/>
  <c r="O28" i="37"/>
  <c r="P28" i="37"/>
  <c r="Q28" i="37" s="1"/>
  <c r="O29" i="37"/>
  <c r="P29" i="37"/>
  <c r="Q29" i="37" s="1"/>
  <c r="O30" i="37"/>
  <c r="P30" i="37"/>
  <c r="Q30" i="37" s="1"/>
  <c r="O31" i="37"/>
  <c r="P31" i="37"/>
  <c r="Q31" i="37" s="1"/>
  <c r="O32" i="37"/>
  <c r="P32" i="37"/>
  <c r="Q32" i="37" s="1"/>
  <c r="O33" i="37"/>
  <c r="P33" i="37"/>
  <c r="Q33" i="37" s="1"/>
  <c r="O34" i="37"/>
  <c r="P34" i="37"/>
  <c r="Q34" i="37" s="1"/>
  <c r="O35" i="37"/>
  <c r="P35" i="37"/>
  <c r="Q35" i="37" s="1"/>
  <c r="O36" i="37"/>
  <c r="P36" i="37"/>
  <c r="Q36" i="37" s="1"/>
  <c r="O37" i="37"/>
  <c r="P37" i="37"/>
  <c r="Q37" i="37" s="1"/>
  <c r="O38" i="37"/>
  <c r="P38" i="37"/>
  <c r="Q38" i="37" s="1"/>
  <c r="O39" i="37"/>
  <c r="P39" i="37"/>
  <c r="Q39" i="37" s="1"/>
  <c r="O40" i="37"/>
  <c r="P40" i="37"/>
  <c r="Q40" i="37" s="1"/>
  <c r="O41" i="37"/>
  <c r="P41" i="37"/>
  <c r="Q41" i="37" s="1"/>
  <c r="O42" i="37"/>
  <c r="P42" i="37"/>
  <c r="Q42" i="37" s="1"/>
  <c r="O43" i="37"/>
  <c r="P43" i="37"/>
  <c r="Q43" i="37" s="1"/>
  <c r="O44" i="37"/>
  <c r="P44" i="37"/>
  <c r="Q44" i="37" s="1"/>
  <c r="O45" i="37"/>
  <c r="P45" i="37"/>
  <c r="Q45" i="37" s="1"/>
  <c r="O46" i="37"/>
  <c r="P46" i="37"/>
  <c r="Q46" i="37" s="1"/>
  <c r="O47" i="37"/>
  <c r="P47" i="37"/>
  <c r="Q47" i="37" s="1"/>
  <c r="O48" i="37"/>
  <c r="P48" i="37"/>
  <c r="Q48" i="37" s="1"/>
  <c r="O49" i="37"/>
  <c r="P49" i="37"/>
  <c r="Q49" i="37" s="1"/>
  <c r="O50" i="37"/>
  <c r="P50" i="37"/>
  <c r="Q50" i="37" s="1"/>
  <c r="O51" i="37"/>
  <c r="P51" i="37"/>
  <c r="Q51" i="37" s="1"/>
  <c r="O52" i="37"/>
  <c r="P52" i="37"/>
  <c r="Q52" i="37" s="1"/>
  <c r="O53" i="37"/>
  <c r="P53" i="37"/>
  <c r="Q53" i="37" s="1"/>
  <c r="O54" i="37"/>
  <c r="P54" i="37"/>
  <c r="Q54" i="37" s="1"/>
  <c r="O55" i="37"/>
  <c r="P55" i="37"/>
  <c r="Q55" i="37" s="1"/>
  <c r="O56" i="37"/>
  <c r="P56" i="37"/>
  <c r="Q56" i="37" s="1"/>
  <c r="O57" i="37"/>
  <c r="P57" i="37"/>
  <c r="Q57" i="37" s="1"/>
  <c r="O58" i="37"/>
  <c r="P58" i="37"/>
  <c r="Q58" i="37" s="1"/>
  <c r="O59" i="37"/>
  <c r="P59" i="37"/>
  <c r="Q59" i="37" s="1"/>
  <c r="O60" i="37"/>
  <c r="P60" i="37"/>
  <c r="Q60" i="37" s="1"/>
  <c r="O61" i="37"/>
  <c r="P61" i="37"/>
  <c r="Q61" i="37" s="1"/>
  <c r="O62" i="37"/>
  <c r="P62" i="37"/>
  <c r="Q62" i="37" s="1"/>
  <c r="O63" i="37"/>
  <c r="P63" i="37"/>
  <c r="Q63" i="37" s="1"/>
  <c r="O64" i="37"/>
  <c r="P64" i="37"/>
  <c r="Q64" i="37" s="1"/>
  <c r="O65" i="37"/>
  <c r="P65" i="37"/>
  <c r="Q65" i="37" s="1"/>
  <c r="O66" i="37"/>
  <c r="P66" i="37"/>
  <c r="Q66" i="37" s="1"/>
  <c r="O67" i="37"/>
  <c r="P67" i="37"/>
  <c r="Q67" i="37" s="1"/>
  <c r="O68" i="37"/>
  <c r="P68" i="37"/>
  <c r="Q68" i="37" s="1"/>
  <c r="O69" i="37"/>
  <c r="P69" i="37"/>
  <c r="Q69" i="37" s="1"/>
  <c r="O70" i="37"/>
  <c r="P70" i="37"/>
  <c r="Q70" i="37" s="1"/>
  <c r="O71" i="37"/>
  <c r="P71" i="37"/>
  <c r="Q71" i="37" s="1"/>
  <c r="O72" i="37"/>
  <c r="P72" i="37"/>
  <c r="Q72" i="37" s="1"/>
  <c r="O73" i="37"/>
  <c r="P73" i="37"/>
  <c r="Q73" i="37" s="1"/>
  <c r="O74" i="37"/>
  <c r="P74" i="37"/>
  <c r="Q74" i="37" s="1"/>
  <c r="O75" i="37"/>
  <c r="P75" i="37"/>
  <c r="Q75" i="37" s="1"/>
  <c r="O76" i="37"/>
  <c r="P76" i="37"/>
  <c r="Q76" i="37" s="1"/>
  <c r="O77" i="37"/>
  <c r="P77" i="37"/>
  <c r="Q77" i="37" s="1"/>
  <c r="O78" i="37"/>
  <c r="P78" i="37"/>
  <c r="Q78" i="37" s="1"/>
  <c r="O79" i="37"/>
  <c r="P79" i="37"/>
  <c r="Q79" i="37" s="1"/>
  <c r="O80" i="37"/>
  <c r="P80" i="37"/>
  <c r="Q80" i="37" s="1"/>
  <c r="O81" i="37"/>
  <c r="P81" i="37"/>
  <c r="Q81" i="37" s="1"/>
  <c r="O82" i="37"/>
  <c r="P82" i="37"/>
  <c r="Q82" i="37" s="1"/>
  <c r="O83" i="37"/>
  <c r="P83" i="37"/>
  <c r="Q83" i="37" s="1"/>
  <c r="O84" i="37"/>
  <c r="P84" i="37"/>
  <c r="Q84" i="37" s="1"/>
  <c r="O85" i="37"/>
  <c r="P85" i="37"/>
  <c r="Q85" i="37" s="1"/>
  <c r="O86" i="37"/>
  <c r="P86" i="37"/>
  <c r="Q86" i="37" s="1"/>
  <c r="O87" i="37"/>
  <c r="P87" i="37"/>
  <c r="Q87" i="37" s="1"/>
  <c r="O88" i="37"/>
  <c r="P88" i="37"/>
  <c r="Q88" i="37" s="1"/>
  <c r="O89" i="37"/>
  <c r="P89" i="37"/>
  <c r="Q89" i="37" s="1"/>
  <c r="O90" i="37"/>
  <c r="P90" i="37"/>
  <c r="Q90" i="37" s="1"/>
  <c r="O91" i="37"/>
  <c r="P91" i="37"/>
  <c r="Q91" i="37" s="1"/>
  <c r="O92" i="37"/>
  <c r="P92" i="37"/>
  <c r="Q92" i="37" s="1"/>
  <c r="O93" i="37"/>
  <c r="P93" i="37"/>
  <c r="Q93" i="37" s="1"/>
  <c r="O94" i="37"/>
  <c r="P94" i="37"/>
  <c r="Q94" i="37" s="1"/>
  <c r="O95" i="37"/>
  <c r="P95" i="37"/>
  <c r="Q95" i="37" s="1"/>
  <c r="O96" i="37"/>
  <c r="P96" i="37"/>
  <c r="Q96" i="37" s="1"/>
  <c r="O97" i="37"/>
  <c r="P97" i="37"/>
  <c r="Q97" i="37" s="1"/>
  <c r="O98" i="37"/>
  <c r="P98" i="37"/>
  <c r="Q98" i="37" s="1"/>
  <c r="O99" i="37"/>
  <c r="P99" i="37"/>
  <c r="Q99" i="37" s="1"/>
  <c r="O100" i="37"/>
  <c r="P100" i="37"/>
  <c r="Q100" i="37" s="1"/>
  <c r="O101" i="37"/>
  <c r="P101" i="37"/>
  <c r="Q101" i="37" s="1"/>
  <c r="O102" i="37"/>
  <c r="P102" i="37"/>
  <c r="Q102" i="37" s="1"/>
  <c r="O103" i="37"/>
  <c r="P103" i="37"/>
  <c r="Q103" i="37" s="1"/>
  <c r="O104" i="37"/>
  <c r="P104" i="37"/>
  <c r="Q104" i="37" s="1"/>
  <c r="O105" i="37"/>
  <c r="P105" i="37"/>
  <c r="Q105" i="37" s="1"/>
  <c r="O106" i="37"/>
  <c r="P106" i="37"/>
  <c r="Q106" i="37" s="1"/>
  <c r="O107" i="37"/>
  <c r="P107" i="37"/>
  <c r="Q107" i="37" s="1"/>
  <c r="O108" i="37"/>
  <c r="P108" i="37"/>
  <c r="Q108" i="37" s="1"/>
  <c r="O109" i="37"/>
  <c r="P109" i="37"/>
  <c r="Q109" i="37" s="1"/>
  <c r="O110" i="37"/>
  <c r="P110" i="37"/>
  <c r="Q110" i="37" s="1"/>
  <c r="O111" i="37"/>
  <c r="P111" i="37"/>
  <c r="Q111" i="37" s="1"/>
  <c r="O112" i="37"/>
  <c r="P112" i="37"/>
  <c r="Q112" i="37" s="1"/>
  <c r="O113" i="37"/>
  <c r="P113" i="37"/>
  <c r="Q113" i="37" s="1"/>
  <c r="O114" i="37"/>
  <c r="P114" i="37"/>
  <c r="Q114" i="37" s="1"/>
  <c r="O115" i="37"/>
  <c r="P115" i="37"/>
  <c r="Q115" i="37" s="1"/>
  <c r="O116" i="37"/>
  <c r="P116" i="37"/>
  <c r="Q116" i="37" s="1"/>
  <c r="O117" i="37"/>
  <c r="P117" i="37"/>
  <c r="Q117" i="37" s="1"/>
  <c r="O118" i="37"/>
  <c r="P118" i="37"/>
  <c r="Q118" i="37" s="1"/>
  <c r="O119" i="37"/>
  <c r="P119" i="37"/>
  <c r="Q119" i="37" s="1"/>
  <c r="O120" i="37"/>
  <c r="P120" i="37"/>
  <c r="Q120" i="37" s="1"/>
  <c r="O121" i="37"/>
  <c r="P121" i="37"/>
  <c r="Q121" i="37" s="1"/>
  <c r="O122" i="37"/>
  <c r="P122" i="37"/>
  <c r="Q122" i="37" s="1"/>
  <c r="O123" i="37"/>
  <c r="P123" i="37"/>
  <c r="Q123" i="37" s="1"/>
  <c r="O124" i="37"/>
  <c r="P124" i="37"/>
  <c r="Q124" i="37" s="1"/>
  <c r="O125" i="37"/>
  <c r="P125" i="37"/>
  <c r="Q125" i="37" s="1"/>
  <c r="O126" i="37"/>
  <c r="P126" i="37"/>
  <c r="Q126" i="37" s="1"/>
  <c r="O127" i="37"/>
  <c r="P127" i="37"/>
  <c r="Q127" i="37" s="1"/>
  <c r="O128" i="37"/>
  <c r="P128" i="37"/>
  <c r="Q128" i="37" s="1"/>
  <c r="O129" i="37"/>
  <c r="P129" i="37"/>
  <c r="Q129" i="37" s="1"/>
  <c r="O130" i="37"/>
  <c r="P130" i="37"/>
  <c r="Q130" i="37" s="1"/>
  <c r="O131" i="37"/>
  <c r="P131" i="37"/>
  <c r="Q131" i="37" s="1"/>
  <c r="O132" i="37"/>
  <c r="P132" i="37"/>
  <c r="Q132" i="37" s="1"/>
  <c r="O133" i="37"/>
  <c r="P133" i="37"/>
  <c r="Q133" i="37" s="1"/>
  <c r="O134" i="37"/>
  <c r="P134" i="37"/>
  <c r="Q134" i="37" s="1"/>
  <c r="O135" i="37"/>
  <c r="P135" i="37"/>
  <c r="Q135" i="37" s="1"/>
  <c r="O136" i="37"/>
  <c r="P136" i="37"/>
  <c r="Q136" i="37" s="1"/>
  <c r="O137" i="37"/>
  <c r="P137" i="37"/>
  <c r="Q137" i="37" s="1"/>
  <c r="O138" i="37"/>
  <c r="P138" i="37"/>
  <c r="Q138" i="37" s="1"/>
  <c r="O139" i="37"/>
  <c r="P139" i="37"/>
  <c r="Q139" i="37" s="1"/>
  <c r="O140" i="37"/>
  <c r="P140" i="37"/>
  <c r="Q140" i="37" s="1"/>
  <c r="O141" i="37"/>
  <c r="P141" i="37"/>
  <c r="Q141" i="37" s="1"/>
  <c r="O142" i="37"/>
  <c r="P142" i="37"/>
  <c r="Q142" i="37" s="1"/>
  <c r="O143" i="37"/>
  <c r="P143" i="37"/>
  <c r="Q143" i="37" s="1"/>
  <c r="O144" i="37"/>
  <c r="P144" i="37"/>
  <c r="Q144" i="37" s="1"/>
  <c r="O145" i="37"/>
  <c r="P145" i="37"/>
  <c r="Q145" i="37" s="1"/>
  <c r="O146" i="37"/>
  <c r="P146" i="37"/>
  <c r="Q146" i="37" s="1"/>
  <c r="O147" i="37"/>
  <c r="P147" i="37"/>
  <c r="Q147" i="37" s="1"/>
  <c r="O148" i="37"/>
  <c r="P148" i="37"/>
  <c r="Q148" i="37" s="1"/>
  <c r="O149" i="37"/>
  <c r="P149" i="37"/>
  <c r="Q149" i="37" s="1"/>
  <c r="O150" i="37"/>
  <c r="P150" i="37"/>
  <c r="Q150" i="37" s="1"/>
  <c r="O151" i="37"/>
  <c r="P151" i="37"/>
  <c r="Q151" i="37" s="1"/>
  <c r="O152" i="37"/>
  <c r="P152" i="37"/>
  <c r="Q152" i="37" s="1"/>
  <c r="O153" i="37"/>
  <c r="P153" i="37"/>
  <c r="Q153" i="37" s="1"/>
  <c r="O154" i="37"/>
  <c r="P154" i="37"/>
  <c r="Q154" i="37" s="1"/>
  <c r="O155" i="37"/>
  <c r="P155" i="37"/>
  <c r="Q155" i="37" s="1"/>
  <c r="O156" i="37"/>
  <c r="P156" i="37"/>
  <c r="Q156" i="37" s="1"/>
  <c r="O157" i="37"/>
  <c r="P157" i="37"/>
  <c r="Q157" i="37" s="1"/>
  <c r="O158" i="37"/>
  <c r="P158" i="37"/>
  <c r="Q158" i="37" s="1"/>
  <c r="O159" i="37"/>
  <c r="P159" i="37"/>
  <c r="Q159" i="37" s="1"/>
  <c r="O160" i="37"/>
  <c r="P160" i="37"/>
  <c r="Q160" i="37" s="1"/>
  <c r="O161" i="37"/>
  <c r="P161" i="37"/>
  <c r="Q161" i="37" s="1"/>
  <c r="O162" i="37"/>
  <c r="P162" i="37"/>
  <c r="Q162" i="37" s="1"/>
  <c r="O163" i="37"/>
  <c r="P163" i="37"/>
  <c r="Q163" i="37" s="1"/>
  <c r="O164" i="37"/>
  <c r="P164" i="37"/>
  <c r="Q164" i="37" s="1"/>
  <c r="O165" i="37"/>
  <c r="P165" i="37"/>
  <c r="Q165" i="37" s="1"/>
  <c r="O166" i="37"/>
  <c r="P166" i="37"/>
  <c r="Q166" i="37" s="1"/>
  <c r="O167" i="37"/>
  <c r="P167" i="37"/>
  <c r="Q167" i="37" s="1"/>
  <c r="O168" i="37"/>
  <c r="P168" i="37"/>
  <c r="Q168" i="37" s="1"/>
  <c r="O169" i="37"/>
  <c r="P169" i="37"/>
  <c r="Q169" i="37" s="1"/>
  <c r="O170" i="37"/>
  <c r="P170" i="37"/>
  <c r="Q170" i="37" s="1"/>
  <c r="O171" i="37"/>
  <c r="P171" i="37"/>
  <c r="Q171" i="37" s="1"/>
  <c r="O172" i="37"/>
  <c r="P172" i="37"/>
  <c r="Q172" i="37" s="1"/>
  <c r="O173" i="37"/>
  <c r="P173" i="37"/>
  <c r="Q173" i="37" s="1"/>
  <c r="O174" i="37"/>
  <c r="P174" i="37"/>
  <c r="Q174" i="37" s="1"/>
  <c r="O175" i="37"/>
  <c r="P175" i="37"/>
  <c r="Q175" i="37" s="1"/>
  <c r="O176" i="37"/>
  <c r="P176" i="37"/>
  <c r="Q176" i="37" s="1"/>
  <c r="O177" i="37"/>
  <c r="P177" i="37"/>
  <c r="Q177" i="37" s="1"/>
  <c r="O178" i="37"/>
  <c r="P178" i="37"/>
  <c r="Q178" i="37" s="1"/>
  <c r="O179" i="37"/>
  <c r="P179" i="37"/>
  <c r="Q179" i="37" s="1"/>
  <c r="O180" i="37"/>
  <c r="P180" i="37"/>
  <c r="Q180" i="37" s="1"/>
  <c r="O181" i="37"/>
  <c r="P181" i="37"/>
  <c r="Q181" i="37" s="1"/>
  <c r="O182" i="37"/>
  <c r="P182" i="37"/>
  <c r="Q182" i="37" s="1"/>
  <c r="O183" i="37"/>
  <c r="P183" i="37"/>
  <c r="Q183" i="37" s="1"/>
  <c r="O184" i="37"/>
  <c r="P184" i="37"/>
  <c r="Q184" i="37" s="1"/>
  <c r="O185" i="37"/>
  <c r="P185" i="37"/>
  <c r="Q185" i="37" s="1"/>
  <c r="O186" i="37"/>
  <c r="P186" i="37"/>
  <c r="Q186" i="37" s="1"/>
  <c r="O187" i="37"/>
  <c r="P187" i="37"/>
  <c r="Q187" i="37" s="1"/>
  <c r="O188" i="37"/>
  <c r="P188" i="37"/>
  <c r="Q188" i="37" s="1"/>
  <c r="O189" i="37"/>
  <c r="P189" i="37"/>
  <c r="Q189" i="37" s="1"/>
  <c r="O190" i="37"/>
  <c r="P190" i="37"/>
  <c r="Q190" i="37" s="1"/>
  <c r="O191" i="37"/>
  <c r="P191" i="37"/>
  <c r="Q191" i="37" s="1"/>
  <c r="O192" i="37"/>
  <c r="P192" i="37"/>
  <c r="Q192" i="37" s="1"/>
  <c r="O193" i="37"/>
  <c r="P193" i="37"/>
  <c r="Q193" i="37" s="1"/>
  <c r="O194" i="37"/>
  <c r="P194" i="37"/>
  <c r="Q194" i="37" s="1"/>
  <c r="O195" i="37"/>
  <c r="P195" i="37"/>
  <c r="Q195" i="37" s="1"/>
  <c r="O196" i="37"/>
  <c r="P196" i="37"/>
  <c r="Q196" i="37" s="1"/>
  <c r="O197" i="37"/>
  <c r="P197" i="37"/>
  <c r="Q197" i="37" s="1"/>
  <c r="O198" i="37"/>
  <c r="P198" i="37"/>
  <c r="Q198" i="37" s="1"/>
  <c r="O199" i="37"/>
  <c r="P199" i="37"/>
  <c r="Q199" i="37" s="1"/>
  <c r="O200" i="37"/>
  <c r="P200" i="37"/>
  <c r="Q200" i="37" s="1"/>
  <c r="O201" i="37"/>
  <c r="P201" i="37"/>
  <c r="Q201" i="37" s="1"/>
  <c r="O202" i="37"/>
  <c r="P202" i="37"/>
  <c r="Q202" i="37" s="1"/>
  <c r="O203" i="37"/>
  <c r="P203" i="37"/>
  <c r="Q203" i="37" s="1"/>
  <c r="O204" i="37"/>
  <c r="P204" i="37"/>
  <c r="Q204" i="37" s="1"/>
  <c r="O205" i="37"/>
  <c r="P205" i="37"/>
  <c r="Q205" i="37" s="1"/>
  <c r="O206" i="37"/>
  <c r="P206" i="37"/>
  <c r="Q206" i="37" s="1"/>
  <c r="O207" i="37"/>
  <c r="P207" i="37"/>
  <c r="Q207" i="37" s="1"/>
  <c r="O208" i="37"/>
  <c r="P208" i="37"/>
  <c r="Q208" i="37" s="1"/>
  <c r="O209" i="37"/>
  <c r="P209" i="37"/>
  <c r="Q209" i="37" s="1"/>
  <c r="O210" i="37"/>
  <c r="P210" i="37"/>
  <c r="Q210" i="37" s="1"/>
  <c r="O211" i="37"/>
  <c r="P211" i="37"/>
  <c r="Q211" i="37" s="1"/>
  <c r="O212" i="37"/>
  <c r="P212" i="37"/>
  <c r="Q212" i="37" s="1"/>
  <c r="O213" i="37"/>
  <c r="P213" i="37"/>
  <c r="Q213" i="37" s="1"/>
  <c r="O214" i="37"/>
  <c r="P214" i="37"/>
  <c r="Q214" i="37" s="1"/>
  <c r="O215" i="37"/>
  <c r="P215" i="37"/>
  <c r="Q215" i="37" s="1"/>
  <c r="O216" i="37"/>
  <c r="P216" i="37"/>
  <c r="Q216" i="37" s="1"/>
  <c r="O217" i="37"/>
  <c r="P217" i="37"/>
  <c r="Q217" i="37" s="1"/>
  <c r="O218" i="37"/>
  <c r="P218" i="37"/>
  <c r="Q218" i="37" s="1"/>
  <c r="O219" i="37"/>
  <c r="P219" i="37"/>
  <c r="Q219" i="37" s="1"/>
  <c r="O220" i="37"/>
  <c r="P220" i="37"/>
  <c r="Q220" i="37" s="1"/>
  <c r="O221" i="37"/>
  <c r="P221" i="37"/>
  <c r="Q221" i="37" s="1"/>
  <c r="O222" i="37"/>
  <c r="P222" i="37"/>
  <c r="Q222" i="37" s="1"/>
  <c r="O223" i="37"/>
  <c r="P223" i="37"/>
  <c r="Q223" i="37" s="1"/>
  <c r="O224" i="37"/>
  <c r="P224" i="37"/>
  <c r="Q224" i="37" s="1"/>
  <c r="O225" i="37"/>
  <c r="P225" i="37"/>
  <c r="Q225" i="37" s="1"/>
  <c r="O226" i="37"/>
  <c r="P226" i="37"/>
  <c r="Q226" i="37" s="1"/>
  <c r="O227" i="37"/>
  <c r="P227" i="37"/>
  <c r="Q227" i="37" s="1"/>
  <c r="O228" i="37"/>
  <c r="P228" i="37"/>
  <c r="Q228" i="37" s="1"/>
  <c r="O229" i="37"/>
  <c r="P229" i="37"/>
  <c r="Q229" i="37" s="1"/>
  <c r="O230" i="37"/>
  <c r="P230" i="37"/>
  <c r="Q230" i="37" s="1"/>
  <c r="O231" i="37"/>
  <c r="P231" i="37"/>
  <c r="Q231" i="37" s="1"/>
  <c r="O232" i="37"/>
  <c r="P232" i="37"/>
  <c r="Q232" i="37" s="1"/>
  <c r="O233" i="37"/>
  <c r="P233" i="37"/>
  <c r="Q233" i="37" s="1"/>
  <c r="O234" i="37"/>
  <c r="P234" i="37"/>
  <c r="Q234" i="37" s="1"/>
  <c r="O235" i="37"/>
  <c r="P235" i="37"/>
  <c r="Q235" i="37" s="1"/>
  <c r="O236" i="37"/>
  <c r="P236" i="37"/>
  <c r="Q236" i="37" s="1"/>
  <c r="O237" i="37"/>
  <c r="P237" i="37"/>
  <c r="Q237" i="37" s="1"/>
  <c r="O238" i="37"/>
  <c r="P238" i="37"/>
  <c r="Q238" i="37" s="1"/>
  <c r="O239" i="37"/>
  <c r="P239" i="37"/>
  <c r="Q239" i="37" s="1"/>
  <c r="O240" i="37"/>
  <c r="P240" i="37"/>
  <c r="Q240" i="37" s="1"/>
  <c r="O241" i="37"/>
  <c r="P241" i="37"/>
  <c r="Q241" i="37" s="1"/>
  <c r="O242" i="37"/>
  <c r="P242" i="37"/>
  <c r="Q242" i="37" s="1"/>
  <c r="O243" i="37"/>
  <c r="P243" i="37"/>
  <c r="Q243" i="37" s="1"/>
  <c r="O244" i="37"/>
  <c r="P244" i="37"/>
  <c r="Q244" i="37" s="1"/>
  <c r="O245" i="37"/>
  <c r="P245" i="37"/>
  <c r="Q245" i="37" s="1"/>
  <c r="O246" i="37"/>
  <c r="P246" i="37"/>
  <c r="Q246" i="37" s="1"/>
  <c r="O247" i="37"/>
  <c r="P247" i="37"/>
  <c r="Q247" i="37" s="1"/>
  <c r="O248" i="37"/>
  <c r="P248" i="37"/>
  <c r="Q248" i="37" s="1"/>
  <c r="O249" i="37"/>
  <c r="P249" i="37"/>
  <c r="Q249" i="37" s="1"/>
  <c r="O250" i="37"/>
  <c r="P250" i="37"/>
  <c r="Q250" i="37" s="1"/>
  <c r="O251" i="37"/>
  <c r="P251" i="37"/>
  <c r="Q251" i="37" s="1"/>
  <c r="O252" i="37"/>
  <c r="P252" i="37"/>
  <c r="Q252" i="37" s="1"/>
  <c r="O253" i="37"/>
  <c r="P253" i="37"/>
  <c r="Q253" i="37" s="1"/>
  <c r="O254" i="37"/>
  <c r="P254" i="37"/>
  <c r="Q254" i="37" s="1"/>
  <c r="O255" i="37"/>
  <c r="P255" i="37"/>
  <c r="Q255" i="37" s="1"/>
  <c r="O256" i="37"/>
  <c r="P256" i="37"/>
  <c r="Q256" i="37" s="1"/>
  <c r="O257" i="37"/>
  <c r="P257" i="37"/>
  <c r="Q257" i="37" s="1"/>
  <c r="O258" i="37"/>
  <c r="P258" i="37"/>
  <c r="Q258" i="37" s="1"/>
  <c r="O259" i="37"/>
  <c r="P259" i="37"/>
  <c r="Q259" i="37" s="1"/>
  <c r="O260" i="37"/>
  <c r="P260" i="37"/>
  <c r="Q260" i="37" s="1"/>
  <c r="O261" i="37"/>
  <c r="P261" i="37"/>
  <c r="Q261" i="37" s="1"/>
  <c r="O262" i="37"/>
  <c r="P262" i="37"/>
  <c r="Q262" i="37" s="1"/>
  <c r="O263" i="37"/>
  <c r="P263" i="37"/>
  <c r="Q263" i="37" s="1"/>
  <c r="O264" i="37"/>
  <c r="P264" i="37"/>
  <c r="Q264" i="37" s="1"/>
  <c r="O265" i="37"/>
  <c r="P265" i="37"/>
  <c r="Q265" i="37" s="1"/>
  <c r="O266" i="37"/>
  <c r="P266" i="37"/>
  <c r="Q266" i="37" s="1"/>
  <c r="O267" i="37"/>
  <c r="P267" i="37"/>
  <c r="Q267" i="37" s="1"/>
  <c r="O268" i="37"/>
  <c r="P268" i="37"/>
  <c r="Q268" i="37" s="1"/>
  <c r="O269" i="37"/>
  <c r="P269" i="37"/>
  <c r="Q269" i="37" s="1"/>
  <c r="O270" i="37"/>
  <c r="P270" i="37"/>
  <c r="Q270" i="37" s="1"/>
  <c r="O271" i="37"/>
  <c r="P271" i="37"/>
  <c r="Q271" i="37" s="1"/>
  <c r="O272" i="37"/>
  <c r="P272" i="37"/>
  <c r="Q272" i="37" s="1"/>
  <c r="O273" i="37"/>
  <c r="P273" i="37"/>
  <c r="Q273" i="37" s="1"/>
  <c r="O274" i="37"/>
  <c r="P274" i="37"/>
  <c r="Q274" i="37" s="1"/>
  <c r="O275" i="37"/>
  <c r="P275" i="37"/>
  <c r="Q275" i="37" s="1"/>
  <c r="O276" i="37"/>
  <c r="P276" i="37"/>
  <c r="Q276" i="37" s="1"/>
  <c r="O277" i="37"/>
  <c r="P277" i="37"/>
  <c r="Q277" i="37" s="1"/>
  <c r="O278" i="37"/>
  <c r="P278" i="37"/>
  <c r="Q278" i="37" s="1"/>
  <c r="O279" i="37"/>
  <c r="P279" i="37"/>
  <c r="Q279" i="37" s="1"/>
  <c r="O280" i="37"/>
  <c r="P280" i="37"/>
  <c r="Q280" i="37" s="1"/>
  <c r="O281" i="37"/>
  <c r="P281" i="37"/>
  <c r="Q281" i="37" s="1"/>
  <c r="O282" i="37"/>
  <c r="P282" i="37"/>
  <c r="Q282" i="37" s="1"/>
  <c r="O283" i="37"/>
  <c r="P283" i="37"/>
  <c r="Q283" i="37" s="1"/>
  <c r="O284" i="37"/>
  <c r="P284" i="37"/>
  <c r="Q284" i="37" s="1"/>
  <c r="O285" i="37"/>
  <c r="P285" i="37"/>
  <c r="Q285" i="37" s="1"/>
  <c r="O286" i="37"/>
  <c r="P286" i="37"/>
  <c r="Q286" i="37" s="1"/>
  <c r="O287" i="37"/>
  <c r="P287" i="37"/>
  <c r="Q287" i="37" s="1"/>
  <c r="O288" i="37"/>
  <c r="P288" i="37"/>
  <c r="Q288" i="37" s="1"/>
  <c r="O289" i="37"/>
  <c r="P289" i="37"/>
  <c r="Q289" i="37" s="1"/>
  <c r="O290" i="37"/>
  <c r="P290" i="37"/>
  <c r="Q290" i="37" s="1"/>
  <c r="O291" i="37"/>
  <c r="P291" i="37"/>
  <c r="Q291" i="37" s="1"/>
  <c r="O292" i="37"/>
  <c r="P292" i="37"/>
  <c r="Q292" i="37" s="1"/>
  <c r="O293" i="37"/>
  <c r="P293" i="37"/>
  <c r="Q293" i="37" s="1"/>
  <c r="O294" i="37"/>
  <c r="P294" i="37"/>
  <c r="Q294" i="37" s="1"/>
  <c r="O295" i="37"/>
  <c r="P295" i="37"/>
  <c r="Q295" i="37" s="1"/>
  <c r="O296" i="37"/>
  <c r="P296" i="37"/>
  <c r="Q296" i="37" s="1"/>
  <c r="O297" i="37"/>
  <c r="P297" i="37"/>
  <c r="Q297" i="37" s="1"/>
  <c r="O298" i="37"/>
  <c r="P298" i="37"/>
  <c r="Q298" i="37" s="1"/>
  <c r="O299" i="37"/>
  <c r="P299" i="37"/>
  <c r="Q299" i="37" s="1"/>
  <c r="O300" i="37"/>
  <c r="P300" i="37"/>
  <c r="Q300" i="37" s="1"/>
  <c r="O301" i="37"/>
  <c r="P301" i="37"/>
  <c r="Q301" i="37" s="1"/>
  <c r="O302" i="37"/>
  <c r="P302" i="37"/>
  <c r="Q302" i="37" s="1"/>
  <c r="O303" i="37"/>
  <c r="P303" i="37"/>
  <c r="Q303" i="37" s="1"/>
  <c r="O304" i="37"/>
  <c r="P304" i="37"/>
  <c r="Q304" i="37" s="1"/>
  <c r="O305" i="37"/>
  <c r="P305" i="37"/>
  <c r="Q305" i="37" s="1"/>
  <c r="O306" i="37"/>
  <c r="P306" i="37"/>
  <c r="Q306" i="37" s="1"/>
  <c r="O307" i="37"/>
  <c r="P307" i="37"/>
  <c r="Q307" i="37" s="1"/>
  <c r="O308" i="37"/>
  <c r="P308" i="37"/>
  <c r="Q308" i="37" s="1"/>
  <c r="O309" i="37"/>
  <c r="P309" i="37"/>
  <c r="Q309" i="37" s="1"/>
  <c r="O310" i="37"/>
  <c r="P310" i="37"/>
  <c r="Q310" i="37" s="1"/>
  <c r="O311" i="37"/>
  <c r="P311" i="37"/>
  <c r="Q311" i="37" s="1"/>
  <c r="O312" i="37"/>
  <c r="P312" i="37"/>
  <c r="Q312" i="37" s="1"/>
  <c r="O313" i="37"/>
  <c r="P313" i="37"/>
  <c r="Q313" i="37" s="1"/>
  <c r="O314" i="37"/>
  <c r="P314" i="37"/>
  <c r="Q314" i="37" s="1"/>
  <c r="O315" i="37"/>
  <c r="P315" i="37"/>
  <c r="Q315" i="37" s="1"/>
  <c r="O316" i="37"/>
  <c r="P316" i="37"/>
  <c r="Q316" i="37" s="1"/>
  <c r="O317" i="37"/>
  <c r="P317" i="37"/>
  <c r="Q317" i="37" s="1"/>
  <c r="O318" i="37"/>
  <c r="P318" i="37"/>
  <c r="Q318" i="37" s="1"/>
  <c r="O319" i="37"/>
  <c r="P319" i="37"/>
  <c r="Q319" i="37" s="1"/>
  <c r="O320" i="37"/>
  <c r="P320" i="37"/>
  <c r="Q320" i="37" s="1"/>
  <c r="O321" i="37"/>
  <c r="P321" i="37"/>
  <c r="Q321" i="37" s="1"/>
  <c r="O322" i="37"/>
  <c r="P322" i="37"/>
  <c r="Q322" i="37" s="1"/>
  <c r="O323" i="37"/>
  <c r="P323" i="37"/>
  <c r="Q323" i="37" s="1"/>
  <c r="O324" i="37"/>
  <c r="P324" i="37"/>
  <c r="Q324" i="37" s="1"/>
  <c r="O325" i="37"/>
  <c r="P325" i="37"/>
  <c r="Q325" i="37" s="1"/>
  <c r="O326" i="37"/>
  <c r="P326" i="37"/>
  <c r="Q326" i="37" s="1"/>
  <c r="O327" i="37"/>
  <c r="P327" i="37"/>
  <c r="Q327" i="37" s="1"/>
  <c r="O328" i="37"/>
  <c r="P328" i="37"/>
  <c r="Q328" i="37" s="1"/>
  <c r="O329" i="37"/>
  <c r="P329" i="37"/>
  <c r="Q329" i="37" s="1"/>
  <c r="O330" i="37"/>
  <c r="P330" i="37"/>
  <c r="Q330" i="37" s="1"/>
  <c r="O331" i="37"/>
  <c r="P331" i="37"/>
  <c r="Q331" i="37" s="1"/>
  <c r="O332" i="37"/>
  <c r="P332" i="37"/>
  <c r="Q332" i="37" s="1"/>
  <c r="O333" i="37"/>
  <c r="P333" i="37"/>
  <c r="Q333" i="37" s="1"/>
  <c r="O334" i="37"/>
  <c r="P334" i="37"/>
  <c r="Q334" i="37" s="1"/>
  <c r="O335" i="37"/>
  <c r="P335" i="37"/>
  <c r="Q335" i="37" s="1"/>
  <c r="O336" i="37"/>
  <c r="P336" i="37"/>
  <c r="Q336" i="37" s="1"/>
  <c r="O337" i="37"/>
  <c r="P337" i="37"/>
  <c r="Q337" i="37" s="1"/>
  <c r="O338" i="37"/>
  <c r="P338" i="37"/>
  <c r="Q338" i="37" s="1"/>
  <c r="O339" i="37"/>
  <c r="P339" i="37"/>
  <c r="Q339" i="37" s="1"/>
  <c r="O340" i="37"/>
  <c r="P340" i="37"/>
  <c r="Q340" i="37" s="1"/>
  <c r="O341" i="37"/>
  <c r="P341" i="37"/>
  <c r="Q341" i="37" s="1"/>
  <c r="O342" i="37"/>
  <c r="P342" i="37"/>
  <c r="Q342" i="37" s="1"/>
  <c r="O343" i="37"/>
  <c r="P343" i="37"/>
  <c r="Q343" i="37" s="1"/>
  <c r="O344" i="37"/>
  <c r="P344" i="37"/>
  <c r="Q344" i="37" s="1"/>
  <c r="O345" i="37"/>
  <c r="P345" i="37"/>
  <c r="Q345" i="37" s="1"/>
  <c r="O346" i="37"/>
  <c r="P346" i="37"/>
  <c r="Q346" i="37" s="1"/>
  <c r="O347" i="37"/>
  <c r="P347" i="37"/>
  <c r="Q347" i="37" s="1"/>
  <c r="O348" i="37"/>
  <c r="P348" i="37"/>
  <c r="Q348" i="37" s="1"/>
  <c r="O349" i="37"/>
  <c r="P349" i="37"/>
  <c r="Q349" i="37" s="1"/>
  <c r="O350" i="37"/>
  <c r="P350" i="37"/>
  <c r="Q350" i="37" s="1"/>
  <c r="O351" i="37"/>
  <c r="P351" i="37"/>
  <c r="Q351" i="37" s="1"/>
  <c r="O352" i="37"/>
  <c r="P352" i="37"/>
  <c r="Q352" i="37" s="1"/>
  <c r="O353" i="37"/>
  <c r="P353" i="37"/>
  <c r="Q353" i="37" s="1"/>
  <c r="O354" i="37"/>
  <c r="P354" i="37"/>
  <c r="Q354" i="37" s="1"/>
  <c r="O355" i="37"/>
  <c r="P355" i="37"/>
  <c r="Q355" i="37" s="1"/>
  <c r="O356" i="37"/>
  <c r="P356" i="37"/>
  <c r="Q356" i="37" s="1"/>
  <c r="O357" i="37"/>
  <c r="P357" i="37"/>
  <c r="Q357" i="37" s="1"/>
  <c r="O358" i="37"/>
  <c r="P358" i="37"/>
  <c r="Q358" i="37" s="1"/>
  <c r="O359" i="37"/>
  <c r="P359" i="37"/>
  <c r="Q359" i="37" s="1"/>
  <c r="O360" i="37"/>
  <c r="P360" i="37"/>
  <c r="Q360" i="37" s="1"/>
  <c r="O361" i="37"/>
  <c r="P361" i="37"/>
  <c r="Q361" i="37" s="1"/>
  <c r="O362" i="37"/>
  <c r="P362" i="37"/>
  <c r="Q362" i="37" s="1"/>
  <c r="O363" i="37"/>
  <c r="P363" i="37"/>
  <c r="Q363" i="37" s="1"/>
  <c r="O364" i="37"/>
  <c r="P364" i="37"/>
  <c r="Q364" i="37" s="1"/>
  <c r="O365" i="37"/>
  <c r="P365" i="37"/>
  <c r="Q365" i="37" s="1"/>
  <c r="O366" i="37"/>
  <c r="P366" i="37"/>
  <c r="Q366" i="37" s="1"/>
  <c r="O367" i="37"/>
  <c r="P367" i="37"/>
  <c r="Q367" i="37" s="1"/>
  <c r="O368" i="37"/>
  <c r="P368" i="37"/>
  <c r="Q368" i="37" s="1"/>
  <c r="O369" i="37"/>
  <c r="P369" i="37"/>
  <c r="Q369" i="37" s="1"/>
  <c r="O370" i="37"/>
  <c r="P370" i="37"/>
  <c r="Q370" i="37" s="1"/>
  <c r="O371" i="37"/>
  <c r="P371" i="37"/>
  <c r="Q371" i="37" s="1"/>
  <c r="O372" i="37"/>
  <c r="P372" i="37"/>
  <c r="Q372" i="37" s="1"/>
  <c r="O373" i="37"/>
  <c r="P373" i="37"/>
  <c r="Q373" i="37" s="1"/>
  <c r="O374" i="37"/>
  <c r="P374" i="37"/>
  <c r="Q374" i="37" s="1"/>
  <c r="O375" i="37"/>
  <c r="P375" i="37"/>
  <c r="Q375" i="37" s="1"/>
  <c r="O376" i="37"/>
  <c r="P376" i="37"/>
  <c r="Q376" i="37" s="1"/>
  <c r="O377" i="37"/>
  <c r="P377" i="37"/>
  <c r="Q377" i="37" s="1"/>
  <c r="O378" i="37"/>
  <c r="P378" i="37"/>
  <c r="Q378" i="37" s="1"/>
  <c r="O379" i="37"/>
  <c r="P379" i="37"/>
  <c r="Q379" i="37" s="1"/>
  <c r="O380" i="37"/>
  <c r="P380" i="37"/>
  <c r="Q380" i="37" s="1"/>
  <c r="O381" i="37"/>
  <c r="P381" i="37"/>
  <c r="Q381" i="37" s="1"/>
  <c r="O382" i="37"/>
  <c r="P382" i="37"/>
  <c r="Q382" i="37" s="1"/>
  <c r="O383" i="37"/>
  <c r="P383" i="37"/>
  <c r="Q383" i="37" s="1"/>
  <c r="O384" i="37"/>
  <c r="P384" i="37"/>
  <c r="Q384" i="37" s="1"/>
  <c r="O385" i="37"/>
  <c r="P385" i="37"/>
  <c r="Q385" i="37" s="1"/>
  <c r="O386" i="37"/>
  <c r="P386" i="37"/>
  <c r="Q386" i="37" s="1"/>
  <c r="O387" i="37"/>
  <c r="P387" i="37"/>
  <c r="Q387" i="37" s="1"/>
  <c r="O388" i="37"/>
  <c r="P388" i="37"/>
  <c r="Q388" i="37" s="1"/>
  <c r="O389" i="37"/>
  <c r="P389" i="37"/>
  <c r="Q389" i="37" s="1"/>
  <c r="O390" i="37"/>
  <c r="P390" i="37"/>
  <c r="Q390" i="37" s="1"/>
  <c r="O391" i="37"/>
  <c r="P391" i="37"/>
  <c r="Q391" i="37" s="1"/>
  <c r="O392" i="37"/>
  <c r="P392" i="37"/>
  <c r="Q392" i="37" s="1"/>
  <c r="O393" i="37"/>
  <c r="P393" i="37"/>
  <c r="Q393" i="37" s="1"/>
  <c r="O394" i="37"/>
  <c r="P394" i="37"/>
  <c r="Q394" i="37" s="1"/>
  <c r="O395" i="37"/>
  <c r="P395" i="37"/>
  <c r="Q395" i="37" s="1"/>
  <c r="O396" i="37"/>
  <c r="P396" i="37"/>
  <c r="Q396" i="37" s="1"/>
  <c r="O397" i="37"/>
  <c r="P397" i="37"/>
  <c r="Q397" i="37" s="1"/>
  <c r="O398" i="37"/>
  <c r="P398" i="37"/>
  <c r="Q398" i="37" s="1"/>
  <c r="O399" i="37"/>
  <c r="P399" i="37"/>
  <c r="Q399" i="37" s="1"/>
  <c r="O400" i="37"/>
  <c r="P400" i="37"/>
  <c r="Q400" i="37" s="1"/>
  <c r="O401" i="37"/>
  <c r="P401" i="37"/>
  <c r="Q401" i="37" s="1"/>
  <c r="O402" i="37"/>
  <c r="P402" i="37"/>
  <c r="Q402" i="37" s="1"/>
  <c r="O403" i="37"/>
  <c r="P403" i="37"/>
  <c r="Q403" i="37" s="1"/>
  <c r="O404" i="37"/>
  <c r="P404" i="37"/>
  <c r="Q404" i="37" s="1"/>
  <c r="O405" i="37"/>
  <c r="P405" i="37"/>
  <c r="Q405" i="37" s="1"/>
  <c r="O406" i="37"/>
  <c r="P406" i="37"/>
  <c r="Q406" i="37" s="1"/>
  <c r="O407" i="37"/>
  <c r="P407" i="37"/>
  <c r="Q407" i="37" s="1"/>
  <c r="O408" i="37"/>
  <c r="P408" i="37"/>
  <c r="Q408" i="37" s="1"/>
  <c r="O409" i="37"/>
  <c r="P409" i="37"/>
  <c r="Q409" i="37" s="1"/>
  <c r="O410" i="37"/>
  <c r="P410" i="37"/>
  <c r="Q410" i="37" s="1"/>
  <c r="O411" i="37"/>
  <c r="P411" i="37"/>
  <c r="Q411" i="37" s="1"/>
  <c r="O412" i="37"/>
  <c r="P412" i="37"/>
  <c r="Q412" i="37" s="1"/>
  <c r="O413" i="37"/>
  <c r="P413" i="37"/>
  <c r="Q413" i="37" s="1"/>
  <c r="O414" i="37"/>
  <c r="P414" i="37"/>
  <c r="Q414" i="37" s="1"/>
  <c r="O415" i="37"/>
  <c r="P415" i="37"/>
  <c r="Q415" i="37" s="1"/>
  <c r="O416" i="37"/>
  <c r="P416" i="37"/>
  <c r="Q416" i="37" s="1"/>
  <c r="O417" i="37"/>
  <c r="P417" i="37"/>
  <c r="Q417" i="37" s="1"/>
  <c r="O418" i="37"/>
  <c r="P418" i="37"/>
  <c r="Q418" i="37" s="1"/>
  <c r="O419" i="37"/>
  <c r="P419" i="37"/>
  <c r="Q419" i="37" s="1"/>
  <c r="O420" i="37"/>
  <c r="P420" i="37"/>
  <c r="Q420" i="37" s="1"/>
  <c r="O421" i="37"/>
  <c r="P421" i="37"/>
  <c r="Q421" i="37" s="1"/>
  <c r="O422" i="37"/>
  <c r="P422" i="37"/>
  <c r="Q422" i="37" s="1"/>
  <c r="O423" i="37"/>
  <c r="P423" i="37"/>
  <c r="Q423" i="37" s="1"/>
  <c r="O424" i="37"/>
  <c r="P424" i="37"/>
  <c r="Q424" i="37" s="1"/>
  <c r="O425" i="37"/>
  <c r="P425" i="37"/>
  <c r="Q425" i="37" s="1"/>
  <c r="O426" i="37"/>
  <c r="P426" i="37"/>
  <c r="Q426" i="37" s="1"/>
  <c r="O427" i="37"/>
  <c r="P427" i="37"/>
  <c r="Q427" i="37" s="1"/>
  <c r="O428" i="37"/>
  <c r="P428" i="37"/>
  <c r="Q428" i="37" s="1"/>
  <c r="O429" i="37"/>
  <c r="P429" i="37"/>
  <c r="Q429" i="37" s="1"/>
  <c r="O430" i="37"/>
  <c r="P430" i="37"/>
  <c r="Q430" i="37" s="1"/>
  <c r="O431" i="37"/>
  <c r="P431" i="37"/>
  <c r="Q431" i="37" s="1"/>
  <c r="O432" i="37"/>
  <c r="P432" i="37"/>
  <c r="Q432" i="37" s="1"/>
  <c r="O433" i="37"/>
  <c r="P433" i="37"/>
  <c r="Q433" i="37" s="1"/>
  <c r="O434" i="37"/>
  <c r="P434" i="37"/>
  <c r="Q434" i="37" s="1"/>
  <c r="O435" i="37"/>
  <c r="P435" i="37"/>
  <c r="Q435" i="37" s="1"/>
  <c r="O436" i="37"/>
  <c r="P436" i="37"/>
  <c r="Q436" i="37" s="1"/>
  <c r="O437" i="37"/>
  <c r="P437" i="37"/>
  <c r="Q437" i="37" s="1"/>
  <c r="O438" i="37"/>
  <c r="P438" i="37"/>
  <c r="Q438" i="37" s="1"/>
  <c r="O439" i="37"/>
  <c r="P439" i="37"/>
  <c r="Q439" i="37" s="1"/>
  <c r="O440" i="37"/>
  <c r="P440" i="37"/>
  <c r="Q440" i="37" s="1"/>
  <c r="O441" i="37"/>
  <c r="P441" i="37"/>
  <c r="Q441" i="37" s="1"/>
  <c r="O442" i="37"/>
  <c r="P442" i="37"/>
  <c r="Q442" i="37" s="1"/>
  <c r="O443" i="37"/>
  <c r="P443" i="37"/>
  <c r="Q443" i="37" s="1"/>
  <c r="O444" i="37"/>
  <c r="P444" i="37"/>
  <c r="Q444" i="37" s="1"/>
  <c r="O445" i="37"/>
  <c r="P445" i="37"/>
  <c r="Q445" i="37" s="1"/>
  <c r="O446" i="37"/>
  <c r="P446" i="37"/>
  <c r="Q446" i="37" s="1"/>
  <c r="O447" i="37"/>
  <c r="P447" i="37"/>
  <c r="Q447" i="37" s="1"/>
  <c r="O448" i="37"/>
  <c r="P448" i="37"/>
  <c r="Q448" i="37" s="1"/>
  <c r="O449" i="37"/>
  <c r="P449" i="37"/>
  <c r="Q449" i="37" s="1"/>
  <c r="O450" i="37"/>
  <c r="P450" i="37"/>
  <c r="Q450" i="37" s="1"/>
  <c r="O451" i="37"/>
  <c r="P451" i="37"/>
  <c r="Q451" i="37" s="1"/>
  <c r="O452" i="37"/>
  <c r="P452" i="37"/>
  <c r="Q452" i="37" s="1"/>
  <c r="O453" i="37"/>
  <c r="P453" i="37"/>
  <c r="Q453" i="37" s="1"/>
  <c r="O454" i="37"/>
  <c r="P454" i="37"/>
  <c r="Q454" i="37" s="1"/>
  <c r="O455" i="37"/>
  <c r="P455" i="37"/>
  <c r="Q455" i="37" s="1"/>
  <c r="O456" i="37"/>
  <c r="P456" i="37"/>
  <c r="Q456" i="37" s="1"/>
  <c r="O457" i="37"/>
  <c r="P457" i="37"/>
  <c r="Q457" i="37" s="1"/>
  <c r="O458" i="37"/>
  <c r="P458" i="37"/>
  <c r="Q458" i="37" s="1"/>
  <c r="O459" i="37"/>
  <c r="P459" i="37"/>
  <c r="Q459" i="37" s="1"/>
  <c r="O460" i="37"/>
  <c r="P460" i="37"/>
  <c r="Q460" i="37" s="1"/>
  <c r="O461" i="37"/>
  <c r="P461" i="37"/>
  <c r="Q461" i="37" s="1"/>
  <c r="O462" i="37"/>
  <c r="P462" i="37"/>
  <c r="Q462" i="37" s="1"/>
  <c r="O463" i="37"/>
  <c r="P463" i="37"/>
  <c r="Q463" i="37" s="1"/>
  <c r="O464" i="37"/>
  <c r="P464" i="37"/>
  <c r="Q464" i="37" s="1"/>
  <c r="O465" i="37"/>
  <c r="P465" i="37"/>
  <c r="Q465" i="37" s="1"/>
  <c r="O466" i="37"/>
  <c r="P466" i="37"/>
  <c r="Q466" i="37" s="1"/>
  <c r="O467" i="37"/>
  <c r="P467" i="37"/>
  <c r="Q467" i="37" s="1"/>
  <c r="O468" i="37"/>
  <c r="P468" i="37"/>
  <c r="Q468" i="37" s="1"/>
  <c r="O469" i="37"/>
  <c r="P469" i="37"/>
  <c r="Q469" i="37" s="1"/>
  <c r="O470" i="37"/>
  <c r="P470" i="37"/>
  <c r="Q470" i="37" s="1"/>
  <c r="O471" i="37"/>
  <c r="P471" i="37"/>
  <c r="Q471" i="37" s="1"/>
  <c r="O472" i="37"/>
  <c r="P472" i="37"/>
  <c r="Q472" i="37" s="1"/>
  <c r="O473" i="37"/>
  <c r="P473" i="37"/>
  <c r="Q473" i="37" s="1"/>
  <c r="O474" i="37"/>
  <c r="P474" i="37"/>
  <c r="Q474" i="37" s="1"/>
  <c r="O475" i="37"/>
  <c r="P475" i="37"/>
  <c r="Q475" i="37" s="1"/>
  <c r="O476" i="37"/>
  <c r="P476" i="37"/>
  <c r="Q476" i="37" s="1"/>
  <c r="O477" i="37"/>
  <c r="P477" i="37"/>
  <c r="Q477" i="37" s="1"/>
  <c r="O478" i="37"/>
  <c r="P478" i="37"/>
  <c r="Q478" i="37" s="1"/>
  <c r="O479" i="37"/>
  <c r="P479" i="37"/>
  <c r="Q479" i="37" s="1"/>
  <c r="O480" i="37"/>
  <c r="P480" i="37"/>
  <c r="Q480" i="37" s="1"/>
  <c r="O481" i="37"/>
  <c r="P481" i="37"/>
  <c r="Q481" i="37" s="1"/>
  <c r="O482" i="37"/>
  <c r="P482" i="37"/>
  <c r="Q482" i="37" s="1"/>
  <c r="O483" i="37"/>
  <c r="P483" i="37"/>
  <c r="Q483" i="37" s="1"/>
  <c r="O484" i="37"/>
  <c r="P484" i="37"/>
  <c r="Q484" i="37" s="1"/>
  <c r="O485" i="37"/>
  <c r="P485" i="37"/>
  <c r="Q485" i="37" s="1"/>
  <c r="O486" i="37"/>
  <c r="P486" i="37"/>
  <c r="Q486" i="37" s="1"/>
  <c r="O487" i="37"/>
  <c r="P487" i="37"/>
  <c r="Q487" i="37" s="1"/>
  <c r="O488" i="37"/>
  <c r="P488" i="37"/>
  <c r="Q488" i="37" s="1"/>
  <c r="O489" i="37"/>
  <c r="P489" i="37"/>
  <c r="Q489" i="37" s="1"/>
  <c r="O490" i="37"/>
  <c r="P490" i="37"/>
  <c r="Q490" i="37" s="1"/>
  <c r="O491" i="37"/>
  <c r="P491" i="37"/>
  <c r="Q491" i="37" s="1"/>
  <c r="O492" i="37"/>
  <c r="P492" i="37"/>
  <c r="Q492" i="37" s="1"/>
  <c r="O493" i="37"/>
  <c r="P493" i="37"/>
  <c r="Q493" i="37" s="1"/>
  <c r="O494" i="37"/>
  <c r="P494" i="37"/>
  <c r="Q494" i="37" s="1"/>
  <c r="O495" i="37"/>
  <c r="P495" i="37"/>
  <c r="Q495" i="37" s="1"/>
  <c r="O496" i="37"/>
  <c r="P496" i="37"/>
  <c r="Q496" i="37" s="1"/>
  <c r="O497" i="37"/>
  <c r="P497" i="37"/>
  <c r="Q497" i="37" s="1"/>
  <c r="O498" i="37"/>
  <c r="P498" i="37"/>
  <c r="Q498" i="37" s="1"/>
  <c r="O499" i="37"/>
  <c r="P499" i="37"/>
  <c r="Q499" i="37" s="1"/>
  <c r="O500" i="37"/>
  <c r="P500" i="37"/>
  <c r="Q500" i="37" s="1"/>
  <c r="O501" i="37"/>
  <c r="P501" i="37"/>
  <c r="Q501" i="37" s="1"/>
  <c r="O502" i="37"/>
  <c r="P502" i="37"/>
  <c r="Q502" i="37" s="1"/>
  <c r="O503" i="37"/>
  <c r="P503" i="37"/>
  <c r="Q503" i="37" s="1"/>
  <c r="O504" i="37"/>
  <c r="P504" i="37"/>
  <c r="Q504" i="37" s="1"/>
  <c r="O505" i="37"/>
  <c r="P505" i="37"/>
  <c r="Q505" i="37" s="1"/>
  <c r="O506" i="37"/>
  <c r="P506" i="37"/>
  <c r="Q506" i="37" s="1"/>
  <c r="O507" i="37"/>
  <c r="P507" i="37"/>
  <c r="Q507" i="37" s="1"/>
  <c r="O508" i="37"/>
  <c r="P508" i="37"/>
  <c r="Q508" i="37" s="1"/>
  <c r="O509" i="37"/>
  <c r="P509" i="37"/>
  <c r="Q509" i="37" s="1"/>
  <c r="O510" i="37"/>
  <c r="P510" i="37"/>
  <c r="Q510" i="37" s="1"/>
  <c r="O511" i="37"/>
  <c r="P511" i="37"/>
  <c r="Q511" i="37" s="1"/>
  <c r="O512" i="37"/>
  <c r="P512" i="37"/>
  <c r="Q512" i="37" s="1"/>
  <c r="O513" i="37"/>
  <c r="P513" i="37"/>
  <c r="Q513" i="37" s="1"/>
  <c r="O514" i="37"/>
  <c r="P514" i="37"/>
  <c r="Q514" i="37" s="1"/>
  <c r="O515" i="37"/>
  <c r="P515" i="37"/>
  <c r="Q515" i="37" s="1"/>
  <c r="O516" i="37"/>
  <c r="P516" i="37"/>
  <c r="Q516" i="37" s="1"/>
  <c r="O517" i="37"/>
  <c r="P517" i="37"/>
  <c r="Q517" i="37" s="1"/>
  <c r="O518" i="37"/>
  <c r="P518" i="37"/>
  <c r="Q518" i="37" s="1"/>
  <c r="O519" i="37"/>
  <c r="P519" i="37"/>
  <c r="Q519" i="37" s="1"/>
  <c r="O520" i="37"/>
  <c r="P520" i="37"/>
  <c r="Q520" i="37" s="1"/>
  <c r="O521" i="37"/>
  <c r="P521" i="37"/>
  <c r="Q521" i="37" s="1"/>
  <c r="O522" i="37"/>
  <c r="P522" i="37"/>
  <c r="Q522" i="37" s="1"/>
  <c r="O523" i="37"/>
  <c r="P523" i="37"/>
  <c r="Q523" i="37" s="1"/>
  <c r="O524" i="37"/>
  <c r="P524" i="37"/>
  <c r="Q524" i="37" s="1"/>
  <c r="O525" i="37"/>
  <c r="P525" i="37"/>
  <c r="Q525" i="37" s="1"/>
  <c r="O526" i="37"/>
  <c r="P526" i="37"/>
  <c r="Q526" i="37" s="1"/>
  <c r="O527" i="37"/>
  <c r="P527" i="37"/>
  <c r="Q527" i="37" s="1"/>
  <c r="O528" i="37"/>
  <c r="P528" i="37"/>
  <c r="Q528" i="37" s="1"/>
  <c r="O529" i="37"/>
  <c r="P529" i="37"/>
  <c r="Q529" i="37" s="1"/>
  <c r="O530" i="37"/>
  <c r="P530" i="37"/>
  <c r="Q530" i="37" s="1"/>
  <c r="O531" i="37"/>
  <c r="P531" i="37"/>
  <c r="Q531" i="37" s="1"/>
  <c r="O532" i="37"/>
  <c r="P532" i="37"/>
  <c r="Q532" i="37" s="1"/>
  <c r="O533" i="37"/>
  <c r="P533" i="37"/>
  <c r="Q533" i="37" s="1"/>
  <c r="O534" i="37"/>
  <c r="P534" i="37"/>
  <c r="Q534" i="37" s="1"/>
  <c r="O535" i="37"/>
  <c r="P535" i="37"/>
  <c r="Q535" i="37" s="1"/>
  <c r="O536" i="37"/>
  <c r="P536" i="37"/>
  <c r="Q536" i="37" s="1"/>
  <c r="O537" i="37"/>
  <c r="P537" i="37"/>
  <c r="Q537" i="37" s="1"/>
  <c r="O538" i="37"/>
  <c r="P538" i="37"/>
  <c r="Q538" i="37" s="1"/>
  <c r="O539" i="37"/>
  <c r="P539" i="37"/>
  <c r="Q539" i="37" s="1"/>
  <c r="O540" i="37"/>
  <c r="P540" i="37"/>
  <c r="Q540" i="37" s="1"/>
  <c r="O541" i="37"/>
  <c r="P541" i="37"/>
  <c r="Q541" i="37" s="1"/>
  <c r="O542" i="37"/>
  <c r="P542" i="37"/>
  <c r="Q542" i="37" s="1"/>
  <c r="O543" i="37"/>
  <c r="P543" i="37"/>
  <c r="Q543" i="37" s="1"/>
  <c r="O544" i="37"/>
  <c r="P544" i="37"/>
  <c r="Q544" i="37" s="1"/>
  <c r="O545" i="37"/>
  <c r="P545" i="37"/>
  <c r="Q545" i="37" s="1"/>
  <c r="O546" i="37"/>
  <c r="P546" i="37"/>
  <c r="Q546" i="37" s="1"/>
  <c r="O547" i="37"/>
  <c r="P547" i="37"/>
  <c r="Q547" i="37" s="1"/>
  <c r="O548" i="37"/>
  <c r="P548" i="37"/>
  <c r="Q548" i="37" s="1"/>
  <c r="O549" i="37"/>
  <c r="P549" i="37"/>
  <c r="Q549" i="37" s="1"/>
  <c r="O550" i="37"/>
  <c r="P550" i="37"/>
  <c r="Q550" i="37" s="1"/>
  <c r="O551" i="37"/>
  <c r="P551" i="37"/>
  <c r="Q551" i="37" s="1"/>
  <c r="O552" i="37"/>
  <c r="P552" i="37"/>
  <c r="Q552" i="37" s="1"/>
  <c r="O553" i="37"/>
  <c r="P553" i="37"/>
  <c r="Q553" i="37" s="1"/>
  <c r="O554" i="37"/>
  <c r="P554" i="37"/>
  <c r="Q554" i="37" s="1"/>
  <c r="O555" i="37"/>
  <c r="P555" i="37"/>
  <c r="Q555" i="37" s="1"/>
  <c r="O556" i="37"/>
  <c r="P556" i="37"/>
  <c r="Q556" i="37" s="1"/>
  <c r="O557" i="37"/>
  <c r="P557" i="37"/>
  <c r="Q557" i="37" s="1"/>
  <c r="O558" i="37"/>
  <c r="P558" i="37"/>
  <c r="Q558" i="37" s="1"/>
  <c r="O559" i="37"/>
  <c r="P559" i="37"/>
  <c r="Q559" i="37" s="1"/>
  <c r="O560" i="37"/>
  <c r="P560" i="37"/>
  <c r="Q560" i="37" s="1"/>
  <c r="O561" i="37"/>
  <c r="P561" i="37"/>
  <c r="Q561" i="37" s="1"/>
  <c r="O562" i="37"/>
  <c r="P562" i="37"/>
  <c r="Q562" i="37" s="1"/>
  <c r="O563" i="37"/>
  <c r="P563" i="37"/>
  <c r="Q563" i="37" s="1"/>
  <c r="O564" i="37"/>
  <c r="P564" i="37"/>
  <c r="Q564" i="37" s="1"/>
  <c r="O565" i="37"/>
  <c r="P565" i="37"/>
  <c r="Q565" i="37" s="1"/>
  <c r="O566" i="37"/>
  <c r="P566" i="37"/>
  <c r="Q566" i="37" s="1"/>
  <c r="O567" i="37"/>
  <c r="P567" i="37"/>
  <c r="Q567" i="37" s="1"/>
  <c r="O568" i="37"/>
  <c r="P568" i="37"/>
  <c r="Q568" i="37" s="1"/>
  <c r="O569" i="37"/>
  <c r="P569" i="37"/>
  <c r="Q569" i="37" s="1"/>
  <c r="O570" i="37"/>
  <c r="P570" i="37"/>
  <c r="Q570" i="37" s="1"/>
  <c r="O571" i="37"/>
  <c r="P571" i="37"/>
  <c r="Q571" i="37" s="1"/>
  <c r="O572" i="37"/>
  <c r="P572" i="37"/>
  <c r="Q572" i="37" s="1"/>
  <c r="O573" i="37"/>
  <c r="P573" i="37"/>
  <c r="Q573" i="37" s="1"/>
  <c r="O574" i="37"/>
  <c r="P574" i="37"/>
  <c r="Q574" i="37" s="1"/>
  <c r="O575" i="37"/>
  <c r="P575" i="37"/>
  <c r="Q575" i="37" s="1"/>
  <c r="O576" i="37"/>
  <c r="P576" i="37"/>
  <c r="Q576" i="37" s="1"/>
  <c r="O577" i="37"/>
  <c r="P577" i="37"/>
  <c r="Q577" i="37" s="1"/>
  <c r="O578" i="37"/>
  <c r="P578" i="37"/>
  <c r="Q578" i="37" s="1"/>
  <c r="O579" i="37"/>
  <c r="P579" i="37"/>
  <c r="Q579" i="37" s="1"/>
  <c r="O580" i="37"/>
  <c r="P580" i="37"/>
  <c r="Q580" i="37" s="1"/>
  <c r="O581" i="37"/>
  <c r="P581" i="37"/>
  <c r="Q581" i="37" s="1"/>
  <c r="O582" i="37"/>
  <c r="P582" i="37"/>
  <c r="Q582" i="37" s="1"/>
  <c r="O583" i="37"/>
  <c r="P583" i="37"/>
  <c r="Q583" i="37" s="1"/>
  <c r="O584" i="37"/>
  <c r="P584" i="37"/>
  <c r="Q584" i="37" s="1"/>
  <c r="O585" i="37"/>
  <c r="P585" i="37"/>
  <c r="Q585" i="37" s="1"/>
  <c r="N3" i="13"/>
  <c r="N4" i="13" s="1"/>
  <c r="N5" i="13" s="1"/>
  <c r="N6" i="13" s="1"/>
  <c r="N7" i="13" s="1"/>
  <c r="N8" i="13" s="1"/>
  <c r="N9" i="13" s="1"/>
  <c r="N10" i="13" s="1"/>
  <c r="N11" i="13" s="1"/>
  <c r="N12" i="13" s="1"/>
  <c r="N13" i="13" s="1"/>
  <c r="N14" i="13" s="1"/>
  <c r="N15" i="13" s="1"/>
  <c r="S8" i="37"/>
  <c r="S9" i="37" s="1"/>
  <c r="S10" i="37" s="1"/>
  <c r="S11" i="37" s="1"/>
  <c r="S12" i="37" s="1"/>
  <c r="S13" i="37" s="1"/>
  <c r="S14" i="37" s="1"/>
  <c r="S15" i="37" s="1"/>
  <c r="S16" i="37" s="1"/>
  <c r="S17" i="37" s="1"/>
  <c r="S18" i="37" s="1"/>
  <c r="S19" i="37" s="1"/>
  <c r="S20" i="37" s="1"/>
  <c r="S21" i="37" s="1"/>
  <c r="S22" i="37" s="1"/>
  <c r="S23" i="37" s="1"/>
  <c r="S24" i="37" s="1"/>
  <c r="S25" i="37" s="1"/>
  <c r="S26" i="37" s="1"/>
  <c r="S27" i="37" s="1"/>
  <c r="S28" i="37" s="1"/>
  <c r="S29" i="37" s="1"/>
  <c r="S30" i="37" s="1"/>
  <c r="S31" i="37" s="1"/>
  <c r="S32" i="37" s="1"/>
  <c r="S33" i="37" s="1"/>
  <c r="S34" i="37" s="1"/>
  <c r="S35" i="37" s="1"/>
  <c r="S36" i="37" s="1"/>
  <c r="S37" i="37" s="1"/>
  <c r="S38" i="37" s="1"/>
  <c r="S39" i="37" s="1"/>
  <c r="S40" i="37" s="1"/>
  <c r="S41" i="37" s="1"/>
  <c r="S42" i="37" s="1"/>
  <c r="S43" i="37" s="1"/>
  <c r="S44" i="37" s="1"/>
  <c r="S45" i="37" s="1"/>
  <c r="S46" i="37" s="1"/>
  <c r="S47" i="37" s="1"/>
  <c r="S48" i="37" s="1"/>
  <c r="S49" i="37" s="1"/>
  <c r="S50" i="37" s="1"/>
  <c r="S51" i="37" s="1"/>
  <c r="S52" i="37" s="1"/>
  <c r="S53" i="37" s="1"/>
  <c r="S54" i="37" s="1"/>
  <c r="S55" i="37" s="1"/>
  <c r="S56" i="37" s="1"/>
  <c r="S57" i="37" s="1"/>
  <c r="S58" i="37" s="1"/>
  <c r="S59" i="37" s="1"/>
  <c r="S60" i="37" s="1"/>
  <c r="S61" i="37" s="1"/>
  <c r="S62" i="37" s="1"/>
  <c r="S63" i="37" s="1"/>
  <c r="S64" i="37" s="1"/>
  <c r="S65" i="37" s="1"/>
  <c r="S66" i="37" s="1"/>
  <c r="S67" i="37" s="1"/>
  <c r="S68" i="37" s="1"/>
  <c r="S69" i="37" s="1"/>
  <c r="S70" i="37" s="1"/>
  <c r="S71" i="37" s="1"/>
  <c r="S72" i="37" s="1"/>
  <c r="S73" i="37" s="1"/>
  <c r="S74" i="37" s="1"/>
  <c r="S75" i="37" s="1"/>
  <c r="S76" i="37" s="1"/>
  <c r="S77" i="37" s="1"/>
  <c r="S78" i="37" s="1"/>
  <c r="S79" i="37" s="1"/>
  <c r="S80" i="37" s="1"/>
  <c r="S81" i="37" s="1"/>
  <c r="S82" i="37" s="1"/>
  <c r="S83" i="37" s="1"/>
  <c r="S84" i="37" s="1"/>
  <c r="S85" i="37" s="1"/>
  <c r="S86" i="37" s="1"/>
  <c r="S87" i="37" s="1"/>
  <c r="S88" i="37" s="1"/>
  <c r="S89" i="37" s="1"/>
  <c r="S90" i="37" s="1"/>
  <c r="S91" i="37" s="1"/>
  <c r="S92" i="37" s="1"/>
  <c r="S93" i="37" s="1"/>
  <c r="S94" i="37" s="1"/>
  <c r="S95" i="37" s="1"/>
  <c r="S96" i="37" s="1"/>
  <c r="S97" i="37" s="1"/>
  <c r="S98" i="37" s="1"/>
  <c r="S99" i="37" s="1"/>
  <c r="S100" i="37" s="1"/>
  <c r="S101" i="37" s="1"/>
  <c r="S102" i="37" s="1"/>
  <c r="S103" i="37" s="1"/>
  <c r="S104" i="37" s="1"/>
  <c r="S105" i="37" s="1"/>
  <c r="S106" i="37" s="1"/>
  <c r="S107" i="37" s="1"/>
  <c r="S108" i="37" s="1"/>
  <c r="S109" i="37" s="1"/>
  <c r="S110" i="37" s="1"/>
  <c r="S111" i="37" s="1"/>
  <c r="S112" i="37" s="1"/>
  <c r="S113" i="37" s="1"/>
  <c r="S114" i="37" s="1"/>
  <c r="S115" i="37" s="1"/>
  <c r="S116" i="37" s="1"/>
  <c r="S117" i="37" s="1"/>
  <c r="S118" i="37" s="1"/>
  <c r="S119" i="37" s="1"/>
  <c r="S120" i="37" s="1"/>
  <c r="S121" i="37" s="1"/>
  <c r="S122" i="37" s="1"/>
  <c r="S123" i="37" s="1"/>
  <c r="S124" i="37" s="1"/>
  <c r="S125" i="37" s="1"/>
  <c r="S126" i="37" s="1"/>
  <c r="S127" i="37" s="1"/>
  <c r="S128" i="37" s="1"/>
  <c r="S129" i="37" s="1"/>
  <c r="S130" i="37" s="1"/>
  <c r="S131" i="37" s="1"/>
  <c r="S132" i="37" s="1"/>
  <c r="S133" i="37" s="1"/>
  <c r="S134" i="37" s="1"/>
  <c r="S135" i="37" s="1"/>
  <c r="S136" i="37" s="1"/>
  <c r="S137" i="37" s="1"/>
  <c r="S138" i="37" s="1"/>
  <c r="S139" i="37" s="1"/>
  <c r="S140" i="37" s="1"/>
  <c r="S141" i="37" s="1"/>
  <c r="S142" i="37" s="1"/>
  <c r="S143" i="37" s="1"/>
  <c r="S144" i="37" s="1"/>
  <c r="S145" i="37" s="1"/>
  <c r="S146" i="37" s="1"/>
  <c r="S147" i="37" s="1"/>
  <c r="S148" i="37" s="1"/>
  <c r="S149" i="37" s="1"/>
  <c r="S150" i="37" s="1"/>
  <c r="S151" i="37" s="1"/>
  <c r="S152" i="37" s="1"/>
  <c r="S153" i="37" s="1"/>
  <c r="S154" i="37" s="1"/>
  <c r="S155" i="37" s="1"/>
  <c r="S156" i="37" s="1"/>
  <c r="S157" i="37" s="1"/>
  <c r="S158" i="37" s="1"/>
  <c r="S159" i="37" s="1"/>
  <c r="S160" i="37" s="1"/>
  <c r="S161" i="37" s="1"/>
  <c r="S162" i="37" s="1"/>
  <c r="S163" i="37" s="1"/>
  <c r="S164" i="37" s="1"/>
  <c r="S165" i="37" s="1"/>
  <c r="S166" i="37" s="1"/>
  <c r="S167" i="37" s="1"/>
  <c r="S168" i="37" s="1"/>
  <c r="S169" i="37" s="1"/>
  <c r="S170" i="37" s="1"/>
  <c r="S171" i="37" s="1"/>
  <c r="S172" i="37" s="1"/>
  <c r="S173" i="37" s="1"/>
  <c r="S174" i="37" s="1"/>
  <c r="S175" i="37" s="1"/>
  <c r="S176" i="37" s="1"/>
  <c r="S177" i="37" s="1"/>
  <c r="S178" i="37" s="1"/>
  <c r="S179" i="37" s="1"/>
  <c r="S180" i="37" s="1"/>
  <c r="S181" i="37" s="1"/>
  <c r="S182" i="37" s="1"/>
  <c r="S183" i="37" s="1"/>
  <c r="S184" i="37" s="1"/>
  <c r="S185" i="37" s="1"/>
  <c r="S186" i="37" s="1"/>
  <c r="S187" i="37" s="1"/>
  <c r="S188" i="37" s="1"/>
  <c r="S189" i="37" s="1"/>
  <c r="S190" i="37" s="1"/>
  <c r="S191" i="37" s="1"/>
  <c r="S192" i="37" s="1"/>
  <c r="S193" i="37" s="1"/>
  <c r="S194" i="37" s="1"/>
  <c r="S195" i="37" s="1"/>
  <c r="S196" i="37" s="1"/>
  <c r="S197" i="37" s="1"/>
  <c r="S198" i="37" s="1"/>
  <c r="S199" i="37" s="1"/>
  <c r="S200" i="37" s="1"/>
  <c r="S201" i="37" s="1"/>
  <c r="S202" i="37" s="1"/>
  <c r="S203" i="37" s="1"/>
  <c r="S204" i="37" s="1"/>
  <c r="S205" i="37" s="1"/>
  <c r="S206" i="37" s="1"/>
  <c r="S207" i="37" s="1"/>
  <c r="S208" i="37" s="1"/>
  <c r="S209" i="37" s="1"/>
  <c r="S210" i="37" s="1"/>
  <c r="S211" i="37" s="1"/>
  <c r="S212" i="37" s="1"/>
  <c r="S213" i="37" s="1"/>
  <c r="S214" i="37" s="1"/>
  <c r="S215" i="37" s="1"/>
  <c r="S216" i="37" s="1"/>
  <c r="S217" i="37" s="1"/>
  <c r="S218" i="37" s="1"/>
  <c r="S219" i="37" s="1"/>
  <c r="S220" i="37" s="1"/>
  <c r="S221" i="37" s="1"/>
  <c r="S222" i="37" s="1"/>
  <c r="S223" i="37" s="1"/>
  <c r="S224" i="37" s="1"/>
  <c r="S225" i="37" s="1"/>
  <c r="S226" i="37" s="1"/>
  <c r="S227" i="37" s="1"/>
  <c r="S228" i="37" s="1"/>
  <c r="S229" i="37" s="1"/>
  <c r="S230" i="37" s="1"/>
  <c r="S231" i="37" s="1"/>
  <c r="S232" i="37" s="1"/>
  <c r="S233" i="37" s="1"/>
  <c r="S234" i="37" s="1"/>
  <c r="S235" i="37" s="1"/>
  <c r="S236" i="37" s="1"/>
  <c r="S237" i="37" s="1"/>
  <c r="S238" i="37" s="1"/>
  <c r="S239" i="37" s="1"/>
  <c r="S240" i="37" s="1"/>
  <c r="S241" i="37" s="1"/>
  <c r="S242" i="37" s="1"/>
  <c r="S243" i="37" s="1"/>
  <c r="S244" i="37" s="1"/>
  <c r="S245" i="37" s="1"/>
  <c r="S246" i="37" s="1"/>
  <c r="S247" i="37" s="1"/>
  <c r="S248" i="37" s="1"/>
  <c r="S249" i="37" s="1"/>
  <c r="S250" i="37" s="1"/>
  <c r="S251" i="37" s="1"/>
  <c r="S252" i="37" s="1"/>
  <c r="S253" i="37" s="1"/>
  <c r="S254" i="37" s="1"/>
  <c r="S255" i="37" s="1"/>
  <c r="S256" i="37" s="1"/>
  <c r="S257" i="37" s="1"/>
  <c r="S258" i="37" s="1"/>
  <c r="S259" i="37" s="1"/>
  <c r="S260" i="37" s="1"/>
  <c r="S261" i="37" s="1"/>
  <c r="S262" i="37" s="1"/>
  <c r="S263" i="37" s="1"/>
  <c r="S264" i="37" s="1"/>
  <c r="S265" i="37" s="1"/>
  <c r="S266" i="37" s="1"/>
  <c r="S267" i="37" s="1"/>
  <c r="S268" i="37" s="1"/>
  <c r="S269" i="37" s="1"/>
  <c r="S270" i="37" s="1"/>
  <c r="S271" i="37" s="1"/>
  <c r="S272" i="37" s="1"/>
  <c r="S273" i="37" s="1"/>
  <c r="S274" i="37" s="1"/>
  <c r="S275" i="37" s="1"/>
  <c r="S276" i="37" s="1"/>
  <c r="S277" i="37" s="1"/>
  <c r="S278" i="37" s="1"/>
  <c r="S279" i="37" s="1"/>
  <c r="S280" i="37" s="1"/>
  <c r="S281" i="37" s="1"/>
  <c r="S282" i="37" s="1"/>
  <c r="S283" i="37" s="1"/>
  <c r="S284" i="37" s="1"/>
  <c r="S285" i="37" s="1"/>
  <c r="S286" i="37" s="1"/>
  <c r="S287" i="37" s="1"/>
  <c r="S288" i="37" s="1"/>
  <c r="S289" i="37" s="1"/>
  <c r="S290" i="37" s="1"/>
  <c r="S291" i="37" s="1"/>
  <c r="S292" i="37" s="1"/>
  <c r="S293" i="37" s="1"/>
  <c r="S294" i="37" s="1"/>
  <c r="S295" i="37" s="1"/>
  <c r="S296" i="37" s="1"/>
  <c r="S297" i="37" s="1"/>
  <c r="S298" i="37" s="1"/>
  <c r="S299" i="37" s="1"/>
  <c r="S300" i="37" s="1"/>
  <c r="S301" i="37" s="1"/>
  <c r="S302" i="37" s="1"/>
  <c r="S303" i="37" s="1"/>
  <c r="S304" i="37" s="1"/>
  <c r="S305" i="37" s="1"/>
  <c r="S306" i="37" s="1"/>
  <c r="S307" i="37" s="1"/>
  <c r="S308" i="37" s="1"/>
  <c r="S309" i="37" s="1"/>
  <c r="S310" i="37" s="1"/>
  <c r="S311" i="37" s="1"/>
  <c r="S312" i="37" s="1"/>
  <c r="S313" i="37" s="1"/>
  <c r="S314" i="37" s="1"/>
  <c r="S315" i="37" s="1"/>
  <c r="S316" i="37" s="1"/>
  <c r="S317" i="37" s="1"/>
  <c r="S318" i="37" s="1"/>
  <c r="S319" i="37" s="1"/>
  <c r="S320" i="37" s="1"/>
  <c r="S321" i="37" s="1"/>
  <c r="S322" i="37" s="1"/>
  <c r="S323" i="37" s="1"/>
  <c r="S324" i="37" s="1"/>
  <c r="S325" i="37" s="1"/>
  <c r="S326" i="37" s="1"/>
  <c r="S327" i="37" s="1"/>
  <c r="S328" i="37" s="1"/>
  <c r="S329" i="37" s="1"/>
  <c r="S330" i="37" s="1"/>
  <c r="S331" i="37" s="1"/>
  <c r="S332" i="37" s="1"/>
  <c r="S333" i="37" s="1"/>
  <c r="S334" i="37" s="1"/>
  <c r="S335" i="37" s="1"/>
  <c r="S336" i="37" s="1"/>
  <c r="S337" i="37" s="1"/>
  <c r="S338" i="37" s="1"/>
  <c r="S339" i="37" s="1"/>
  <c r="S340" i="37" s="1"/>
  <c r="S341" i="37" s="1"/>
  <c r="S342" i="37" s="1"/>
  <c r="S343" i="37" s="1"/>
  <c r="S344" i="37" s="1"/>
  <c r="S345" i="37" s="1"/>
  <c r="S346" i="37" s="1"/>
  <c r="S347" i="37" s="1"/>
  <c r="S348" i="37" s="1"/>
  <c r="S349" i="37" s="1"/>
  <c r="S350" i="37" s="1"/>
  <c r="S351" i="37" s="1"/>
  <c r="S352" i="37" s="1"/>
  <c r="S353" i="37" s="1"/>
  <c r="S354" i="37" s="1"/>
  <c r="S355" i="37" s="1"/>
  <c r="S356" i="37" s="1"/>
  <c r="S357" i="37" s="1"/>
  <c r="S358" i="37" s="1"/>
  <c r="S359" i="37" s="1"/>
  <c r="S360" i="37" s="1"/>
  <c r="S361" i="37" s="1"/>
  <c r="S362" i="37" s="1"/>
  <c r="S363" i="37" s="1"/>
  <c r="S364" i="37" s="1"/>
  <c r="S365" i="37" s="1"/>
  <c r="S366" i="37" s="1"/>
  <c r="S367" i="37" s="1"/>
  <c r="S368" i="37" s="1"/>
  <c r="S369" i="37" s="1"/>
  <c r="S370" i="37" s="1"/>
  <c r="S371" i="37" s="1"/>
  <c r="S372" i="37" s="1"/>
  <c r="S373" i="37" s="1"/>
  <c r="S374" i="37" s="1"/>
  <c r="S375" i="37" s="1"/>
  <c r="S376" i="37" s="1"/>
  <c r="S377" i="37" s="1"/>
  <c r="S378" i="37" s="1"/>
  <c r="S379" i="37" s="1"/>
  <c r="S380" i="37" s="1"/>
  <c r="S381" i="37" s="1"/>
  <c r="S382" i="37" s="1"/>
  <c r="S383" i="37" s="1"/>
  <c r="S384" i="37" s="1"/>
  <c r="S385" i="37" s="1"/>
  <c r="S386" i="37" s="1"/>
  <c r="S387" i="37" s="1"/>
  <c r="S388" i="37" s="1"/>
  <c r="S389" i="37" s="1"/>
  <c r="S390" i="37" s="1"/>
  <c r="S391" i="37" s="1"/>
  <c r="S392" i="37" s="1"/>
  <c r="S393" i="37" s="1"/>
  <c r="S394" i="37" s="1"/>
  <c r="S395" i="37" s="1"/>
  <c r="S396" i="37" s="1"/>
  <c r="S397" i="37" s="1"/>
  <c r="S398" i="37" s="1"/>
  <c r="S399" i="37" s="1"/>
  <c r="S400" i="37" s="1"/>
  <c r="S401" i="37" s="1"/>
  <c r="S402" i="37" s="1"/>
  <c r="S403" i="37" s="1"/>
  <c r="S404" i="37" s="1"/>
  <c r="S405" i="37" s="1"/>
  <c r="S406" i="37" s="1"/>
  <c r="S407" i="37" s="1"/>
  <c r="S408" i="37" s="1"/>
  <c r="S409" i="37" s="1"/>
  <c r="S410" i="37" s="1"/>
  <c r="S411" i="37" s="1"/>
  <c r="S412" i="37" s="1"/>
  <c r="S413" i="37" s="1"/>
  <c r="S414" i="37" s="1"/>
  <c r="S415" i="37" s="1"/>
  <c r="S416" i="37" s="1"/>
  <c r="S417" i="37" s="1"/>
  <c r="S418" i="37" s="1"/>
  <c r="S419" i="37" s="1"/>
  <c r="S420" i="37" s="1"/>
  <c r="S421" i="37" s="1"/>
  <c r="S422" i="37" s="1"/>
  <c r="S423" i="37" s="1"/>
  <c r="S424" i="37" s="1"/>
  <c r="S425" i="37" s="1"/>
  <c r="S426" i="37" s="1"/>
  <c r="S427" i="37" s="1"/>
  <c r="S428" i="37" s="1"/>
  <c r="S429" i="37" s="1"/>
  <c r="S430" i="37" s="1"/>
  <c r="S431" i="37" s="1"/>
  <c r="S432" i="37" s="1"/>
  <c r="S433" i="37" s="1"/>
  <c r="S434" i="37" s="1"/>
  <c r="S435" i="37" s="1"/>
  <c r="S436" i="37" s="1"/>
  <c r="S437" i="37" s="1"/>
  <c r="S438" i="37" s="1"/>
  <c r="S439" i="37" s="1"/>
  <c r="S440" i="37" s="1"/>
  <c r="S441" i="37" s="1"/>
  <c r="S442" i="37" s="1"/>
  <c r="S443" i="37" s="1"/>
  <c r="S444" i="37" s="1"/>
  <c r="S445" i="37" s="1"/>
  <c r="S446" i="37" s="1"/>
  <c r="S447" i="37" s="1"/>
  <c r="S448" i="37" s="1"/>
  <c r="S449" i="37" s="1"/>
  <c r="S450" i="37" s="1"/>
  <c r="S451" i="37" s="1"/>
  <c r="S452" i="37" s="1"/>
  <c r="S453" i="37" s="1"/>
  <c r="S454" i="37" s="1"/>
  <c r="S455" i="37" s="1"/>
  <c r="S456" i="37" s="1"/>
  <c r="S457" i="37" s="1"/>
  <c r="S458" i="37" s="1"/>
  <c r="S459" i="37" s="1"/>
  <c r="S460" i="37" s="1"/>
  <c r="S461" i="37" s="1"/>
  <c r="S462" i="37" s="1"/>
  <c r="S463" i="37" s="1"/>
  <c r="S464" i="37" s="1"/>
  <c r="S465" i="37" s="1"/>
  <c r="S466" i="37" s="1"/>
  <c r="S467" i="37" s="1"/>
  <c r="S468" i="37" s="1"/>
  <c r="S469" i="37" s="1"/>
  <c r="S470" i="37" s="1"/>
  <c r="S471" i="37" s="1"/>
  <c r="S472" i="37" s="1"/>
  <c r="S473" i="37" s="1"/>
  <c r="S474" i="37" s="1"/>
  <c r="S475" i="37" s="1"/>
  <c r="S476" i="37" s="1"/>
  <c r="S477" i="37" s="1"/>
  <c r="S478" i="37" s="1"/>
  <c r="S479" i="37" s="1"/>
  <c r="S480" i="37" s="1"/>
  <c r="S481" i="37" s="1"/>
  <c r="S482" i="37" s="1"/>
  <c r="S483" i="37" s="1"/>
  <c r="S484" i="37" s="1"/>
  <c r="S485" i="37" s="1"/>
  <c r="S486" i="37" s="1"/>
  <c r="S487" i="37" s="1"/>
  <c r="S488" i="37" s="1"/>
  <c r="S489" i="37" s="1"/>
  <c r="S490" i="37" s="1"/>
  <c r="S491" i="37" s="1"/>
  <c r="S492" i="37" s="1"/>
  <c r="S493" i="37" s="1"/>
  <c r="S494" i="37" s="1"/>
  <c r="S495" i="37" s="1"/>
  <c r="S496" i="37" s="1"/>
  <c r="S497" i="37" s="1"/>
  <c r="S498" i="37" s="1"/>
  <c r="S499" i="37" s="1"/>
  <c r="S500" i="37" s="1"/>
  <c r="S501" i="37" s="1"/>
  <c r="S502" i="37" s="1"/>
  <c r="S503" i="37" s="1"/>
  <c r="S504" i="37" s="1"/>
  <c r="S505" i="37" s="1"/>
  <c r="S506" i="37" s="1"/>
  <c r="S507" i="37" s="1"/>
  <c r="S508" i="37" s="1"/>
  <c r="S509" i="37" s="1"/>
  <c r="S510" i="37" s="1"/>
  <c r="S511" i="37" s="1"/>
  <c r="S512" i="37" s="1"/>
  <c r="S513" i="37" s="1"/>
  <c r="S514" i="37" s="1"/>
  <c r="S515" i="37" s="1"/>
  <c r="S516" i="37" s="1"/>
  <c r="S517" i="37" s="1"/>
  <c r="S518" i="37" s="1"/>
  <c r="S519" i="37" s="1"/>
  <c r="S520" i="37" s="1"/>
  <c r="S521" i="37" s="1"/>
  <c r="S522" i="37" s="1"/>
  <c r="S523" i="37" s="1"/>
  <c r="S524" i="37" s="1"/>
  <c r="S525" i="37" s="1"/>
  <c r="S526" i="37" s="1"/>
  <c r="S527" i="37" s="1"/>
  <c r="S528" i="37" s="1"/>
  <c r="S529" i="37" s="1"/>
  <c r="S530" i="37" s="1"/>
  <c r="S531" i="37" s="1"/>
  <c r="S532" i="37" s="1"/>
  <c r="S533" i="37" s="1"/>
  <c r="S534" i="37" s="1"/>
  <c r="S535" i="37" s="1"/>
  <c r="S536" i="37" s="1"/>
  <c r="S537" i="37" s="1"/>
  <c r="S538" i="37" s="1"/>
  <c r="S539" i="37" s="1"/>
  <c r="S540" i="37" s="1"/>
  <c r="S541" i="37" s="1"/>
  <c r="S542" i="37" s="1"/>
  <c r="S543" i="37" s="1"/>
  <c r="S544" i="37" s="1"/>
  <c r="S545" i="37" s="1"/>
  <c r="S546" i="37" s="1"/>
  <c r="S547" i="37" s="1"/>
  <c r="S548" i="37" s="1"/>
  <c r="S549" i="37" s="1"/>
  <c r="S550" i="37" s="1"/>
  <c r="S551" i="37" s="1"/>
  <c r="S552" i="37" s="1"/>
  <c r="S553" i="37" s="1"/>
  <c r="S554" i="37" s="1"/>
  <c r="S555" i="37" s="1"/>
  <c r="S556" i="37" s="1"/>
  <c r="S557" i="37" s="1"/>
  <c r="S558" i="37" s="1"/>
  <c r="S559" i="37" s="1"/>
  <c r="S560" i="37" s="1"/>
  <c r="S561" i="37" s="1"/>
  <c r="S562" i="37" s="1"/>
  <c r="S563" i="37" s="1"/>
  <c r="S564" i="37" s="1"/>
  <c r="S565" i="37" s="1"/>
  <c r="S566" i="37" s="1"/>
  <c r="S567" i="37" s="1"/>
  <c r="S568" i="37" s="1"/>
  <c r="S569" i="37" s="1"/>
  <c r="S570" i="37" s="1"/>
  <c r="S571" i="37" s="1"/>
  <c r="S572" i="37" s="1"/>
  <c r="S573" i="37" s="1"/>
  <c r="S574" i="37" s="1"/>
  <c r="S575" i="37" s="1"/>
  <c r="S576" i="37" s="1"/>
  <c r="S577" i="37" s="1"/>
  <c r="S578" i="37" s="1"/>
  <c r="S579" i="37" s="1"/>
  <c r="S580" i="37" s="1"/>
  <c r="S581" i="37" s="1"/>
  <c r="S582" i="37" s="1"/>
  <c r="S583" i="37" s="1"/>
  <c r="S584" i="37" s="1"/>
  <c r="S585" i="37" s="1"/>
  <c r="A24" i="1" l="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2" i="1" s="1"/>
  <c r="A423" i="1" s="1"/>
  <c r="A424" i="1" s="1"/>
  <c r="A425" i="1" s="1"/>
  <c r="A426" i="1" s="1"/>
  <c r="A427" i="1" s="1"/>
  <c r="A428" i="1" s="1"/>
  <c r="A429" i="1" s="1"/>
  <c r="A430" i="1" s="1"/>
  <c r="A431" i="1" s="1"/>
  <c r="A432" i="1" s="1"/>
  <c r="A433" i="1" s="1"/>
  <c r="A434" i="1" s="1"/>
  <c r="A435" i="1" s="1"/>
  <c r="A436" i="1" s="1"/>
  <c r="A437" i="1" s="1"/>
  <c r="A438"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73" i="1" s="1"/>
  <c r="A474" i="1" s="1"/>
  <c r="A475" i="1" s="1"/>
  <c r="A476" i="1" s="1"/>
  <c r="A477" i="1" s="1"/>
  <c r="A478" i="1" s="1"/>
  <c r="A479" i="1" s="1"/>
  <c r="A480" i="1" s="1"/>
  <c r="A481" i="1" s="1"/>
  <c r="A482" i="1" s="1"/>
  <c r="A483" i="1" s="1"/>
  <c r="A484" i="1" s="1"/>
  <c r="A485" i="1" s="1"/>
  <c r="A486" i="1" s="1"/>
  <c r="A487" i="1" s="1"/>
  <c r="A488" i="1" s="1"/>
  <c r="A489" i="1" s="1"/>
  <c r="A490" i="1" s="1"/>
  <c r="A491" i="1" s="1"/>
  <c r="A492" i="1" s="1"/>
  <c r="A493" i="1" s="1"/>
  <c r="A494" i="1" s="1"/>
  <c r="A495" i="1" s="1"/>
  <c r="A496" i="1" s="1"/>
  <c r="A497" i="1" s="1"/>
  <c r="A498"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A535" i="1" s="1"/>
  <c r="A536" i="1" s="1"/>
  <c r="A537" i="1" s="1"/>
  <c r="A538" i="1" s="1"/>
  <c r="A539" i="1" s="1"/>
  <c r="A540" i="1" s="1"/>
  <c r="A541" i="1" s="1"/>
  <c r="A542" i="1" s="1"/>
  <c r="A543" i="1" s="1"/>
  <c r="A544" i="1" s="1"/>
  <c r="A545" i="1" s="1"/>
  <c r="A546" i="1" s="1"/>
  <c r="A547" i="1" s="1"/>
  <c r="A548" i="1" s="1"/>
  <c r="A549" i="1" s="1"/>
  <c r="A550" i="1" s="1"/>
  <c r="A551" i="1" s="1"/>
  <c r="A552" i="1" s="1"/>
  <c r="A553" i="1" s="1"/>
  <c r="A554" i="1" s="1"/>
  <c r="A555" i="1" s="1"/>
  <c r="A556" i="1" s="1"/>
  <c r="A557" i="1" s="1"/>
  <c r="A558" i="1" s="1"/>
  <c r="A559" i="1" s="1"/>
  <c r="A560" i="1" s="1"/>
  <c r="A561" i="1" s="1"/>
  <c r="A562" i="1" s="1"/>
  <c r="A563" i="1" s="1"/>
  <c r="A564" i="1" s="1"/>
  <c r="A565" i="1" s="1"/>
  <c r="A566" i="1" s="1"/>
  <c r="A567" i="1" s="1"/>
  <c r="A568" i="1" s="1"/>
  <c r="A569" i="1" s="1"/>
  <c r="A570" i="1" s="1"/>
  <c r="A571" i="1" s="1"/>
  <c r="A572" i="1" s="1"/>
  <c r="A573" i="1" s="1"/>
  <c r="A574" i="1" s="1"/>
  <c r="A575" i="1" s="1"/>
  <c r="A576" i="1" s="1"/>
  <c r="A577" i="1" s="1"/>
  <c r="A578" i="1" s="1"/>
  <c r="A579" i="1" s="1"/>
  <c r="A580"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3ADCF93-7AAB-4356-83E5-50F85F16D006}"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AD03FB4C-F6BA-42A1-8906-7D884370C62E}" name="WorksheetConnection_IPL 2.xlsx!tbl_Auction" type="102" refreshedVersion="6" minRefreshableVersion="5">
    <extLst>
      <ext xmlns:x15="http://schemas.microsoft.com/office/spreadsheetml/2010/11/main" uri="{DE250136-89BD-433C-8126-D09CA5730AF9}">
        <x15:connection id="tbl_Auction">
          <x15:rangePr sourceName="_xlcn.WorksheetConnection_IPL2.xlsxtbl_Auction1"/>
        </x15:connection>
      </ext>
    </extLst>
  </connection>
  <connection id="3" xr16:uid="{39F3737B-835E-4A6C-BE0A-8B02F05891E7}" name="WorksheetConnection_IPL 2.xlsx!tbl_Batsmen" type="102" refreshedVersion="6" minRefreshableVersion="5">
    <extLst>
      <ext xmlns:x15="http://schemas.microsoft.com/office/spreadsheetml/2010/11/main" uri="{DE250136-89BD-433C-8126-D09CA5730AF9}">
        <x15:connection id="tbl_Batsmen" autoDelete="1">
          <x15:rangePr sourceName="_xlcn.WorksheetConnection_IPL2.xlsxtbl_Batsmen1"/>
        </x15:connection>
      </ext>
    </extLst>
  </connection>
</connections>
</file>

<file path=xl/sharedStrings.xml><?xml version="1.0" encoding="utf-8"?>
<sst xmlns="http://schemas.openxmlformats.org/spreadsheetml/2006/main" count="29193" uniqueCount="820">
  <si>
    <t>Player</t>
  </si>
  <si>
    <t>AT Rayudu</t>
  </si>
  <si>
    <t>CA Pujara</t>
  </si>
  <si>
    <t>DJ Bravo</t>
  </si>
  <si>
    <t>DL Chahar</t>
  </si>
  <si>
    <t>F du Plessis</t>
  </si>
  <si>
    <t>Imran Tahir</t>
  </si>
  <si>
    <t>JP Behrendorff</t>
  </si>
  <si>
    <t>JR Hazlewood</t>
  </si>
  <si>
    <t>K Gowtham</t>
  </si>
  <si>
    <t>KM Asif</t>
  </si>
  <si>
    <t>KV Sharma</t>
  </si>
  <si>
    <t>L Ngidi</t>
  </si>
  <si>
    <t>MJ Santner</t>
  </si>
  <si>
    <t>MM Ali</t>
  </si>
  <si>
    <t>MS Dhoni</t>
  </si>
  <si>
    <t>N Jagadeesan</t>
  </si>
  <si>
    <t>RA Jadeja</t>
  </si>
  <si>
    <t>RD Gaikwad</t>
  </si>
  <si>
    <t>RV Uthappa</t>
  </si>
  <si>
    <t>SK Raina</t>
  </si>
  <si>
    <t>SM Curran</t>
  </si>
  <si>
    <t>SN Thakur</t>
  </si>
  <si>
    <t>A Mishra</t>
  </si>
  <si>
    <t>A Nortje</t>
  </si>
  <si>
    <t>AM Rahane</t>
  </si>
  <si>
    <t>AR Patel</t>
  </si>
  <si>
    <t>Avesh Khan</t>
  </si>
  <si>
    <t>CR Woakes</t>
  </si>
  <si>
    <t>I Sharma</t>
  </si>
  <si>
    <t>K Khejroliya</t>
  </si>
  <si>
    <t>K Rabada</t>
  </si>
  <si>
    <t>Lalit Yadav</t>
  </si>
  <si>
    <t>MP Stoinis</t>
  </si>
  <si>
    <t>P Dubey</t>
  </si>
  <si>
    <t>PP Shaw</t>
  </si>
  <si>
    <t>R Ashwin</t>
  </si>
  <si>
    <t>RR Pant</t>
  </si>
  <si>
    <t>RV Patel</t>
  </si>
  <si>
    <t>S Dhawan</t>
  </si>
  <si>
    <t>SO Hetmyer</t>
  </si>
  <si>
    <t>SPD Smith</t>
  </si>
  <si>
    <t>SS Iyer</t>
  </si>
  <si>
    <t>SW Billings</t>
  </si>
  <si>
    <t>TK Curran</t>
  </si>
  <si>
    <t>UT Yadav</t>
  </si>
  <si>
    <t>Vishnu Vinod</t>
  </si>
  <si>
    <t>AD Russell</t>
  </si>
  <si>
    <t>BCJ Cutting</t>
  </si>
  <si>
    <t>CV Varun</t>
  </si>
  <si>
    <t>EJG Morgan</t>
  </si>
  <si>
    <t>Gurkeerat Singh</t>
  </si>
  <si>
    <t>Harbhajan Singh</t>
  </si>
  <si>
    <t>KD Karthik</t>
  </si>
  <si>
    <t>KK Nair</t>
  </si>
  <si>
    <t>KL Nagarkoti</t>
  </si>
  <si>
    <t>Kuldeep Yadav</t>
  </si>
  <si>
    <t>LH Ferguson</t>
  </si>
  <si>
    <t>M Prasidh Krishna</t>
  </si>
  <si>
    <t>N Rana</t>
  </si>
  <si>
    <t>P Negi</t>
  </si>
  <si>
    <t>PJ Cummins</t>
  </si>
  <si>
    <t>RA Tripathi</t>
  </si>
  <si>
    <t>RK Singh</t>
  </si>
  <si>
    <t>S Sandeep Warrier</t>
  </si>
  <si>
    <t>Shakib Al Hasan</t>
  </si>
  <si>
    <t>Shivam Mavi</t>
  </si>
  <si>
    <t>Shubman Gill</t>
  </si>
  <si>
    <t>SP Jackson</t>
  </si>
  <si>
    <t>SP Narine</t>
  </si>
  <si>
    <t>TG Southee</t>
  </si>
  <si>
    <t>Vaibhav Arora</t>
  </si>
  <si>
    <t>VR Iyer</t>
  </si>
  <si>
    <t>AF Milne</t>
  </si>
  <si>
    <t>Anmolpreet Singh</t>
  </si>
  <si>
    <t>AP Tare</t>
  </si>
  <si>
    <t>Arjun Tendulkar</t>
  </si>
  <si>
    <t>AS Roy</t>
  </si>
  <si>
    <t>CA Lynn</t>
  </si>
  <si>
    <t>DS Kulkarni</t>
  </si>
  <si>
    <t>HH Pandya</t>
  </si>
  <si>
    <t>Ishan Kishan</t>
  </si>
  <si>
    <t>J Yadav</t>
  </si>
  <si>
    <t>JDS Neesham</t>
  </si>
  <si>
    <t>JJ Bumrah</t>
  </si>
  <si>
    <t>KA Pollard</t>
  </si>
  <si>
    <t>KH Pandya</t>
  </si>
  <si>
    <t>M Jansen</t>
  </si>
  <si>
    <t>Mohsin Khan</t>
  </si>
  <si>
    <t>NM Coulter-Nile</t>
  </si>
  <si>
    <t>PP Chawla</t>
  </si>
  <si>
    <t>Q de Kock</t>
  </si>
  <si>
    <t>RD Chahar</t>
  </si>
  <si>
    <t>RG Sharma</t>
  </si>
  <si>
    <t>SA Yadav</t>
  </si>
  <si>
    <t>SS Tiwary</t>
  </si>
  <si>
    <t>TA Boult</t>
  </si>
  <si>
    <t>Arshdeep Singh</t>
  </si>
  <si>
    <t>CH Gayle</t>
  </si>
  <si>
    <t>CJ Jordan</t>
  </si>
  <si>
    <t>Darshan Nalkande</t>
  </si>
  <si>
    <t>DJ Hooda</t>
  </si>
  <si>
    <t>DJ Malan</t>
  </si>
  <si>
    <t>FA Allen</t>
  </si>
  <si>
    <t>Harpreet Brar</t>
  </si>
  <si>
    <t>JA Richardson</t>
  </si>
  <si>
    <t>Jalaj S Saxena</t>
  </si>
  <si>
    <t>KL Rahul</t>
  </si>
  <si>
    <t>M Ashwin</t>
  </si>
  <si>
    <t>M Shahrukh Khan</t>
  </si>
  <si>
    <t>MA Agarwal</t>
  </si>
  <si>
    <t>Mandeep Singh</t>
  </si>
  <si>
    <t>MC Henriques</t>
  </si>
  <si>
    <t>Mohammed Shami</t>
  </si>
  <si>
    <t>N Pooran</t>
  </si>
  <si>
    <t>Prabhsimran Singh</t>
  </si>
  <si>
    <t>Ravi Bishnoi</t>
  </si>
  <si>
    <t>RP Meredith</t>
  </si>
  <si>
    <t>Saurabh Kumar</t>
  </si>
  <si>
    <t>SN Khan</t>
  </si>
  <si>
    <t>Utkarsh Singh</t>
  </si>
  <si>
    <t>AJ Tye</t>
  </si>
  <si>
    <t>Akash Singh</t>
  </si>
  <si>
    <t>Anuj Rawat</t>
  </si>
  <si>
    <t>BA Stokes</t>
  </si>
  <si>
    <t>C Sakariya</t>
  </si>
  <si>
    <t>CH Morris</t>
  </si>
  <si>
    <t>DA Miller</t>
  </si>
  <si>
    <t>E Lewis</t>
  </si>
  <si>
    <t>JC Archer</t>
  </si>
  <si>
    <t>JC Buttler</t>
  </si>
  <si>
    <t>JD Unadkat</t>
  </si>
  <si>
    <t>Kartik Tyagi</t>
  </si>
  <si>
    <t>KC Cariappa</t>
  </si>
  <si>
    <t>LS Livingstone</t>
  </si>
  <si>
    <t>M Markande</t>
  </si>
  <si>
    <t>M Vohra</t>
  </si>
  <si>
    <t>MK Lomror</t>
  </si>
  <si>
    <t>Mustafizur Rahman</t>
  </si>
  <si>
    <t>O Thomas</t>
  </si>
  <si>
    <t>R Parag</t>
  </si>
  <si>
    <t>R Tewatia</t>
  </si>
  <si>
    <t>S Dube</t>
  </si>
  <si>
    <t>S Gopal</t>
  </si>
  <si>
    <t>SV Samson</t>
  </si>
  <si>
    <t>YBK Jaiswal</t>
  </si>
  <si>
    <t>A Zampa</t>
  </si>
  <si>
    <t>AB de Villiers</t>
  </si>
  <si>
    <t>D Padikkal</t>
  </si>
  <si>
    <t>DT Christian</t>
  </si>
  <si>
    <t>GJ Maxwell</t>
  </si>
  <si>
    <t>HV Patel</t>
  </si>
  <si>
    <t>KA Jamieson</t>
  </si>
  <si>
    <t>KS Bharat</t>
  </si>
  <si>
    <t>KW Richardson</t>
  </si>
  <si>
    <t>Mohammed Siraj</t>
  </si>
  <si>
    <t>NA Saini</t>
  </si>
  <si>
    <t>PVD Chameera</t>
  </si>
  <si>
    <t>RM Patidar</t>
  </si>
  <si>
    <t>Sachin Baby</t>
  </si>
  <si>
    <t>Shahbaz Ahmed</t>
  </si>
  <si>
    <t>V Kohli</t>
  </si>
  <si>
    <t>Washington Sundar</t>
  </si>
  <si>
    <t>YS Chahal</t>
  </si>
  <si>
    <t>Abdul Samad</t>
  </si>
  <si>
    <t>Abhishek Sharma</t>
  </si>
  <si>
    <t>B Kumar</t>
  </si>
  <si>
    <t>Basil Thampi</t>
  </si>
  <si>
    <t>DA Warner</t>
  </si>
  <si>
    <t>J Suchith</t>
  </si>
  <si>
    <t>JJ Roy</t>
  </si>
  <si>
    <t>JM Bairstow</t>
  </si>
  <si>
    <t>JO Holder</t>
  </si>
  <si>
    <t>KK Ahmed</t>
  </si>
  <si>
    <t>KM Jadhav</t>
  </si>
  <si>
    <t>KS Williamson</t>
  </si>
  <si>
    <t>MK Pandey</t>
  </si>
  <si>
    <t>Mohammad Nabi</t>
  </si>
  <si>
    <t>MR Marsh</t>
  </si>
  <si>
    <t>Mujeeb Ur Rahman</t>
  </si>
  <si>
    <t>PK Garg</t>
  </si>
  <si>
    <t>Rashid Khan</t>
  </si>
  <si>
    <t>S Kaul</t>
  </si>
  <si>
    <t>S Nadeem</t>
  </si>
  <si>
    <t>Sandeep Sharma</t>
  </si>
  <si>
    <t>SE Rutherford</t>
  </si>
  <si>
    <t>SP Goswami</t>
  </si>
  <si>
    <t>T Natarajan</t>
  </si>
  <si>
    <t>V Shankar</t>
  </si>
  <si>
    <t>Virat Singh</t>
  </si>
  <si>
    <t>WP Saha</t>
  </si>
  <si>
    <t>AK Markram</t>
  </si>
  <si>
    <t>DR Sams</t>
  </si>
  <si>
    <t>GD Phillips</t>
  </si>
  <si>
    <t>GHS Garton</t>
  </si>
  <si>
    <t>K Yadav</t>
  </si>
  <si>
    <t>NT Ellis</t>
  </si>
  <si>
    <t>PWH de Silva</t>
  </si>
  <si>
    <t>T Shamsi</t>
  </si>
  <si>
    <t>TH David</t>
  </si>
  <si>
    <t>TL Seifert</t>
  </si>
  <si>
    <t>AU Rashid</t>
  </si>
  <si>
    <t>IC Porel</t>
  </si>
  <si>
    <t>LI Meriwala</t>
  </si>
  <si>
    <t>Umran Malik</t>
  </si>
  <si>
    <t>Innings</t>
  </si>
  <si>
    <t>Year</t>
  </si>
  <si>
    <t>I</t>
  </si>
  <si>
    <t>O</t>
  </si>
  <si>
    <t>R</t>
  </si>
  <si>
    <t>W</t>
  </si>
  <si>
    <t>Econ</t>
  </si>
  <si>
    <t>Avg</t>
  </si>
  <si>
    <t>SR</t>
  </si>
  <si>
    <t>4W</t>
  </si>
  <si>
    <t>5W</t>
  </si>
  <si>
    <t>BBI</t>
  </si>
  <si>
    <t>4s</t>
  </si>
  <si>
    <t>6s</t>
  </si>
  <si>
    <t>Dots</t>
  </si>
  <si>
    <t>Team</t>
  </si>
  <si>
    <t>Chennai Super Kings</t>
  </si>
  <si>
    <t>$343,750</t>
  </si>
  <si>
    <t>$71,400</t>
  </si>
  <si>
    <t>$1,000,000</t>
  </si>
  <si>
    <t>$125,000</t>
  </si>
  <si>
    <t>$250,000</t>
  </si>
  <si>
    <t>$156,250</t>
  </si>
  <si>
    <t>$234,380</t>
  </si>
  <si>
    <t>$285,700</t>
  </si>
  <si>
    <t>$900,000</t>
  </si>
  <si>
    <t>$62,500</t>
  </si>
  <si>
    <t>$478,000</t>
  </si>
  <si>
    <t>$78,130</t>
  </si>
  <si>
    <t>$2,343,750</t>
  </si>
  <si>
    <t>$31,250</t>
  </si>
  <si>
    <t>$1,093,750</t>
  </si>
  <si>
    <t>$28,600</t>
  </si>
  <si>
    <t>$428,600</t>
  </si>
  <si>
    <t>$1,718,750</t>
  </si>
  <si>
    <t>$785,700</t>
  </si>
  <si>
    <t>$406,250</t>
  </si>
  <si>
    <t>Delhi Capitals</t>
  </si>
  <si>
    <t>$625,000</t>
  </si>
  <si>
    <t>$760,000</t>
  </si>
  <si>
    <t>$714,300</t>
  </si>
  <si>
    <t>$109,380</t>
  </si>
  <si>
    <t>$214,300</t>
  </si>
  <si>
    <t>$157,100</t>
  </si>
  <si>
    <t>$15,000</t>
  </si>
  <si>
    <t>$656,250</t>
  </si>
  <si>
    <t>$685,700</t>
  </si>
  <si>
    <t>$187,500</t>
  </si>
  <si>
    <t>$1,100,000</t>
  </si>
  <si>
    <t>$812,500</t>
  </si>
  <si>
    <t>$1,107,100</t>
  </si>
  <si>
    <t>$314,300</t>
  </si>
  <si>
    <t>$750,000</t>
  </si>
  <si>
    <t>$142,900</t>
  </si>
  <si>
    <t>Kolkata Knight Riders</t>
  </si>
  <si>
    <t>$1,328,130</t>
  </si>
  <si>
    <t>$107,100</t>
  </si>
  <si>
    <t>$1,200,000</t>
  </si>
  <si>
    <t>$1,156,250</t>
  </si>
  <si>
    <t>$500,000</t>
  </si>
  <si>
    <t>$228,600</t>
  </si>
  <si>
    <t>$15,620</t>
  </si>
  <si>
    <t>$531,250</t>
  </si>
  <si>
    <t>$2,214,300</t>
  </si>
  <si>
    <t>$85,700</t>
  </si>
  <si>
    <t>$16,000</t>
  </si>
  <si>
    <t>$457,100</t>
  </si>
  <si>
    <t>$468,750</t>
  </si>
  <si>
    <t>$281,250</t>
  </si>
  <si>
    <t>$1,953,130</t>
  </si>
  <si>
    <t>Mumbai Indians</t>
  </si>
  <si>
    <t>$114,300</t>
  </si>
  <si>
    <t>$110,000</t>
  </si>
  <si>
    <t>$968,750</t>
  </si>
  <si>
    <t>$843,750</t>
  </si>
  <si>
    <t>$1,375,000</t>
  </si>
  <si>
    <t>$342,900</t>
  </si>
  <si>
    <t>$437,500</t>
  </si>
  <si>
    <t>$296,880</t>
  </si>
  <si>
    <t>$460,000</t>
  </si>
  <si>
    <t>Punjab Kings</t>
  </si>
  <si>
    <t>$312,500</t>
  </si>
  <si>
    <t>$42,900</t>
  </si>
  <si>
    <t>$2,000,000</t>
  </si>
  <si>
    <t>$218,750</t>
  </si>
  <si>
    <t>$600,000</t>
  </si>
  <si>
    <t>$78,600</t>
  </si>
  <si>
    <t>$1,142,900</t>
  </si>
  <si>
    <t>$35,700</t>
  </si>
  <si>
    <t>Rajasthan Royals</t>
  </si>
  <si>
    <t>$171,400</t>
  </si>
  <si>
    <t>$2,321,400</t>
  </si>
  <si>
    <t>$593,750</t>
  </si>
  <si>
    <t>$1,125,000</t>
  </si>
  <si>
    <t>$687,500</t>
  </si>
  <si>
    <t>$185,700</t>
  </si>
  <si>
    <t>$290,000</t>
  </si>
  <si>
    <t>$430,000</t>
  </si>
  <si>
    <t>$628,600</t>
  </si>
  <si>
    <t>$1,250,000</t>
  </si>
  <si>
    <t>Royal Challengers Bangalore</t>
  </si>
  <si>
    <t>$45,000</t>
  </si>
  <si>
    <t>$2,035,700</t>
  </si>
  <si>
    <t>$2,142,900</t>
  </si>
  <si>
    <t>$16,667</t>
  </si>
  <si>
    <t>$571,400</t>
  </si>
  <si>
    <t>$2,656,250</t>
  </si>
  <si>
    <t>$937,500</t>
  </si>
  <si>
    <t>Sunrisers Hyderabad</t>
  </si>
  <si>
    <t>$85,940</t>
  </si>
  <si>
    <t>$148,440</t>
  </si>
  <si>
    <t>$105,000</t>
  </si>
  <si>
    <t>$271,400</t>
  </si>
  <si>
    <t>$1,406,250</t>
  </si>
  <si>
    <t>0/5</t>
  </si>
  <si>
    <t>0/39</t>
  </si>
  <si>
    <t>0/35</t>
  </si>
  <si>
    <t>0/12</t>
  </si>
  <si>
    <t>0/48</t>
  </si>
  <si>
    <t>0/8</t>
  </si>
  <si>
    <t>0/21</t>
  </si>
  <si>
    <t>0/27</t>
  </si>
  <si>
    <t>0/16</t>
  </si>
  <si>
    <t>0/25</t>
  </si>
  <si>
    <t>0/26</t>
  </si>
  <si>
    <t>0/20</t>
  </si>
  <si>
    <t>0/4</t>
  </si>
  <si>
    <t>0/22</t>
  </si>
  <si>
    <t>0/9</t>
  </si>
  <si>
    <t>0/15</t>
  </si>
  <si>
    <t>0/34</t>
  </si>
  <si>
    <t>B</t>
  </si>
  <si>
    <t>Outs</t>
  </si>
  <si>
    <t>HS</t>
  </si>
  <si>
    <t>50</t>
  </si>
  <si>
    <t>100</t>
  </si>
  <si>
    <t>Bid_Price</t>
  </si>
  <si>
    <t>Row Labels</t>
  </si>
  <si>
    <t>Grand Total</t>
  </si>
  <si>
    <t>Overs</t>
  </si>
  <si>
    <t>Players 2021</t>
  </si>
  <si>
    <t>Players 2020</t>
  </si>
  <si>
    <t>Players 2019</t>
  </si>
  <si>
    <t>Players</t>
  </si>
  <si>
    <t>Economy</t>
  </si>
  <si>
    <t>Avg_
Batting</t>
  </si>
  <si>
    <t>Primary_key</t>
  </si>
  <si>
    <t>Salary</t>
  </si>
  <si>
    <t>Color</t>
  </si>
  <si>
    <t>$0</t>
  </si>
  <si>
    <t>Kings XI Punjab</t>
  </si>
  <si>
    <t>$1,218,750</t>
  </si>
  <si>
    <t>M Vijay</t>
  </si>
  <si>
    <t>Monu Kumar</t>
  </si>
  <si>
    <t>$964,300</t>
  </si>
  <si>
    <t>SR Watson</t>
  </si>
  <si>
    <t>AT Carey</t>
  </si>
  <si>
    <t>KMA Paul</t>
  </si>
  <si>
    <t>MM Sharma</t>
  </si>
  <si>
    <t>S Lamichhane</t>
  </si>
  <si>
    <t>TU Deshpande</t>
  </si>
  <si>
    <t>GC Viljoen</t>
  </si>
  <si>
    <t>$1,535,700</t>
  </si>
  <si>
    <t>Ishan Porel</t>
  </si>
  <si>
    <t>$29,000</t>
  </si>
  <si>
    <t>$875,000</t>
  </si>
  <si>
    <t>SS Cottrell</t>
  </si>
  <si>
    <t>$1,214,300</t>
  </si>
  <si>
    <t>Tajinder Singh</t>
  </si>
  <si>
    <t>CJ Green</t>
  </si>
  <si>
    <t>HF Gurney</t>
  </si>
  <si>
    <t>$906,250</t>
  </si>
  <si>
    <t>NS Naik</t>
  </si>
  <si>
    <t>PV Tambe</t>
  </si>
  <si>
    <t>SD Lad</t>
  </si>
  <si>
    <t>T Banton</t>
  </si>
  <si>
    <t>Digvijay Deshmukh</t>
  </si>
  <si>
    <t>JL Pattinson</t>
  </si>
  <si>
    <t>$100,000</t>
  </si>
  <si>
    <t>MJ McClenaghan</t>
  </si>
  <si>
    <t>$50,000</t>
  </si>
  <si>
    <t>SL Malinga</t>
  </si>
  <si>
    <t>AS Rajpoot</t>
  </si>
  <si>
    <t>Shashank Singh</t>
  </si>
  <si>
    <t>VR Aaron</t>
  </si>
  <si>
    <t>AJ Finch</t>
  </si>
  <si>
    <t>DW Steyn</t>
  </si>
  <si>
    <t>I Udana</t>
  </si>
  <si>
    <t>JR Philippe</t>
  </si>
  <si>
    <t>$265,630</t>
  </si>
  <si>
    <t>PA Patel</t>
  </si>
  <si>
    <t>PU Deshpande</t>
  </si>
  <si>
    <t>B Stanlake</t>
  </si>
  <si>
    <t>R Sanjay Yadav</t>
  </si>
  <si>
    <t>Primary_Key</t>
  </si>
  <si>
    <t>Auction Price</t>
  </si>
  <si>
    <t>DR Shorey</t>
  </si>
  <si>
    <t>Ankush Bains</t>
  </si>
  <si>
    <t>Bandaru Ayyappa</t>
  </si>
  <si>
    <t>C Munro</t>
  </si>
  <si>
    <t>CA Ingram</t>
  </si>
  <si>
    <t>$914,300</t>
  </si>
  <si>
    <t>GH Vihari</t>
  </si>
  <si>
    <t>Manjot Kalra</t>
  </si>
  <si>
    <t>NB Singh</t>
  </si>
  <si>
    <t>Agnivesh Ayachi</t>
  </si>
  <si>
    <t>P Simran Singh</t>
  </si>
  <si>
    <t>$1,187,500</t>
  </si>
  <si>
    <t>$1,028,600</t>
  </si>
  <si>
    <t>$1,500,000</t>
  </si>
  <si>
    <t>CR Brathwaite</t>
  </si>
  <si>
    <t>JL Denly</t>
  </si>
  <si>
    <t>$120,000</t>
  </si>
  <si>
    <t>SS Mundhe</t>
  </si>
  <si>
    <t>Y Prithvi Raj</t>
  </si>
  <si>
    <t>$116,667</t>
  </si>
  <si>
    <t>BB Sran</t>
  </si>
  <si>
    <t>$485,700</t>
  </si>
  <si>
    <t>Pankaj Jaiswal</t>
  </si>
  <si>
    <t>Rasikh Salam</t>
  </si>
  <si>
    <t>Yuvraj Singh</t>
  </si>
  <si>
    <t>AJ Turner</t>
  </si>
  <si>
    <t>$117,190</t>
  </si>
  <si>
    <t>IS Sodhi</t>
  </si>
  <si>
    <t>$69,573</t>
  </si>
  <si>
    <t>S Midhun</t>
  </si>
  <si>
    <t>Shubham Ranjane</t>
  </si>
  <si>
    <t>STR Binny</t>
  </si>
  <si>
    <t>AD Nath</t>
  </si>
  <si>
    <t>$514,300</t>
  </si>
  <si>
    <t>C de Grandhomme</t>
  </si>
  <si>
    <t>$345,000</t>
  </si>
  <si>
    <t>H Klaasen</t>
  </si>
  <si>
    <t>Himmat Singh</t>
  </si>
  <si>
    <t>$92,900</t>
  </si>
  <si>
    <t>Milind Kumar</t>
  </si>
  <si>
    <t>P Ray Barman</t>
  </si>
  <si>
    <t>$562,500</t>
  </si>
  <si>
    <t>MJ Guptill</t>
  </si>
  <si>
    <t>RK Bhui</t>
  </si>
  <si>
    <t>YK Pathan</t>
  </si>
  <si>
    <t>AS Joseph</t>
  </si>
  <si>
    <t>0/42</t>
  </si>
  <si>
    <t>0/24</t>
  </si>
  <si>
    <t>0/2</t>
  </si>
  <si>
    <t>0/30</t>
  </si>
  <si>
    <t>0/41</t>
  </si>
  <si>
    <t>0/23</t>
  </si>
  <si>
    <t>0/6</t>
  </si>
  <si>
    <t>0/7</t>
  </si>
  <si>
    <t>0/14</t>
  </si>
  <si>
    <t>0/13</t>
  </si>
  <si>
    <t>0/33</t>
  </si>
  <si>
    <t>0/29</t>
  </si>
  <si>
    <t>0/56</t>
  </si>
  <si>
    <t>0/3</t>
  </si>
  <si>
    <t>SC Kuggeleijn</t>
  </si>
  <si>
    <t>Primary_
Key</t>
  </si>
  <si>
    <t>Not outs</t>
  </si>
  <si>
    <t>Runs_
Scored</t>
  </si>
  <si>
    <t>Strike_Rate
Batting</t>
  </si>
  <si>
    <t>4s hit</t>
  </si>
  <si>
    <t>6s hit</t>
  </si>
  <si>
    <t>Balls_
Faced</t>
  </si>
  <si>
    <t>Highest</t>
  </si>
  <si>
    <t>Auction_Price</t>
  </si>
  <si>
    <t>Column Labels</t>
  </si>
  <si>
    <t>Innigs</t>
  </si>
  <si>
    <t>Runs_
Conceeded</t>
  </si>
  <si>
    <t>Wickets_
Taken</t>
  </si>
  <si>
    <t>Avg_Bowing</t>
  </si>
  <si>
    <t>Strike_Rate_Bowling</t>
  </si>
  <si>
    <t>4_Wickets</t>
  </si>
  <si>
    <t>5_Wickets</t>
  </si>
  <si>
    <t>4s_Conceeded</t>
  </si>
  <si>
    <t>6s_Conceeded</t>
  </si>
  <si>
    <t>Primary_
key</t>
  </si>
  <si>
    <t>Strike_
Rate_Bowling</t>
  </si>
  <si>
    <t>Sum of 4s hit</t>
  </si>
  <si>
    <t>Sum of 6s hit</t>
  </si>
  <si>
    <t>id</t>
  </si>
  <si>
    <t>city</t>
  </si>
  <si>
    <t>date</t>
  </si>
  <si>
    <t>player_of_match</t>
  </si>
  <si>
    <t>venue</t>
  </si>
  <si>
    <t>neutral_venue</t>
  </si>
  <si>
    <t>team1</t>
  </si>
  <si>
    <t>team2</t>
  </si>
  <si>
    <t>toss_winner</t>
  </si>
  <si>
    <t>toss_decision</t>
  </si>
  <si>
    <t>winner</t>
  </si>
  <si>
    <t>result</t>
  </si>
  <si>
    <t>result_margin</t>
  </si>
  <si>
    <t>eliminator</t>
  </si>
  <si>
    <t>method</t>
  </si>
  <si>
    <t>umpire1</t>
  </si>
  <si>
    <t>umpire2</t>
  </si>
  <si>
    <t>Bangalore</t>
  </si>
  <si>
    <t>BB McCullum</t>
  </si>
  <si>
    <t>M Chinnaswamy Stadium</t>
  </si>
  <si>
    <t>field</t>
  </si>
  <si>
    <t>runs</t>
  </si>
  <si>
    <t>N</t>
  </si>
  <si>
    <t>NA</t>
  </si>
  <si>
    <t>Asad Rauf</t>
  </si>
  <si>
    <t>RE Koertzen</t>
  </si>
  <si>
    <t>Chandigarh</t>
  </si>
  <si>
    <t>MEK Hussey</t>
  </si>
  <si>
    <t>Punjab Cricket Association Stadium, Mohali</t>
  </si>
  <si>
    <t>bat</t>
  </si>
  <si>
    <t>MR Benson</t>
  </si>
  <si>
    <t>SL Shastri</t>
  </si>
  <si>
    <t>Delhi</t>
  </si>
  <si>
    <t>MF Maharoof</t>
  </si>
  <si>
    <t>Feroz Shah Kotla</t>
  </si>
  <si>
    <t>Delhi Daredevils</t>
  </si>
  <si>
    <t>wickets</t>
  </si>
  <si>
    <t>Aleem Dar</t>
  </si>
  <si>
    <t>GA Pratapkumar</t>
  </si>
  <si>
    <t>Mumbai</t>
  </si>
  <si>
    <t>MV Boucher</t>
  </si>
  <si>
    <t>Wankhede Stadium</t>
  </si>
  <si>
    <t>SJ Davis</t>
  </si>
  <si>
    <t>DJ Harper</t>
  </si>
  <si>
    <t>Kolkata</t>
  </si>
  <si>
    <t>DJ Hussey</t>
  </si>
  <si>
    <t>Eden Gardens</t>
  </si>
  <si>
    <t>Deccan Chargers</t>
  </si>
  <si>
    <t>BF Bowden</t>
  </si>
  <si>
    <t>K Hariharan</t>
  </si>
  <si>
    <t>Jaipur</t>
  </si>
  <si>
    <t>Sawai Mansingh Stadium</t>
  </si>
  <si>
    <t>RB Tiffin</t>
  </si>
  <si>
    <t>Hyderabad</t>
  </si>
  <si>
    <t>V Sehwag</t>
  </si>
  <si>
    <t>Rajiv Gandhi International Stadium, Uppal</t>
  </si>
  <si>
    <t>IL Howell</t>
  </si>
  <si>
    <t>AM Saheba</t>
  </si>
  <si>
    <t>Chennai</t>
  </si>
  <si>
    <t>ML Hayden</t>
  </si>
  <si>
    <t>MA Chidambaram Stadium, Chepauk</t>
  </si>
  <si>
    <t>KC Sangakkara</t>
  </si>
  <si>
    <t>JDP Oram</t>
  </si>
  <si>
    <t>AV Jayaprakash</t>
  </si>
  <si>
    <t>AC Gilchrist</t>
  </si>
  <si>
    <t>Dr DY Patil Sports Academy</t>
  </si>
  <si>
    <t>SM Katich</t>
  </si>
  <si>
    <t>I Shivram</t>
  </si>
  <si>
    <t>BR Doctrove</t>
  </si>
  <si>
    <t>ST Jayasuriya</t>
  </si>
  <si>
    <t>GD McGrath</t>
  </si>
  <si>
    <t>SE Marsh</t>
  </si>
  <si>
    <t>SA Asnodkar</t>
  </si>
  <si>
    <t>R Vinay Kumar</t>
  </si>
  <si>
    <t>IK Pathan</t>
  </si>
  <si>
    <t>SM Pollock</t>
  </si>
  <si>
    <t>Sohail Tanvir</t>
  </si>
  <si>
    <t>S Sreesanth</t>
  </si>
  <si>
    <t>A Nehra</t>
  </si>
  <si>
    <t>SC Ganguly</t>
  </si>
  <si>
    <t>CRD Fernando</t>
  </si>
  <si>
    <t>L Balaji</t>
  </si>
  <si>
    <t>BG Jerling</t>
  </si>
  <si>
    <t>Shoaib Akhtar</t>
  </si>
  <si>
    <t>DPMD Jayawardene</t>
  </si>
  <si>
    <t>D/L</t>
  </si>
  <si>
    <t>GC Smith</t>
  </si>
  <si>
    <t>M Ntini</t>
  </si>
  <si>
    <t>A Kumble</t>
  </si>
  <si>
    <t>JA Morkel</t>
  </si>
  <si>
    <t>P Kumar</t>
  </si>
  <si>
    <t>Umar Gul</t>
  </si>
  <si>
    <t>Cape Town</t>
  </si>
  <si>
    <t>SR Tendulkar</t>
  </si>
  <si>
    <t>Newlands</t>
  </si>
  <si>
    <t>R Dravid</t>
  </si>
  <si>
    <t>DL Vettori</t>
  </si>
  <si>
    <t>SD Ranade</t>
  </si>
  <si>
    <t>RP Singh</t>
  </si>
  <si>
    <t>Port Elizabeth</t>
  </si>
  <si>
    <t>M Muralitharan</t>
  </si>
  <si>
    <t>St George's Park</t>
  </si>
  <si>
    <t>SJA Taufel</t>
  </si>
  <si>
    <t>Durban</t>
  </si>
  <si>
    <t>Kingsmead</t>
  </si>
  <si>
    <t>M Erasmus</t>
  </si>
  <si>
    <t>tie</t>
  </si>
  <si>
    <t>Y</t>
  </si>
  <si>
    <t>RS Bopara</t>
  </si>
  <si>
    <t>TH Wijewardene</t>
  </si>
  <si>
    <t>PP Ojha</t>
  </si>
  <si>
    <t>HDPK Dharmasena</t>
  </si>
  <si>
    <t>TM Dilshan</t>
  </si>
  <si>
    <t>S Asnani</t>
  </si>
  <si>
    <t>HH Gibbs</t>
  </si>
  <si>
    <t>Centurion</t>
  </si>
  <si>
    <t>SuperSport Park</t>
  </si>
  <si>
    <t>GAV Baxter</t>
  </si>
  <si>
    <t>DP Nannes</t>
  </si>
  <si>
    <t>East London</t>
  </si>
  <si>
    <t>JP Duminy</t>
  </si>
  <si>
    <t>Buffalo Park</t>
  </si>
  <si>
    <t>SK Tarapore</t>
  </si>
  <si>
    <t>S Ravi</t>
  </si>
  <si>
    <t>Johannesburg</t>
  </si>
  <si>
    <t>SB Jakati</t>
  </si>
  <si>
    <t>New Wanderers Stadium</t>
  </si>
  <si>
    <t>JH Kallis</t>
  </si>
  <si>
    <t>SS Hazare</t>
  </si>
  <si>
    <t>G Gambhir</t>
  </si>
  <si>
    <t>A Singh</t>
  </si>
  <si>
    <t>Kimberley</t>
  </si>
  <si>
    <t>De Beers Diamond Oval</t>
  </si>
  <si>
    <t>S Badrinath</t>
  </si>
  <si>
    <t>DR Smith</t>
  </si>
  <si>
    <t>LRPL Taylor</t>
  </si>
  <si>
    <t>R Bhatia</t>
  </si>
  <si>
    <t>SK Warne</t>
  </si>
  <si>
    <t>Bloemfontein</t>
  </si>
  <si>
    <t>B Lee</t>
  </si>
  <si>
    <t>OUTsurance Oval</t>
  </si>
  <si>
    <t>BJ Hodge</t>
  </si>
  <si>
    <t>LR Shukla</t>
  </si>
  <si>
    <t>AD Mathews</t>
  </si>
  <si>
    <t>Brabourne Stadium</t>
  </si>
  <si>
    <t>MK Tiwary</t>
  </si>
  <si>
    <t>WPUJC Vaas</t>
  </si>
  <si>
    <t>Ahmedabad</t>
  </si>
  <si>
    <t>Sardar Patel Stadium, Motera</t>
  </si>
  <si>
    <t>S Das</t>
  </si>
  <si>
    <t>Cuttack</t>
  </si>
  <si>
    <t>A Symonds</t>
  </si>
  <si>
    <t>Barabati Stadium</t>
  </si>
  <si>
    <t>AA Jhunjhunwala</t>
  </si>
  <si>
    <t>J Theron</t>
  </si>
  <si>
    <t>AC Voges</t>
  </si>
  <si>
    <t>NV Ojha</t>
  </si>
  <si>
    <t>KP Pietersen</t>
  </si>
  <si>
    <t>PD Collingwood</t>
  </si>
  <si>
    <t>Nagpur</t>
  </si>
  <si>
    <t>Vidarbha Cricket Association Stadium, Jamtha</t>
  </si>
  <si>
    <t>MJ Lumb</t>
  </si>
  <si>
    <t>TL Suman</t>
  </si>
  <si>
    <t>RJ Harris</t>
  </si>
  <si>
    <t>Harmeet Singh</t>
  </si>
  <si>
    <t>Dharamsala</t>
  </si>
  <si>
    <t>Himachal Pradesh Cricket Association Stadium</t>
  </si>
  <si>
    <t>R McLaren</t>
  </si>
  <si>
    <t>M Kartik</t>
  </si>
  <si>
    <t>DE Bollinger</t>
  </si>
  <si>
    <t>S Anirudha</t>
  </si>
  <si>
    <t>PR Reiffel</t>
  </si>
  <si>
    <t>SK Trivedi</t>
  </si>
  <si>
    <t>Kochi</t>
  </si>
  <si>
    <t>Nehru Stadium</t>
  </si>
  <si>
    <t>Kochi Tuskers Kerala</t>
  </si>
  <si>
    <t>SB Wagh</t>
  </si>
  <si>
    <t>Pune Warriors</t>
  </si>
  <si>
    <t>AL Hill</t>
  </si>
  <si>
    <t>PC Valthaty</t>
  </si>
  <si>
    <t>MD Mishra</t>
  </si>
  <si>
    <t>S Sohal</t>
  </si>
  <si>
    <t>RJ Tucker</t>
  </si>
  <si>
    <t>MM Patel</t>
  </si>
  <si>
    <t>J Botha</t>
  </si>
  <si>
    <t>Iqbal Abdulla</t>
  </si>
  <si>
    <t>P Parameswaran</t>
  </si>
  <si>
    <t>R Sharma</t>
  </si>
  <si>
    <t>BA Bhatt</t>
  </si>
  <si>
    <t>S Aravind</t>
  </si>
  <si>
    <t>Indore</t>
  </si>
  <si>
    <t>Holkar Cricket Stadium</t>
  </si>
  <si>
    <t>JEC Franklin</t>
  </si>
  <si>
    <t>RE Levi</t>
  </si>
  <si>
    <t>JD Cloete</t>
  </si>
  <si>
    <t>AK Chaudhary</t>
  </si>
  <si>
    <t>Visakhapatnam</t>
  </si>
  <si>
    <t>Dr. Y.S. Rajasekhara Reddy ACA-VDCA Cricket Stadium</t>
  </si>
  <si>
    <t>VA Kulkarni</t>
  </si>
  <si>
    <t>Pune</t>
  </si>
  <si>
    <t>MN Samuels</t>
  </si>
  <si>
    <t>Subrata Roy Sahara Stadium</t>
  </si>
  <si>
    <t>M Morkel</t>
  </si>
  <si>
    <t>BNJ Oxenford</t>
  </si>
  <si>
    <t>AD Mascarenhas</t>
  </si>
  <si>
    <t>JD Ryder</t>
  </si>
  <si>
    <t>KMDN Kulasekara</t>
  </si>
  <si>
    <t>CL White</t>
  </si>
  <si>
    <t>C Shamshuddin</t>
  </si>
  <si>
    <t>Azhar Mahmood</t>
  </si>
  <si>
    <t>BW Hilfenhaus</t>
  </si>
  <si>
    <t>A Chandila</t>
  </si>
  <si>
    <t>MS Bisla</t>
  </si>
  <si>
    <t>K Srinath</t>
  </si>
  <si>
    <t>Subroto Das</t>
  </si>
  <si>
    <t>JP Faulkner</t>
  </si>
  <si>
    <t>MS Gony</t>
  </si>
  <si>
    <t>CK Nandan</t>
  </si>
  <si>
    <t>Raipur</t>
  </si>
  <si>
    <t>Shaheed Veer Narayan Singh International Stadium</t>
  </si>
  <si>
    <t>DJG Sammy</t>
  </si>
  <si>
    <t>MG Johnson</t>
  </si>
  <si>
    <t>NJ Llong</t>
  </si>
  <si>
    <t>KK Cooper</t>
  </si>
  <si>
    <t>Ranchi</t>
  </si>
  <si>
    <t>JSCA International Stadium Complex</t>
  </si>
  <si>
    <t>LJ Wright</t>
  </si>
  <si>
    <t>Abu Dhabi</t>
  </si>
  <si>
    <t>Sheikh Zayed Stadium</t>
  </si>
  <si>
    <t>RK Illingworth</t>
  </si>
  <si>
    <t>Sharjah Cricket Stadium</t>
  </si>
  <si>
    <t>Dubai International Cricket Stadium</t>
  </si>
  <si>
    <t>CJ Anderson</t>
  </si>
  <si>
    <t>RM Deshpande</t>
  </si>
  <si>
    <t>PG Pathak</t>
  </si>
  <si>
    <t>LMP Simmons</t>
  </si>
  <si>
    <t>Maharashtra Cricket Association Stadium</t>
  </si>
  <si>
    <t>SD Fry</t>
  </si>
  <si>
    <t>CB Gaffaney</t>
  </si>
  <si>
    <t>GJ Bailey</t>
  </si>
  <si>
    <t>K Srinivasan</t>
  </si>
  <si>
    <t>MA Starc</t>
  </si>
  <si>
    <t>Z Khan</t>
  </si>
  <si>
    <t>Rising Pune Supergiants</t>
  </si>
  <si>
    <t>Punjab Cricket Association IS Bindra Stadium, Mohali</t>
  </si>
  <si>
    <t>Gujarat Lions</t>
  </si>
  <si>
    <t>VK Sharma</t>
  </si>
  <si>
    <t>Nitin Menon</t>
  </si>
  <si>
    <t>Rajkot</t>
  </si>
  <si>
    <t>Saurashtra Cricket Association Stadium</t>
  </si>
  <si>
    <t>A Nand Kishore</t>
  </si>
  <si>
    <t>K Bharatan</t>
  </si>
  <si>
    <t>AB Dinda</t>
  </si>
  <si>
    <t>AY Dandekar</t>
  </si>
  <si>
    <t>KN Ananthapadmanabhan</t>
  </si>
  <si>
    <t>HM Amla</t>
  </si>
  <si>
    <t>Kanpur</t>
  </si>
  <si>
    <t>Green Park</t>
  </si>
  <si>
    <t>Rising Pune Supergiant</t>
  </si>
  <si>
    <t>Bengaluru</t>
  </si>
  <si>
    <t>M.Chinnaswamy Stadium</t>
  </si>
  <si>
    <t>A Deshmukh</t>
  </si>
  <si>
    <t>YC Barde</t>
  </si>
  <si>
    <t>UV Gandhe</t>
  </si>
  <si>
    <t>IJ Gould</t>
  </si>
  <si>
    <t>Dubai</t>
  </si>
  <si>
    <t>Sharjah</t>
  </si>
  <si>
    <t>Team 1</t>
  </si>
  <si>
    <t>Team 2</t>
  </si>
  <si>
    <t>Venue</t>
  </si>
  <si>
    <t>Toss_win_Team</t>
  </si>
  <si>
    <t>Winner</t>
  </si>
  <si>
    <t>rajasthan Royals</t>
  </si>
  <si>
    <t>Match_ID</t>
  </si>
  <si>
    <t>City</t>
  </si>
  <si>
    <t>Date</t>
  </si>
  <si>
    <t>Player_of_match</t>
  </si>
  <si>
    <t>Toss_Decision</t>
  </si>
  <si>
    <t>Result</t>
  </si>
  <si>
    <t>Result_Margin</t>
  </si>
  <si>
    <t>Eliminator</t>
  </si>
  <si>
    <t>2008</t>
  </si>
  <si>
    <t>2009</t>
  </si>
  <si>
    <t>2010</t>
  </si>
  <si>
    <t>2011</t>
  </si>
  <si>
    <t>2012</t>
  </si>
  <si>
    <t>2013</t>
  </si>
  <si>
    <t>2014</t>
  </si>
  <si>
    <t>2015</t>
  </si>
  <si>
    <t>2018</t>
  </si>
  <si>
    <t>2016</t>
  </si>
  <si>
    <t>2017</t>
  </si>
  <si>
    <t>Matches 
Played total</t>
  </si>
  <si>
    <t xml:space="preserve">Total - </t>
  </si>
  <si>
    <t>Wins</t>
  </si>
  <si>
    <t xml:space="preserve">Toss win </t>
  </si>
  <si>
    <t>Toss_win_match_
win_
percentage</t>
  </si>
  <si>
    <t>Toss_Decision
_Batting</t>
  </si>
  <si>
    <t>Toss_Decision_
bowling</t>
  </si>
  <si>
    <t>Toss_win
_Match_win</t>
  </si>
  <si>
    <t>Toss_win
match_lost</t>
  </si>
  <si>
    <t>Batting_first_
Match_win</t>
  </si>
  <si>
    <t>win_ 
Percentage</t>
  </si>
  <si>
    <t>Home_Ground</t>
  </si>
  <si>
    <t>Number_of_matches_Played</t>
  </si>
  <si>
    <t>Total_number_
of_
matches_win</t>
  </si>
  <si>
    <t xml:space="preserve">Sum of win_ </t>
  </si>
  <si>
    <t>Toss_Win_
Percentage</t>
  </si>
  <si>
    <t>Sum of Toss_Win_
Percentage</t>
  </si>
  <si>
    <t>Bat_First_Match_
win%</t>
  </si>
  <si>
    <t>Bowl_First_Match_
Win_%</t>
  </si>
  <si>
    <t>Bowling_First_
match_win</t>
  </si>
  <si>
    <t>Sum of Bat_First_Match_
win%</t>
  </si>
  <si>
    <t>Toss_win_
match_win%</t>
  </si>
  <si>
    <t>Sum of Toss_win_match_
win_
percentage</t>
  </si>
  <si>
    <t>Total_matches_
at_home_ground</t>
  </si>
  <si>
    <t>Number_of_matches_
win_at_home_ground</t>
  </si>
  <si>
    <t>Home_ground_
match_win%</t>
  </si>
  <si>
    <t>Sum of Home_ground_</t>
  </si>
  <si>
    <t>Sum of Bowl_First_Match_
Win_%</t>
  </si>
  <si>
    <t>RAA</t>
  </si>
  <si>
    <t>Expected_price_of_Players</t>
  </si>
  <si>
    <t>(All)</t>
  </si>
  <si>
    <t>Runs scored per year</t>
  </si>
  <si>
    <t>team</t>
  </si>
  <si>
    <t>player</t>
  </si>
  <si>
    <t>raa</t>
  </si>
  <si>
    <t>wins</t>
  </si>
  <si>
    <t>efscore</t>
  </si>
  <si>
    <t>year</t>
  </si>
  <si>
    <t>Sum of Expected_price_of_Players</t>
  </si>
  <si>
    <t>Dummy sheets for calculating the total matches played by the team</t>
  </si>
  <si>
    <t>Sum of Number_of_matches_Played_ground</t>
  </si>
  <si>
    <t>primary key</t>
  </si>
  <si>
    <t>primary_key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</si>
</sst>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409]* #,##0.00_ ;_-[$$-409]* \-#,##0.00\ ;_-[$$-409]* &quot;-&quot;??_ ;_-@_ "/>
  </numFmts>
  <fonts count="7" x14ac:knownFonts="1">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sz val="11"/>
      <color theme="3"/>
      <name val="Calibri"/>
      <family val="2"/>
      <scheme val="minor"/>
    </font>
    <font>
      <sz val="11"/>
      <color theme="1"/>
      <name val="Calibri"/>
      <family val="2"/>
      <scheme val="minor"/>
    </font>
    <font>
      <sz val="10"/>
      <color rgb="FF333333"/>
      <name val="Arial"/>
      <family val="2"/>
    </font>
  </fonts>
  <fills count="10">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theme="0"/>
        <bgColor theme="4" tint="0.79998168889431442"/>
      </patternFill>
    </fill>
    <fill>
      <patternFill patternType="solid">
        <fgColor theme="0"/>
        <bgColor indexed="64"/>
      </patternFill>
    </fill>
    <fill>
      <patternFill patternType="solid">
        <fgColor theme="2" tint="-0.249977111117893"/>
        <bgColor indexed="64"/>
      </patternFill>
    </fill>
    <fill>
      <patternFill patternType="solid">
        <fgColor rgb="FFFFFFFF"/>
        <bgColor indexed="64"/>
      </patternFill>
    </fill>
    <fill>
      <patternFill patternType="solid">
        <fgColor rgb="FFEEEEEE"/>
        <bgColor indexed="64"/>
      </patternFill>
    </fill>
    <fill>
      <patternFill patternType="solid">
        <fgColor theme="2" tint="-9.9978637043366805E-2"/>
        <bgColor indexed="64"/>
      </patternFill>
    </fill>
  </fills>
  <borders count="18">
    <border>
      <left/>
      <right/>
      <top/>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top/>
      <bottom style="thin">
        <color theme="4" tint="0.39997558519241921"/>
      </bottom>
      <diagonal/>
    </border>
    <border>
      <left/>
      <right/>
      <top style="thin">
        <color theme="4" tint="0.39997558519241921"/>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theme="4" tint="0.39997558519241921"/>
      </right>
      <top style="thin">
        <color theme="4" tint="0.39997558519241921"/>
      </top>
      <bottom/>
      <diagonal/>
    </border>
    <border>
      <left style="medium">
        <color rgb="FFDDDDDD"/>
      </left>
      <right style="medium">
        <color rgb="FFDDDDDD"/>
      </right>
      <top style="medium">
        <color rgb="FFDDDDDD"/>
      </top>
      <bottom style="medium">
        <color rgb="FFDDDDDD"/>
      </bottom>
      <diagonal/>
    </border>
    <border>
      <left style="medium">
        <color rgb="FFDDDDDD"/>
      </left>
      <right/>
      <top/>
      <bottom/>
      <diagonal/>
    </border>
    <border>
      <left style="medium">
        <color rgb="FFDDDDDD"/>
      </left>
      <right style="medium">
        <color rgb="FFDDDDDD"/>
      </right>
      <top/>
      <bottom/>
      <diagonal/>
    </border>
  </borders>
  <cellStyleXfs count="2">
    <xf numFmtId="0" fontId="0" fillId="0" borderId="0"/>
    <xf numFmtId="9" fontId="5" fillId="0" borderId="0" applyFont="0" applyFill="0" applyBorder="0" applyAlignment="0" applyProtection="0"/>
  </cellStyleXfs>
  <cellXfs count="98">
    <xf numFmtId="0" fontId="0" fillId="0" borderId="0" xfId="0"/>
    <xf numFmtId="0" fontId="0" fillId="0" borderId="1" xfId="0" applyFont="1" applyBorder="1"/>
    <xf numFmtId="0" fontId="0" fillId="3" borderId="2" xfId="0" applyFont="1" applyFill="1" applyBorder="1"/>
    <xf numFmtId="0" fontId="0" fillId="0" borderId="2" xfId="0" applyFont="1" applyBorder="1"/>
    <xf numFmtId="0" fontId="0" fillId="0" borderId="0" xfId="0" applyAlignment="1">
      <alignment wrapText="1"/>
    </xf>
    <xf numFmtId="17" fontId="0" fillId="0" borderId="0" xfId="0" applyNumberFormat="1"/>
    <xf numFmtId="16" fontId="0" fillId="0" borderId="0" xfId="0" applyNumberFormat="1"/>
    <xf numFmtId="0" fontId="0" fillId="0" borderId="0" xfId="0" applyNumberFormat="1"/>
    <xf numFmtId="0" fontId="0" fillId="0" borderId="0" xfId="0" applyAlignment="1">
      <alignment horizontal="left"/>
    </xf>
    <xf numFmtId="0" fontId="1" fillId="2" borderId="3" xfId="0" applyFont="1" applyFill="1" applyBorder="1"/>
    <xf numFmtId="0" fontId="0" fillId="3" borderId="4" xfId="0" applyFont="1" applyFill="1" applyBorder="1"/>
    <xf numFmtId="0" fontId="0" fillId="0" borderId="6" xfId="0" applyBorder="1"/>
    <xf numFmtId="0" fontId="0" fillId="0" borderId="7" xfId="0" applyBorder="1"/>
    <xf numFmtId="0" fontId="0" fillId="0" borderId="5" xfId="0" applyFont="1" applyBorder="1"/>
    <xf numFmtId="0" fontId="0" fillId="0" borderId="5" xfId="0" applyBorder="1"/>
    <xf numFmtId="0" fontId="0" fillId="0" borderId="10" xfId="0" applyBorder="1"/>
    <xf numFmtId="0" fontId="0" fillId="3" borderId="5" xfId="0" applyFont="1" applyFill="1" applyBorder="1"/>
    <xf numFmtId="0" fontId="0" fillId="0" borderId="9" xfId="0" applyBorder="1"/>
    <xf numFmtId="0" fontId="0" fillId="0" borderId="11" xfId="0" applyBorder="1"/>
    <xf numFmtId="0" fontId="0" fillId="0" borderId="12" xfId="0" applyBorder="1"/>
    <xf numFmtId="0" fontId="0" fillId="0" borderId="8" xfId="0" applyBorder="1" applyAlignment="1">
      <alignment wrapText="1"/>
    </xf>
    <xf numFmtId="0" fontId="0" fillId="0" borderId="0" xfId="0" applyBorder="1"/>
    <xf numFmtId="3" fontId="0" fillId="0" borderId="0" xfId="0" applyNumberFormat="1"/>
    <xf numFmtId="164" fontId="0" fillId="0" borderId="0" xfId="0" applyNumberFormat="1"/>
    <xf numFmtId="0" fontId="1" fillId="2" borderId="4" xfId="0" applyFont="1" applyFill="1" applyBorder="1"/>
    <xf numFmtId="0" fontId="1" fillId="2" borderId="14" xfId="0" applyFont="1" applyFill="1" applyBorder="1"/>
    <xf numFmtId="0" fontId="0" fillId="3" borderId="14" xfId="0" applyFont="1" applyFill="1" applyBorder="1"/>
    <xf numFmtId="0" fontId="0" fillId="0" borderId="4" xfId="0" applyFont="1" applyBorder="1"/>
    <xf numFmtId="0" fontId="0" fillId="0" borderId="14" xfId="0" applyFont="1" applyBorder="1"/>
    <xf numFmtId="0" fontId="0" fillId="0" borderId="0" xfId="0" applyFill="1"/>
    <xf numFmtId="0" fontId="2" fillId="0" borderId="0" xfId="0" applyFont="1"/>
    <xf numFmtId="0" fontId="0" fillId="5" borderId="0" xfId="0" applyFill="1" applyBorder="1"/>
    <xf numFmtId="0" fontId="3" fillId="5" borderId="0" xfId="0" applyFont="1" applyFill="1" applyBorder="1"/>
    <xf numFmtId="0" fontId="2" fillId="5" borderId="5" xfId="0" applyFont="1" applyFill="1" applyBorder="1"/>
    <xf numFmtId="0" fontId="0" fillId="4" borderId="5" xfId="0" applyFont="1" applyFill="1" applyBorder="1"/>
    <xf numFmtId="0" fontId="0" fillId="5" borderId="5" xfId="0" applyFill="1" applyBorder="1"/>
    <xf numFmtId="164" fontId="0" fillId="5" borderId="5" xfId="0" applyNumberFormat="1" applyFill="1" applyBorder="1"/>
    <xf numFmtId="0" fontId="0" fillId="5" borderId="5" xfId="0" applyFont="1" applyFill="1" applyBorder="1"/>
    <xf numFmtId="0" fontId="0" fillId="0" borderId="6" xfId="0" applyBorder="1" applyAlignment="1">
      <alignment horizontal="center" vertical="center"/>
    </xf>
    <xf numFmtId="0" fontId="0" fillId="0" borderId="7" xfId="0" applyBorder="1" applyAlignment="1">
      <alignment horizontal="center" vertical="center"/>
    </xf>
    <xf numFmtId="0" fontId="0" fillId="0" borderId="7" xfId="0" applyBorder="1" applyAlignment="1">
      <alignment horizontal="center" vertical="center" wrapText="1"/>
    </xf>
    <xf numFmtId="0" fontId="0" fillId="0" borderId="8" xfId="0" applyBorder="1" applyAlignment="1">
      <alignment horizontal="center" vertical="center"/>
    </xf>
    <xf numFmtId="164" fontId="0" fillId="0" borderId="5" xfId="0" applyNumberFormat="1" applyBorder="1"/>
    <xf numFmtId="0" fontId="0" fillId="0" borderId="9" xfId="0" applyBorder="1" applyAlignment="1">
      <alignment horizontal="center" vertical="center"/>
    </xf>
    <xf numFmtId="0" fontId="0" fillId="0" borderId="5"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13" xfId="0" applyBorder="1" applyAlignment="1">
      <alignment horizontal="center" vertical="center"/>
    </xf>
    <xf numFmtId="0" fontId="0" fillId="0" borderId="8" xfId="0" applyBorder="1" applyAlignment="1">
      <alignment horizontal="center" vertical="center" wrapText="1"/>
    </xf>
    <xf numFmtId="0" fontId="4" fillId="6" borderId="0" xfId="0" applyFont="1" applyFill="1"/>
    <xf numFmtId="14" fontId="0" fillId="0" borderId="0" xfId="0" applyNumberFormat="1"/>
    <xf numFmtId="14" fontId="0" fillId="0" borderId="2" xfId="0" applyNumberFormat="1" applyFont="1" applyBorder="1"/>
    <xf numFmtId="14" fontId="0" fillId="3" borderId="4" xfId="0" applyNumberFormat="1" applyFont="1" applyFill="1" applyBorder="1"/>
    <xf numFmtId="14" fontId="0" fillId="0" borderId="4" xfId="0" applyNumberFormat="1" applyFont="1" applyBorder="1"/>
    <xf numFmtId="0" fontId="1" fillId="2" borderId="0" xfId="0" applyFont="1" applyFill="1" applyBorder="1"/>
    <xf numFmtId="2" fontId="0" fillId="3" borderId="4" xfId="0" applyNumberFormat="1" applyFont="1" applyFill="1" applyBorder="1"/>
    <xf numFmtId="0" fontId="0" fillId="3" borderId="5" xfId="0" applyFont="1" applyFill="1" applyBorder="1" applyAlignment="1">
      <alignment horizontal="left" vertical="center"/>
    </xf>
    <xf numFmtId="0" fontId="0" fillId="0" borderId="5" xfId="0" applyFont="1" applyBorder="1" applyAlignment="1">
      <alignment horizontal="left" vertical="center"/>
    </xf>
    <xf numFmtId="0" fontId="0" fillId="3" borderId="9" xfId="0" applyFont="1" applyFill="1" applyBorder="1" applyAlignment="1">
      <alignment horizontal="left" vertical="center"/>
    </xf>
    <xf numFmtId="0" fontId="0" fillId="0" borderId="9" xfId="0" applyFont="1" applyBorder="1" applyAlignment="1">
      <alignment horizontal="left" vertical="center"/>
    </xf>
    <xf numFmtId="0" fontId="0" fillId="0" borderId="5" xfId="0" applyBorder="1" applyAlignment="1">
      <alignment horizontal="left" vertical="center"/>
    </xf>
    <xf numFmtId="0" fontId="0" fillId="0" borderId="5" xfId="0" applyFont="1" applyFill="1" applyBorder="1" applyAlignment="1">
      <alignment horizontal="left" vertical="center"/>
    </xf>
    <xf numFmtId="0" fontId="1" fillId="2" borderId="6" xfId="0" applyFont="1" applyFill="1" applyBorder="1" applyAlignment="1">
      <alignment horizontal="left" vertical="center"/>
    </xf>
    <xf numFmtId="0" fontId="1" fillId="2" borderId="7" xfId="0" applyFont="1" applyFill="1" applyBorder="1" applyAlignment="1">
      <alignment horizontal="left" vertical="center"/>
    </xf>
    <xf numFmtId="0" fontId="1" fillId="2" borderId="7" xfId="0" applyFont="1" applyFill="1" applyBorder="1" applyAlignment="1">
      <alignment horizontal="left" vertical="center" wrapText="1"/>
    </xf>
    <xf numFmtId="0" fontId="1" fillId="2" borderId="7" xfId="0" applyNumberFormat="1" applyFont="1" applyFill="1" applyBorder="1" applyAlignment="1">
      <alignment horizontal="left" vertical="center"/>
    </xf>
    <xf numFmtId="0" fontId="0" fillId="0" borderId="7" xfId="0" applyBorder="1" applyAlignment="1">
      <alignment horizontal="left" vertical="center" wrapText="1"/>
    </xf>
    <xf numFmtId="0" fontId="0" fillId="3" borderId="11" xfId="0" applyFont="1" applyFill="1" applyBorder="1" applyAlignment="1">
      <alignment horizontal="left" vertical="center"/>
    </xf>
    <xf numFmtId="0" fontId="0" fillId="3" borderId="12" xfId="0" applyFont="1" applyFill="1" applyBorder="1" applyAlignment="1">
      <alignment horizontal="left" vertical="center"/>
    </xf>
    <xf numFmtId="0" fontId="0" fillId="0" borderId="12" xfId="0" applyBorder="1" applyAlignment="1">
      <alignment horizontal="left" vertical="center"/>
    </xf>
    <xf numFmtId="0" fontId="0" fillId="0" borderId="0" xfId="0" pivotButton="1"/>
    <xf numFmtId="9" fontId="0" fillId="0" borderId="0" xfId="1" applyFont="1"/>
    <xf numFmtId="0" fontId="6" fillId="7" borderId="15" xfId="0" applyFont="1" applyFill="1" applyBorder="1" applyAlignment="1">
      <alignment vertical="top" wrapText="1"/>
    </xf>
    <xf numFmtId="0" fontId="6" fillId="8" borderId="15" xfId="0" applyFont="1" applyFill="1" applyBorder="1" applyAlignment="1">
      <alignment vertical="top" wrapText="1"/>
    </xf>
    <xf numFmtId="0" fontId="6" fillId="7" borderId="16" xfId="0" applyFont="1" applyFill="1" applyBorder="1" applyAlignment="1">
      <alignment vertical="top" wrapText="1"/>
    </xf>
    <xf numFmtId="0" fontId="6" fillId="7" borderId="17" xfId="0" applyFont="1" applyFill="1" applyBorder="1" applyAlignment="1">
      <alignment vertical="top" wrapText="1"/>
    </xf>
    <xf numFmtId="164" fontId="0" fillId="0" borderId="7" xfId="0" applyNumberFormat="1" applyBorder="1"/>
    <xf numFmtId="164" fontId="0" fillId="0" borderId="12" xfId="0" applyNumberFormat="1" applyBorder="1"/>
    <xf numFmtId="0" fontId="0" fillId="9" borderId="0" xfId="0" applyFill="1"/>
    <xf numFmtId="0" fontId="0" fillId="0" borderId="0" xfId="1" applyNumberFormat="1" applyFont="1"/>
    <xf numFmtId="2" fontId="1" fillId="2" borderId="7" xfId="1" applyNumberFormat="1" applyFont="1" applyFill="1" applyBorder="1" applyAlignment="1">
      <alignment horizontal="left" vertical="center" wrapText="1"/>
    </xf>
    <xf numFmtId="2" fontId="0" fillId="0" borderId="5" xfId="1" applyNumberFormat="1" applyFont="1" applyBorder="1" applyAlignment="1">
      <alignment horizontal="left" vertical="center"/>
    </xf>
    <xf numFmtId="2" fontId="0" fillId="0" borderId="12" xfId="1" applyNumberFormat="1" applyFont="1" applyBorder="1" applyAlignment="1">
      <alignment horizontal="left" vertical="center"/>
    </xf>
    <xf numFmtId="2" fontId="0" fillId="0" borderId="0" xfId="1" applyNumberFormat="1" applyFont="1"/>
    <xf numFmtId="1" fontId="0" fillId="0" borderId="0" xfId="0" applyNumberFormat="1"/>
    <xf numFmtId="1" fontId="1" fillId="2" borderId="7" xfId="0" applyNumberFormat="1" applyFont="1" applyFill="1" applyBorder="1" applyAlignment="1">
      <alignment horizontal="left" vertical="center" wrapText="1"/>
    </xf>
    <xf numFmtId="1" fontId="1" fillId="2" borderId="7" xfId="1" applyNumberFormat="1" applyFont="1" applyFill="1" applyBorder="1" applyAlignment="1">
      <alignment horizontal="left" vertical="center" wrapText="1"/>
    </xf>
    <xf numFmtId="1" fontId="1" fillId="2" borderId="8" xfId="0" applyNumberFormat="1" applyFont="1" applyFill="1" applyBorder="1" applyAlignment="1">
      <alignment horizontal="left" vertical="center" wrapText="1"/>
    </xf>
    <xf numFmtId="1" fontId="0" fillId="0" borderId="5" xfId="1" applyNumberFormat="1" applyFont="1" applyBorder="1" applyAlignment="1">
      <alignment horizontal="left" vertical="center"/>
    </xf>
    <xf numFmtId="1" fontId="0" fillId="0" borderId="5" xfId="0" applyNumberFormat="1" applyBorder="1" applyAlignment="1">
      <alignment horizontal="left" vertical="center"/>
    </xf>
    <xf numFmtId="1" fontId="0" fillId="0" borderId="10" xfId="0" applyNumberFormat="1" applyBorder="1" applyAlignment="1">
      <alignment horizontal="left" vertical="center"/>
    </xf>
    <xf numFmtId="1" fontId="0" fillId="0" borderId="7" xfId="1" applyNumberFormat="1" applyFont="1" applyBorder="1" applyAlignment="1">
      <alignment horizontal="left" vertical="center"/>
    </xf>
    <xf numFmtId="1" fontId="0" fillId="0" borderId="0" xfId="1" applyNumberFormat="1" applyFont="1" applyAlignment="1">
      <alignment horizontal="left" vertical="center"/>
    </xf>
    <xf numFmtId="1" fontId="0" fillId="0" borderId="12" xfId="0" applyNumberFormat="1" applyBorder="1" applyAlignment="1">
      <alignment horizontal="left" vertical="center"/>
    </xf>
    <xf numFmtId="1" fontId="0" fillId="0" borderId="12" xfId="1" applyNumberFormat="1" applyFont="1" applyBorder="1" applyAlignment="1">
      <alignment horizontal="left" vertical="center"/>
    </xf>
    <xf numFmtId="1" fontId="0" fillId="0" borderId="0" xfId="1" applyNumberFormat="1" applyFont="1"/>
    <xf numFmtId="0" fontId="0" fillId="0" borderId="0" xfId="0" applyAlignment="1">
      <alignment horizontal="center"/>
    </xf>
  </cellXfs>
  <cellStyles count="2">
    <cellStyle name="Normal" xfId="0" builtinId="0"/>
    <cellStyle name="Percent" xfId="1" builtinId="5"/>
  </cellStyles>
  <dxfs count="151">
    <dxf>
      <font>
        <b val="0"/>
        <i val="0"/>
        <strike val="0"/>
        <condense val="0"/>
        <extend val="0"/>
        <outline val="0"/>
        <shadow val="0"/>
        <u val="none"/>
        <vertAlign val="baseline"/>
        <sz val="10"/>
        <color rgb="FF333333"/>
        <name val="Arial"/>
        <family val="2"/>
        <scheme val="none"/>
      </font>
      <fill>
        <patternFill patternType="solid">
          <fgColor indexed="64"/>
          <bgColor rgb="FFFFFFFF"/>
        </patternFill>
      </fill>
      <alignment horizontal="general" vertical="top" textRotation="0" wrapText="1" indent="0" justifyLastLine="0" shrinkToFit="0" readingOrder="0"/>
      <border diagonalUp="0" diagonalDown="0">
        <left style="medium">
          <color rgb="FFDDDDDD"/>
        </left>
        <right style="medium">
          <color rgb="FFDDDDDD"/>
        </right>
        <top/>
        <bottom/>
        <vertical/>
        <horizontal/>
      </border>
    </dxf>
    <dxf>
      <font>
        <b val="0"/>
        <i val="0"/>
        <strike val="0"/>
        <condense val="0"/>
        <extend val="0"/>
        <outline val="0"/>
        <shadow val="0"/>
        <u val="none"/>
        <vertAlign val="baseline"/>
        <sz val="10"/>
        <color rgb="FF333333"/>
        <name val="Arial"/>
        <family val="2"/>
        <scheme val="none"/>
      </font>
      <fill>
        <patternFill patternType="solid">
          <fgColor indexed="64"/>
          <bgColor rgb="FFEEEEEE"/>
        </patternFill>
      </fill>
      <alignment horizontal="general" vertical="top" textRotation="0" wrapText="1" indent="0" justifyLastLine="0" shrinkToFit="0" readingOrder="0"/>
      <border diagonalUp="0" diagonalDown="0">
        <left style="medium">
          <color rgb="FFDDDDDD"/>
        </left>
        <right style="medium">
          <color rgb="FFDDDDDD"/>
        </right>
        <top style="medium">
          <color rgb="FFDDDDDD"/>
        </top>
        <bottom style="medium">
          <color rgb="FFDDDDDD"/>
        </bottom>
        <vertical/>
        <horizontal/>
      </border>
    </dxf>
    <dxf>
      <font>
        <b val="0"/>
        <i val="0"/>
        <strike val="0"/>
        <condense val="0"/>
        <extend val="0"/>
        <outline val="0"/>
        <shadow val="0"/>
        <u val="none"/>
        <vertAlign val="baseline"/>
        <sz val="10"/>
        <color rgb="FF333333"/>
        <name val="Arial"/>
        <family val="2"/>
        <scheme val="none"/>
      </font>
      <fill>
        <patternFill patternType="solid">
          <fgColor indexed="64"/>
          <bgColor rgb="FFFFFFFF"/>
        </patternFill>
      </fill>
      <alignment horizontal="general" vertical="top" textRotation="0" wrapText="1" indent="0" justifyLastLine="0" shrinkToFit="0" readingOrder="0"/>
      <border diagonalUp="0" diagonalDown="0">
        <left style="medium">
          <color rgb="FFDDDDDD"/>
        </left>
        <right style="medium">
          <color rgb="FFDDDDDD"/>
        </right>
        <top style="medium">
          <color rgb="FFDDDDDD"/>
        </top>
        <bottom style="medium">
          <color rgb="FFDDDDDD"/>
        </bottom>
        <vertical/>
        <horizontal/>
      </border>
    </dxf>
    <dxf>
      <font>
        <b val="0"/>
        <i val="0"/>
        <strike val="0"/>
        <condense val="0"/>
        <extend val="0"/>
        <outline val="0"/>
        <shadow val="0"/>
        <u val="none"/>
        <vertAlign val="baseline"/>
        <sz val="10"/>
        <color rgb="FF333333"/>
        <name val="Arial"/>
        <family val="2"/>
        <scheme val="none"/>
      </font>
      <fill>
        <patternFill patternType="solid">
          <fgColor indexed="64"/>
          <bgColor rgb="FFFFFFFF"/>
        </patternFill>
      </fill>
      <alignment horizontal="general" vertical="top" textRotation="0" wrapText="1" indent="0" justifyLastLine="0" shrinkToFit="0" readingOrder="0"/>
      <border diagonalUp="0" diagonalDown="0">
        <left style="medium">
          <color rgb="FFDDDDDD"/>
        </left>
        <right style="medium">
          <color rgb="FFDDDDDD"/>
        </right>
        <top style="medium">
          <color rgb="FFDDDDDD"/>
        </top>
        <bottom style="medium">
          <color rgb="FFDDDDDD"/>
        </bottom>
        <vertical/>
        <horizontal/>
      </border>
    </dxf>
    <dxf>
      <font>
        <b val="0"/>
        <i val="0"/>
        <strike val="0"/>
        <condense val="0"/>
        <extend val="0"/>
        <outline val="0"/>
        <shadow val="0"/>
        <u val="none"/>
        <vertAlign val="baseline"/>
        <sz val="10"/>
        <color rgb="FF333333"/>
        <name val="Arial"/>
        <family val="2"/>
        <scheme val="none"/>
      </font>
      <fill>
        <patternFill patternType="solid">
          <fgColor indexed="64"/>
          <bgColor rgb="FFFFFFFF"/>
        </patternFill>
      </fill>
      <alignment horizontal="general" vertical="top" textRotation="0" wrapText="1" indent="0" justifyLastLine="0" shrinkToFit="0" readingOrder="0"/>
      <border diagonalUp="0" diagonalDown="0">
        <left style="medium">
          <color rgb="FFDDDDDD"/>
        </left>
        <right style="medium">
          <color rgb="FFDDDDDD"/>
        </right>
        <top style="medium">
          <color rgb="FFDDDDDD"/>
        </top>
        <bottom style="medium">
          <color rgb="FFDDDDDD"/>
        </bottom>
        <vertical/>
        <horizontal/>
      </border>
    </dxf>
    <dxf>
      <font>
        <b val="0"/>
        <i val="0"/>
        <strike val="0"/>
        <condense val="0"/>
        <extend val="0"/>
        <outline val="0"/>
        <shadow val="0"/>
        <u val="none"/>
        <vertAlign val="baseline"/>
        <sz val="10"/>
        <color rgb="FF333333"/>
        <name val="Arial"/>
        <family val="2"/>
        <scheme val="none"/>
      </font>
      <fill>
        <patternFill patternType="solid">
          <fgColor indexed="64"/>
          <bgColor rgb="FFFFFFFF"/>
        </patternFill>
      </fill>
      <alignment horizontal="general" vertical="top" textRotation="0" wrapText="1" indent="0" justifyLastLine="0" shrinkToFit="0" readingOrder="0"/>
      <border diagonalUp="0" diagonalDown="0">
        <left style="medium">
          <color rgb="FFDDDDDD"/>
        </left>
        <right style="medium">
          <color rgb="FFDDDDDD"/>
        </right>
        <top style="medium">
          <color rgb="FFDDDDDD"/>
        </top>
        <bottom style="medium">
          <color rgb="FFDDDDDD"/>
        </bottom>
        <vertical/>
        <horizontal/>
      </border>
    </dxf>
    <dxf>
      <border outline="0">
        <left style="medium">
          <color rgb="FFDDDDDD"/>
        </left>
      </border>
    </dxf>
    <dxf>
      <font>
        <b val="0"/>
        <i val="0"/>
        <strike val="0"/>
        <condense val="0"/>
        <extend val="0"/>
        <outline val="0"/>
        <shadow val="0"/>
        <u val="none"/>
        <vertAlign val="baseline"/>
        <sz val="10"/>
        <color rgb="FF333333"/>
        <name val="Arial"/>
        <family val="2"/>
        <scheme val="none"/>
      </font>
      <fill>
        <patternFill patternType="solid">
          <fgColor indexed="64"/>
          <bgColor rgb="FFFFFFFF"/>
        </patternFill>
      </fill>
      <alignment horizontal="general" vertical="top" textRotation="0" wrapText="1" indent="0" justifyLastLine="0" shrinkToFit="0" readingOrder="0"/>
    </dxf>
    <dxf>
      <font>
        <b val="0"/>
        <i val="0"/>
        <strike val="0"/>
        <condense val="0"/>
        <extend val="0"/>
        <outline val="0"/>
        <shadow val="0"/>
        <u val="none"/>
        <vertAlign val="baseline"/>
        <sz val="10"/>
        <color rgb="FF333333"/>
        <name val="Arial"/>
        <family val="2"/>
        <scheme val="none"/>
      </font>
      <fill>
        <patternFill patternType="solid">
          <fgColor indexed="64"/>
          <bgColor rgb="FFFFFFFF"/>
        </patternFill>
      </fill>
      <alignment horizontal="general" vertical="top" textRotation="0" wrapText="1" indent="0" justifyLastLine="0" shrinkToFit="0" readingOrder="0"/>
      <border diagonalUp="0" diagonalDown="0" outline="0">
        <left style="medium">
          <color rgb="FFDDDDDD"/>
        </left>
        <right style="medium">
          <color rgb="FFDDDDDD"/>
        </right>
        <top/>
        <bottom/>
      </border>
    </dxf>
    <dxf>
      <numFmt numFmtId="164" formatCode="_-[$$-409]* #,##0.00_ ;_-[$$-409]* \-#,##0.00\ ;_-[$$-409]* &quot;-&quot;??_ ;_-@_ "/>
    </dxf>
    <dxf>
      <numFmt numFmtId="164" formatCode="_-[$$-409]* #,##0.00_ ;_-[$$-409]* \-#,##0.00\ ;_-[$$-409]* &quot;-&quot;??_ ;_-@_ "/>
    </dxf>
    <dxf>
      <numFmt numFmtId="1" formatCode="0"/>
    </dxf>
    <dxf>
      <numFmt numFmtId="0" formatCode="General"/>
    </dxf>
    <dxf>
      <numFmt numFmtId="0" formatCode="General"/>
    </dxf>
    <dxf>
      <numFmt numFmtId="164" formatCode="_-[$$-409]* #,##0.00_ ;_-[$$-409]* \-#,##0.00\ ;_-[$$-409]* &quot;-&quot;??_ ;_-@_ "/>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00_ ;_-[$$-409]* \-#,##0.00\ ;_-[$$-409]* &quot;-&quot;??_ ;_-@_ "/>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top style="thin">
          <color indexed="64"/>
        </top>
        <bottom style="thin">
          <color indexed="64"/>
        </bottom>
        <vertical/>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alignment horizontal="center" vertical="center" textRotation="0" indent="0" justifyLastLine="0" shrinkToFit="0" readingOrder="0"/>
      <border diagonalUp="0" diagonalDown="0">
        <left style="thin">
          <color indexed="64"/>
        </left>
        <right style="thin">
          <color indexed="64"/>
        </right>
        <top/>
        <bottom/>
        <vertical style="thin">
          <color indexed="64"/>
        </vertical>
        <horizontal style="thin">
          <color indexed="64"/>
        </horizontal>
      </border>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00_ ;_-[$$-409]* \-#,##0.00\ ;_-[$$-409]* &quot;-&quot;??_ ;_-@_ "/>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border diagonalUp="0" diagonalDown="0">
        <left style="thin">
          <color indexed="64"/>
        </left>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alignment horizontal="center" vertical="center" textRotation="0" indent="0" justifyLastLine="0" shrinkToFit="0" readingOrder="0"/>
      <border diagonalUp="0" diagonalDown="0">
        <left style="thin">
          <color indexed="64"/>
        </left>
        <right style="thin">
          <color indexed="64"/>
        </right>
        <top/>
        <bottom/>
        <vertical style="thin">
          <color indexed="64"/>
        </vertical>
        <horizontal style="thin">
          <color indexed="64"/>
        </horizontal>
      </border>
    </dxf>
    <dxf>
      <alignment horizontal="center" vertical="center" textRotation="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center" vertic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alignment horizontal="center" vertical="center" textRotation="0" indent="0" justifyLastLine="0" shrinkToFit="0" readingOrder="0"/>
    </dxf>
    <dxf>
      <border>
        <bottom style="thin">
          <color indexed="64"/>
        </bottom>
      </border>
    </dxf>
    <dxf>
      <alignment horizontal="center" vertical="center" textRotation="0" indent="0" justifyLastLine="0" shrinkToFit="0" readingOrder="0"/>
      <border diagonalUp="0" diagonalDown="0">
        <left style="thin">
          <color indexed="64"/>
        </left>
        <right style="thin">
          <color indexed="64"/>
        </right>
        <top/>
        <bottom/>
        <vertical style="thin">
          <color indexed="64"/>
        </vertical>
        <horizontal style="thin">
          <color indexed="64"/>
        </horizontal>
      </border>
    </dxf>
    <dxf>
      <numFmt numFmtId="1" formatCode="0"/>
      <alignment horizontal="left" vertical="center" textRotation="0" indent="0" justifyLastLine="0" shrinkToFit="0" readingOrder="0"/>
    </dxf>
    <dxf>
      <numFmt numFmtId="1" formatCode="0"/>
      <alignment horizontal="left" vertic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 formatCode="0"/>
      <alignment horizontal="left" vertical="center" textRotation="0" indent="0" justifyLastLine="0" shrinkToFit="0" readingOrder="0"/>
      <border diagonalUp="0" diagonalDown="0" outline="0">
        <left style="thin">
          <color indexed="64"/>
        </left>
        <right/>
        <top style="thin">
          <color indexed="64"/>
        </top>
        <bottom style="thin">
          <color indexed="64"/>
        </bottom>
      </border>
    </dxf>
    <dxf>
      <numFmt numFmtId="1" formatCode="0"/>
      <alignment horizontal="left" vertic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 formatCode="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 formatCode="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 formatCode="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 formatCode="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2"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vertic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left"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alignment horizontal="left" vertical="center" textRotation="0" indent="0" justifyLastLine="0" shrinkToFit="0" readingOrder="0"/>
    </dxf>
    <dxf>
      <border>
        <bottom style="thin">
          <color indexed="64"/>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left"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numFmt numFmtId="2" formatCode="0.0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numFmt numFmtId="19" formatCode="dd/mm/yyyy"/>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border outline="0">
        <left style="thin">
          <color theme="4" tint="0.39997558519241921"/>
        </left>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border outline="0">
        <bottom style="thin">
          <color theme="4" tint="0.39997558519241921"/>
        </bottom>
      </border>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onnections" Target="connections.xml"/><Relationship Id="rId21" Type="http://schemas.openxmlformats.org/officeDocument/2006/relationships/worksheet" Target="worksheets/sheet21.xml"/><Relationship Id="rId34" Type="http://schemas.microsoft.com/office/2007/relationships/slicerCache" Target="slicerCaches/slicerCache1.xml"/><Relationship Id="rId42" Type="http://schemas.openxmlformats.org/officeDocument/2006/relationships/powerPivotData" Target="model/item.data"/><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1.xml"/><Relationship Id="rId37" Type="http://schemas.microsoft.com/office/2007/relationships/slicerCache" Target="slicerCaches/slicerCache4.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microsoft.com/office/2007/relationships/slicerCache" Target="slicerCaches/slicerCache2.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2.xml"/><Relationship Id="rId38"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[EXCEL_Workbook_and_Visualization.xlsx]pvt_number_of_matches_played!PivotTable10</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pvt_number_of_matches_played!$B$3:$B$4</c:f>
              <c:strCache>
                <c:ptCount val="1"/>
                <c:pt idx="0">
                  <c:v>Bangalore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pvt_number_of_matches_played!$A$5:$A$16</c:f>
              <c:strCache>
                <c:ptCount val="11"/>
                <c:pt idx="0">
                  <c:v>Chennai Super Kings</c:v>
                </c:pt>
                <c:pt idx="1">
                  <c:v>Delhi Capitals</c:v>
                </c:pt>
                <c:pt idx="2">
                  <c:v>Gujarat Lions</c:v>
                </c:pt>
                <c:pt idx="3">
                  <c:v>Kochi Tuskers Kerala</c:v>
                </c:pt>
                <c:pt idx="4">
                  <c:v>Kolkata Knight Riders</c:v>
                </c:pt>
                <c:pt idx="5">
                  <c:v>Mumbai Indians</c:v>
                </c:pt>
                <c:pt idx="6">
                  <c:v>Punjab Kings</c:v>
                </c:pt>
                <c:pt idx="7">
                  <c:v>Rajasthan Royals</c:v>
                </c:pt>
                <c:pt idx="8">
                  <c:v>Rising Pune Supergiants</c:v>
                </c:pt>
                <c:pt idx="9">
                  <c:v>Royal Challengers Bangalore</c:v>
                </c:pt>
                <c:pt idx="10">
                  <c:v>Sunrisers Hyderabad</c:v>
                </c:pt>
              </c:strCache>
            </c:strRef>
          </c:cat>
          <c:val>
            <c:numRef>
              <c:f>pvt_number_of_matches_played!$B$5:$B$16</c:f>
              <c:numCache>
                <c:formatCode>General</c:formatCode>
                <c:ptCount val="11"/>
                <c:pt idx="9">
                  <c:v>195</c:v>
                </c:pt>
              </c:numCache>
            </c:numRef>
          </c:val>
          <c:extLst>
            <c:ext xmlns:c16="http://schemas.microsoft.com/office/drawing/2014/chart" uri="{C3380CC4-5D6E-409C-BE32-E72D297353CC}">
              <c16:uniqueId val="{00000000-79F6-4999-A063-8E2F01B64D9F}"/>
            </c:ext>
          </c:extLst>
        </c:ser>
        <c:ser>
          <c:idx val="1"/>
          <c:order val="1"/>
          <c:tx>
            <c:strRef>
              <c:f>pvt_number_of_matches_played!$C$3:$C$4</c:f>
              <c:strCache>
                <c:ptCount val="1"/>
                <c:pt idx="0">
                  <c:v>Chandigarh</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pvt_number_of_matches_played!$A$5:$A$16</c:f>
              <c:strCache>
                <c:ptCount val="11"/>
                <c:pt idx="0">
                  <c:v>Chennai Super Kings</c:v>
                </c:pt>
                <c:pt idx="1">
                  <c:v>Delhi Capitals</c:v>
                </c:pt>
                <c:pt idx="2">
                  <c:v>Gujarat Lions</c:v>
                </c:pt>
                <c:pt idx="3">
                  <c:v>Kochi Tuskers Kerala</c:v>
                </c:pt>
                <c:pt idx="4">
                  <c:v>Kolkata Knight Riders</c:v>
                </c:pt>
                <c:pt idx="5">
                  <c:v>Mumbai Indians</c:v>
                </c:pt>
                <c:pt idx="6">
                  <c:v>Punjab Kings</c:v>
                </c:pt>
                <c:pt idx="7">
                  <c:v>Rajasthan Royals</c:v>
                </c:pt>
                <c:pt idx="8">
                  <c:v>Rising Pune Supergiants</c:v>
                </c:pt>
                <c:pt idx="9">
                  <c:v>Royal Challengers Bangalore</c:v>
                </c:pt>
                <c:pt idx="10">
                  <c:v>Sunrisers Hyderabad</c:v>
                </c:pt>
              </c:strCache>
            </c:strRef>
          </c:cat>
          <c:val>
            <c:numRef>
              <c:f>pvt_number_of_matches_played!$C$5:$C$16</c:f>
              <c:numCache>
                <c:formatCode>General</c:formatCode>
                <c:ptCount val="11"/>
                <c:pt idx="2">
                  <c:v>30</c:v>
                </c:pt>
              </c:numCache>
            </c:numRef>
          </c:val>
          <c:extLst>
            <c:ext xmlns:c16="http://schemas.microsoft.com/office/drawing/2014/chart" uri="{C3380CC4-5D6E-409C-BE32-E72D297353CC}">
              <c16:uniqueId val="{00000001-79F6-4999-A063-8E2F01B64D9F}"/>
            </c:ext>
          </c:extLst>
        </c:ser>
        <c:ser>
          <c:idx val="2"/>
          <c:order val="2"/>
          <c:tx>
            <c:strRef>
              <c:f>pvt_number_of_matches_played!$D$3:$D$4</c:f>
              <c:strCache>
                <c:ptCount val="1"/>
                <c:pt idx="0">
                  <c:v>Chennai</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pvt_number_of_matches_played!$A$5:$A$16</c:f>
              <c:strCache>
                <c:ptCount val="11"/>
                <c:pt idx="0">
                  <c:v>Chennai Super Kings</c:v>
                </c:pt>
                <c:pt idx="1">
                  <c:v>Delhi Capitals</c:v>
                </c:pt>
                <c:pt idx="2">
                  <c:v>Gujarat Lions</c:v>
                </c:pt>
                <c:pt idx="3">
                  <c:v>Kochi Tuskers Kerala</c:v>
                </c:pt>
                <c:pt idx="4">
                  <c:v>Kolkata Knight Riders</c:v>
                </c:pt>
                <c:pt idx="5">
                  <c:v>Mumbai Indians</c:v>
                </c:pt>
                <c:pt idx="6">
                  <c:v>Punjab Kings</c:v>
                </c:pt>
                <c:pt idx="7">
                  <c:v>Rajasthan Royals</c:v>
                </c:pt>
                <c:pt idx="8">
                  <c:v>Rising Pune Supergiants</c:v>
                </c:pt>
                <c:pt idx="9">
                  <c:v>Royal Challengers Bangalore</c:v>
                </c:pt>
                <c:pt idx="10">
                  <c:v>Sunrisers Hyderabad</c:v>
                </c:pt>
              </c:strCache>
            </c:strRef>
          </c:cat>
          <c:val>
            <c:numRef>
              <c:f>pvt_number_of_matches_played!$D$5:$D$16</c:f>
              <c:numCache>
                <c:formatCode>General</c:formatCode>
                <c:ptCount val="11"/>
                <c:pt idx="0">
                  <c:v>178</c:v>
                </c:pt>
              </c:numCache>
            </c:numRef>
          </c:val>
          <c:extLst>
            <c:ext xmlns:c16="http://schemas.microsoft.com/office/drawing/2014/chart" uri="{C3380CC4-5D6E-409C-BE32-E72D297353CC}">
              <c16:uniqueId val="{00000002-79F6-4999-A063-8E2F01B64D9F}"/>
            </c:ext>
          </c:extLst>
        </c:ser>
        <c:ser>
          <c:idx val="3"/>
          <c:order val="3"/>
          <c:tx>
            <c:strRef>
              <c:f>pvt_number_of_matches_played!$E$3:$E$4</c:f>
              <c:strCache>
                <c:ptCount val="1"/>
                <c:pt idx="0">
                  <c:v>Delhi</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pvt_number_of_matches_played!$A$5:$A$16</c:f>
              <c:strCache>
                <c:ptCount val="11"/>
                <c:pt idx="0">
                  <c:v>Chennai Super Kings</c:v>
                </c:pt>
                <c:pt idx="1">
                  <c:v>Delhi Capitals</c:v>
                </c:pt>
                <c:pt idx="2">
                  <c:v>Gujarat Lions</c:v>
                </c:pt>
                <c:pt idx="3">
                  <c:v>Kochi Tuskers Kerala</c:v>
                </c:pt>
                <c:pt idx="4">
                  <c:v>Kolkata Knight Riders</c:v>
                </c:pt>
                <c:pt idx="5">
                  <c:v>Mumbai Indians</c:v>
                </c:pt>
                <c:pt idx="6">
                  <c:v>Punjab Kings</c:v>
                </c:pt>
                <c:pt idx="7">
                  <c:v>Rajasthan Royals</c:v>
                </c:pt>
                <c:pt idx="8">
                  <c:v>Rising Pune Supergiants</c:v>
                </c:pt>
                <c:pt idx="9">
                  <c:v>Royal Challengers Bangalore</c:v>
                </c:pt>
                <c:pt idx="10">
                  <c:v>Sunrisers Hyderabad</c:v>
                </c:pt>
              </c:strCache>
            </c:strRef>
          </c:cat>
          <c:val>
            <c:numRef>
              <c:f>pvt_number_of_matches_played!$E$5:$E$16</c:f>
              <c:numCache>
                <c:formatCode>General</c:formatCode>
                <c:ptCount val="11"/>
                <c:pt idx="1">
                  <c:v>194</c:v>
                </c:pt>
              </c:numCache>
            </c:numRef>
          </c:val>
          <c:extLst>
            <c:ext xmlns:c16="http://schemas.microsoft.com/office/drawing/2014/chart" uri="{C3380CC4-5D6E-409C-BE32-E72D297353CC}">
              <c16:uniqueId val="{00000003-79F6-4999-A063-8E2F01B64D9F}"/>
            </c:ext>
          </c:extLst>
        </c:ser>
        <c:ser>
          <c:idx val="4"/>
          <c:order val="4"/>
          <c:tx>
            <c:strRef>
              <c:f>pvt_number_of_matches_played!$F$3:$F$4</c:f>
              <c:strCache>
                <c:ptCount val="1"/>
                <c:pt idx="0">
                  <c:v>Hyderabad</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pvt_number_of_matches_played!$A$5:$A$16</c:f>
              <c:strCache>
                <c:ptCount val="11"/>
                <c:pt idx="0">
                  <c:v>Chennai Super Kings</c:v>
                </c:pt>
                <c:pt idx="1">
                  <c:v>Delhi Capitals</c:v>
                </c:pt>
                <c:pt idx="2">
                  <c:v>Gujarat Lions</c:v>
                </c:pt>
                <c:pt idx="3">
                  <c:v>Kochi Tuskers Kerala</c:v>
                </c:pt>
                <c:pt idx="4">
                  <c:v>Kolkata Knight Riders</c:v>
                </c:pt>
                <c:pt idx="5">
                  <c:v>Mumbai Indians</c:v>
                </c:pt>
                <c:pt idx="6">
                  <c:v>Punjab Kings</c:v>
                </c:pt>
                <c:pt idx="7">
                  <c:v>Rajasthan Royals</c:v>
                </c:pt>
                <c:pt idx="8">
                  <c:v>Rising Pune Supergiants</c:v>
                </c:pt>
                <c:pt idx="9">
                  <c:v>Royal Challengers Bangalore</c:v>
                </c:pt>
                <c:pt idx="10">
                  <c:v>Sunrisers Hyderabad</c:v>
                </c:pt>
              </c:strCache>
            </c:strRef>
          </c:cat>
          <c:val>
            <c:numRef>
              <c:f>pvt_number_of_matches_played!$F$5:$F$16</c:f>
              <c:numCache>
                <c:formatCode>General</c:formatCode>
                <c:ptCount val="11"/>
                <c:pt idx="10">
                  <c:v>199</c:v>
                </c:pt>
              </c:numCache>
            </c:numRef>
          </c:val>
          <c:extLst>
            <c:ext xmlns:c16="http://schemas.microsoft.com/office/drawing/2014/chart" uri="{C3380CC4-5D6E-409C-BE32-E72D297353CC}">
              <c16:uniqueId val="{00000004-79F6-4999-A063-8E2F01B64D9F}"/>
            </c:ext>
          </c:extLst>
        </c:ser>
        <c:ser>
          <c:idx val="5"/>
          <c:order val="5"/>
          <c:tx>
            <c:strRef>
              <c:f>pvt_number_of_matches_played!$G$3:$G$4</c:f>
              <c:strCache>
                <c:ptCount val="1"/>
                <c:pt idx="0">
                  <c:v>Indore</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pvt_number_of_matches_played!$A$5:$A$16</c:f>
              <c:strCache>
                <c:ptCount val="11"/>
                <c:pt idx="0">
                  <c:v>Chennai Super Kings</c:v>
                </c:pt>
                <c:pt idx="1">
                  <c:v>Delhi Capitals</c:v>
                </c:pt>
                <c:pt idx="2">
                  <c:v>Gujarat Lions</c:v>
                </c:pt>
                <c:pt idx="3">
                  <c:v>Kochi Tuskers Kerala</c:v>
                </c:pt>
                <c:pt idx="4">
                  <c:v>Kolkata Knight Riders</c:v>
                </c:pt>
                <c:pt idx="5">
                  <c:v>Mumbai Indians</c:v>
                </c:pt>
                <c:pt idx="6">
                  <c:v>Punjab Kings</c:v>
                </c:pt>
                <c:pt idx="7">
                  <c:v>Rajasthan Royals</c:v>
                </c:pt>
                <c:pt idx="8">
                  <c:v>Rising Pune Supergiants</c:v>
                </c:pt>
                <c:pt idx="9">
                  <c:v>Royal Challengers Bangalore</c:v>
                </c:pt>
                <c:pt idx="10">
                  <c:v>Sunrisers Hyderabad</c:v>
                </c:pt>
              </c:strCache>
            </c:strRef>
          </c:cat>
          <c:val>
            <c:numRef>
              <c:f>pvt_number_of_matches_played!$G$5:$G$16</c:f>
              <c:numCache>
                <c:formatCode>General</c:formatCode>
                <c:ptCount val="11"/>
                <c:pt idx="6">
                  <c:v>190</c:v>
                </c:pt>
              </c:numCache>
            </c:numRef>
          </c:val>
          <c:extLst>
            <c:ext xmlns:c16="http://schemas.microsoft.com/office/drawing/2014/chart" uri="{C3380CC4-5D6E-409C-BE32-E72D297353CC}">
              <c16:uniqueId val="{00000005-79F6-4999-A063-8E2F01B64D9F}"/>
            </c:ext>
          </c:extLst>
        </c:ser>
        <c:ser>
          <c:idx val="6"/>
          <c:order val="6"/>
          <c:tx>
            <c:strRef>
              <c:f>pvt_number_of_matches_played!$H$3:$H$4</c:f>
              <c:strCache>
                <c:ptCount val="1"/>
                <c:pt idx="0">
                  <c:v>Jaipur</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pvt_number_of_matches_played!$A$5:$A$16</c:f>
              <c:strCache>
                <c:ptCount val="11"/>
                <c:pt idx="0">
                  <c:v>Chennai Super Kings</c:v>
                </c:pt>
                <c:pt idx="1">
                  <c:v>Delhi Capitals</c:v>
                </c:pt>
                <c:pt idx="2">
                  <c:v>Gujarat Lions</c:v>
                </c:pt>
                <c:pt idx="3">
                  <c:v>Kochi Tuskers Kerala</c:v>
                </c:pt>
                <c:pt idx="4">
                  <c:v>Kolkata Knight Riders</c:v>
                </c:pt>
                <c:pt idx="5">
                  <c:v>Mumbai Indians</c:v>
                </c:pt>
                <c:pt idx="6">
                  <c:v>Punjab Kings</c:v>
                </c:pt>
                <c:pt idx="7">
                  <c:v>Rajasthan Royals</c:v>
                </c:pt>
                <c:pt idx="8">
                  <c:v>Rising Pune Supergiants</c:v>
                </c:pt>
                <c:pt idx="9">
                  <c:v>Royal Challengers Bangalore</c:v>
                </c:pt>
                <c:pt idx="10">
                  <c:v>Sunrisers Hyderabad</c:v>
                </c:pt>
              </c:strCache>
            </c:strRef>
          </c:cat>
          <c:val>
            <c:numRef>
              <c:f>pvt_number_of_matches_played!$H$5:$H$16</c:f>
              <c:numCache>
                <c:formatCode>General</c:formatCode>
                <c:ptCount val="11"/>
                <c:pt idx="7">
                  <c:v>161</c:v>
                </c:pt>
              </c:numCache>
            </c:numRef>
          </c:val>
          <c:extLst>
            <c:ext xmlns:c16="http://schemas.microsoft.com/office/drawing/2014/chart" uri="{C3380CC4-5D6E-409C-BE32-E72D297353CC}">
              <c16:uniqueId val="{00000006-79F6-4999-A063-8E2F01B64D9F}"/>
            </c:ext>
          </c:extLst>
        </c:ser>
        <c:ser>
          <c:idx val="7"/>
          <c:order val="7"/>
          <c:tx>
            <c:strRef>
              <c:f>pvt_number_of_matches_played!$I$3:$I$4</c:f>
              <c:strCache>
                <c:ptCount val="1"/>
                <c:pt idx="0">
                  <c:v>Kochi</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pvt_number_of_matches_played!$A$5:$A$16</c:f>
              <c:strCache>
                <c:ptCount val="11"/>
                <c:pt idx="0">
                  <c:v>Chennai Super Kings</c:v>
                </c:pt>
                <c:pt idx="1">
                  <c:v>Delhi Capitals</c:v>
                </c:pt>
                <c:pt idx="2">
                  <c:v>Gujarat Lions</c:v>
                </c:pt>
                <c:pt idx="3">
                  <c:v>Kochi Tuskers Kerala</c:v>
                </c:pt>
                <c:pt idx="4">
                  <c:v>Kolkata Knight Riders</c:v>
                </c:pt>
                <c:pt idx="5">
                  <c:v>Mumbai Indians</c:v>
                </c:pt>
                <c:pt idx="6">
                  <c:v>Punjab Kings</c:v>
                </c:pt>
                <c:pt idx="7">
                  <c:v>Rajasthan Royals</c:v>
                </c:pt>
                <c:pt idx="8">
                  <c:v>Rising Pune Supergiants</c:v>
                </c:pt>
                <c:pt idx="9">
                  <c:v>Royal Challengers Bangalore</c:v>
                </c:pt>
                <c:pt idx="10">
                  <c:v>Sunrisers Hyderabad</c:v>
                </c:pt>
              </c:strCache>
            </c:strRef>
          </c:cat>
          <c:val>
            <c:numRef>
              <c:f>pvt_number_of_matches_played!$I$5:$I$16</c:f>
              <c:numCache>
                <c:formatCode>General</c:formatCode>
                <c:ptCount val="11"/>
                <c:pt idx="3">
                  <c:v>14</c:v>
                </c:pt>
              </c:numCache>
            </c:numRef>
          </c:val>
          <c:extLst>
            <c:ext xmlns:c16="http://schemas.microsoft.com/office/drawing/2014/chart" uri="{C3380CC4-5D6E-409C-BE32-E72D297353CC}">
              <c16:uniqueId val="{00000007-79F6-4999-A063-8E2F01B64D9F}"/>
            </c:ext>
          </c:extLst>
        </c:ser>
        <c:ser>
          <c:idx val="8"/>
          <c:order val="8"/>
          <c:tx>
            <c:strRef>
              <c:f>pvt_number_of_matches_played!$J$3:$J$4</c:f>
              <c:strCache>
                <c:ptCount val="1"/>
                <c:pt idx="0">
                  <c:v>Kolkata</c:v>
                </c:pt>
              </c:strCache>
            </c:strRef>
          </c:tx>
          <c:spPr>
            <a:solidFill>
              <a:schemeClr val="accent3">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pvt_number_of_matches_played!$A$5:$A$16</c:f>
              <c:strCache>
                <c:ptCount val="11"/>
                <c:pt idx="0">
                  <c:v>Chennai Super Kings</c:v>
                </c:pt>
                <c:pt idx="1">
                  <c:v>Delhi Capitals</c:v>
                </c:pt>
                <c:pt idx="2">
                  <c:v>Gujarat Lions</c:v>
                </c:pt>
                <c:pt idx="3">
                  <c:v>Kochi Tuskers Kerala</c:v>
                </c:pt>
                <c:pt idx="4">
                  <c:v>Kolkata Knight Riders</c:v>
                </c:pt>
                <c:pt idx="5">
                  <c:v>Mumbai Indians</c:v>
                </c:pt>
                <c:pt idx="6">
                  <c:v>Punjab Kings</c:v>
                </c:pt>
                <c:pt idx="7">
                  <c:v>Rajasthan Royals</c:v>
                </c:pt>
                <c:pt idx="8">
                  <c:v>Rising Pune Supergiants</c:v>
                </c:pt>
                <c:pt idx="9">
                  <c:v>Royal Challengers Bangalore</c:v>
                </c:pt>
                <c:pt idx="10">
                  <c:v>Sunrisers Hyderabad</c:v>
                </c:pt>
              </c:strCache>
            </c:strRef>
          </c:cat>
          <c:val>
            <c:numRef>
              <c:f>pvt_number_of_matches_played!$J$5:$J$16</c:f>
              <c:numCache>
                <c:formatCode>General</c:formatCode>
                <c:ptCount val="11"/>
                <c:pt idx="4">
                  <c:v>192</c:v>
                </c:pt>
              </c:numCache>
            </c:numRef>
          </c:val>
          <c:extLst>
            <c:ext xmlns:c16="http://schemas.microsoft.com/office/drawing/2014/chart" uri="{C3380CC4-5D6E-409C-BE32-E72D297353CC}">
              <c16:uniqueId val="{00000008-79F6-4999-A063-8E2F01B64D9F}"/>
            </c:ext>
          </c:extLst>
        </c:ser>
        <c:ser>
          <c:idx val="9"/>
          <c:order val="9"/>
          <c:tx>
            <c:strRef>
              <c:f>pvt_number_of_matches_played!$K$3:$K$4</c:f>
              <c:strCache>
                <c:ptCount val="1"/>
                <c:pt idx="0">
                  <c:v>Mumbai</c:v>
                </c:pt>
              </c:strCache>
            </c:strRef>
          </c:tx>
          <c:spPr>
            <a:solidFill>
              <a:schemeClr val="accent4">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pvt_number_of_matches_played!$A$5:$A$16</c:f>
              <c:strCache>
                <c:ptCount val="11"/>
                <c:pt idx="0">
                  <c:v>Chennai Super Kings</c:v>
                </c:pt>
                <c:pt idx="1">
                  <c:v>Delhi Capitals</c:v>
                </c:pt>
                <c:pt idx="2">
                  <c:v>Gujarat Lions</c:v>
                </c:pt>
                <c:pt idx="3">
                  <c:v>Kochi Tuskers Kerala</c:v>
                </c:pt>
                <c:pt idx="4">
                  <c:v>Kolkata Knight Riders</c:v>
                </c:pt>
                <c:pt idx="5">
                  <c:v>Mumbai Indians</c:v>
                </c:pt>
                <c:pt idx="6">
                  <c:v>Punjab Kings</c:v>
                </c:pt>
                <c:pt idx="7">
                  <c:v>Rajasthan Royals</c:v>
                </c:pt>
                <c:pt idx="8">
                  <c:v>Rising Pune Supergiants</c:v>
                </c:pt>
                <c:pt idx="9">
                  <c:v>Royal Challengers Bangalore</c:v>
                </c:pt>
                <c:pt idx="10">
                  <c:v>Sunrisers Hyderabad</c:v>
                </c:pt>
              </c:strCache>
            </c:strRef>
          </c:cat>
          <c:val>
            <c:numRef>
              <c:f>pvt_number_of_matches_played!$K$5:$K$16</c:f>
              <c:numCache>
                <c:formatCode>General</c:formatCode>
                <c:ptCount val="11"/>
                <c:pt idx="5">
                  <c:v>203</c:v>
                </c:pt>
              </c:numCache>
            </c:numRef>
          </c:val>
          <c:extLst>
            <c:ext xmlns:c16="http://schemas.microsoft.com/office/drawing/2014/chart" uri="{C3380CC4-5D6E-409C-BE32-E72D297353CC}">
              <c16:uniqueId val="{00000009-79F6-4999-A063-8E2F01B64D9F}"/>
            </c:ext>
          </c:extLst>
        </c:ser>
        <c:ser>
          <c:idx val="10"/>
          <c:order val="10"/>
          <c:tx>
            <c:strRef>
              <c:f>pvt_number_of_matches_played!$L$3:$L$4</c:f>
              <c:strCache>
                <c:ptCount val="1"/>
                <c:pt idx="0">
                  <c:v>Pune</c:v>
                </c:pt>
              </c:strCache>
            </c:strRef>
          </c:tx>
          <c:spPr>
            <a:solidFill>
              <a:schemeClr val="accent5">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pvt_number_of_matches_played!$A$5:$A$16</c:f>
              <c:strCache>
                <c:ptCount val="11"/>
                <c:pt idx="0">
                  <c:v>Chennai Super Kings</c:v>
                </c:pt>
                <c:pt idx="1">
                  <c:v>Delhi Capitals</c:v>
                </c:pt>
                <c:pt idx="2">
                  <c:v>Gujarat Lions</c:v>
                </c:pt>
                <c:pt idx="3">
                  <c:v>Kochi Tuskers Kerala</c:v>
                </c:pt>
                <c:pt idx="4">
                  <c:v>Kolkata Knight Riders</c:v>
                </c:pt>
                <c:pt idx="5">
                  <c:v>Mumbai Indians</c:v>
                </c:pt>
                <c:pt idx="6">
                  <c:v>Punjab Kings</c:v>
                </c:pt>
                <c:pt idx="7">
                  <c:v>Rajasthan Royals</c:v>
                </c:pt>
                <c:pt idx="8">
                  <c:v>Rising Pune Supergiants</c:v>
                </c:pt>
                <c:pt idx="9">
                  <c:v>Royal Challengers Bangalore</c:v>
                </c:pt>
                <c:pt idx="10">
                  <c:v>Sunrisers Hyderabad</c:v>
                </c:pt>
              </c:strCache>
            </c:strRef>
          </c:cat>
          <c:val>
            <c:numRef>
              <c:f>pvt_number_of_matches_played!$L$5:$L$16</c:f>
              <c:numCache>
                <c:formatCode>General</c:formatCode>
                <c:ptCount val="11"/>
                <c:pt idx="8">
                  <c:v>76</c:v>
                </c:pt>
              </c:numCache>
            </c:numRef>
          </c:val>
          <c:extLst>
            <c:ext xmlns:c16="http://schemas.microsoft.com/office/drawing/2014/chart" uri="{C3380CC4-5D6E-409C-BE32-E72D297353CC}">
              <c16:uniqueId val="{0000000A-79F6-4999-A063-8E2F01B64D9F}"/>
            </c:ext>
          </c:extLst>
        </c:ser>
        <c:dLbls>
          <c:dLblPos val="outEnd"/>
          <c:showLegendKey val="0"/>
          <c:showVal val="1"/>
          <c:showCatName val="0"/>
          <c:showSerName val="0"/>
          <c:showPercent val="0"/>
          <c:showBubbleSize val="0"/>
        </c:dLbls>
        <c:gapWidth val="219"/>
        <c:overlap val="-27"/>
        <c:axId val="462248111"/>
        <c:axId val="378572959"/>
      </c:barChart>
      <c:catAx>
        <c:axId val="4622481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8572959"/>
        <c:crosses val="autoZero"/>
        <c:auto val="1"/>
        <c:lblAlgn val="ctr"/>
        <c:lblOffset val="100"/>
        <c:noMultiLvlLbl val="0"/>
      </c:catAx>
      <c:valAx>
        <c:axId val="3785729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22481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[EXCEL_Workbook_and_Visualization.xlsx]pvt_batfirstwin%!PivotTable2</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Bat_first_match_win_%</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'pvt_batfirstwin%'!$B$1</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'pvt_batfirstwin%'!$A$2:$A$9</c:f>
              <c:strCache>
                <c:ptCount val="7"/>
                <c:pt idx="0">
                  <c:v>Chennai Super Kings</c:v>
                </c:pt>
                <c:pt idx="1">
                  <c:v>Mumbai Indians</c:v>
                </c:pt>
                <c:pt idx="2">
                  <c:v>Rajasthan Royals</c:v>
                </c:pt>
                <c:pt idx="3">
                  <c:v>Kolkata Knight Riders</c:v>
                </c:pt>
                <c:pt idx="4">
                  <c:v>Delhi Capitals</c:v>
                </c:pt>
                <c:pt idx="5">
                  <c:v>Punjab Kings</c:v>
                </c:pt>
                <c:pt idx="6">
                  <c:v>Kochi Tuskers Kerala</c:v>
                </c:pt>
              </c:strCache>
            </c:strRef>
          </c:cat>
          <c:val>
            <c:numRef>
              <c:f>'pvt_batfirstwin%'!$B$2:$B$9</c:f>
              <c:numCache>
                <c:formatCode>General</c:formatCode>
                <c:ptCount val="7"/>
                <c:pt idx="0">
                  <c:v>56.701030927835049</c:v>
                </c:pt>
                <c:pt idx="1">
                  <c:v>47.169811320754718</c:v>
                </c:pt>
                <c:pt idx="2">
                  <c:v>42.045454545454547</c:v>
                </c:pt>
                <c:pt idx="3">
                  <c:v>38.775510204081634</c:v>
                </c:pt>
                <c:pt idx="4">
                  <c:v>34</c:v>
                </c:pt>
                <c:pt idx="5">
                  <c:v>28.235294117647058</c:v>
                </c:pt>
                <c:pt idx="6">
                  <c:v>0</c:v>
                </c:pt>
              </c:numCache>
            </c:numRef>
          </c:val>
          <c:extLst>
            <c:ext xmlns:c16="http://schemas.microsoft.com/office/drawing/2014/chart" uri="{C3380CC4-5D6E-409C-BE32-E72D297353CC}">
              <c16:uniqueId val="{00000000-36DF-4ABD-954A-FC790DFCD49D}"/>
            </c:ext>
          </c:extLst>
        </c:ser>
        <c:dLbls>
          <c:dLblPos val="inEnd"/>
          <c:showLegendKey val="0"/>
          <c:showVal val="1"/>
          <c:showCatName val="0"/>
          <c:showSerName val="0"/>
          <c:showPercent val="0"/>
          <c:showBubbleSize val="0"/>
        </c:dLbls>
        <c:gapWidth val="315"/>
        <c:overlap val="-40"/>
        <c:axId val="388508335"/>
        <c:axId val="452591935"/>
      </c:barChart>
      <c:catAx>
        <c:axId val="388508335"/>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52591935"/>
        <c:crosses val="autoZero"/>
        <c:auto val="1"/>
        <c:lblAlgn val="ctr"/>
        <c:lblOffset val="100"/>
        <c:noMultiLvlLbl val="0"/>
      </c:catAx>
      <c:valAx>
        <c:axId val="452591935"/>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885083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[EXCEL_Workbook_and_Visualization.xlsx]pvt_toss_win_match_win%!pvt_toss_win_match_win%</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Toss_win_match_win%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'pvt_toss_win_match_win%'!$B$3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'pvt_toss_win_match_win%'!$A$4:$A$11</c:f>
              <c:strCache>
                <c:ptCount val="7"/>
                <c:pt idx="0">
                  <c:v>Chennai Super Kings</c:v>
                </c:pt>
                <c:pt idx="1">
                  <c:v>Mumbai Indians</c:v>
                </c:pt>
                <c:pt idx="2">
                  <c:v>Kolkata Knight Riders</c:v>
                </c:pt>
                <c:pt idx="3">
                  <c:v>Rajasthan Royals</c:v>
                </c:pt>
                <c:pt idx="4">
                  <c:v>Kochi Tuskers Kerala</c:v>
                </c:pt>
                <c:pt idx="5">
                  <c:v>Delhi Capitals</c:v>
                </c:pt>
                <c:pt idx="6">
                  <c:v>Punjab Kings</c:v>
                </c:pt>
              </c:strCache>
            </c:strRef>
          </c:cat>
          <c:val>
            <c:numRef>
              <c:f>'pvt_toss_win_match_win%'!$B$4:$B$11</c:f>
              <c:numCache>
                <c:formatCode>General</c:formatCode>
                <c:ptCount val="7"/>
                <c:pt idx="0">
                  <c:v>62.886597938144327</c:v>
                </c:pt>
                <c:pt idx="1">
                  <c:v>57.547169811320757</c:v>
                </c:pt>
                <c:pt idx="2">
                  <c:v>56.12244897959183</c:v>
                </c:pt>
                <c:pt idx="3">
                  <c:v>50</c:v>
                </c:pt>
                <c:pt idx="4">
                  <c:v>50</c:v>
                </c:pt>
                <c:pt idx="5">
                  <c:v>45</c:v>
                </c:pt>
                <c:pt idx="6">
                  <c:v>42.352941176470587</c:v>
                </c:pt>
              </c:numCache>
            </c:numRef>
          </c:val>
          <c:smooth val="0"/>
          <c:extLst>
            <c:ext xmlns:c16="http://schemas.microsoft.com/office/drawing/2014/chart" uri="{C3380CC4-5D6E-409C-BE32-E72D297353CC}">
              <c16:uniqueId val="{00000000-6694-4648-B1FF-7A3366F24A2A}"/>
            </c:ext>
          </c:extLst>
        </c:ser>
        <c:dLbls>
          <c:showLegendKey val="0"/>
          <c:showVal val="0"/>
          <c:showCatName val="0"/>
          <c:showSerName val="0"/>
          <c:showPercent val="0"/>
          <c:showBubbleSize val="0"/>
        </c:dLbls>
        <c:marker val="1"/>
        <c:smooth val="0"/>
        <c:axId val="375496607"/>
        <c:axId val="380159055"/>
      </c:lineChart>
      <c:catAx>
        <c:axId val="375496607"/>
        <c:scaling>
          <c:orientation val="minMax"/>
        </c:scaling>
        <c:delete val="0"/>
        <c:axPos val="b"/>
        <c:numFmt formatCode="General" sourceLinked="1"/>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80159055"/>
        <c:crosses val="autoZero"/>
        <c:auto val="1"/>
        <c:lblAlgn val="ctr"/>
        <c:lblOffset val="100"/>
        <c:noMultiLvlLbl val="0"/>
      </c:catAx>
      <c:valAx>
        <c:axId val="380159055"/>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754966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[EXCEL_Workbook_and_Visualization.xlsx]pvt_home_ground_win%!PivotTable4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Home_ground</a:t>
            </a:r>
            <a:r>
              <a:rPr lang="en-US" baseline="0"/>
              <a:t>_win %</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'pvt_home_ground_win%'!$B$3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'pvt_home_ground_win%'!$A$4:$A$11</c:f>
              <c:strCache>
                <c:ptCount val="7"/>
                <c:pt idx="0">
                  <c:v>Chennai Super Kings</c:v>
                </c:pt>
                <c:pt idx="1">
                  <c:v>Delhi Capitals</c:v>
                </c:pt>
                <c:pt idx="2">
                  <c:v>Kochi Tuskers Kerala</c:v>
                </c:pt>
                <c:pt idx="3">
                  <c:v>Kolkata Knight Riders</c:v>
                </c:pt>
                <c:pt idx="4">
                  <c:v>Mumbai Indians</c:v>
                </c:pt>
                <c:pt idx="5">
                  <c:v>Punjab Kings</c:v>
                </c:pt>
                <c:pt idx="6">
                  <c:v>Rajasthan Royals</c:v>
                </c:pt>
              </c:strCache>
            </c:strRef>
          </c:cat>
          <c:val>
            <c:numRef>
              <c:f>'pvt_home_ground_win%'!$B$4:$B$11</c:f>
              <c:numCache>
                <c:formatCode>General</c:formatCode>
                <c:ptCount val="7"/>
                <c:pt idx="0">
                  <c:v>70.175438596491219</c:v>
                </c:pt>
                <c:pt idx="1">
                  <c:v>41.891891891891895</c:v>
                </c:pt>
                <c:pt idx="2">
                  <c:v>40</c:v>
                </c:pt>
                <c:pt idx="3">
                  <c:v>58.441558441558442</c:v>
                </c:pt>
                <c:pt idx="4">
                  <c:v>52.475247524752476</c:v>
                </c:pt>
                <c:pt idx="5">
                  <c:v>44.444444444444443</c:v>
                </c:pt>
                <c:pt idx="6">
                  <c:v>68.085106382978722</c:v>
                </c:pt>
              </c:numCache>
            </c:numRef>
          </c:val>
          <c:extLst>
            <c:ext xmlns:c16="http://schemas.microsoft.com/office/drawing/2014/chart" uri="{C3380CC4-5D6E-409C-BE32-E72D297353CC}">
              <c16:uniqueId val="{00000000-5291-4C55-A8DE-26F814EAEF54}"/>
            </c:ext>
          </c:extLst>
        </c:ser>
        <c:dLbls>
          <c:showLegendKey val="0"/>
          <c:showVal val="0"/>
          <c:showCatName val="0"/>
          <c:showSerName val="0"/>
          <c:showPercent val="0"/>
          <c:showBubbleSize val="0"/>
        </c:dLbls>
        <c:gapWidth val="115"/>
        <c:overlap val="-20"/>
        <c:axId val="388477135"/>
        <c:axId val="380145743"/>
      </c:barChart>
      <c:catAx>
        <c:axId val="38847713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80145743"/>
        <c:crosses val="autoZero"/>
        <c:auto val="1"/>
        <c:lblAlgn val="ctr"/>
        <c:lblOffset val="100"/>
        <c:noMultiLvlLbl val="0"/>
      </c:catAx>
      <c:valAx>
        <c:axId val="380145743"/>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884771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[EXCEL_Workbook_and_Visualization.xlsx]pvt_matchwin%!cht_match_win_%</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Match win % from 2008-2020</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'pvt_matchwin%'!$B$3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D20-4967-AAEB-296ADAB447C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D20-4967-AAEB-296ADAB447C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1D20-4967-AAEB-296ADAB447C0}"/>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1D20-4967-AAEB-296ADAB447C0}"/>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1D20-4967-AAEB-296ADAB447C0}"/>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1D20-4967-AAEB-296ADAB447C0}"/>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1D20-4967-AAEB-296ADAB447C0}"/>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1D20-4967-AAEB-296ADAB447C0}"/>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1D20-4967-AAEB-296ADAB447C0}"/>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1D20-4967-AAEB-296ADAB447C0}"/>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1D20-4967-AAEB-296ADAB447C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'pvt_matchwin%'!$A$4:$A$11</c:f>
              <c:strCache>
                <c:ptCount val="7"/>
                <c:pt idx="0">
                  <c:v>Chennai Super Kings</c:v>
                </c:pt>
                <c:pt idx="1">
                  <c:v>Mumbai Indians</c:v>
                </c:pt>
                <c:pt idx="2">
                  <c:v>Kolkata Knight Riders</c:v>
                </c:pt>
                <c:pt idx="3">
                  <c:v>Rajasthan Royals</c:v>
                </c:pt>
                <c:pt idx="4">
                  <c:v>Punjab Kings</c:v>
                </c:pt>
                <c:pt idx="5">
                  <c:v>Delhi Capitals</c:v>
                </c:pt>
                <c:pt idx="6">
                  <c:v>Kochi Tuskers Kerala</c:v>
                </c:pt>
              </c:strCache>
            </c:strRef>
          </c:cat>
          <c:val>
            <c:numRef>
              <c:f>'pvt_matchwin%'!$B$4:$B$11</c:f>
              <c:numCache>
                <c:formatCode>General</c:formatCode>
                <c:ptCount val="7"/>
                <c:pt idx="0">
                  <c:v>59.550561797752813</c:v>
                </c:pt>
                <c:pt idx="1">
                  <c:v>59.11330049261084</c:v>
                </c:pt>
                <c:pt idx="2">
                  <c:v>51.5625</c:v>
                </c:pt>
                <c:pt idx="3">
                  <c:v>50.310559006211179</c:v>
                </c:pt>
                <c:pt idx="4">
                  <c:v>46.315789473684212</c:v>
                </c:pt>
                <c:pt idx="5">
                  <c:v>44.329896907216494</c:v>
                </c:pt>
                <c:pt idx="6">
                  <c:v>42.857142857142854</c:v>
                </c:pt>
              </c:numCache>
            </c:numRef>
          </c:val>
          <c:extLst>
            <c:ext xmlns:c16="http://schemas.microsoft.com/office/drawing/2014/chart" uri="{C3380CC4-5D6E-409C-BE32-E72D297353CC}">
              <c16:uniqueId val="{00000000-B91D-4E5E-9979-892D30AB6C7F}"/>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[EXCEL_Workbook_and_Visualization.xlsx]pvt_bowl_first_match_win%!PivotTable5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Bowl_first_match_win</a:t>
            </a:r>
            <a:r>
              <a:rPr lang="en-US" baseline="0"/>
              <a:t> %</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'pvt_bowl_first_match_win%'!$B$3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'pvt_bowl_first_match_win%'!$A$4:$A$11</c:f>
              <c:strCache>
                <c:ptCount val="7"/>
                <c:pt idx="0">
                  <c:v>Punjab Kings</c:v>
                </c:pt>
                <c:pt idx="1">
                  <c:v>Kochi Tuskers Kerala</c:v>
                </c:pt>
                <c:pt idx="2">
                  <c:v>Mumbai Indians</c:v>
                </c:pt>
                <c:pt idx="3">
                  <c:v>Kolkata Knight Riders</c:v>
                </c:pt>
                <c:pt idx="4">
                  <c:v>Chennai Super Kings</c:v>
                </c:pt>
                <c:pt idx="5">
                  <c:v>Delhi Capitals</c:v>
                </c:pt>
                <c:pt idx="6">
                  <c:v>Rajasthan Royals</c:v>
                </c:pt>
              </c:strCache>
            </c:strRef>
          </c:cat>
          <c:val>
            <c:numRef>
              <c:f>'pvt_bowl_first_match_win%'!$B$4:$B$11</c:f>
              <c:numCache>
                <c:formatCode>General</c:formatCode>
                <c:ptCount val="7"/>
                <c:pt idx="0">
                  <c:v>75.294117647058826</c:v>
                </c:pt>
                <c:pt idx="1">
                  <c:v>75</c:v>
                </c:pt>
                <c:pt idx="2">
                  <c:v>66.037735849056602</c:v>
                </c:pt>
                <c:pt idx="3">
                  <c:v>62.244897959183675</c:v>
                </c:pt>
                <c:pt idx="4">
                  <c:v>52.577319587628871</c:v>
                </c:pt>
                <c:pt idx="5">
                  <c:v>52</c:v>
                </c:pt>
                <c:pt idx="6">
                  <c:v>50</c:v>
                </c:pt>
              </c:numCache>
            </c:numRef>
          </c:val>
          <c:extLst>
            <c:ext xmlns:c16="http://schemas.microsoft.com/office/drawing/2014/chart" uri="{C3380CC4-5D6E-409C-BE32-E72D297353CC}">
              <c16:uniqueId val="{00000000-5674-42EC-A1C5-5E694D57EB41}"/>
            </c:ext>
          </c:extLst>
        </c:ser>
        <c:dLbls>
          <c:showLegendKey val="0"/>
          <c:showVal val="0"/>
          <c:showCatName val="0"/>
          <c:showSerName val="0"/>
          <c:showPercent val="0"/>
          <c:showBubbleSize val="0"/>
        </c:dLbls>
        <c:gapWidth val="115"/>
        <c:overlap val="-20"/>
        <c:axId val="388453935"/>
        <c:axId val="205086431"/>
      </c:barChart>
      <c:catAx>
        <c:axId val="38845393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5086431"/>
        <c:crosses val="autoZero"/>
        <c:auto val="1"/>
        <c:lblAlgn val="ctr"/>
        <c:lblOffset val="100"/>
        <c:noMultiLvlLbl val="0"/>
      </c:catAx>
      <c:valAx>
        <c:axId val="205086431"/>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88453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[EXCEL_Workbook_and_Visualization.xlsx]pvt_tosswin%!pvt_toss_win%</c:name>
    <c:fmtId val="0"/>
  </c:pivotSource>
  <c:chart>
    <c:title>
      <c:tx>
        <c:rich>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r>
              <a:rPr lang="en-US"/>
              <a:t>Toss</a:t>
            </a:r>
            <a:r>
              <a:rPr lang="en-US" baseline="0"/>
              <a:t> win %</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endParaRPr lang="en-US"/>
        </a:p>
      </c:txPr>
    </c:title>
    <c:autoTitleDeleted val="0"/>
    <c:pivotFmts>
      <c:pivotFmt>
        <c:idx val="0"/>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'pvt_tosswin%'!$B$3</c:f>
              <c:strCache>
                <c:ptCount val="1"/>
                <c:pt idx="0">
                  <c:v>Total</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'pvt_tosswin%'!$A$4:$A$11</c:f>
              <c:strCache>
                <c:ptCount val="7"/>
                <c:pt idx="0">
                  <c:v>Kochi Tuskers Kerala</c:v>
                </c:pt>
                <c:pt idx="1">
                  <c:v>Rajasthan Royals</c:v>
                </c:pt>
                <c:pt idx="2">
                  <c:v>Chennai Super Kings</c:v>
                </c:pt>
                <c:pt idx="3">
                  <c:v>Mumbai Indians</c:v>
                </c:pt>
                <c:pt idx="4">
                  <c:v>Delhi Capitals</c:v>
                </c:pt>
                <c:pt idx="5">
                  <c:v>Kolkata Knight Riders</c:v>
                </c:pt>
                <c:pt idx="6">
                  <c:v>Punjab Kings</c:v>
                </c:pt>
              </c:strCache>
            </c:strRef>
          </c:cat>
          <c:val>
            <c:numRef>
              <c:f>'pvt_tosswin%'!$B$4:$B$11</c:f>
              <c:numCache>
                <c:formatCode>General</c:formatCode>
                <c:ptCount val="7"/>
                <c:pt idx="0">
                  <c:v>57.142857142857139</c:v>
                </c:pt>
                <c:pt idx="1">
                  <c:v>54.658385093167702</c:v>
                </c:pt>
                <c:pt idx="2">
                  <c:v>54.49438202247191</c:v>
                </c:pt>
                <c:pt idx="3">
                  <c:v>52.216748768472911</c:v>
                </c:pt>
                <c:pt idx="4">
                  <c:v>51.546391752577314</c:v>
                </c:pt>
                <c:pt idx="5">
                  <c:v>51.041666666666664</c:v>
                </c:pt>
                <c:pt idx="6">
                  <c:v>44.736842105263158</c:v>
                </c:pt>
              </c:numCache>
            </c:numRef>
          </c:val>
          <c:extLst>
            <c:ext xmlns:c16="http://schemas.microsoft.com/office/drawing/2014/chart" uri="{C3380CC4-5D6E-409C-BE32-E72D297353CC}">
              <c16:uniqueId val="{00000000-D00F-4BF2-927C-3C5E1B8848F3}"/>
            </c:ext>
          </c:extLst>
        </c:ser>
        <c:dLbls>
          <c:showLegendKey val="0"/>
          <c:showVal val="0"/>
          <c:showCatName val="0"/>
          <c:showSerName val="0"/>
          <c:showPercent val="0"/>
          <c:showBubbleSize val="0"/>
        </c:dLbls>
        <c:gapWidth val="150"/>
        <c:axId val="375508607"/>
        <c:axId val="380144079"/>
      </c:barChart>
      <c:catAx>
        <c:axId val="375508607"/>
        <c:scaling>
          <c:orientation val="minMax"/>
        </c:scaling>
        <c:delete val="0"/>
        <c:axPos val="l"/>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380144079"/>
        <c:crosses val="autoZero"/>
        <c:auto val="1"/>
        <c:lblAlgn val="ctr"/>
        <c:lblOffset val="100"/>
        <c:noMultiLvlLbl val="0"/>
      </c:catAx>
      <c:valAx>
        <c:axId val="380144079"/>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755086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[EXCEL_Workbook_and_Visualization.xlsx]pivt_runs_scored_player!PivotTable6</c:name>
    <c:fmtId val="0"/>
  </c:pivotSource>
  <c:chart>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pivt_runs_scored_player!$B$3:$B$4</c:f>
              <c:strCache>
                <c:ptCount val="1"/>
                <c:pt idx="0">
                  <c:v>AB de Villiers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pivt_runs_scored_player!$A$5:$A$8</c:f>
              <c:strCache>
                <c:ptCount val="3"/>
                <c:pt idx="0">
                  <c:v>2019</c:v>
                </c:pt>
                <c:pt idx="1">
                  <c:v>2020</c:v>
                </c:pt>
                <c:pt idx="2">
                  <c:v>2021</c:v>
                </c:pt>
              </c:strCache>
            </c:strRef>
          </c:cat>
          <c:val>
            <c:numRef>
              <c:f>pivt_runs_scored_player!$B$5:$B$8</c:f>
              <c:numCache>
                <c:formatCode>General</c:formatCode>
                <c:ptCount val="3"/>
                <c:pt idx="0">
                  <c:v>442</c:v>
                </c:pt>
                <c:pt idx="1">
                  <c:v>454</c:v>
                </c:pt>
                <c:pt idx="2">
                  <c:v>313</c:v>
                </c:pt>
              </c:numCache>
            </c:numRef>
          </c:val>
          <c:extLst>
            <c:ext xmlns:c16="http://schemas.microsoft.com/office/drawing/2014/chart" uri="{C3380CC4-5D6E-409C-BE32-E72D297353CC}">
              <c16:uniqueId val="{00000005-F95C-4FF7-B63C-D0BFEA4DE170}"/>
            </c:ext>
          </c:extLst>
        </c:ser>
        <c:ser>
          <c:idx val="1"/>
          <c:order val="1"/>
          <c:tx>
            <c:strRef>
              <c:f>pivt_runs_scored_player!$C$3:$C$4</c:f>
              <c:strCache>
                <c:ptCount val="1"/>
                <c:pt idx="0">
                  <c:v>AK Markram</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pivt_runs_scored_player!$A$5:$A$8</c:f>
              <c:strCache>
                <c:ptCount val="3"/>
                <c:pt idx="0">
                  <c:v>2019</c:v>
                </c:pt>
                <c:pt idx="1">
                  <c:v>2020</c:v>
                </c:pt>
                <c:pt idx="2">
                  <c:v>2021</c:v>
                </c:pt>
              </c:strCache>
            </c:strRef>
          </c:cat>
          <c:val>
            <c:numRef>
              <c:f>pivt_runs_scored_player!$C$5:$C$8</c:f>
              <c:numCache>
                <c:formatCode>General</c:formatCode>
                <c:ptCount val="3"/>
                <c:pt idx="2">
                  <c:v>146</c:v>
                </c:pt>
              </c:numCache>
            </c:numRef>
          </c:val>
          <c:extLst>
            <c:ext xmlns:c16="http://schemas.microsoft.com/office/drawing/2014/chart" uri="{C3380CC4-5D6E-409C-BE32-E72D297353CC}">
              <c16:uniqueId val="{00000000-FAEF-4C13-B724-E49B43094156}"/>
            </c:ext>
          </c:extLst>
        </c:ser>
        <c:ser>
          <c:idx val="2"/>
          <c:order val="2"/>
          <c:tx>
            <c:strRef>
              <c:f>pivt_runs_scored_player!$D$3:$D$4</c:f>
              <c:strCache>
                <c:ptCount val="1"/>
                <c:pt idx="0">
                  <c:v>DA Warner</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pivt_runs_scored_player!$A$5:$A$8</c:f>
              <c:strCache>
                <c:ptCount val="3"/>
                <c:pt idx="0">
                  <c:v>2019</c:v>
                </c:pt>
                <c:pt idx="1">
                  <c:v>2020</c:v>
                </c:pt>
                <c:pt idx="2">
                  <c:v>2021</c:v>
                </c:pt>
              </c:strCache>
            </c:strRef>
          </c:cat>
          <c:val>
            <c:numRef>
              <c:f>pivt_runs_scored_player!$D$5:$D$8</c:f>
              <c:numCache>
                <c:formatCode>General</c:formatCode>
                <c:ptCount val="3"/>
                <c:pt idx="0">
                  <c:v>692</c:v>
                </c:pt>
                <c:pt idx="1">
                  <c:v>548</c:v>
                </c:pt>
                <c:pt idx="2">
                  <c:v>195</c:v>
                </c:pt>
              </c:numCache>
            </c:numRef>
          </c:val>
          <c:extLst>
            <c:ext xmlns:c16="http://schemas.microsoft.com/office/drawing/2014/chart" uri="{C3380CC4-5D6E-409C-BE32-E72D297353CC}">
              <c16:uniqueId val="{00000001-FAEF-4C13-B724-E49B43094156}"/>
            </c:ext>
          </c:extLst>
        </c:ser>
        <c:dLbls>
          <c:showLegendKey val="0"/>
          <c:showVal val="0"/>
          <c:showCatName val="0"/>
          <c:showSerName val="0"/>
          <c:showPercent val="0"/>
          <c:showBubbleSize val="0"/>
        </c:dLbls>
        <c:gapWidth val="100"/>
        <c:overlap val="-24"/>
        <c:axId val="206133615"/>
        <c:axId val="485144767"/>
      </c:barChart>
      <c:catAx>
        <c:axId val="20613361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5144767"/>
        <c:crosses val="autoZero"/>
        <c:auto val="1"/>
        <c:lblAlgn val="ctr"/>
        <c:lblOffset val="100"/>
        <c:noMultiLvlLbl val="0"/>
      </c:catAx>
      <c:valAx>
        <c:axId val="48514476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61336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[EXCEL_Workbook_and_Visualization.xlsx]pivto_expected_price!PivotTable8</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Expected</a:t>
            </a:r>
            <a:r>
              <a:rPr lang="en-US" baseline="0"/>
              <a:t>_Auction_price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pivto_expected_price!$B$3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pivto_expected_price!$A$4:$A$13</c:f>
              <c:strCache>
                <c:ptCount val="9"/>
                <c:pt idx="0">
                  <c:v>AF Milne</c:v>
                </c:pt>
                <c:pt idx="1">
                  <c:v>AJ Finch</c:v>
                </c:pt>
                <c:pt idx="2">
                  <c:v>AJ Turner</c:v>
                </c:pt>
                <c:pt idx="3">
                  <c:v>Anuj Rawat</c:v>
                </c:pt>
                <c:pt idx="4">
                  <c:v>AS Roy</c:v>
                </c:pt>
                <c:pt idx="5">
                  <c:v>Avesh Khan</c:v>
                </c:pt>
                <c:pt idx="6">
                  <c:v>DJ Hooda</c:v>
                </c:pt>
                <c:pt idx="7">
                  <c:v>F du Plessis</c:v>
                </c:pt>
                <c:pt idx="8">
                  <c:v>H Klaasen</c:v>
                </c:pt>
              </c:strCache>
            </c:strRef>
          </c:cat>
          <c:val>
            <c:numRef>
              <c:f>pivto_expected_price!$B$4:$B$13</c:f>
              <c:numCache>
                <c:formatCode>_-[$$-409]* #,##0.00_ ;_-[$$-409]* \-#,##0.00\ ;_-[$$-409]* "-"??_ ;_-@_ </c:formatCode>
                <c:ptCount val="9"/>
                <c:pt idx="0">
                  <c:v>573767</c:v>
                </c:pt>
                <c:pt idx="1">
                  <c:v>628600</c:v>
                </c:pt>
                <c:pt idx="2">
                  <c:v>71400</c:v>
                </c:pt>
                <c:pt idx="3">
                  <c:v>228600</c:v>
                </c:pt>
                <c:pt idx="4">
                  <c:v>93750</c:v>
                </c:pt>
                <c:pt idx="5">
                  <c:v>328140</c:v>
                </c:pt>
                <c:pt idx="6">
                  <c:v>705300</c:v>
                </c:pt>
                <c:pt idx="7">
                  <c:v>750000</c:v>
                </c:pt>
                <c:pt idx="8">
                  <c:v>71400</c:v>
                </c:pt>
              </c:numCache>
            </c:numRef>
          </c:val>
          <c:extLst>
            <c:ext xmlns:c16="http://schemas.microsoft.com/office/drawing/2014/chart" uri="{C3380CC4-5D6E-409C-BE32-E72D297353CC}">
              <c16:uniqueId val="{00000000-B8C0-4C64-9A9F-EB73FAEADA66}"/>
            </c:ext>
          </c:extLst>
        </c:ser>
        <c:dLbls>
          <c:dLblPos val="inEnd"/>
          <c:showLegendKey val="0"/>
          <c:showVal val="1"/>
          <c:showCatName val="0"/>
          <c:showSerName val="0"/>
          <c:showPercent val="0"/>
          <c:showBubbleSize val="0"/>
        </c:dLbls>
        <c:gapWidth val="115"/>
        <c:overlap val="-20"/>
        <c:axId val="254202479"/>
        <c:axId val="463412271"/>
      </c:barChart>
      <c:catAx>
        <c:axId val="254202479"/>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63412271"/>
        <c:crosses val="autoZero"/>
        <c:auto val="1"/>
        <c:lblAlgn val="ctr"/>
        <c:lblOffset val="100"/>
        <c:noMultiLvlLbl val="0"/>
      </c:catAx>
      <c:valAx>
        <c:axId val="463412271"/>
        <c:scaling>
          <c:orientation val="minMax"/>
        </c:scaling>
        <c:delete val="0"/>
        <c:axPos val="b"/>
        <c:majorGridlines>
          <c:spPr>
            <a:ln w="9525" cap="flat" cmpd="sng" algn="ctr">
              <a:solidFill>
                <a:schemeClr val="lt1">
                  <a:lumMod val="95000"/>
                  <a:alpha val="10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54202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[EXCEL_Workbook_and_Visualization.xlsx]pivot_4's_6's!PivotTable9</c:name>
    <c:fmtId val="0"/>
  </c:pivotSource>
  <c:chart>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barChart>
        <c:barDir val="col"/>
        <c:grouping val="clustered"/>
        <c:varyColors val="0"/>
        <c:ser>
          <c:idx val="0"/>
          <c:order val="0"/>
          <c:tx>
            <c:strRef>
              <c:f>'pivot_4''s_6''s'!$B$3</c:f>
              <c:strCache>
                <c:ptCount val="1"/>
                <c:pt idx="0">
                  <c:v>Sum of 4s hit</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'pivot_4''s_6''s'!$A$4:$A$10</c:f>
              <c:strCache>
                <c:ptCount val="6"/>
                <c:pt idx="0">
                  <c:v>AB de Villiers</c:v>
                </c:pt>
                <c:pt idx="1">
                  <c:v>AD Russell</c:v>
                </c:pt>
                <c:pt idx="2">
                  <c:v>CH Gayle</c:v>
                </c:pt>
                <c:pt idx="3">
                  <c:v>F du Plessis</c:v>
                </c:pt>
                <c:pt idx="4">
                  <c:v>GJ Maxwell</c:v>
                </c:pt>
                <c:pt idx="5">
                  <c:v>H Klaasen</c:v>
                </c:pt>
              </c:strCache>
            </c:strRef>
          </c:cat>
          <c:val>
            <c:numRef>
              <c:f>'pivot_4''s_6''s'!$B$4:$B$10</c:f>
              <c:numCache>
                <c:formatCode>General</c:formatCode>
                <c:ptCount val="6"/>
                <c:pt idx="0">
                  <c:v>87</c:v>
                </c:pt>
                <c:pt idx="1">
                  <c:v>54</c:v>
                </c:pt>
                <c:pt idx="2">
                  <c:v>81</c:v>
                </c:pt>
                <c:pt idx="3">
                  <c:v>139</c:v>
                </c:pt>
                <c:pt idx="4">
                  <c:v>57</c:v>
                </c:pt>
                <c:pt idx="5">
                  <c:v>0</c:v>
                </c:pt>
              </c:numCache>
            </c:numRef>
          </c:val>
          <c:extLst>
            <c:ext xmlns:c16="http://schemas.microsoft.com/office/drawing/2014/chart" uri="{C3380CC4-5D6E-409C-BE32-E72D297353CC}">
              <c16:uniqueId val="{00000000-6FCA-4581-8E18-ED31F53942B2}"/>
            </c:ext>
          </c:extLst>
        </c:ser>
        <c:ser>
          <c:idx val="1"/>
          <c:order val="1"/>
          <c:tx>
            <c:strRef>
              <c:f>'pivot_4''s_6''s'!$C$3</c:f>
              <c:strCache>
                <c:ptCount val="1"/>
                <c:pt idx="0">
                  <c:v>Sum of 6s hit</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'pivot_4''s_6''s'!$A$4:$A$10</c:f>
              <c:strCache>
                <c:ptCount val="6"/>
                <c:pt idx="0">
                  <c:v>AB de Villiers</c:v>
                </c:pt>
                <c:pt idx="1">
                  <c:v>AD Russell</c:v>
                </c:pt>
                <c:pt idx="2">
                  <c:v>CH Gayle</c:v>
                </c:pt>
                <c:pt idx="3">
                  <c:v>F du Plessis</c:v>
                </c:pt>
                <c:pt idx="4">
                  <c:v>GJ Maxwell</c:v>
                </c:pt>
                <c:pt idx="5">
                  <c:v>H Klaasen</c:v>
                </c:pt>
              </c:strCache>
            </c:strRef>
          </c:cat>
          <c:val>
            <c:numRef>
              <c:f>'pivot_4''s_6''s'!$C$4:$C$10</c:f>
              <c:numCache>
                <c:formatCode>General</c:formatCode>
                <c:ptCount val="6"/>
                <c:pt idx="0">
                  <c:v>65</c:v>
                </c:pt>
                <c:pt idx="1">
                  <c:v>75</c:v>
                </c:pt>
                <c:pt idx="2">
                  <c:v>65</c:v>
                </c:pt>
                <c:pt idx="3">
                  <c:v>52</c:v>
                </c:pt>
                <c:pt idx="4">
                  <c:v>21</c:v>
                </c:pt>
                <c:pt idx="5">
                  <c:v>0</c:v>
                </c:pt>
              </c:numCache>
            </c:numRef>
          </c:val>
          <c:extLst>
            <c:ext xmlns:c16="http://schemas.microsoft.com/office/drawing/2014/chart" uri="{C3380CC4-5D6E-409C-BE32-E72D297353CC}">
              <c16:uniqueId val="{00000001-6FCA-4581-8E18-ED31F53942B2}"/>
            </c:ext>
          </c:extLst>
        </c:ser>
        <c:dLbls>
          <c:showLegendKey val="0"/>
          <c:showVal val="0"/>
          <c:showCatName val="0"/>
          <c:showSerName val="0"/>
          <c:showPercent val="0"/>
          <c:showBubbleSize val="0"/>
        </c:dLbls>
        <c:gapWidth val="315"/>
        <c:overlap val="-40"/>
        <c:axId val="503212031"/>
        <c:axId val="492259439"/>
      </c:barChart>
      <c:catAx>
        <c:axId val="503212031"/>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92259439"/>
        <c:crosses val="autoZero"/>
        <c:auto val="1"/>
        <c:lblAlgn val="ctr"/>
        <c:lblOffset val="100"/>
        <c:noMultiLvlLbl val="0"/>
      </c:catAx>
      <c:valAx>
        <c:axId val="492259439"/>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03212031"/>
        <c:crosses val="autoZero"/>
        <c:crossBetween val="between"/>
      </c:valAx>
      <c:dTable>
        <c:showHorzBorder val="1"/>
        <c:showVertBorder val="1"/>
        <c:showOutline val="1"/>
        <c:showKeys val="1"/>
        <c:spPr>
          <a:noFill/>
          <a:ln w="9525">
            <a:solidFill>
              <a:schemeClr val="dk1">
                <a:lumMod val="50000"/>
                <a:lumOff val="50000"/>
              </a:schemeClr>
            </a:solidFill>
          </a:ln>
          <a:effectLst/>
        </c:spPr>
        <c:txPr>
          <a:bodyPr rot="0" spcFirstLastPara="1" vertOverflow="ellipsis" vert="horz" wrap="square" anchor="ctr" anchorCtr="1"/>
          <a:lstStyle/>
          <a:p>
            <a:pPr rtl="0">
              <a:defRPr sz="900" b="0" i="0" u="none" strike="noStrike" kern="1200" baseline="0">
                <a:solidFill>
                  <a:schemeClr val="lt1">
                    <a:lumMod val="7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[EXCEL_Workbook_and_Visualization.xlsx]pvt_batfirstwin%!PivotTable2</c:name>
    <c:fmtId val="1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Bat_first_match_win_%</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1840794024159892E-3"/>
              <c:y val="5.115426260987283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2736317609663957E-2"/>
              <c:y val="-2.085016667048308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'pvt_batfirstwin%'!$B$1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3C6-4D44-9D51-28F372B4A4D0}"/>
              </c:ext>
            </c:extLst>
          </c:dPt>
          <c:dPt>
            <c:idx val="2"/>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0-FF11-4D80-A2C2-7C27367CE719}"/>
              </c:ext>
            </c:extLst>
          </c:dPt>
          <c:dLbls>
            <c:dLbl>
              <c:idx val="0"/>
              <c:layout>
                <c:manualLayout>
                  <c:x val="3.1840794024159892E-3"/>
                  <c:y val="5.1154262609872832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3C6-4D44-9D51-28F372B4A4D0}"/>
                </c:ext>
              </c:extLst>
            </c:dLbl>
            <c:dLbl>
              <c:idx val="2"/>
              <c:layout>
                <c:manualLayout>
                  <c:x val="1.2736317609663957E-2"/>
                  <c:y val="-2.085016667048308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F11-4D80-A2C2-7C27367CE71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'pvt_batfirstwin%'!$A$2:$A$9</c:f>
              <c:strCache>
                <c:ptCount val="7"/>
                <c:pt idx="0">
                  <c:v>Chennai Super Kings</c:v>
                </c:pt>
                <c:pt idx="1">
                  <c:v>Mumbai Indians</c:v>
                </c:pt>
                <c:pt idx="2">
                  <c:v>Rajasthan Royals</c:v>
                </c:pt>
                <c:pt idx="3">
                  <c:v>Kolkata Knight Riders</c:v>
                </c:pt>
                <c:pt idx="4">
                  <c:v>Delhi Capitals</c:v>
                </c:pt>
                <c:pt idx="5">
                  <c:v>Punjab Kings</c:v>
                </c:pt>
                <c:pt idx="6">
                  <c:v>Kochi Tuskers Kerala</c:v>
                </c:pt>
              </c:strCache>
            </c:strRef>
          </c:cat>
          <c:val>
            <c:numRef>
              <c:f>'pvt_batfirstwin%'!$B$2:$B$9</c:f>
              <c:numCache>
                <c:formatCode>General</c:formatCode>
                <c:ptCount val="7"/>
                <c:pt idx="0">
                  <c:v>56.701030927835049</c:v>
                </c:pt>
                <c:pt idx="1">
                  <c:v>47.169811320754718</c:v>
                </c:pt>
                <c:pt idx="2">
                  <c:v>42.045454545454547</c:v>
                </c:pt>
                <c:pt idx="3">
                  <c:v>38.775510204081634</c:v>
                </c:pt>
                <c:pt idx="4">
                  <c:v>34</c:v>
                </c:pt>
                <c:pt idx="5">
                  <c:v>28.235294117647058</c:v>
                </c:pt>
                <c:pt idx="6">
                  <c:v>0</c:v>
                </c:pt>
              </c:numCache>
            </c:numRef>
          </c:val>
          <c:extLst>
            <c:ext xmlns:c16="http://schemas.microsoft.com/office/drawing/2014/chart" uri="{C3380CC4-5D6E-409C-BE32-E72D297353CC}">
              <c16:uniqueId val="{00000000-63C6-4D44-9D51-28F372B4A4D0}"/>
            </c:ext>
          </c:extLst>
        </c:ser>
        <c:dLbls>
          <c:dLblPos val="inEnd"/>
          <c:showLegendKey val="0"/>
          <c:showVal val="1"/>
          <c:showCatName val="0"/>
          <c:showSerName val="0"/>
          <c:showPercent val="0"/>
          <c:showBubbleSize val="0"/>
        </c:dLbls>
        <c:gapWidth val="100"/>
        <c:overlap val="-24"/>
        <c:axId val="388508335"/>
        <c:axId val="452591935"/>
      </c:barChart>
      <c:catAx>
        <c:axId val="38850833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2591935"/>
        <c:crosses val="autoZero"/>
        <c:auto val="1"/>
        <c:lblAlgn val="ctr"/>
        <c:lblOffset val="100"/>
        <c:noMultiLvlLbl val="0"/>
      </c:catAx>
      <c:valAx>
        <c:axId val="45259193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885083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[EXCEL_Workbook_and_Visualization.xlsx]pvt_toss_win_match_win%!pvt_toss_win_match_win%</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Toss_win_match_win%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'pvt_toss_win_match_win%'!$B$3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'pvt_toss_win_match_win%'!$A$4:$A$11</c:f>
              <c:strCache>
                <c:ptCount val="7"/>
                <c:pt idx="0">
                  <c:v>Chennai Super Kings</c:v>
                </c:pt>
                <c:pt idx="1">
                  <c:v>Mumbai Indians</c:v>
                </c:pt>
                <c:pt idx="2">
                  <c:v>Kolkata Knight Riders</c:v>
                </c:pt>
                <c:pt idx="3">
                  <c:v>Rajasthan Royals</c:v>
                </c:pt>
                <c:pt idx="4">
                  <c:v>Kochi Tuskers Kerala</c:v>
                </c:pt>
                <c:pt idx="5">
                  <c:v>Delhi Capitals</c:v>
                </c:pt>
                <c:pt idx="6">
                  <c:v>Punjab Kings</c:v>
                </c:pt>
              </c:strCache>
            </c:strRef>
          </c:cat>
          <c:val>
            <c:numRef>
              <c:f>'pvt_toss_win_match_win%'!$B$4:$B$11</c:f>
              <c:numCache>
                <c:formatCode>General</c:formatCode>
                <c:ptCount val="7"/>
                <c:pt idx="0">
                  <c:v>62.886597938144327</c:v>
                </c:pt>
                <c:pt idx="1">
                  <c:v>57.547169811320757</c:v>
                </c:pt>
                <c:pt idx="2">
                  <c:v>56.12244897959183</c:v>
                </c:pt>
                <c:pt idx="3">
                  <c:v>50</c:v>
                </c:pt>
                <c:pt idx="4">
                  <c:v>50</c:v>
                </c:pt>
                <c:pt idx="5">
                  <c:v>45</c:v>
                </c:pt>
                <c:pt idx="6">
                  <c:v>42.352941176470587</c:v>
                </c:pt>
              </c:numCache>
            </c:numRef>
          </c:val>
          <c:smooth val="0"/>
          <c:extLst>
            <c:ext xmlns:c16="http://schemas.microsoft.com/office/drawing/2014/chart" uri="{C3380CC4-5D6E-409C-BE32-E72D297353CC}">
              <c16:uniqueId val="{00000000-37BE-4ACF-8EAE-649C390CFBB1}"/>
            </c:ext>
          </c:extLst>
        </c:ser>
        <c:dLbls>
          <c:showLegendKey val="0"/>
          <c:showVal val="0"/>
          <c:showCatName val="0"/>
          <c:showSerName val="0"/>
          <c:showPercent val="0"/>
          <c:showBubbleSize val="0"/>
        </c:dLbls>
        <c:marker val="1"/>
        <c:smooth val="0"/>
        <c:axId val="375496607"/>
        <c:axId val="380159055"/>
      </c:lineChart>
      <c:catAx>
        <c:axId val="375496607"/>
        <c:scaling>
          <c:orientation val="minMax"/>
        </c:scaling>
        <c:delete val="0"/>
        <c:axPos val="b"/>
        <c:numFmt formatCode="General" sourceLinked="1"/>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80159055"/>
        <c:crosses val="autoZero"/>
        <c:auto val="1"/>
        <c:lblAlgn val="ctr"/>
        <c:lblOffset val="100"/>
        <c:noMultiLvlLbl val="0"/>
      </c:catAx>
      <c:valAx>
        <c:axId val="380159055"/>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754966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[EXCEL_Workbook_and_Visualization.xlsx]pvt_home_ground_win%!PivotTable4</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Home_ground</a:t>
            </a:r>
            <a:r>
              <a:rPr lang="en-US" baseline="0"/>
              <a:t>_win %</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'pvt_home_ground_win%'!$B$3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'pvt_home_ground_win%'!$A$4:$A$11</c:f>
              <c:strCache>
                <c:ptCount val="7"/>
                <c:pt idx="0">
                  <c:v>Chennai Super Kings</c:v>
                </c:pt>
                <c:pt idx="1">
                  <c:v>Delhi Capitals</c:v>
                </c:pt>
                <c:pt idx="2">
                  <c:v>Kochi Tuskers Kerala</c:v>
                </c:pt>
                <c:pt idx="3">
                  <c:v>Kolkata Knight Riders</c:v>
                </c:pt>
                <c:pt idx="4">
                  <c:v>Mumbai Indians</c:v>
                </c:pt>
                <c:pt idx="5">
                  <c:v>Punjab Kings</c:v>
                </c:pt>
                <c:pt idx="6">
                  <c:v>Rajasthan Royals</c:v>
                </c:pt>
              </c:strCache>
            </c:strRef>
          </c:cat>
          <c:val>
            <c:numRef>
              <c:f>'pvt_home_ground_win%'!$B$4:$B$11</c:f>
              <c:numCache>
                <c:formatCode>General</c:formatCode>
                <c:ptCount val="7"/>
                <c:pt idx="0">
                  <c:v>70.175438596491219</c:v>
                </c:pt>
                <c:pt idx="1">
                  <c:v>41.891891891891895</c:v>
                </c:pt>
                <c:pt idx="2">
                  <c:v>40</c:v>
                </c:pt>
                <c:pt idx="3">
                  <c:v>58.441558441558442</c:v>
                </c:pt>
                <c:pt idx="4">
                  <c:v>52.475247524752476</c:v>
                </c:pt>
                <c:pt idx="5">
                  <c:v>44.444444444444443</c:v>
                </c:pt>
                <c:pt idx="6">
                  <c:v>68.085106382978722</c:v>
                </c:pt>
              </c:numCache>
            </c:numRef>
          </c:val>
          <c:extLst>
            <c:ext xmlns:c16="http://schemas.microsoft.com/office/drawing/2014/chart" uri="{C3380CC4-5D6E-409C-BE32-E72D297353CC}">
              <c16:uniqueId val="{00000000-4CC9-445A-9E61-1C5C6BFB78A6}"/>
            </c:ext>
          </c:extLst>
        </c:ser>
        <c:dLbls>
          <c:showLegendKey val="0"/>
          <c:showVal val="0"/>
          <c:showCatName val="0"/>
          <c:showSerName val="0"/>
          <c:showPercent val="0"/>
          <c:showBubbleSize val="0"/>
        </c:dLbls>
        <c:gapWidth val="115"/>
        <c:overlap val="-20"/>
        <c:axId val="388477135"/>
        <c:axId val="380145743"/>
      </c:barChart>
      <c:catAx>
        <c:axId val="38847713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80145743"/>
        <c:crosses val="autoZero"/>
        <c:auto val="1"/>
        <c:lblAlgn val="ctr"/>
        <c:lblOffset val="100"/>
        <c:noMultiLvlLbl val="0"/>
      </c:catAx>
      <c:valAx>
        <c:axId val="380145743"/>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884771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[EXCEL_Workbook_and_Visualization.xlsx]pvt_matchwin%!cht_match_win_%</c:name>
    <c:fmtId val="1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Match win % from 2008-2020</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'pvt_matchwin%'!$B$3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A1A1-498A-A752-866EC9E419E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A1A1-498A-A752-866EC9E419E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A1A1-498A-A752-866EC9E419ED}"/>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A1A1-498A-A752-866EC9E419ED}"/>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A1A1-498A-A752-866EC9E419ED}"/>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A1A1-498A-A752-866EC9E419ED}"/>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A1A1-498A-A752-866EC9E419ED}"/>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A1A1-498A-A752-866EC9E419ED}"/>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A1A1-498A-A752-866EC9E419ED}"/>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A1A1-498A-A752-866EC9E419ED}"/>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A1A1-498A-A752-866EC9E419E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'pvt_matchwin%'!$A$4:$A$11</c:f>
              <c:strCache>
                <c:ptCount val="7"/>
                <c:pt idx="0">
                  <c:v>Chennai Super Kings</c:v>
                </c:pt>
                <c:pt idx="1">
                  <c:v>Mumbai Indians</c:v>
                </c:pt>
                <c:pt idx="2">
                  <c:v>Kolkata Knight Riders</c:v>
                </c:pt>
                <c:pt idx="3">
                  <c:v>Rajasthan Royals</c:v>
                </c:pt>
                <c:pt idx="4">
                  <c:v>Punjab Kings</c:v>
                </c:pt>
                <c:pt idx="5">
                  <c:v>Delhi Capitals</c:v>
                </c:pt>
                <c:pt idx="6">
                  <c:v>Kochi Tuskers Kerala</c:v>
                </c:pt>
              </c:strCache>
            </c:strRef>
          </c:cat>
          <c:val>
            <c:numRef>
              <c:f>'pvt_matchwin%'!$B$4:$B$11</c:f>
              <c:numCache>
                <c:formatCode>General</c:formatCode>
                <c:ptCount val="7"/>
                <c:pt idx="0">
                  <c:v>59.550561797752813</c:v>
                </c:pt>
                <c:pt idx="1">
                  <c:v>59.11330049261084</c:v>
                </c:pt>
                <c:pt idx="2">
                  <c:v>51.5625</c:v>
                </c:pt>
                <c:pt idx="3">
                  <c:v>50.310559006211179</c:v>
                </c:pt>
                <c:pt idx="4">
                  <c:v>46.315789473684212</c:v>
                </c:pt>
                <c:pt idx="5">
                  <c:v>44.329896907216494</c:v>
                </c:pt>
                <c:pt idx="6">
                  <c:v>42.857142857142854</c:v>
                </c:pt>
              </c:numCache>
            </c:numRef>
          </c:val>
          <c:extLst>
            <c:ext xmlns:c16="http://schemas.microsoft.com/office/drawing/2014/chart" uri="{C3380CC4-5D6E-409C-BE32-E72D297353CC}">
              <c16:uniqueId val="{00000016-A1A1-498A-A752-866EC9E419ED}"/>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[EXCEL_Workbook_and_Visualization.xlsx]pivt_runs_scored_player!PivotTable6</c:name>
    <c:fmtId val="8"/>
  </c:pivotSource>
  <c:chart>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pivt_runs_scored_player!$B$3:$B$4</c:f>
              <c:strCache>
                <c:ptCount val="1"/>
                <c:pt idx="0">
                  <c:v>AB de Villiers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pivt_runs_scored_player!$A$5:$A$8</c:f>
              <c:strCache>
                <c:ptCount val="3"/>
                <c:pt idx="0">
                  <c:v>2019</c:v>
                </c:pt>
                <c:pt idx="1">
                  <c:v>2020</c:v>
                </c:pt>
                <c:pt idx="2">
                  <c:v>2021</c:v>
                </c:pt>
              </c:strCache>
            </c:strRef>
          </c:cat>
          <c:val>
            <c:numRef>
              <c:f>pivt_runs_scored_player!$B$5:$B$8</c:f>
              <c:numCache>
                <c:formatCode>General</c:formatCode>
                <c:ptCount val="3"/>
                <c:pt idx="0">
                  <c:v>442</c:v>
                </c:pt>
                <c:pt idx="1">
                  <c:v>454</c:v>
                </c:pt>
                <c:pt idx="2">
                  <c:v>313</c:v>
                </c:pt>
              </c:numCache>
            </c:numRef>
          </c:val>
          <c:extLst>
            <c:ext xmlns:c16="http://schemas.microsoft.com/office/drawing/2014/chart" uri="{C3380CC4-5D6E-409C-BE32-E72D297353CC}">
              <c16:uniqueId val="{00000000-4E03-440B-8CD9-4251FEC56379}"/>
            </c:ext>
          </c:extLst>
        </c:ser>
        <c:ser>
          <c:idx val="1"/>
          <c:order val="1"/>
          <c:tx>
            <c:strRef>
              <c:f>pivt_runs_scored_player!$C$3:$C$4</c:f>
              <c:strCache>
                <c:ptCount val="1"/>
                <c:pt idx="0">
                  <c:v>AK Markram</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pivt_runs_scored_player!$A$5:$A$8</c:f>
              <c:strCache>
                <c:ptCount val="3"/>
                <c:pt idx="0">
                  <c:v>2019</c:v>
                </c:pt>
                <c:pt idx="1">
                  <c:v>2020</c:v>
                </c:pt>
                <c:pt idx="2">
                  <c:v>2021</c:v>
                </c:pt>
              </c:strCache>
            </c:strRef>
          </c:cat>
          <c:val>
            <c:numRef>
              <c:f>pivt_runs_scored_player!$C$5:$C$8</c:f>
              <c:numCache>
                <c:formatCode>General</c:formatCode>
                <c:ptCount val="3"/>
                <c:pt idx="2">
                  <c:v>146</c:v>
                </c:pt>
              </c:numCache>
            </c:numRef>
          </c:val>
          <c:extLst>
            <c:ext xmlns:c16="http://schemas.microsoft.com/office/drawing/2014/chart" uri="{C3380CC4-5D6E-409C-BE32-E72D297353CC}">
              <c16:uniqueId val="{00000007-4E03-440B-8CD9-4251FEC56379}"/>
            </c:ext>
          </c:extLst>
        </c:ser>
        <c:ser>
          <c:idx val="2"/>
          <c:order val="2"/>
          <c:tx>
            <c:strRef>
              <c:f>pivt_runs_scored_player!$D$3:$D$4</c:f>
              <c:strCache>
                <c:ptCount val="1"/>
                <c:pt idx="0">
                  <c:v>DA Warner</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pivt_runs_scored_player!$A$5:$A$8</c:f>
              <c:strCache>
                <c:ptCount val="3"/>
                <c:pt idx="0">
                  <c:v>2019</c:v>
                </c:pt>
                <c:pt idx="1">
                  <c:v>2020</c:v>
                </c:pt>
                <c:pt idx="2">
                  <c:v>2021</c:v>
                </c:pt>
              </c:strCache>
            </c:strRef>
          </c:cat>
          <c:val>
            <c:numRef>
              <c:f>pivt_runs_scored_player!$D$5:$D$8</c:f>
              <c:numCache>
                <c:formatCode>General</c:formatCode>
                <c:ptCount val="3"/>
                <c:pt idx="0">
                  <c:v>692</c:v>
                </c:pt>
                <c:pt idx="1">
                  <c:v>548</c:v>
                </c:pt>
                <c:pt idx="2">
                  <c:v>195</c:v>
                </c:pt>
              </c:numCache>
            </c:numRef>
          </c:val>
          <c:extLst>
            <c:ext xmlns:c16="http://schemas.microsoft.com/office/drawing/2014/chart" uri="{C3380CC4-5D6E-409C-BE32-E72D297353CC}">
              <c16:uniqueId val="{00000008-4E03-440B-8CD9-4251FEC56379}"/>
            </c:ext>
          </c:extLst>
        </c:ser>
        <c:dLbls>
          <c:showLegendKey val="0"/>
          <c:showVal val="0"/>
          <c:showCatName val="0"/>
          <c:showSerName val="0"/>
          <c:showPercent val="0"/>
          <c:showBubbleSize val="0"/>
        </c:dLbls>
        <c:gapWidth val="100"/>
        <c:overlap val="-24"/>
        <c:axId val="206133615"/>
        <c:axId val="485144767"/>
      </c:barChart>
      <c:catAx>
        <c:axId val="20613361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5144767"/>
        <c:crosses val="autoZero"/>
        <c:auto val="1"/>
        <c:lblAlgn val="ctr"/>
        <c:lblOffset val="100"/>
        <c:noMultiLvlLbl val="0"/>
      </c:catAx>
      <c:valAx>
        <c:axId val="48514476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61336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[EXCEL_Workbook_and_Visualization.xlsx]pivto_expected_price!PivotTable8</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Expected</a:t>
            </a:r>
            <a:r>
              <a:rPr lang="en-US" baseline="0"/>
              <a:t>_Auction_price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pivto_expected_price!$B$3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pivto_expected_price!$A$4:$A$13</c:f>
              <c:strCache>
                <c:ptCount val="9"/>
                <c:pt idx="0">
                  <c:v>AF Milne</c:v>
                </c:pt>
                <c:pt idx="1">
                  <c:v>AJ Finch</c:v>
                </c:pt>
                <c:pt idx="2">
                  <c:v>AJ Turner</c:v>
                </c:pt>
                <c:pt idx="3">
                  <c:v>Anuj Rawat</c:v>
                </c:pt>
                <c:pt idx="4">
                  <c:v>AS Roy</c:v>
                </c:pt>
                <c:pt idx="5">
                  <c:v>Avesh Khan</c:v>
                </c:pt>
                <c:pt idx="6">
                  <c:v>DJ Hooda</c:v>
                </c:pt>
                <c:pt idx="7">
                  <c:v>F du Plessis</c:v>
                </c:pt>
                <c:pt idx="8">
                  <c:v>H Klaasen</c:v>
                </c:pt>
              </c:strCache>
            </c:strRef>
          </c:cat>
          <c:val>
            <c:numRef>
              <c:f>pivto_expected_price!$B$4:$B$13</c:f>
              <c:numCache>
                <c:formatCode>_-[$$-409]* #,##0.00_ ;_-[$$-409]* \-#,##0.00\ ;_-[$$-409]* "-"??_ ;_-@_ </c:formatCode>
                <c:ptCount val="9"/>
                <c:pt idx="0">
                  <c:v>573767</c:v>
                </c:pt>
                <c:pt idx="1">
                  <c:v>628600</c:v>
                </c:pt>
                <c:pt idx="2">
                  <c:v>71400</c:v>
                </c:pt>
                <c:pt idx="3">
                  <c:v>228600</c:v>
                </c:pt>
                <c:pt idx="4">
                  <c:v>93750</c:v>
                </c:pt>
                <c:pt idx="5">
                  <c:v>328140</c:v>
                </c:pt>
                <c:pt idx="6">
                  <c:v>705300</c:v>
                </c:pt>
                <c:pt idx="7">
                  <c:v>750000</c:v>
                </c:pt>
                <c:pt idx="8">
                  <c:v>71400</c:v>
                </c:pt>
              </c:numCache>
            </c:numRef>
          </c:val>
          <c:extLst>
            <c:ext xmlns:c16="http://schemas.microsoft.com/office/drawing/2014/chart" uri="{C3380CC4-5D6E-409C-BE32-E72D297353CC}">
              <c16:uniqueId val="{00000000-73ED-4422-997E-B2227DC1F8F7}"/>
            </c:ext>
          </c:extLst>
        </c:ser>
        <c:dLbls>
          <c:dLblPos val="inEnd"/>
          <c:showLegendKey val="0"/>
          <c:showVal val="1"/>
          <c:showCatName val="0"/>
          <c:showSerName val="0"/>
          <c:showPercent val="0"/>
          <c:showBubbleSize val="0"/>
        </c:dLbls>
        <c:gapWidth val="115"/>
        <c:overlap val="-20"/>
        <c:axId val="254202479"/>
        <c:axId val="463412271"/>
      </c:barChart>
      <c:catAx>
        <c:axId val="254202479"/>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63412271"/>
        <c:crosses val="autoZero"/>
        <c:auto val="1"/>
        <c:lblAlgn val="ctr"/>
        <c:lblOffset val="100"/>
        <c:noMultiLvlLbl val="0"/>
      </c:catAx>
      <c:valAx>
        <c:axId val="463412271"/>
        <c:scaling>
          <c:orientation val="minMax"/>
        </c:scaling>
        <c:delete val="0"/>
        <c:axPos val="b"/>
        <c:majorGridlines>
          <c:spPr>
            <a:ln w="9525" cap="flat" cmpd="sng" algn="ctr">
              <a:solidFill>
                <a:schemeClr val="lt1">
                  <a:lumMod val="95000"/>
                  <a:alpha val="10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54202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[EXCEL_Workbook_and_Visualization.xlsx]pvt_bowl_first_match_win%!PivotTable5</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Bowl_first_match_win</a:t>
            </a:r>
            <a:r>
              <a:rPr lang="en-US" baseline="0"/>
              <a:t> %</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'pvt_bowl_first_match_win%'!$B$3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'pvt_bowl_first_match_win%'!$A$4:$A$11</c:f>
              <c:strCache>
                <c:ptCount val="7"/>
                <c:pt idx="0">
                  <c:v>Punjab Kings</c:v>
                </c:pt>
                <c:pt idx="1">
                  <c:v>Kochi Tuskers Kerala</c:v>
                </c:pt>
                <c:pt idx="2">
                  <c:v>Mumbai Indians</c:v>
                </c:pt>
                <c:pt idx="3">
                  <c:v>Kolkata Knight Riders</c:v>
                </c:pt>
                <c:pt idx="4">
                  <c:v>Chennai Super Kings</c:v>
                </c:pt>
                <c:pt idx="5">
                  <c:v>Delhi Capitals</c:v>
                </c:pt>
                <c:pt idx="6">
                  <c:v>Rajasthan Royals</c:v>
                </c:pt>
              </c:strCache>
            </c:strRef>
          </c:cat>
          <c:val>
            <c:numRef>
              <c:f>'pvt_bowl_first_match_win%'!$B$4:$B$11</c:f>
              <c:numCache>
                <c:formatCode>General</c:formatCode>
                <c:ptCount val="7"/>
                <c:pt idx="0">
                  <c:v>75.294117647058826</c:v>
                </c:pt>
                <c:pt idx="1">
                  <c:v>75</c:v>
                </c:pt>
                <c:pt idx="2">
                  <c:v>66.037735849056602</c:v>
                </c:pt>
                <c:pt idx="3">
                  <c:v>62.244897959183675</c:v>
                </c:pt>
                <c:pt idx="4">
                  <c:v>52.577319587628871</c:v>
                </c:pt>
                <c:pt idx="5">
                  <c:v>52</c:v>
                </c:pt>
                <c:pt idx="6">
                  <c:v>50</c:v>
                </c:pt>
              </c:numCache>
            </c:numRef>
          </c:val>
          <c:extLst>
            <c:ext xmlns:c16="http://schemas.microsoft.com/office/drawing/2014/chart" uri="{C3380CC4-5D6E-409C-BE32-E72D297353CC}">
              <c16:uniqueId val="{00000000-B871-4B5E-8CED-C91C1C9E3B0D}"/>
            </c:ext>
          </c:extLst>
        </c:ser>
        <c:dLbls>
          <c:showLegendKey val="0"/>
          <c:showVal val="0"/>
          <c:showCatName val="0"/>
          <c:showSerName val="0"/>
          <c:showPercent val="0"/>
          <c:showBubbleSize val="0"/>
        </c:dLbls>
        <c:gapWidth val="115"/>
        <c:overlap val="-20"/>
        <c:axId val="388453935"/>
        <c:axId val="205086431"/>
      </c:barChart>
      <c:catAx>
        <c:axId val="38845393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5086431"/>
        <c:crosses val="autoZero"/>
        <c:auto val="1"/>
        <c:lblAlgn val="ctr"/>
        <c:lblOffset val="100"/>
        <c:noMultiLvlLbl val="0"/>
      </c:catAx>
      <c:valAx>
        <c:axId val="205086431"/>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88453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[EXCEL_Workbook_and_Visualization.xlsx]pvt_tosswin%!pvt_toss_win%</c:name>
    <c:fmtId val="7"/>
  </c:pivotSource>
  <c:chart>
    <c:title>
      <c:tx>
        <c:rich>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r>
              <a:rPr lang="en-US"/>
              <a:t>Toss</a:t>
            </a:r>
            <a:r>
              <a:rPr lang="en-US" baseline="0"/>
              <a:t> win %</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endParaRPr lang="en-US"/>
        </a:p>
      </c:txPr>
    </c:title>
    <c:autoTitleDeleted val="0"/>
    <c:pivotFmts>
      <c:pivotFmt>
        <c:idx val="0"/>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'pvt_tosswin%'!$B$3</c:f>
              <c:strCache>
                <c:ptCount val="1"/>
                <c:pt idx="0">
                  <c:v>Total</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'pvt_tosswin%'!$A$4:$A$11</c:f>
              <c:strCache>
                <c:ptCount val="7"/>
                <c:pt idx="0">
                  <c:v>Kochi Tuskers Kerala</c:v>
                </c:pt>
                <c:pt idx="1">
                  <c:v>Rajasthan Royals</c:v>
                </c:pt>
                <c:pt idx="2">
                  <c:v>Chennai Super Kings</c:v>
                </c:pt>
                <c:pt idx="3">
                  <c:v>Mumbai Indians</c:v>
                </c:pt>
                <c:pt idx="4">
                  <c:v>Delhi Capitals</c:v>
                </c:pt>
                <c:pt idx="5">
                  <c:v>Kolkata Knight Riders</c:v>
                </c:pt>
                <c:pt idx="6">
                  <c:v>Punjab Kings</c:v>
                </c:pt>
              </c:strCache>
            </c:strRef>
          </c:cat>
          <c:val>
            <c:numRef>
              <c:f>'pvt_tosswin%'!$B$4:$B$11</c:f>
              <c:numCache>
                <c:formatCode>General</c:formatCode>
                <c:ptCount val="7"/>
                <c:pt idx="0">
                  <c:v>57.142857142857139</c:v>
                </c:pt>
                <c:pt idx="1">
                  <c:v>54.658385093167702</c:v>
                </c:pt>
                <c:pt idx="2">
                  <c:v>54.49438202247191</c:v>
                </c:pt>
                <c:pt idx="3">
                  <c:v>52.216748768472911</c:v>
                </c:pt>
                <c:pt idx="4">
                  <c:v>51.546391752577314</c:v>
                </c:pt>
                <c:pt idx="5">
                  <c:v>51.041666666666664</c:v>
                </c:pt>
                <c:pt idx="6">
                  <c:v>44.736842105263158</c:v>
                </c:pt>
              </c:numCache>
            </c:numRef>
          </c:val>
          <c:extLst>
            <c:ext xmlns:c16="http://schemas.microsoft.com/office/drawing/2014/chart" uri="{C3380CC4-5D6E-409C-BE32-E72D297353CC}">
              <c16:uniqueId val="{00000000-4610-43F9-8CF7-8410D76BCB09}"/>
            </c:ext>
          </c:extLst>
        </c:ser>
        <c:dLbls>
          <c:showLegendKey val="0"/>
          <c:showVal val="0"/>
          <c:showCatName val="0"/>
          <c:showSerName val="0"/>
          <c:showPercent val="0"/>
          <c:showBubbleSize val="0"/>
        </c:dLbls>
        <c:gapWidth val="150"/>
        <c:axId val="375508607"/>
        <c:axId val="380144079"/>
      </c:barChart>
      <c:catAx>
        <c:axId val="375508607"/>
        <c:scaling>
          <c:orientation val="minMax"/>
        </c:scaling>
        <c:delete val="0"/>
        <c:axPos val="l"/>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380144079"/>
        <c:crosses val="autoZero"/>
        <c:auto val="1"/>
        <c:lblAlgn val="ctr"/>
        <c:lblOffset val="100"/>
        <c:noMultiLvlLbl val="0"/>
      </c:catAx>
      <c:valAx>
        <c:axId val="380144079"/>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755086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[EXCEL_Workbook_and_Visualization.xlsx]pivot_4's_6's!PivotTable9</c:name>
    <c:fmtId val="8"/>
  </c:pivotSource>
  <c:chart>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barChart>
        <c:barDir val="col"/>
        <c:grouping val="clustered"/>
        <c:varyColors val="0"/>
        <c:ser>
          <c:idx val="0"/>
          <c:order val="0"/>
          <c:tx>
            <c:strRef>
              <c:f>'pivot_4''s_6''s'!$B$3</c:f>
              <c:strCache>
                <c:ptCount val="1"/>
                <c:pt idx="0">
                  <c:v>Sum of 4s hit</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'pivot_4''s_6''s'!$A$4:$A$10</c:f>
              <c:strCache>
                <c:ptCount val="6"/>
                <c:pt idx="0">
                  <c:v>AB de Villiers</c:v>
                </c:pt>
                <c:pt idx="1">
                  <c:v>AD Russell</c:v>
                </c:pt>
                <c:pt idx="2">
                  <c:v>CH Gayle</c:v>
                </c:pt>
                <c:pt idx="3">
                  <c:v>F du Plessis</c:v>
                </c:pt>
                <c:pt idx="4">
                  <c:v>GJ Maxwell</c:v>
                </c:pt>
                <c:pt idx="5">
                  <c:v>H Klaasen</c:v>
                </c:pt>
              </c:strCache>
            </c:strRef>
          </c:cat>
          <c:val>
            <c:numRef>
              <c:f>'pivot_4''s_6''s'!$B$4:$B$10</c:f>
              <c:numCache>
                <c:formatCode>General</c:formatCode>
                <c:ptCount val="6"/>
                <c:pt idx="0">
                  <c:v>87</c:v>
                </c:pt>
                <c:pt idx="1">
                  <c:v>54</c:v>
                </c:pt>
                <c:pt idx="2">
                  <c:v>81</c:v>
                </c:pt>
                <c:pt idx="3">
                  <c:v>139</c:v>
                </c:pt>
                <c:pt idx="4">
                  <c:v>57</c:v>
                </c:pt>
                <c:pt idx="5">
                  <c:v>0</c:v>
                </c:pt>
              </c:numCache>
            </c:numRef>
          </c:val>
          <c:extLst>
            <c:ext xmlns:c16="http://schemas.microsoft.com/office/drawing/2014/chart" uri="{C3380CC4-5D6E-409C-BE32-E72D297353CC}">
              <c16:uniqueId val="{00000000-E589-459E-B72E-31EF604785C7}"/>
            </c:ext>
          </c:extLst>
        </c:ser>
        <c:ser>
          <c:idx val="1"/>
          <c:order val="1"/>
          <c:tx>
            <c:strRef>
              <c:f>'pivot_4''s_6''s'!$C$3</c:f>
              <c:strCache>
                <c:ptCount val="1"/>
                <c:pt idx="0">
                  <c:v>Sum of 6s hit</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'pivot_4''s_6''s'!$A$4:$A$10</c:f>
              <c:strCache>
                <c:ptCount val="6"/>
                <c:pt idx="0">
                  <c:v>AB de Villiers</c:v>
                </c:pt>
                <c:pt idx="1">
                  <c:v>AD Russell</c:v>
                </c:pt>
                <c:pt idx="2">
                  <c:v>CH Gayle</c:v>
                </c:pt>
                <c:pt idx="3">
                  <c:v>F du Plessis</c:v>
                </c:pt>
                <c:pt idx="4">
                  <c:v>GJ Maxwell</c:v>
                </c:pt>
                <c:pt idx="5">
                  <c:v>H Klaasen</c:v>
                </c:pt>
              </c:strCache>
            </c:strRef>
          </c:cat>
          <c:val>
            <c:numRef>
              <c:f>'pivot_4''s_6''s'!$C$4:$C$10</c:f>
              <c:numCache>
                <c:formatCode>General</c:formatCode>
                <c:ptCount val="6"/>
                <c:pt idx="0">
                  <c:v>65</c:v>
                </c:pt>
                <c:pt idx="1">
                  <c:v>75</c:v>
                </c:pt>
                <c:pt idx="2">
                  <c:v>65</c:v>
                </c:pt>
                <c:pt idx="3">
                  <c:v>52</c:v>
                </c:pt>
                <c:pt idx="4">
                  <c:v>21</c:v>
                </c:pt>
                <c:pt idx="5">
                  <c:v>0</c:v>
                </c:pt>
              </c:numCache>
            </c:numRef>
          </c:val>
          <c:extLst>
            <c:ext xmlns:c16="http://schemas.microsoft.com/office/drawing/2014/chart" uri="{C3380CC4-5D6E-409C-BE32-E72D297353CC}">
              <c16:uniqueId val="{00000001-E589-459E-B72E-31EF604785C7}"/>
            </c:ext>
          </c:extLst>
        </c:ser>
        <c:dLbls>
          <c:showLegendKey val="0"/>
          <c:showVal val="0"/>
          <c:showCatName val="0"/>
          <c:showSerName val="0"/>
          <c:showPercent val="0"/>
          <c:showBubbleSize val="0"/>
        </c:dLbls>
        <c:gapWidth val="315"/>
        <c:overlap val="-40"/>
        <c:axId val="503212031"/>
        <c:axId val="492259439"/>
      </c:barChart>
      <c:catAx>
        <c:axId val="503212031"/>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92259439"/>
        <c:crosses val="autoZero"/>
        <c:auto val="1"/>
        <c:lblAlgn val="ctr"/>
        <c:lblOffset val="100"/>
        <c:noMultiLvlLbl val="0"/>
      </c:catAx>
      <c:valAx>
        <c:axId val="492259439"/>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03212031"/>
        <c:crosses val="autoZero"/>
        <c:crossBetween val="between"/>
      </c:valAx>
      <c:dTable>
        <c:showHorzBorder val="1"/>
        <c:showVertBorder val="1"/>
        <c:showOutline val="1"/>
        <c:showKeys val="1"/>
        <c:spPr>
          <a:noFill/>
          <a:ln w="9525">
            <a:solidFill>
              <a:schemeClr val="dk1">
                <a:lumMod val="50000"/>
                <a:lumOff val="50000"/>
              </a:schemeClr>
            </a:solidFill>
          </a:ln>
          <a:effectLst/>
        </c:spPr>
        <c:txPr>
          <a:bodyPr rot="0" spcFirstLastPara="1" vertOverflow="ellipsis" vert="horz" wrap="square" anchor="ctr" anchorCtr="1"/>
          <a:lstStyle/>
          <a:p>
            <a:pPr rtl="0">
              <a:defRPr sz="900" b="0" i="0" u="none" strike="noStrike" kern="1200" baseline="0">
                <a:solidFill>
                  <a:schemeClr val="lt1">
                    <a:lumMod val="7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[EXCEL_Workbook_and_Visualization.xlsx]pvt_number_of_matches_played!PivotTable10</c:name>
    <c:fmtId val="2"/>
  </c:pivotSource>
  <c:chart>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pvt_number_of_matches_played!$B$3:$B$4</c:f>
              <c:strCache>
                <c:ptCount val="1"/>
                <c:pt idx="0">
                  <c:v>Bangalore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pvt_number_of_matches_played!$A$5:$A$16</c:f>
              <c:strCache>
                <c:ptCount val="11"/>
                <c:pt idx="0">
                  <c:v>Chennai Super Kings</c:v>
                </c:pt>
                <c:pt idx="1">
                  <c:v>Delhi Capitals</c:v>
                </c:pt>
                <c:pt idx="2">
                  <c:v>Gujarat Lions</c:v>
                </c:pt>
                <c:pt idx="3">
                  <c:v>Kochi Tuskers Kerala</c:v>
                </c:pt>
                <c:pt idx="4">
                  <c:v>Kolkata Knight Riders</c:v>
                </c:pt>
                <c:pt idx="5">
                  <c:v>Mumbai Indians</c:v>
                </c:pt>
                <c:pt idx="6">
                  <c:v>Punjab Kings</c:v>
                </c:pt>
                <c:pt idx="7">
                  <c:v>Rajasthan Royals</c:v>
                </c:pt>
                <c:pt idx="8">
                  <c:v>Rising Pune Supergiants</c:v>
                </c:pt>
                <c:pt idx="9">
                  <c:v>Royal Challengers Bangalore</c:v>
                </c:pt>
                <c:pt idx="10">
                  <c:v>Sunrisers Hyderabad</c:v>
                </c:pt>
              </c:strCache>
            </c:strRef>
          </c:cat>
          <c:val>
            <c:numRef>
              <c:f>pvt_number_of_matches_played!$B$5:$B$16</c:f>
              <c:numCache>
                <c:formatCode>General</c:formatCode>
                <c:ptCount val="11"/>
                <c:pt idx="9">
                  <c:v>195</c:v>
                </c:pt>
              </c:numCache>
            </c:numRef>
          </c:val>
          <c:extLst>
            <c:ext xmlns:c16="http://schemas.microsoft.com/office/drawing/2014/chart" uri="{C3380CC4-5D6E-409C-BE32-E72D297353CC}">
              <c16:uniqueId val="{00000000-6A65-42D9-82D9-CC01E06F71FE}"/>
            </c:ext>
          </c:extLst>
        </c:ser>
        <c:ser>
          <c:idx val="1"/>
          <c:order val="1"/>
          <c:tx>
            <c:strRef>
              <c:f>pvt_number_of_matches_played!$C$3:$C$4</c:f>
              <c:strCache>
                <c:ptCount val="1"/>
                <c:pt idx="0">
                  <c:v>Chandigarh</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pvt_number_of_matches_played!$A$5:$A$16</c:f>
              <c:strCache>
                <c:ptCount val="11"/>
                <c:pt idx="0">
                  <c:v>Chennai Super Kings</c:v>
                </c:pt>
                <c:pt idx="1">
                  <c:v>Delhi Capitals</c:v>
                </c:pt>
                <c:pt idx="2">
                  <c:v>Gujarat Lions</c:v>
                </c:pt>
                <c:pt idx="3">
                  <c:v>Kochi Tuskers Kerala</c:v>
                </c:pt>
                <c:pt idx="4">
                  <c:v>Kolkata Knight Riders</c:v>
                </c:pt>
                <c:pt idx="5">
                  <c:v>Mumbai Indians</c:v>
                </c:pt>
                <c:pt idx="6">
                  <c:v>Punjab Kings</c:v>
                </c:pt>
                <c:pt idx="7">
                  <c:v>Rajasthan Royals</c:v>
                </c:pt>
                <c:pt idx="8">
                  <c:v>Rising Pune Supergiants</c:v>
                </c:pt>
                <c:pt idx="9">
                  <c:v>Royal Challengers Bangalore</c:v>
                </c:pt>
                <c:pt idx="10">
                  <c:v>Sunrisers Hyderabad</c:v>
                </c:pt>
              </c:strCache>
            </c:strRef>
          </c:cat>
          <c:val>
            <c:numRef>
              <c:f>pvt_number_of_matches_played!$C$5:$C$16</c:f>
              <c:numCache>
                <c:formatCode>General</c:formatCode>
                <c:ptCount val="11"/>
                <c:pt idx="2">
                  <c:v>30</c:v>
                </c:pt>
              </c:numCache>
            </c:numRef>
          </c:val>
          <c:extLst>
            <c:ext xmlns:c16="http://schemas.microsoft.com/office/drawing/2014/chart" uri="{C3380CC4-5D6E-409C-BE32-E72D297353CC}">
              <c16:uniqueId val="{00000001-6A65-42D9-82D9-CC01E06F71FE}"/>
            </c:ext>
          </c:extLst>
        </c:ser>
        <c:ser>
          <c:idx val="2"/>
          <c:order val="2"/>
          <c:tx>
            <c:strRef>
              <c:f>pvt_number_of_matches_played!$D$3:$D$4</c:f>
              <c:strCache>
                <c:ptCount val="1"/>
                <c:pt idx="0">
                  <c:v>Chennai</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pvt_number_of_matches_played!$A$5:$A$16</c:f>
              <c:strCache>
                <c:ptCount val="11"/>
                <c:pt idx="0">
                  <c:v>Chennai Super Kings</c:v>
                </c:pt>
                <c:pt idx="1">
                  <c:v>Delhi Capitals</c:v>
                </c:pt>
                <c:pt idx="2">
                  <c:v>Gujarat Lions</c:v>
                </c:pt>
                <c:pt idx="3">
                  <c:v>Kochi Tuskers Kerala</c:v>
                </c:pt>
                <c:pt idx="4">
                  <c:v>Kolkata Knight Riders</c:v>
                </c:pt>
                <c:pt idx="5">
                  <c:v>Mumbai Indians</c:v>
                </c:pt>
                <c:pt idx="6">
                  <c:v>Punjab Kings</c:v>
                </c:pt>
                <c:pt idx="7">
                  <c:v>Rajasthan Royals</c:v>
                </c:pt>
                <c:pt idx="8">
                  <c:v>Rising Pune Supergiants</c:v>
                </c:pt>
                <c:pt idx="9">
                  <c:v>Royal Challengers Bangalore</c:v>
                </c:pt>
                <c:pt idx="10">
                  <c:v>Sunrisers Hyderabad</c:v>
                </c:pt>
              </c:strCache>
            </c:strRef>
          </c:cat>
          <c:val>
            <c:numRef>
              <c:f>pvt_number_of_matches_played!$D$5:$D$16</c:f>
              <c:numCache>
                <c:formatCode>General</c:formatCode>
                <c:ptCount val="11"/>
                <c:pt idx="0">
                  <c:v>178</c:v>
                </c:pt>
              </c:numCache>
            </c:numRef>
          </c:val>
          <c:extLst>
            <c:ext xmlns:c16="http://schemas.microsoft.com/office/drawing/2014/chart" uri="{C3380CC4-5D6E-409C-BE32-E72D297353CC}">
              <c16:uniqueId val="{00000002-6A65-42D9-82D9-CC01E06F71FE}"/>
            </c:ext>
          </c:extLst>
        </c:ser>
        <c:ser>
          <c:idx val="3"/>
          <c:order val="3"/>
          <c:tx>
            <c:strRef>
              <c:f>pvt_number_of_matches_played!$E$3:$E$4</c:f>
              <c:strCache>
                <c:ptCount val="1"/>
                <c:pt idx="0">
                  <c:v>Delhi</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pvt_number_of_matches_played!$A$5:$A$16</c:f>
              <c:strCache>
                <c:ptCount val="11"/>
                <c:pt idx="0">
                  <c:v>Chennai Super Kings</c:v>
                </c:pt>
                <c:pt idx="1">
                  <c:v>Delhi Capitals</c:v>
                </c:pt>
                <c:pt idx="2">
                  <c:v>Gujarat Lions</c:v>
                </c:pt>
                <c:pt idx="3">
                  <c:v>Kochi Tuskers Kerala</c:v>
                </c:pt>
                <c:pt idx="4">
                  <c:v>Kolkata Knight Riders</c:v>
                </c:pt>
                <c:pt idx="5">
                  <c:v>Mumbai Indians</c:v>
                </c:pt>
                <c:pt idx="6">
                  <c:v>Punjab Kings</c:v>
                </c:pt>
                <c:pt idx="7">
                  <c:v>Rajasthan Royals</c:v>
                </c:pt>
                <c:pt idx="8">
                  <c:v>Rising Pune Supergiants</c:v>
                </c:pt>
                <c:pt idx="9">
                  <c:v>Royal Challengers Bangalore</c:v>
                </c:pt>
                <c:pt idx="10">
                  <c:v>Sunrisers Hyderabad</c:v>
                </c:pt>
              </c:strCache>
            </c:strRef>
          </c:cat>
          <c:val>
            <c:numRef>
              <c:f>pvt_number_of_matches_played!$E$5:$E$16</c:f>
              <c:numCache>
                <c:formatCode>General</c:formatCode>
                <c:ptCount val="11"/>
                <c:pt idx="1">
                  <c:v>194</c:v>
                </c:pt>
              </c:numCache>
            </c:numRef>
          </c:val>
          <c:extLst>
            <c:ext xmlns:c16="http://schemas.microsoft.com/office/drawing/2014/chart" uri="{C3380CC4-5D6E-409C-BE32-E72D297353CC}">
              <c16:uniqueId val="{00000003-6A65-42D9-82D9-CC01E06F71FE}"/>
            </c:ext>
          </c:extLst>
        </c:ser>
        <c:ser>
          <c:idx val="4"/>
          <c:order val="4"/>
          <c:tx>
            <c:strRef>
              <c:f>pvt_number_of_matches_played!$F$3:$F$4</c:f>
              <c:strCache>
                <c:ptCount val="1"/>
                <c:pt idx="0">
                  <c:v>Hyderabad</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pvt_number_of_matches_played!$A$5:$A$16</c:f>
              <c:strCache>
                <c:ptCount val="11"/>
                <c:pt idx="0">
                  <c:v>Chennai Super Kings</c:v>
                </c:pt>
                <c:pt idx="1">
                  <c:v>Delhi Capitals</c:v>
                </c:pt>
                <c:pt idx="2">
                  <c:v>Gujarat Lions</c:v>
                </c:pt>
                <c:pt idx="3">
                  <c:v>Kochi Tuskers Kerala</c:v>
                </c:pt>
                <c:pt idx="4">
                  <c:v>Kolkata Knight Riders</c:v>
                </c:pt>
                <c:pt idx="5">
                  <c:v>Mumbai Indians</c:v>
                </c:pt>
                <c:pt idx="6">
                  <c:v>Punjab Kings</c:v>
                </c:pt>
                <c:pt idx="7">
                  <c:v>Rajasthan Royals</c:v>
                </c:pt>
                <c:pt idx="8">
                  <c:v>Rising Pune Supergiants</c:v>
                </c:pt>
                <c:pt idx="9">
                  <c:v>Royal Challengers Bangalore</c:v>
                </c:pt>
                <c:pt idx="10">
                  <c:v>Sunrisers Hyderabad</c:v>
                </c:pt>
              </c:strCache>
            </c:strRef>
          </c:cat>
          <c:val>
            <c:numRef>
              <c:f>pvt_number_of_matches_played!$F$5:$F$16</c:f>
              <c:numCache>
                <c:formatCode>General</c:formatCode>
                <c:ptCount val="11"/>
                <c:pt idx="10">
                  <c:v>199</c:v>
                </c:pt>
              </c:numCache>
            </c:numRef>
          </c:val>
          <c:extLst>
            <c:ext xmlns:c16="http://schemas.microsoft.com/office/drawing/2014/chart" uri="{C3380CC4-5D6E-409C-BE32-E72D297353CC}">
              <c16:uniqueId val="{00000004-6A65-42D9-82D9-CC01E06F71FE}"/>
            </c:ext>
          </c:extLst>
        </c:ser>
        <c:ser>
          <c:idx val="5"/>
          <c:order val="5"/>
          <c:tx>
            <c:strRef>
              <c:f>pvt_number_of_matches_played!$G$3:$G$4</c:f>
              <c:strCache>
                <c:ptCount val="1"/>
                <c:pt idx="0">
                  <c:v>Indore</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pvt_number_of_matches_played!$A$5:$A$16</c:f>
              <c:strCache>
                <c:ptCount val="11"/>
                <c:pt idx="0">
                  <c:v>Chennai Super Kings</c:v>
                </c:pt>
                <c:pt idx="1">
                  <c:v>Delhi Capitals</c:v>
                </c:pt>
                <c:pt idx="2">
                  <c:v>Gujarat Lions</c:v>
                </c:pt>
                <c:pt idx="3">
                  <c:v>Kochi Tuskers Kerala</c:v>
                </c:pt>
                <c:pt idx="4">
                  <c:v>Kolkata Knight Riders</c:v>
                </c:pt>
                <c:pt idx="5">
                  <c:v>Mumbai Indians</c:v>
                </c:pt>
                <c:pt idx="6">
                  <c:v>Punjab Kings</c:v>
                </c:pt>
                <c:pt idx="7">
                  <c:v>Rajasthan Royals</c:v>
                </c:pt>
                <c:pt idx="8">
                  <c:v>Rising Pune Supergiants</c:v>
                </c:pt>
                <c:pt idx="9">
                  <c:v>Royal Challengers Bangalore</c:v>
                </c:pt>
                <c:pt idx="10">
                  <c:v>Sunrisers Hyderabad</c:v>
                </c:pt>
              </c:strCache>
            </c:strRef>
          </c:cat>
          <c:val>
            <c:numRef>
              <c:f>pvt_number_of_matches_played!$G$5:$G$16</c:f>
              <c:numCache>
                <c:formatCode>General</c:formatCode>
                <c:ptCount val="11"/>
                <c:pt idx="6">
                  <c:v>190</c:v>
                </c:pt>
              </c:numCache>
            </c:numRef>
          </c:val>
          <c:extLst>
            <c:ext xmlns:c16="http://schemas.microsoft.com/office/drawing/2014/chart" uri="{C3380CC4-5D6E-409C-BE32-E72D297353CC}">
              <c16:uniqueId val="{00000005-6A65-42D9-82D9-CC01E06F71FE}"/>
            </c:ext>
          </c:extLst>
        </c:ser>
        <c:ser>
          <c:idx val="6"/>
          <c:order val="6"/>
          <c:tx>
            <c:strRef>
              <c:f>pvt_number_of_matches_played!$H$3:$H$4</c:f>
              <c:strCache>
                <c:ptCount val="1"/>
                <c:pt idx="0">
                  <c:v>Jaipur</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pvt_number_of_matches_played!$A$5:$A$16</c:f>
              <c:strCache>
                <c:ptCount val="11"/>
                <c:pt idx="0">
                  <c:v>Chennai Super Kings</c:v>
                </c:pt>
                <c:pt idx="1">
                  <c:v>Delhi Capitals</c:v>
                </c:pt>
                <c:pt idx="2">
                  <c:v>Gujarat Lions</c:v>
                </c:pt>
                <c:pt idx="3">
                  <c:v>Kochi Tuskers Kerala</c:v>
                </c:pt>
                <c:pt idx="4">
                  <c:v>Kolkata Knight Riders</c:v>
                </c:pt>
                <c:pt idx="5">
                  <c:v>Mumbai Indians</c:v>
                </c:pt>
                <c:pt idx="6">
                  <c:v>Punjab Kings</c:v>
                </c:pt>
                <c:pt idx="7">
                  <c:v>Rajasthan Royals</c:v>
                </c:pt>
                <c:pt idx="8">
                  <c:v>Rising Pune Supergiants</c:v>
                </c:pt>
                <c:pt idx="9">
                  <c:v>Royal Challengers Bangalore</c:v>
                </c:pt>
                <c:pt idx="10">
                  <c:v>Sunrisers Hyderabad</c:v>
                </c:pt>
              </c:strCache>
            </c:strRef>
          </c:cat>
          <c:val>
            <c:numRef>
              <c:f>pvt_number_of_matches_played!$H$5:$H$16</c:f>
              <c:numCache>
                <c:formatCode>General</c:formatCode>
                <c:ptCount val="11"/>
                <c:pt idx="7">
                  <c:v>161</c:v>
                </c:pt>
              </c:numCache>
            </c:numRef>
          </c:val>
          <c:extLst>
            <c:ext xmlns:c16="http://schemas.microsoft.com/office/drawing/2014/chart" uri="{C3380CC4-5D6E-409C-BE32-E72D297353CC}">
              <c16:uniqueId val="{00000006-6A65-42D9-82D9-CC01E06F71FE}"/>
            </c:ext>
          </c:extLst>
        </c:ser>
        <c:ser>
          <c:idx val="7"/>
          <c:order val="7"/>
          <c:tx>
            <c:strRef>
              <c:f>pvt_number_of_matches_played!$I$3:$I$4</c:f>
              <c:strCache>
                <c:ptCount val="1"/>
                <c:pt idx="0">
                  <c:v>Kochi</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pvt_number_of_matches_played!$A$5:$A$16</c:f>
              <c:strCache>
                <c:ptCount val="11"/>
                <c:pt idx="0">
                  <c:v>Chennai Super Kings</c:v>
                </c:pt>
                <c:pt idx="1">
                  <c:v>Delhi Capitals</c:v>
                </c:pt>
                <c:pt idx="2">
                  <c:v>Gujarat Lions</c:v>
                </c:pt>
                <c:pt idx="3">
                  <c:v>Kochi Tuskers Kerala</c:v>
                </c:pt>
                <c:pt idx="4">
                  <c:v>Kolkata Knight Riders</c:v>
                </c:pt>
                <c:pt idx="5">
                  <c:v>Mumbai Indians</c:v>
                </c:pt>
                <c:pt idx="6">
                  <c:v>Punjab Kings</c:v>
                </c:pt>
                <c:pt idx="7">
                  <c:v>Rajasthan Royals</c:v>
                </c:pt>
                <c:pt idx="8">
                  <c:v>Rising Pune Supergiants</c:v>
                </c:pt>
                <c:pt idx="9">
                  <c:v>Royal Challengers Bangalore</c:v>
                </c:pt>
                <c:pt idx="10">
                  <c:v>Sunrisers Hyderabad</c:v>
                </c:pt>
              </c:strCache>
            </c:strRef>
          </c:cat>
          <c:val>
            <c:numRef>
              <c:f>pvt_number_of_matches_played!$I$5:$I$16</c:f>
              <c:numCache>
                <c:formatCode>General</c:formatCode>
                <c:ptCount val="11"/>
                <c:pt idx="3">
                  <c:v>14</c:v>
                </c:pt>
              </c:numCache>
            </c:numRef>
          </c:val>
          <c:extLst>
            <c:ext xmlns:c16="http://schemas.microsoft.com/office/drawing/2014/chart" uri="{C3380CC4-5D6E-409C-BE32-E72D297353CC}">
              <c16:uniqueId val="{00000007-6A65-42D9-82D9-CC01E06F71FE}"/>
            </c:ext>
          </c:extLst>
        </c:ser>
        <c:ser>
          <c:idx val="8"/>
          <c:order val="8"/>
          <c:tx>
            <c:strRef>
              <c:f>pvt_number_of_matches_played!$J$3:$J$4</c:f>
              <c:strCache>
                <c:ptCount val="1"/>
                <c:pt idx="0">
                  <c:v>Kolkata</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pvt_number_of_matches_played!$A$5:$A$16</c:f>
              <c:strCache>
                <c:ptCount val="11"/>
                <c:pt idx="0">
                  <c:v>Chennai Super Kings</c:v>
                </c:pt>
                <c:pt idx="1">
                  <c:v>Delhi Capitals</c:v>
                </c:pt>
                <c:pt idx="2">
                  <c:v>Gujarat Lions</c:v>
                </c:pt>
                <c:pt idx="3">
                  <c:v>Kochi Tuskers Kerala</c:v>
                </c:pt>
                <c:pt idx="4">
                  <c:v>Kolkata Knight Riders</c:v>
                </c:pt>
                <c:pt idx="5">
                  <c:v>Mumbai Indians</c:v>
                </c:pt>
                <c:pt idx="6">
                  <c:v>Punjab Kings</c:v>
                </c:pt>
                <c:pt idx="7">
                  <c:v>Rajasthan Royals</c:v>
                </c:pt>
                <c:pt idx="8">
                  <c:v>Rising Pune Supergiants</c:v>
                </c:pt>
                <c:pt idx="9">
                  <c:v>Royal Challengers Bangalore</c:v>
                </c:pt>
                <c:pt idx="10">
                  <c:v>Sunrisers Hyderabad</c:v>
                </c:pt>
              </c:strCache>
            </c:strRef>
          </c:cat>
          <c:val>
            <c:numRef>
              <c:f>pvt_number_of_matches_played!$J$5:$J$16</c:f>
              <c:numCache>
                <c:formatCode>General</c:formatCode>
                <c:ptCount val="11"/>
                <c:pt idx="4">
                  <c:v>192</c:v>
                </c:pt>
              </c:numCache>
            </c:numRef>
          </c:val>
          <c:extLst>
            <c:ext xmlns:c16="http://schemas.microsoft.com/office/drawing/2014/chart" uri="{C3380CC4-5D6E-409C-BE32-E72D297353CC}">
              <c16:uniqueId val="{00000008-6A65-42D9-82D9-CC01E06F71FE}"/>
            </c:ext>
          </c:extLst>
        </c:ser>
        <c:ser>
          <c:idx val="9"/>
          <c:order val="9"/>
          <c:tx>
            <c:strRef>
              <c:f>pvt_number_of_matches_played!$K$3:$K$4</c:f>
              <c:strCache>
                <c:ptCount val="1"/>
                <c:pt idx="0">
                  <c:v>Mumbai</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pvt_number_of_matches_played!$A$5:$A$16</c:f>
              <c:strCache>
                <c:ptCount val="11"/>
                <c:pt idx="0">
                  <c:v>Chennai Super Kings</c:v>
                </c:pt>
                <c:pt idx="1">
                  <c:v>Delhi Capitals</c:v>
                </c:pt>
                <c:pt idx="2">
                  <c:v>Gujarat Lions</c:v>
                </c:pt>
                <c:pt idx="3">
                  <c:v>Kochi Tuskers Kerala</c:v>
                </c:pt>
                <c:pt idx="4">
                  <c:v>Kolkata Knight Riders</c:v>
                </c:pt>
                <c:pt idx="5">
                  <c:v>Mumbai Indians</c:v>
                </c:pt>
                <c:pt idx="6">
                  <c:v>Punjab Kings</c:v>
                </c:pt>
                <c:pt idx="7">
                  <c:v>Rajasthan Royals</c:v>
                </c:pt>
                <c:pt idx="8">
                  <c:v>Rising Pune Supergiants</c:v>
                </c:pt>
                <c:pt idx="9">
                  <c:v>Royal Challengers Bangalore</c:v>
                </c:pt>
                <c:pt idx="10">
                  <c:v>Sunrisers Hyderabad</c:v>
                </c:pt>
              </c:strCache>
            </c:strRef>
          </c:cat>
          <c:val>
            <c:numRef>
              <c:f>pvt_number_of_matches_played!$K$5:$K$16</c:f>
              <c:numCache>
                <c:formatCode>General</c:formatCode>
                <c:ptCount val="11"/>
                <c:pt idx="5">
                  <c:v>203</c:v>
                </c:pt>
              </c:numCache>
            </c:numRef>
          </c:val>
          <c:extLst>
            <c:ext xmlns:c16="http://schemas.microsoft.com/office/drawing/2014/chart" uri="{C3380CC4-5D6E-409C-BE32-E72D297353CC}">
              <c16:uniqueId val="{00000009-6A65-42D9-82D9-CC01E06F71FE}"/>
            </c:ext>
          </c:extLst>
        </c:ser>
        <c:ser>
          <c:idx val="10"/>
          <c:order val="10"/>
          <c:tx>
            <c:strRef>
              <c:f>pvt_number_of_matches_played!$L$3:$L$4</c:f>
              <c:strCache>
                <c:ptCount val="1"/>
                <c:pt idx="0">
                  <c:v>Pune</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pvt_number_of_matches_played!$A$5:$A$16</c:f>
              <c:strCache>
                <c:ptCount val="11"/>
                <c:pt idx="0">
                  <c:v>Chennai Super Kings</c:v>
                </c:pt>
                <c:pt idx="1">
                  <c:v>Delhi Capitals</c:v>
                </c:pt>
                <c:pt idx="2">
                  <c:v>Gujarat Lions</c:v>
                </c:pt>
                <c:pt idx="3">
                  <c:v>Kochi Tuskers Kerala</c:v>
                </c:pt>
                <c:pt idx="4">
                  <c:v>Kolkata Knight Riders</c:v>
                </c:pt>
                <c:pt idx="5">
                  <c:v>Mumbai Indians</c:v>
                </c:pt>
                <c:pt idx="6">
                  <c:v>Punjab Kings</c:v>
                </c:pt>
                <c:pt idx="7">
                  <c:v>Rajasthan Royals</c:v>
                </c:pt>
                <c:pt idx="8">
                  <c:v>Rising Pune Supergiants</c:v>
                </c:pt>
                <c:pt idx="9">
                  <c:v>Royal Challengers Bangalore</c:v>
                </c:pt>
                <c:pt idx="10">
                  <c:v>Sunrisers Hyderabad</c:v>
                </c:pt>
              </c:strCache>
            </c:strRef>
          </c:cat>
          <c:val>
            <c:numRef>
              <c:f>pvt_number_of_matches_played!$L$5:$L$16</c:f>
              <c:numCache>
                <c:formatCode>General</c:formatCode>
                <c:ptCount val="11"/>
                <c:pt idx="8">
                  <c:v>76</c:v>
                </c:pt>
              </c:numCache>
            </c:numRef>
          </c:val>
          <c:extLst>
            <c:ext xmlns:c16="http://schemas.microsoft.com/office/drawing/2014/chart" uri="{C3380CC4-5D6E-409C-BE32-E72D297353CC}">
              <c16:uniqueId val="{0000000A-6A65-42D9-82D9-CC01E06F71FE}"/>
            </c:ext>
          </c:extLst>
        </c:ser>
        <c:dLbls>
          <c:dLblPos val="outEnd"/>
          <c:showLegendKey val="0"/>
          <c:showVal val="1"/>
          <c:showCatName val="0"/>
          <c:showSerName val="0"/>
          <c:showPercent val="0"/>
          <c:showBubbleSize val="0"/>
        </c:dLbls>
        <c:gapWidth val="100"/>
        <c:overlap val="-24"/>
        <c:axId val="462248111"/>
        <c:axId val="378572959"/>
      </c:barChart>
      <c:catAx>
        <c:axId val="46224811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78572959"/>
        <c:crosses val="autoZero"/>
        <c:auto val="1"/>
        <c:lblAlgn val="ctr"/>
        <c:lblOffset val="100"/>
        <c:noMultiLvlLbl val="0"/>
      </c:catAx>
      <c:valAx>
        <c:axId val="37857295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622481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3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hyperlink" Target="#tbl_Batsmen!A1"/><Relationship Id="rId3" Type="http://schemas.openxmlformats.org/officeDocument/2006/relationships/hyperlink" Target="#tbl_Matches!A1"/><Relationship Id="rId7" Type="http://schemas.openxmlformats.org/officeDocument/2006/relationships/hyperlink" Target="#tbl_Auction!A1"/><Relationship Id="rId12" Type="http://schemas.openxmlformats.org/officeDocument/2006/relationships/hyperlink" Target="https://www.kaggle.com/patrickb1912/ipl-complete-dataset-20082020" TargetMode="External"/><Relationship Id="rId2" Type="http://schemas.openxmlformats.org/officeDocument/2006/relationships/hyperlink" Target="#lists!A1"/><Relationship Id="rId1" Type="http://schemas.openxmlformats.org/officeDocument/2006/relationships/hyperlink" Target="#Home!A1"/><Relationship Id="rId6" Type="http://schemas.openxmlformats.org/officeDocument/2006/relationships/hyperlink" Target="#tbl_players_performance!A1"/><Relationship Id="rId11" Type="http://schemas.openxmlformats.org/officeDocument/2006/relationships/hyperlink" Target="http://www.cricmetric.com/ipl/ranks/" TargetMode="External"/><Relationship Id="rId5" Type="http://schemas.openxmlformats.org/officeDocument/2006/relationships/hyperlink" Target="#Raw_Data_Matches!A1"/><Relationship Id="rId10" Type="http://schemas.openxmlformats.org/officeDocument/2006/relationships/hyperlink" Target="#Dashboard!A1"/><Relationship Id="rId4" Type="http://schemas.openxmlformats.org/officeDocument/2006/relationships/hyperlink" Target="#tb_Matches_Analytics!A1"/><Relationship Id="rId9" Type="http://schemas.openxmlformats.org/officeDocument/2006/relationships/hyperlink" Target="#tbl_Bowler!A1"/></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5.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10" Type="http://schemas.openxmlformats.org/officeDocument/2006/relationships/chart" Target="../charts/chart20.xml"/><Relationship Id="rId4" Type="http://schemas.openxmlformats.org/officeDocument/2006/relationships/chart" Target="../charts/chart14.xml"/><Relationship Id="rId9"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9525</xdr:rowOff>
    </xdr:from>
    <xdr:to>
      <xdr:col>11</xdr:col>
      <xdr:colOff>19050</xdr:colOff>
      <xdr:row>19</xdr:row>
      <xdr:rowOff>142875</xdr:rowOff>
    </xdr:to>
    <xdr:sp macro="" textlink="">
      <xdr:nvSpPr>
        <xdr:cNvPr id="2" name="Rectangle 1">
          <a:extLst>
            <a:ext uri="{FF2B5EF4-FFF2-40B4-BE49-F238E27FC236}">
              <a16:creationId xmlns:a16="http://schemas.microsoft.com/office/drawing/2014/main" id="{A78C3896-C92C-45E0-B14A-EDD7E75220FF}"/>
            </a:ext>
          </a:extLst>
        </xdr:cNvPr>
        <xdr:cNvSpPr/>
      </xdr:nvSpPr>
      <xdr:spPr>
        <a:xfrm>
          <a:off x="0" y="9525"/>
          <a:ext cx="6724650" cy="3752850"/>
        </a:xfrm>
        <a:prstGeom prst="rect">
          <a:avLst/>
        </a:prstGeom>
        <a:solidFill>
          <a:schemeClr val="bg2">
            <a:lumMod val="5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581024</xdr:colOff>
      <xdr:row>2</xdr:row>
      <xdr:rowOff>38099</xdr:rowOff>
    </xdr:from>
    <xdr:to>
      <xdr:col>2</xdr:col>
      <xdr:colOff>342899</xdr:colOff>
      <xdr:row>5</xdr:row>
      <xdr:rowOff>47624</xdr:rowOff>
    </xdr:to>
    <xdr:sp macro="" textlink="">
      <xdr:nvSpPr>
        <xdr:cNvPr id="3" name="Oval 2">
          <a:hlinkClick xmlns:r="http://schemas.openxmlformats.org/officeDocument/2006/relationships" r:id="rId1"/>
          <a:extLst>
            <a:ext uri="{FF2B5EF4-FFF2-40B4-BE49-F238E27FC236}">
              <a16:creationId xmlns:a16="http://schemas.microsoft.com/office/drawing/2014/main" id="{B3F66886-DEB1-428A-B34A-3A34F3263452}"/>
            </a:ext>
          </a:extLst>
        </xdr:cNvPr>
        <xdr:cNvSpPr/>
      </xdr:nvSpPr>
      <xdr:spPr>
        <a:xfrm>
          <a:off x="581024" y="419099"/>
          <a:ext cx="981075" cy="581025"/>
        </a:xfrm>
        <a:prstGeom prst="ellipse">
          <a:avLst/>
        </a:prstGeom>
        <a:solidFill>
          <a:srgbClr val="7030A0"/>
        </a:solidFill>
        <a:ln>
          <a:solidFill>
            <a:schemeClr val="tx1"/>
          </a:solidFill>
        </a:ln>
        <a:effectLst>
          <a:glow rad="139700">
            <a:schemeClr val="accent2">
              <a:satMod val="175000"/>
              <a:alpha val="40000"/>
            </a:schemeClr>
          </a:glow>
        </a:effectLst>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IN" sz="1100">
              <a:solidFill>
                <a:schemeClr val="bg1"/>
              </a:solidFill>
            </a:rPr>
            <a:t>Home</a:t>
          </a:r>
        </a:p>
      </xdr:txBody>
    </xdr:sp>
    <xdr:clientData/>
  </xdr:twoCellAnchor>
  <xdr:twoCellAnchor>
    <xdr:from>
      <xdr:col>0</xdr:col>
      <xdr:colOff>0</xdr:colOff>
      <xdr:row>0</xdr:row>
      <xdr:rowOff>19050</xdr:rowOff>
    </xdr:from>
    <xdr:to>
      <xdr:col>11</xdr:col>
      <xdr:colOff>9524</xdr:colOff>
      <xdr:row>1</xdr:row>
      <xdr:rowOff>133350</xdr:rowOff>
    </xdr:to>
    <xdr:sp macro="" textlink="">
      <xdr:nvSpPr>
        <xdr:cNvPr id="4" name="Rectangle 3">
          <a:extLst>
            <a:ext uri="{FF2B5EF4-FFF2-40B4-BE49-F238E27FC236}">
              <a16:creationId xmlns:a16="http://schemas.microsoft.com/office/drawing/2014/main" id="{FA96EABF-0430-4893-BFC5-1E574C178321}"/>
            </a:ext>
          </a:extLst>
        </xdr:cNvPr>
        <xdr:cNvSpPr/>
      </xdr:nvSpPr>
      <xdr:spPr>
        <a:xfrm>
          <a:off x="0" y="19050"/>
          <a:ext cx="6715124" cy="3048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Navigation</a:t>
          </a:r>
          <a:r>
            <a:rPr lang="en-IN" sz="1100" baseline="0"/>
            <a:t> Panel for important excel sheets.</a:t>
          </a:r>
          <a:endParaRPr lang="en-IN" sz="1100"/>
        </a:p>
      </xdr:txBody>
    </xdr:sp>
    <xdr:clientData/>
  </xdr:twoCellAnchor>
  <xdr:twoCellAnchor>
    <xdr:from>
      <xdr:col>3</xdr:col>
      <xdr:colOff>304799</xdr:colOff>
      <xdr:row>2</xdr:row>
      <xdr:rowOff>47625</xdr:rowOff>
    </xdr:from>
    <xdr:to>
      <xdr:col>5</xdr:col>
      <xdr:colOff>66674</xdr:colOff>
      <xdr:row>5</xdr:row>
      <xdr:rowOff>66675</xdr:rowOff>
    </xdr:to>
    <xdr:sp macro="" textlink="">
      <xdr:nvSpPr>
        <xdr:cNvPr id="5" name="Oval 4">
          <a:hlinkClick xmlns:r="http://schemas.openxmlformats.org/officeDocument/2006/relationships" r:id="rId2"/>
          <a:extLst>
            <a:ext uri="{FF2B5EF4-FFF2-40B4-BE49-F238E27FC236}">
              <a16:creationId xmlns:a16="http://schemas.microsoft.com/office/drawing/2014/main" id="{ABC7D5BD-8371-4232-9455-F591F16EE0EB}"/>
            </a:ext>
          </a:extLst>
        </xdr:cNvPr>
        <xdr:cNvSpPr/>
      </xdr:nvSpPr>
      <xdr:spPr>
        <a:xfrm>
          <a:off x="2133599" y="428625"/>
          <a:ext cx="981075" cy="590550"/>
        </a:xfrm>
        <a:prstGeom prst="ellipse">
          <a:avLst/>
        </a:prstGeom>
        <a:solidFill>
          <a:srgbClr val="7030A0"/>
        </a:solidFill>
        <a:ln>
          <a:solidFill>
            <a:schemeClr val="tx1"/>
          </a:solidFill>
        </a:ln>
        <a:effectLst>
          <a:glow rad="139700">
            <a:schemeClr val="accent2">
              <a:satMod val="175000"/>
              <a:alpha val="40000"/>
            </a:schemeClr>
          </a:glow>
        </a:effectLst>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IN" sz="1100">
              <a:solidFill>
                <a:schemeClr val="bg1"/>
              </a:solidFill>
            </a:rPr>
            <a:t>lists</a:t>
          </a:r>
        </a:p>
      </xdr:txBody>
    </xdr:sp>
    <xdr:clientData/>
  </xdr:twoCellAnchor>
  <xdr:twoCellAnchor>
    <xdr:from>
      <xdr:col>0</xdr:col>
      <xdr:colOff>276224</xdr:colOff>
      <xdr:row>8</xdr:row>
      <xdr:rowOff>23813</xdr:rowOff>
    </xdr:from>
    <xdr:to>
      <xdr:col>2</xdr:col>
      <xdr:colOff>381000</xdr:colOff>
      <xdr:row>11</xdr:row>
      <xdr:rowOff>172313</xdr:rowOff>
    </xdr:to>
    <xdr:sp macro="" textlink="">
      <xdr:nvSpPr>
        <xdr:cNvPr id="6" name="Oval 5">
          <a:hlinkClick xmlns:r="http://schemas.openxmlformats.org/officeDocument/2006/relationships" r:id="rId3"/>
          <a:extLst>
            <a:ext uri="{FF2B5EF4-FFF2-40B4-BE49-F238E27FC236}">
              <a16:creationId xmlns:a16="http://schemas.microsoft.com/office/drawing/2014/main" id="{8476E5B2-4A2C-4268-A8B1-00E5ACE8C150}"/>
            </a:ext>
          </a:extLst>
        </xdr:cNvPr>
        <xdr:cNvSpPr/>
      </xdr:nvSpPr>
      <xdr:spPr>
        <a:xfrm>
          <a:off x="276224" y="1547813"/>
          <a:ext cx="1323976" cy="720000"/>
        </a:xfrm>
        <a:prstGeom prst="ellipse">
          <a:avLst/>
        </a:prstGeom>
        <a:solidFill>
          <a:srgbClr val="7030A0"/>
        </a:solidFill>
        <a:ln>
          <a:solidFill>
            <a:schemeClr val="tx1"/>
          </a:solidFill>
        </a:ln>
        <a:effectLst>
          <a:glow rad="139700">
            <a:schemeClr val="accent2">
              <a:satMod val="175000"/>
              <a:alpha val="40000"/>
            </a:schemeClr>
          </a:glow>
        </a:effectLst>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IN" sz="1100">
              <a:solidFill>
                <a:schemeClr val="bg1"/>
              </a:solidFill>
            </a:rPr>
            <a:t>tbl_Matches</a:t>
          </a:r>
        </a:p>
      </xdr:txBody>
    </xdr:sp>
    <xdr:clientData/>
  </xdr:twoCellAnchor>
  <xdr:twoCellAnchor>
    <xdr:from>
      <xdr:col>0</xdr:col>
      <xdr:colOff>0</xdr:colOff>
      <xdr:row>6</xdr:row>
      <xdr:rowOff>28575</xdr:rowOff>
    </xdr:from>
    <xdr:to>
      <xdr:col>11</xdr:col>
      <xdr:colOff>0</xdr:colOff>
      <xdr:row>7</xdr:row>
      <xdr:rowOff>142875</xdr:rowOff>
    </xdr:to>
    <xdr:sp macro="" textlink="">
      <xdr:nvSpPr>
        <xdr:cNvPr id="7" name="Rectangle 6">
          <a:extLst>
            <a:ext uri="{FF2B5EF4-FFF2-40B4-BE49-F238E27FC236}">
              <a16:creationId xmlns:a16="http://schemas.microsoft.com/office/drawing/2014/main" id="{3834A91C-E346-4C5C-B838-D84A3DCC1629}"/>
            </a:ext>
          </a:extLst>
        </xdr:cNvPr>
        <xdr:cNvSpPr/>
      </xdr:nvSpPr>
      <xdr:spPr>
        <a:xfrm>
          <a:off x="0" y="1171575"/>
          <a:ext cx="6705600" cy="3048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Navigation</a:t>
          </a:r>
          <a:r>
            <a:rPr lang="en-IN" sz="1100" baseline="0"/>
            <a:t> Panel for task 1. Why RCB have not won trophy yet? (Problem)</a:t>
          </a:r>
          <a:endParaRPr lang="en-IN" sz="1100"/>
        </a:p>
      </xdr:txBody>
    </xdr:sp>
    <xdr:clientData/>
  </xdr:twoCellAnchor>
  <xdr:twoCellAnchor>
    <xdr:from>
      <xdr:col>0</xdr:col>
      <xdr:colOff>0</xdr:colOff>
      <xdr:row>11</xdr:row>
      <xdr:rowOff>180975</xdr:rowOff>
    </xdr:from>
    <xdr:to>
      <xdr:col>11</xdr:col>
      <xdr:colOff>9524</xdr:colOff>
      <xdr:row>13</xdr:row>
      <xdr:rowOff>104775</xdr:rowOff>
    </xdr:to>
    <xdr:sp macro="" textlink="">
      <xdr:nvSpPr>
        <xdr:cNvPr id="8" name="Rectangle 7">
          <a:extLst>
            <a:ext uri="{FF2B5EF4-FFF2-40B4-BE49-F238E27FC236}">
              <a16:creationId xmlns:a16="http://schemas.microsoft.com/office/drawing/2014/main" id="{DA32FC38-3F4A-4E34-82C5-777D93F4C517}"/>
            </a:ext>
          </a:extLst>
        </xdr:cNvPr>
        <xdr:cNvSpPr/>
      </xdr:nvSpPr>
      <xdr:spPr>
        <a:xfrm>
          <a:off x="0" y="2276475"/>
          <a:ext cx="6715124" cy="3048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Navigation</a:t>
          </a:r>
          <a:r>
            <a:rPr lang="en-IN" sz="1100" baseline="0"/>
            <a:t> Panel for task 2. Players performance. (Opportunity)</a:t>
          </a:r>
          <a:endParaRPr lang="en-IN" sz="1100"/>
        </a:p>
      </xdr:txBody>
    </xdr:sp>
    <xdr:clientData/>
  </xdr:twoCellAnchor>
  <xdr:twoCellAnchor>
    <xdr:from>
      <xdr:col>3</xdr:col>
      <xdr:colOff>19050</xdr:colOff>
      <xdr:row>8</xdr:row>
      <xdr:rowOff>38100</xdr:rowOff>
    </xdr:from>
    <xdr:to>
      <xdr:col>6</xdr:col>
      <xdr:colOff>276225</xdr:colOff>
      <xdr:row>11</xdr:row>
      <xdr:rowOff>148500</xdr:rowOff>
    </xdr:to>
    <xdr:sp macro="" textlink="">
      <xdr:nvSpPr>
        <xdr:cNvPr id="9" name="Oval 8">
          <a:hlinkClick xmlns:r="http://schemas.openxmlformats.org/officeDocument/2006/relationships" r:id="rId4"/>
          <a:extLst>
            <a:ext uri="{FF2B5EF4-FFF2-40B4-BE49-F238E27FC236}">
              <a16:creationId xmlns:a16="http://schemas.microsoft.com/office/drawing/2014/main" id="{673099B3-DB12-4C77-8A45-95A99B61729C}"/>
            </a:ext>
          </a:extLst>
        </xdr:cNvPr>
        <xdr:cNvSpPr/>
      </xdr:nvSpPr>
      <xdr:spPr>
        <a:xfrm>
          <a:off x="1847850" y="1562100"/>
          <a:ext cx="2085975" cy="681900"/>
        </a:xfrm>
        <a:prstGeom prst="ellipse">
          <a:avLst/>
        </a:prstGeom>
        <a:solidFill>
          <a:srgbClr val="7030A0"/>
        </a:solidFill>
        <a:ln>
          <a:solidFill>
            <a:schemeClr val="tx1"/>
          </a:solidFill>
        </a:ln>
        <a:effectLst>
          <a:glow rad="139700">
            <a:schemeClr val="accent2">
              <a:satMod val="175000"/>
              <a:alpha val="40000"/>
            </a:schemeClr>
          </a:glow>
        </a:effectLst>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IN" sz="1100">
              <a:solidFill>
                <a:schemeClr val="bg1"/>
              </a:solidFill>
            </a:rPr>
            <a:t>tbl_Matches_Analytics</a:t>
          </a:r>
        </a:p>
      </xdr:txBody>
    </xdr:sp>
    <xdr:clientData/>
  </xdr:twoCellAnchor>
  <xdr:twoCellAnchor>
    <xdr:from>
      <xdr:col>6</xdr:col>
      <xdr:colOff>504823</xdr:colOff>
      <xdr:row>8</xdr:row>
      <xdr:rowOff>28575</xdr:rowOff>
    </xdr:from>
    <xdr:to>
      <xdr:col>9</xdr:col>
      <xdr:colOff>504824</xdr:colOff>
      <xdr:row>11</xdr:row>
      <xdr:rowOff>177075</xdr:rowOff>
    </xdr:to>
    <xdr:sp macro="" textlink="">
      <xdr:nvSpPr>
        <xdr:cNvPr id="10" name="Oval 9">
          <a:hlinkClick xmlns:r="http://schemas.openxmlformats.org/officeDocument/2006/relationships" r:id="rId5"/>
          <a:extLst>
            <a:ext uri="{FF2B5EF4-FFF2-40B4-BE49-F238E27FC236}">
              <a16:creationId xmlns:a16="http://schemas.microsoft.com/office/drawing/2014/main" id="{526960D3-48AB-4FDF-8772-A83A1CA1176D}"/>
            </a:ext>
          </a:extLst>
        </xdr:cNvPr>
        <xdr:cNvSpPr/>
      </xdr:nvSpPr>
      <xdr:spPr>
        <a:xfrm>
          <a:off x="4162423" y="1552575"/>
          <a:ext cx="1828801" cy="720000"/>
        </a:xfrm>
        <a:prstGeom prst="ellipse">
          <a:avLst/>
        </a:prstGeom>
        <a:solidFill>
          <a:srgbClr val="7030A0"/>
        </a:solidFill>
        <a:ln>
          <a:solidFill>
            <a:schemeClr val="tx1"/>
          </a:solidFill>
        </a:ln>
        <a:effectLst>
          <a:glow rad="139700">
            <a:schemeClr val="accent2">
              <a:satMod val="175000"/>
              <a:alpha val="40000"/>
            </a:schemeClr>
          </a:glow>
        </a:effectLst>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IN" sz="1100">
              <a:solidFill>
                <a:schemeClr val="bg1"/>
              </a:solidFill>
            </a:rPr>
            <a:t>raw_data</a:t>
          </a:r>
          <a:r>
            <a:rPr lang="en-IN" sz="1100" baseline="0">
              <a:solidFill>
                <a:schemeClr val="bg1"/>
              </a:solidFill>
            </a:rPr>
            <a:t>_matches</a:t>
          </a:r>
          <a:endParaRPr lang="en-IN" sz="1100">
            <a:solidFill>
              <a:schemeClr val="bg1"/>
            </a:solidFill>
          </a:endParaRPr>
        </a:p>
      </xdr:txBody>
    </xdr:sp>
    <xdr:clientData/>
  </xdr:twoCellAnchor>
  <xdr:twoCellAnchor>
    <xdr:from>
      <xdr:col>0</xdr:col>
      <xdr:colOff>0</xdr:colOff>
      <xdr:row>14</xdr:row>
      <xdr:rowOff>19049</xdr:rowOff>
    </xdr:from>
    <xdr:to>
      <xdr:col>3</xdr:col>
      <xdr:colOff>485774</xdr:colOff>
      <xdr:row>19</xdr:row>
      <xdr:rowOff>76200</xdr:rowOff>
    </xdr:to>
    <xdr:sp macro="" textlink="">
      <xdr:nvSpPr>
        <xdr:cNvPr id="11" name="Oval 10">
          <a:hlinkClick xmlns:r="http://schemas.openxmlformats.org/officeDocument/2006/relationships" r:id="rId6"/>
          <a:extLst>
            <a:ext uri="{FF2B5EF4-FFF2-40B4-BE49-F238E27FC236}">
              <a16:creationId xmlns:a16="http://schemas.microsoft.com/office/drawing/2014/main" id="{891E7EDA-8E88-4AB2-A590-1AC96A9FB2F0}"/>
            </a:ext>
          </a:extLst>
        </xdr:cNvPr>
        <xdr:cNvSpPr/>
      </xdr:nvSpPr>
      <xdr:spPr>
        <a:xfrm>
          <a:off x="0" y="2686049"/>
          <a:ext cx="2314574" cy="1009651"/>
        </a:xfrm>
        <a:prstGeom prst="ellipse">
          <a:avLst/>
        </a:prstGeom>
        <a:solidFill>
          <a:srgbClr val="7030A0"/>
        </a:solidFill>
        <a:ln>
          <a:solidFill>
            <a:schemeClr val="tx1"/>
          </a:solidFill>
        </a:ln>
        <a:effectLst>
          <a:glow rad="139700">
            <a:schemeClr val="accent2">
              <a:satMod val="175000"/>
              <a:alpha val="40000"/>
            </a:schemeClr>
          </a:glow>
        </a:effectLst>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IN" sz="1100">
              <a:solidFill>
                <a:schemeClr val="bg1"/>
              </a:solidFill>
            </a:rPr>
            <a:t>tbl_Player_performance</a:t>
          </a:r>
        </a:p>
      </xdr:txBody>
    </xdr:sp>
    <xdr:clientData/>
  </xdr:twoCellAnchor>
  <xdr:twoCellAnchor>
    <xdr:from>
      <xdr:col>4</xdr:col>
      <xdr:colOff>4762</xdr:colOff>
      <xdr:row>14</xdr:row>
      <xdr:rowOff>19023</xdr:rowOff>
    </xdr:from>
    <xdr:to>
      <xdr:col>6</xdr:col>
      <xdr:colOff>57149</xdr:colOff>
      <xdr:row>18</xdr:row>
      <xdr:rowOff>152400</xdr:rowOff>
    </xdr:to>
    <xdr:sp macro="" textlink="">
      <xdr:nvSpPr>
        <xdr:cNvPr id="12" name="Oval 11">
          <a:hlinkClick xmlns:r="http://schemas.openxmlformats.org/officeDocument/2006/relationships" r:id="rId7"/>
          <a:extLst>
            <a:ext uri="{FF2B5EF4-FFF2-40B4-BE49-F238E27FC236}">
              <a16:creationId xmlns:a16="http://schemas.microsoft.com/office/drawing/2014/main" id="{04B3E969-9468-45A9-A6D5-10D413F2D3C2}"/>
            </a:ext>
          </a:extLst>
        </xdr:cNvPr>
        <xdr:cNvSpPr/>
      </xdr:nvSpPr>
      <xdr:spPr>
        <a:xfrm>
          <a:off x="2443162" y="2686023"/>
          <a:ext cx="1271587" cy="895377"/>
        </a:xfrm>
        <a:prstGeom prst="ellipse">
          <a:avLst/>
        </a:prstGeom>
        <a:solidFill>
          <a:srgbClr val="7030A0"/>
        </a:solidFill>
        <a:ln>
          <a:solidFill>
            <a:schemeClr val="tx1"/>
          </a:solidFill>
        </a:ln>
        <a:effectLst>
          <a:glow rad="139700">
            <a:schemeClr val="accent2">
              <a:satMod val="175000"/>
              <a:alpha val="40000"/>
            </a:schemeClr>
          </a:glow>
        </a:effectLst>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IN" sz="1100">
              <a:solidFill>
                <a:schemeClr val="bg1"/>
              </a:solidFill>
            </a:rPr>
            <a:t>tbl_Auction.</a:t>
          </a:r>
        </a:p>
      </xdr:txBody>
    </xdr:sp>
    <xdr:clientData/>
  </xdr:twoCellAnchor>
  <xdr:twoCellAnchor>
    <xdr:from>
      <xdr:col>6</xdr:col>
      <xdr:colOff>285749</xdr:colOff>
      <xdr:row>14</xdr:row>
      <xdr:rowOff>14286</xdr:rowOff>
    </xdr:from>
    <xdr:to>
      <xdr:col>8</xdr:col>
      <xdr:colOff>371474</xdr:colOff>
      <xdr:row>18</xdr:row>
      <xdr:rowOff>142875</xdr:rowOff>
    </xdr:to>
    <xdr:sp macro="" textlink="">
      <xdr:nvSpPr>
        <xdr:cNvPr id="13" name="Oval 12">
          <a:hlinkClick xmlns:r="http://schemas.openxmlformats.org/officeDocument/2006/relationships" r:id="rId8"/>
          <a:extLst>
            <a:ext uri="{FF2B5EF4-FFF2-40B4-BE49-F238E27FC236}">
              <a16:creationId xmlns:a16="http://schemas.microsoft.com/office/drawing/2014/main" id="{E5B76C90-6EF4-46FF-A01B-6F21A9A13F82}"/>
            </a:ext>
          </a:extLst>
        </xdr:cNvPr>
        <xdr:cNvSpPr/>
      </xdr:nvSpPr>
      <xdr:spPr>
        <a:xfrm>
          <a:off x="3943349" y="2681286"/>
          <a:ext cx="1304925" cy="890589"/>
        </a:xfrm>
        <a:prstGeom prst="ellipse">
          <a:avLst/>
        </a:prstGeom>
        <a:solidFill>
          <a:srgbClr val="7030A0"/>
        </a:solidFill>
        <a:ln>
          <a:solidFill>
            <a:schemeClr val="tx1"/>
          </a:solidFill>
        </a:ln>
        <a:effectLst>
          <a:glow rad="139700">
            <a:schemeClr val="accent2">
              <a:satMod val="175000"/>
              <a:alpha val="40000"/>
            </a:schemeClr>
          </a:glow>
        </a:effectLst>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IN" sz="1100">
              <a:solidFill>
                <a:schemeClr val="bg1"/>
              </a:solidFill>
            </a:rPr>
            <a:t>tbl_Batsmen</a:t>
          </a:r>
        </a:p>
      </xdr:txBody>
    </xdr:sp>
    <xdr:clientData/>
  </xdr:twoCellAnchor>
  <xdr:twoCellAnchor>
    <xdr:from>
      <xdr:col>8</xdr:col>
      <xdr:colOff>485774</xdr:colOff>
      <xdr:row>14</xdr:row>
      <xdr:rowOff>4761</xdr:rowOff>
    </xdr:from>
    <xdr:to>
      <xdr:col>10</xdr:col>
      <xdr:colOff>571499</xdr:colOff>
      <xdr:row>18</xdr:row>
      <xdr:rowOff>152400</xdr:rowOff>
    </xdr:to>
    <xdr:sp macro="" textlink="">
      <xdr:nvSpPr>
        <xdr:cNvPr id="14" name="Oval 13">
          <a:hlinkClick xmlns:r="http://schemas.openxmlformats.org/officeDocument/2006/relationships" r:id="rId9"/>
          <a:extLst>
            <a:ext uri="{FF2B5EF4-FFF2-40B4-BE49-F238E27FC236}">
              <a16:creationId xmlns:a16="http://schemas.microsoft.com/office/drawing/2014/main" id="{CDAA67FA-2082-4B80-AD42-306C81DBAF07}"/>
            </a:ext>
          </a:extLst>
        </xdr:cNvPr>
        <xdr:cNvSpPr/>
      </xdr:nvSpPr>
      <xdr:spPr>
        <a:xfrm>
          <a:off x="5362574" y="2671761"/>
          <a:ext cx="1304925" cy="909639"/>
        </a:xfrm>
        <a:prstGeom prst="ellipse">
          <a:avLst/>
        </a:prstGeom>
        <a:solidFill>
          <a:srgbClr val="7030A0"/>
        </a:solidFill>
        <a:ln>
          <a:solidFill>
            <a:schemeClr val="tx1"/>
          </a:solidFill>
        </a:ln>
        <a:effectLst>
          <a:glow rad="139700">
            <a:schemeClr val="accent2">
              <a:satMod val="175000"/>
              <a:alpha val="40000"/>
            </a:schemeClr>
          </a:glow>
        </a:effectLst>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IN" sz="1100">
              <a:solidFill>
                <a:schemeClr val="bg1"/>
              </a:solidFill>
            </a:rPr>
            <a:t>tbl_Bowler</a:t>
          </a:r>
        </a:p>
      </xdr:txBody>
    </xdr:sp>
    <xdr:clientData/>
  </xdr:twoCellAnchor>
  <xdr:twoCellAnchor>
    <xdr:from>
      <xdr:col>6</xdr:col>
      <xdr:colOff>47624</xdr:colOff>
      <xdr:row>2</xdr:row>
      <xdr:rowOff>57150</xdr:rowOff>
    </xdr:from>
    <xdr:to>
      <xdr:col>7</xdr:col>
      <xdr:colOff>600075</xdr:colOff>
      <xdr:row>5</xdr:row>
      <xdr:rowOff>76200</xdr:rowOff>
    </xdr:to>
    <xdr:sp macro="" textlink="">
      <xdr:nvSpPr>
        <xdr:cNvPr id="16" name="Oval 15">
          <a:hlinkClick xmlns:r="http://schemas.openxmlformats.org/officeDocument/2006/relationships" r:id="rId10"/>
          <a:extLst>
            <a:ext uri="{FF2B5EF4-FFF2-40B4-BE49-F238E27FC236}">
              <a16:creationId xmlns:a16="http://schemas.microsoft.com/office/drawing/2014/main" id="{AD2189C0-E59C-49B9-953F-D06B74205C4F}"/>
            </a:ext>
          </a:extLst>
        </xdr:cNvPr>
        <xdr:cNvSpPr/>
      </xdr:nvSpPr>
      <xdr:spPr>
        <a:xfrm>
          <a:off x="3705224" y="438150"/>
          <a:ext cx="1162051" cy="590550"/>
        </a:xfrm>
        <a:prstGeom prst="ellipse">
          <a:avLst/>
        </a:prstGeom>
        <a:solidFill>
          <a:srgbClr val="7030A0"/>
        </a:solidFill>
        <a:ln>
          <a:solidFill>
            <a:schemeClr val="tx1"/>
          </a:solidFill>
        </a:ln>
        <a:effectLst>
          <a:glow rad="139700">
            <a:schemeClr val="accent2">
              <a:satMod val="175000"/>
              <a:alpha val="40000"/>
            </a:schemeClr>
          </a:glow>
        </a:effectLst>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IN" sz="1100">
              <a:solidFill>
                <a:schemeClr val="bg1"/>
              </a:solidFill>
            </a:rPr>
            <a:t>Dashboard</a:t>
          </a:r>
        </a:p>
      </xdr:txBody>
    </xdr:sp>
    <xdr:clientData/>
  </xdr:twoCellAnchor>
  <xdr:twoCellAnchor>
    <xdr:from>
      <xdr:col>11</xdr:col>
      <xdr:colOff>28575</xdr:colOff>
      <xdr:row>0</xdr:row>
      <xdr:rowOff>0</xdr:rowOff>
    </xdr:from>
    <xdr:to>
      <xdr:col>17</xdr:col>
      <xdr:colOff>581025</xdr:colOff>
      <xdr:row>19</xdr:row>
      <xdr:rowOff>142875</xdr:rowOff>
    </xdr:to>
    <xdr:sp macro="" textlink="">
      <xdr:nvSpPr>
        <xdr:cNvPr id="17" name="Rectangle 16">
          <a:extLst>
            <a:ext uri="{FF2B5EF4-FFF2-40B4-BE49-F238E27FC236}">
              <a16:creationId xmlns:a16="http://schemas.microsoft.com/office/drawing/2014/main" id="{3E501FDD-6CE8-4F47-BBB2-D6AB76D69564}"/>
            </a:ext>
          </a:extLst>
        </xdr:cNvPr>
        <xdr:cNvSpPr/>
      </xdr:nvSpPr>
      <xdr:spPr>
        <a:xfrm>
          <a:off x="6734175" y="0"/>
          <a:ext cx="4210050" cy="3762375"/>
        </a:xfrm>
        <a:prstGeom prst="rect">
          <a:avLst/>
        </a:prstGeom>
        <a:solidFill>
          <a:schemeClr val="bg2">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For this assignment 2 datasets are used. </a:t>
          </a:r>
        </a:p>
        <a:p>
          <a:pPr algn="l"/>
          <a:endParaRPr lang="en-IN" sz="1100"/>
        </a:p>
        <a:p>
          <a:pPr algn="l"/>
          <a:r>
            <a:rPr lang="en-IN" sz="1100"/>
            <a:t>Data</a:t>
          </a:r>
          <a:r>
            <a:rPr lang="en-IN" sz="1100" baseline="0"/>
            <a:t>set 2 is prepared from multiple data sheets downloaded from websites.</a:t>
          </a:r>
          <a:endParaRPr lang="en-IN" sz="1100"/>
        </a:p>
        <a:p>
          <a:pPr algn="l"/>
          <a:endParaRPr lang="en-IN" sz="1100"/>
        </a:p>
        <a:p>
          <a:pPr algn="l"/>
          <a:r>
            <a:rPr lang="en-IN" sz="1100"/>
            <a:t>Click</a:t>
          </a:r>
          <a:r>
            <a:rPr lang="en-IN" sz="1100" baseline="0"/>
            <a:t> the buttons below to see the source for the dataset.</a:t>
          </a:r>
        </a:p>
        <a:p>
          <a:pPr algn="l"/>
          <a:endParaRPr lang="en-IN" sz="1100" baseline="0"/>
        </a:p>
        <a:p>
          <a:pPr algn="l"/>
          <a:endParaRPr lang="en-IN" sz="1100"/>
        </a:p>
      </xdr:txBody>
    </xdr:sp>
    <xdr:clientData/>
  </xdr:twoCellAnchor>
  <xdr:twoCellAnchor>
    <xdr:from>
      <xdr:col>13</xdr:col>
      <xdr:colOff>523874</xdr:colOff>
      <xdr:row>7</xdr:row>
      <xdr:rowOff>133350</xdr:rowOff>
    </xdr:from>
    <xdr:to>
      <xdr:col>15</xdr:col>
      <xdr:colOff>466725</xdr:colOff>
      <xdr:row>11</xdr:row>
      <xdr:rowOff>171450</xdr:rowOff>
    </xdr:to>
    <xdr:sp macro="" textlink="">
      <xdr:nvSpPr>
        <xdr:cNvPr id="20" name="Oval 19">
          <a:hlinkClick xmlns:r="http://schemas.openxmlformats.org/officeDocument/2006/relationships" r:id="rId11"/>
          <a:extLst>
            <a:ext uri="{FF2B5EF4-FFF2-40B4-BE49-F238E27FC236}">
              <a16:creationId xmlns:a16="http://schemas.microsoft.com/office/drawing/2014/main" id="{E235FE77-A3A6-4C9F-A726-C5DCFE4E2466}"/>
            </a:ext>
          </a:extLst>
        </xdr:cNvPr>
        <xdr:cNvSpPr/>
      </xdr:nvSpPr>
      <xdr:spPr>
        <a:xfrm>
          <a:off x="8448674" y="1466850"/>
          <a:ext cx="1162051" cy="800100"/>
        </a:xfrm>
        <a:prstGeom prst="ellipse">
          <a:avLst/>
        </a:prstGeom>
        <a:solidFill>
          <a:srgbClr val="7030A0"/>
        </a:solidFill>
        <a:ln>
          <a:solidFill>
            <a:schemeClr val="tx1"/>
          </a:solidFill>
        </a:ln>
        <a:effectLst>
          <a:glow rad="139700">
            <a:schemeClr val="accent2">
              <a:satMod val="175000"/>
              <a:alpha val="40000"/>
            </a:schemeClr>
          </a:glow>
        </a:effectLst>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IN" sz="1100">
              <a:solidFill>
                <a:schemeClr val="bg1"/>
              </a:solidFill>
            </a:rPr>
            <a:t>Dataset</a:t>
          </a:r>
          <a:r>
            <a:rPr lang="en-IN" sz="1100" baseline="0">
              <a:solidFill>
                <a:schemeClr val="bg1"/>
              </a:solidFill>
            </a:rPr>
            <a:t> 2 Cricmetric</a:t>
          </a:r>
          <a:endParaRPr lang="en-IN" sz="1100">
            <a:solidFill>
              <a:schemeClr val="bg1"/>
            </a:solidFill>
          </a:endParaRPr>
        </a:p>
      </xdr:txBody>
    </xdr:sp>
    <xdr:clientData/>
  </xdr:twoCellAnchor>
  <xdr:twoCellAnchor>
    <xdr:from>
      <xdr:col>11</xdr:col>
      <xdr:colOff>133349</xdr:colOff>
      <xdr:row>7</xdr:row>
      <xdr:rowOff>161925</xdr:rowOff>
    </xdr:from>
    <xdr:to>
      <xdr:col>13</xdr:col>
      <xdr:colOff>76200</xdr:colOff>
      <xdr:row>11</xdr:row>
      <xdr:rowOff>180975</xdr:rowOff>
    </xdr:to>
    <xdr:sp macro="" textlink="">
      <xdr:nvSpPr>
        <xdr:cNvPr id="21" name="Oval 20">
          <a:hlinkClick xmlns:r="http://schemas.openxmlformats.org/officeDocument/2006/relationships" r:id="rId12"/>
          <a:extLst>
            <a:ext uri="{FF2B5EF4-FFF2-40B4-BE49-F238E27FC236}">
              <a16:creationId xmlns:a16="http://schemas.microsoft.com/office/drawing/2014/main" id="{7B3430DB-30E1-4C45-828D-F206024C9B5C}"/>
            </a:ext>
          </a:extLst>
        </xdr:cNvPr>
        <xdr:cNvSpPr/>
      </xdr:nvSpPr>
      <xdr:spPr>
        <a:xfrm>
          <a:off x="6838949" y="1495425"/>
          <a:ext cx="1162051" cy="781050"/>
        </a:xfrm>
        <a:prstGeom prst="ellipse">
          <a:avLst/>
        </a:prstGeom>
        <a:solidFill>
          <a:srgbClr val="7030A0"/>
        </a:solidFill>
        <a:ln>
          <a:solidFill>
            <a:schemeClr val="tx1"/>
          </a:solidFill>
        </a:ln>
        <a:effectLst>
          <a:glow rad="139700">
            <a:schemeClr val="accent2">
              <a:satMod val="175000"/>
              <a:alpha val="40000"/>
            </a:schemeClr>
          </a:glow>
        </a:effectLst>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IN" sz="1100">
              <a:solidFill>
                <a:schemeClr val="bg1"/>
              </a:solidFill>
            </a:rPr>
            <a:t>Dataset</a:t>
          </a:r>
          <a:r>
            <a:rPr lang="en-IN" sz="1100" baseline="0">
              <a:solidFill>
                <a:schemeClr val="bg1"/>
              </a:solidFill>
            </a:rPr>
            <a:t> 1 kaggle</a:t>
          </a:r>
          <a:endParaRPr lang="en-IN" sz="1100">
            <a:solidFill>
              <a:schemeClr val="bg1"/>
            </a:solidFill>
          </a:endParaRPr>
        </a:p>
      </xdr:txBody>
    </xdr:sp>
    <xdr:clientData/>
  </xdr:twoCellAnchor>
  <xdr:twoCellAnchor>
    <xdr:from>
      <xdr:col>11</xdr:col>
      <xdr:colOff>219075</xdr:colOff>
      <xdr:row>14</xdr:row>
      <xdr:rowOff>95250</xdr:rowOff>
    </xdr:from>
    <xdr:to>
      <xdr:col>17</xdr:col>
      <xdr:colOff>142875</xdr:colOff>
      <xdr:row>18</xdr:row>
      <xdr:rowOff>0</xdr:rowOff>
    </xdr:to>
    <xdr:sp macro="" textlink="">
      <xdr:nvSpPr>
        <xdr:cNvPr id="15" name="Rectangle 14">
          <a:extLst>
            <a:ext uri="{FF2B5EF4-FFF2-40B4-BE49-F238E27FC236}">
              <a16:creationId xmlns:a16="http://schemas.microsoft.com/office/drawing/2014/main" id="{E2EAF0C9-582C-43A7-BA99-403C17F25BEF}"/>
            </a:ext>
          </a:extLst>
        </xdr:cNvPr>
        <xdr:cNvSpPr/>
      </xdr:nvSpPr>
      <xdr:spPr>
        <a:xfrm>
          <a:off x="6924675" y="2762250"/>
          <a:ext cx="3581400" cy="666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1100">
              <a:solidFill>
                <a:schemeClr val="lt1"/>
              </a:solidFill>
              <a:effectLst/>
              <a:latin typeface="+mn-lt"/>
              <a:ea typeface="+mn-ea"/>
              <a:cs typeface="+mn-cs"/>
            </a:rPr>
            <a:t>Some of the Sheets</a:t>
          </a:r>
          <a:r>
            <a:rPr lang="en-IN" sz="1100" baseline="0">
              <a:solidFill>
                <a:schemeClr val="lt1"/>
              </a:solidFill>
              <a:effectLst/>
              <a:latin typeface="+mn-lt"/>
              <a:ea typeface="+mn-ea"/>
              <a:cs typeface="+mn-cs"/>
            </a:rPr>
            <a:t> are locked. To Unlock the sheets please type the password - </a:t>
          </a:r>
          <a:r>
            <a:rPr lang="en-IN" sz="1600" b="1" u="sng" baseline="0">
              <a:solidFill>
                <a:schemeClr val="lt1"/>
              </a:solidFill>
              <a:effectLst/>
              <a:latin typeface="Arial" panose="020B0604020202020204" pitchFamily="34" charset="0"/>
              <a:ea typeface="+mn-ea"/>
              <a:cs typeface="Arial" panose="020B0604020202020204" pitchFamily="34" charset="0"/>
            </a:rPr>
            <a:t>shamanth</a:t>
          </a:r>
          <a:endParaRPr lang="en-IN" sz="1600" b="1" u="sng">
            <a:effectLst/>
            <a:latin typeface="Arial" panose="020B0604020202020204" pitchFamily="34" charset="0"/>
            <a:cs typeface="Arial" panose="020B0604020202020204" pitchFamily="34" charset="0"/>
          </a:endParaRPr>
        </a:p>
        <a:p>
          <a:pPr algn="l"/>
          <a:endParaRPr lang="en-IN"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66675</xdr:colOff>
      <xdr:row>0</xdr:row>
      <xdr:rowOff>0</xdr:rowOff>
    </xdr:from>
    <xdr:to>
      <xdr:col>4</xdr:col>
      <xdr:colOff>304800</xdr:colOff>
      <xdr:row>20</xdr:row>
      <xdr:rowOff>133350</xdr:rowOff>
    </xdr:to>
    <xdr:sp macro="" textlink="">
      <xdr:nvSpPr>
        <xdr:cNvPr id="2" name="TextBox 1">
          <a:extLst>
            <a:ext uri="{FF2B5EF4-FFF2-40B4-BE49-F238E27FC236}">
              <a16:creationId xmlns:a16="http://schemas.microsoft.com/office/drawing/2014/main" id="{32661652-CA84-4B28-862B-B365F091779A}"/>
            </a:ext>
          </a:extLst>
        </xdr:cNvPr>
        <xdr:cNvSpPr txBox="1"/>
      </xdr:nvSpPr>
      <xdr:spPr>
        <a:xfrm>
          <a:off x="676275" y="904874"/>
          <a:ext cx="2066925" cy="39909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u="sng"/>
            <a:t>Task Done.</a:t>
          </a:r>
        </a:p>
        <a:p>
          <a:endParaRPr lang="en-IN" sz="1100"/>
        </a:p>
        <a:p>
          <a:r>
            <a:rPr lang="en-IN" sz="1100"/>
            <a:t>1. copy</a:t>
          </a:r>
          <a:r>
            <a:rPr lang="en-IN" sz="1100" baseline="0"/>
            <a:t> pasted values from all the raw data sheets</a:t>
          </a:r>
          <a:r>
            <a:rPr lang="en-IN" sz="1100"/>
            <a:t>. </a:t>
          </a:r>
        </a:p>
        <a:p>
          <a:endParaRPr lang="en-IN" sz="1100"/>
        </a:p>
        <a:p>
          <a:r>
            <a:rPr lang="en-IN" sz="1100"/>
            <a:t>2. Created</a:t>
          </a:r>
          <a:r>
            <a:rPr lang="en-IN" sz="1100" baseline="0"/>
            <a:t> </a:t>
          </a:r>
          <a:r>
            <a:rPr lang="en-IN" sz="1100" b="1" baseline="0"/>
            <a:t>Players_2021, Player_ 2020, Players_2019 </a:t>
          </a:r>
          <a:r>
            <a:rPr lang="en-IN" sz="1100" baseline="0"/>
            <a:t>tables. </a:t>
          </a:r>
        </a:p>
        <a:p>
          <a:endParaRPr lang="en-IN" sz="1100" baseline="0"/>
        </a:p>
        <a:p>
          <a:r>
            <a:rPr lang="en-IN" sz="1100" baseline="0"/>
            <a:t>3. Created </a:t>
          </a:r>
          <a:r>
            <a:rPr lang="en-IN" sz="1100" b="1" baseline="0"/>
            <a:t>Named ranges </a:t>
          </a:r>
          <a:r>
            <a:rPr lang="en-IN" sz="1100" baseline="0"/>
            <a:t>for the table. so that it can be used created </a:t>
          </a:r>
          <a:r>
            <a:rPr lang="en-IN" sz="1100" b="1" baseline="0"/>
            <a:t>drop-down </a:t>
          </a:r>
          <a:r>
            <a:rPr lang="en-IN" sz="1100" baseline="0"/>
            <a:t>menu using </a:t>
          </a:r>
          <a:r>
            <a:rPr lang="en-IN" sz="1100" b="1" baseline="0"/>
            <a:t>data validation.</a:t>
          </a:r>
        </a:p>
        <a:p>
          <a:endParaRPr lang="en-IN" sz="1100" baseline="0"/>
        </a:p>
        <a:p>
          <a:r>
            <a:rPr lang="en-IN" sz="1100" baseline="0"/>
            <a:t>4.. Created </a:t>
          </a:r>
          <a:r>
            <a:rPr lang="en-IN" sz="1100" b="1" baseline="0"/>
            <a:t>Year</a:t>
          </a:r>
          <a:r>
            <a:rPr lang="en-IN" sz="1100" baseline="0"/>
            <a:t> Table.</a:t>
          </a:r>
        </a:p>
        <a:p>
          <a:endParaRPr lang="en-IN" sz="1100" baseline="0"/>
        </a:p>
        <a:p>
          <a:r>
            <a:rPr lang="en-IN" sz="1100" baseline="0"/>
            <a:t>5. Created </a:t>
          </a:r>
          <a:r>
            <a:rPr lang="en-IN" sz="1100" b="1" baseline="0"/>
            <a:t>Teams</a:t>
          </a:r>
          <a:r>
            <a:rPr lang="en-IN" sz="1100" baseline="0"/>
            <a:t> Table.</a:t>
          </a:r>
        </a:p>
        <a:p>
          <a:endParaRPr lang="en-IN" sz="1100" baseline="0"/>
        </a:p>
        <a:p>
          <a:r>
            <a:rPr lang="en-IN" sz="1100" baseline="0"/>
            <a:t>6. Calulated total number of players patricipated for each year. check cell </a:t>
          </a:r>
          <a:r>
            <a:rPr lang="en-IN" sz="1100" b="1" baseline="0"/>
            <a:t>H5, J5, L6</a:t>
          </a:r>
          <a:r>
            <a:rPr lang="en-IN" sz="1100" baseline="0"/>
            <a:t> for the formula</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16</xdr:col>
      <xdr:colOff>238125</xdr:colOff>
      <xdr:row>6</xdr:row>
      <xdr:rowOff>47625</xdr:rowOff>
    </xdr:from>
    <xdr:to>
      <xdr:col>18</xdr:col>
      <xdr:colOff>685800</xdr:colOff>
      <xdr:row>22</xdr:row>
      <xdr:rowOff>142875</xdr:rowOff>
    </xdr:to>
    <xdr:sp macro="" textlink="">
      <xdr:nvSpPr>
        <xdr:cNvPr id="2" name="TextBox 1">
          <a:extLst>
            <a:ext uri="{FF2B5EF4-FFF2-40B4-BE49-F238E27FC236}">
              <a16:creationId xmlns:a16="http://schemas.microsoft.com/office/drawing/2014/main" id="{03493AD6-566D-4791-90E4-F048AF07478A}"/>
            </a:ext>
          </a:extLst>
        </xdr:cNvPr>
        <xdr:cNvSpPr txBox="1"/>
      </xdr:nvSpPr>
      <xdr:spPr>
        <a:xfrm>
          <a:off x="11791950" y="2333625"/>
          <a:ext cx="2333625" cy="3143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t>Task Done.</a:t>
          </a:r>
        </a:p>
        <a:p>
          <a:endParaRPr lang="en-IN" sz="1100"/>
        </a:p>
        <a:p>
          <a:r>
            <a:rPr lang="en-IN" sz="1100"/>
            <a:t>1.  Year</a:t>
          </a:r>
          <a:r>
            <a:rPr lang="en-IN" sz="1100" baseline="0"/>
            <a:t> column is manually added.</a:t>
          </a:r>
        </a:p>
        <a:p>
          <a:endParaRPr lang="en-IN" sz="1100" baseline="0"/>
        </a:p>
        <a:p>
          <a:r>
            <a:rPr lang="en-IN" sz="1100" baseline="0"/>
            <a:t>2. Primary_key is added. This helps to build a relationship between tbl_Bowlers, tbl_Batsmen sheets.</a:t>
          </a:r>
        </a:p>
        <a:p>
          <a:endParaRPr lang="en-IN" sz="1100" baseline="0"/>
        </a:p>
        <a:p>
          <a:r>
            <a:rPr lang="en-IN" sz="1100" baseline="0"/>
            <a:t>3.  Created not put column. check cell </a:t>
          </a:r>
          <a:r>
            <a:rPr lang="en-IN" sz="1100" b="1" baseline="0"/>
            <a:t>N7</a:t>
          </a:r>
          <a:r>
            <a:rPr lang="en-IN" sz="1100" baseline="0"/>
            <a:t> for the formula</a:t>
          </a:r>
        </a:p>
        <a:p>
          <a:endParaRPr lang="en-IN" sz="1100" baseline="0"/>
        </a:p>
        <a:p>
          <a:r>
            <a:rPr lang="en-IN" sz="1100" baseline="0"/>
            <a:t>4. At the, Using paste special copy pasted the data and created table </a:t>
          </a:r>
          <a:r>
            <a:rPr lang="en-IN" sz="1100" b="1" baseline="0"/>
            <a:t>tbl_Batsmen </a:t>
          </a:r>
          <a:r>
            <a:rPr lang="en-IN" sz="1100" baseline="0"/>
            <a:t>in left hand side.  </a:t>
          </a:r>
        </a:p>
        <a:p>
          <a:endParaRPr lang="en-IN" sz="1100" baseline="0"/>
        </a:p>
        <a:p>
          <a:r>
            <a:rPr lang="en-IN" sz="1100" baseline="0"/>
            <a:t>5. Used Vlookup to match the data from raw dataset. check cell </a:t>
          </a:r>
          <a:r>
            <a:rPr lang="en-IN" sz="1100" b="1" baseline="0"/>
            <a:t>X6 to AH6</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1085850</xdr:colOff>
      <xdr:row>5</xdr:row>
      <xdr:rowOff>57151</xdr:rowOff>
    </xdr:from>
    <xdr:to>
      <xdr:col>9</xdr:col>
      <xdr:colOff>647700</xdr:colOff>
      <xdr:row>20</xdr:row>
      <xdr:rowOff>114300</xdr:rowOff>
    </xdr:to>
    <xdr:sp macro="" textlink="">
      <xdr:nvSpPr>
        <xdr:cNvPr id="2" name="TextBox 1">
          <a:extLst>
            <a:ext uri="{FF2B5EF4-FFF2-40B4-BE49-F238E27FC236}">
              <a16:creationId xmlns:a16="http://schemas.microsoft.com/office/drawing/2014/main" id="{144A3E5A-B9C1-4A61-BBD7-AC3F3B0FE0C6}"/>
            </a:ext>
          </a:extLst>
        </xdr:cNvPr>
        <xdr:cNvSpPr txBox="1"/>
      </xdr:nvSpPr>
      <xdr:spPr>
        <a:xfrm>
          <a:off x="6867525" y="1200151"/>
          <a:ext cx="2333625" cy="29146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t>Task Done.</a:t>
          </a:r>
        </a:p>
        <a:p>
          <a:endParaRPr lang="en-IN" sz="1100"/>
        </a:p>
        <a:p>
          <a:r>
            <a:rPr lang="en-IN" sz="1100"/>
            <a:t>1.  Year</a:t>
          </a:r>
          <a:r>
            <a:rPr lang="en-IN" sz="1100" baseline="0"/>
            <a:t> column is manually added.</a:t>
          </a:r>
        </a:p>
        <a:p>
          <a:endParaRPr lang="en-IN" sz="1100" baseline="0"/>
        </a:p>
        <a:p>
          <a:r>
            <a:rPr lang="en-IN" sz="1100" baseline="0"/>
            <a:t>2. Primary_key is added. This helps to build a relationship between tbl_Bowlers, tbl_Batsmen sheets.</a:t>
          </a:r>
        </a:p>
        <a:p>
          <a:endParaRPr lang="en-IN" sz="1100" baseline="0"/>
        </a:p>
        <a:p>
          <a:r>
            <a:rPr lang="en-IN" sz="1100" baseline="0"/>
            <a:t>3. Auction Price is calculated because bid price is actually text and it is not usefull for calculation. check cell</a:t>
          </a:r>
          <a:r>
            <a:rPr lang="en-IN" sz="1100" b="1" baseline="0"/>
            <a:t> P7 </a:t>
          </a:r>
          <a:r>
            <a:rPr lang="en-IN" sz="1100" baseline="0"/>
            <a:t>for the formula.</a:t>
          </a:r>
        </a:p>
        <a:p>
          <a:endParaRPr lang="en-IN" sz="1100" baseline="0"/>
        </a:p>
        <a:p>
          <a:r>
            <a:rPr lang="en-IN" sz="1100" baseline="0"/>
            <a:t>4. At the, Using paste special copy pasted the data and created table tbl_Auction in left hand side.  </a:t>
          </a:r>
        </a:p>
      </xdr:txBody>
    </xdr:sp>
    <xdr:clientData/>
  </xdr:twoCellAnchor>
  <xdr:twoCellAnchor>
    <xdr:from>
      <xdr:col>12</xdr:col>
      <xdr:colOff>790575</xdr:colOff>
      <xdr:row>0</xdr:row>
      <xdr:rowOff>38100</xdr:rowOff>
    </xdr:from>
    <xdr:to>
      <xdr:col>13</xdr:col>
      <xdr:colOff>1219200</xdr:colOff>
      <xdr:row>4</xdr:row>
      <xdr:rowOff>314325</xdr:rowOff>
    </xdr:to>
    <xdr:sp macro="" textlink="">
      <xdr:nvSpPr>
        <xdr:cNvPr id="3" name="TextBox 2">
          <a:extLst>
            <a:ext uri="{FF2B5EF4-FFF2-40B4-BE49-F238E27FC236}">
              <a16:creationId xmlns:a16="http://schemas.microsoft.com/office/drawing/2014/main" id="{2065327E-1437-46F6-8919-105FDBD6609A}"/>
            </a:ext>
          </a:extLst>
        </xdr:cNvPr>
        <xdr:cNvSpPr txBox="1"/>
      </xdr:nvSpPr>
      <xdr:spPr>
        <a:xfrm>
          <a:off x="11287125" y="38100"/>
          <a:ext cx="1238250" cy="1038225"/>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Copy</a:t>
          </a:r>
          <a:r>
            <a:rPr lang="en-IN" sz="1100" baseline="0"/>
            <a:t> pasted Players name from the lists sheet using paste special.</a:t>
          </a:r>
          <a:endParaRPr lang="en-IN" sz="1100"/>
        </a:p>
      </xdr:txBody>
    </xdr:sp>
    <xdr:clientData/>
  </xdr:twoCellAnchor>
  <xdr:twoCellAnchor>
    <xdr:from>
      <xdr:col>13</xdr:col>
      <xdr:colOff>857249</xdr:colOff>
      <xdr:row>0</xdr:row>
      <xdr:rowOff>142875</xdr:rowOff>
    </xdr:from>
    <xdr:to>
      <xdr:col>13</xdr:col>
      <xdr:colOff>1095374</xdr:colOff>
      <xdr:row>2</xdr:row>
      <xdr:rowOff>171450</xdr:rowOff>
    </xdr:to>
    <xdr:sp macro="" textlink="">
      <xdr:nvSpPr>
        <xdr:cNvPr id="4" name="Arrow: Down 3">
          <a:extLst>
            <a:ext uri="{FF2B5EF4-FFF2-40B4-BE49-F238E27FC236}">
              <a16:creationId xmlns:a16="http://schemas.microsoft.com/office/drawing/2014/main" id="{343DDDE7-95EB-4C30-864E-2E7F64AD884B}"/>
            </a:ext>
          </a:extLst>
        </xdr:cNvPr>
        <xdr:cNvSpPr/>
      </xdr:nvSpPr>
      <xdr:spPr>
        <a:xfrm>
          <a:off x="12163424" y="142875"/>
          <a:ext cx="238125" cy="409575"/>
        </a:xfrm>
        <a:prstGeom prst="down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19049</xdr:colOff>
      <xdr:row>0</xdr:row>
      <xdr:rowOff>57149</xdr:rowOff>
    </xdr:from>
    <xdr:to>
      <xdr:col>15</xdr:col>
      <xdr:colOff>628650</xdr:colOff>
      <xdr:row>4</xdr:row>
      <xdr:rowOff>323850</xdr:rowOff>
    </xdr:to>
    <xdr:sp macro="" textlink="">
      <xdr:nvSpPr>
        <xdr:cNvPr id="5" name="TextBox 4">
          <a:extLst>
            <a:ext uri="{FF2B5EF4-FFF2-40B4-BE49-F238E27FC236}">
              <a16:creationId xmlns:a16="http://schemas.microsoft.com/office/drawing/2014/main" id="{54646202-22E9-4E07-BF0D-C8CC7C85F086}"/>
            </a:ext>
          </a:extLst>
        </xdr:cNvPr>
        <xdr:cNvSpPr txBox="1"/>
      </xdr:nvSpPr>
      <xdr:spPr>
        <a:xfrm>
          <a:off x="12553949" y="57149"/>
          <a:ext cx="2381251" cy="1028701"/>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Used</a:t>
          </a:r>
          <a:r>
            <a:rPr lang="en-IN" sz="1100" baseline="0"/>
            <a:t> vlookup functions. check cell </a:t>
          </a:r>
          <a:r>
            <a:rPr lang="en-IN" sz="1100" b="1" baseline="0"/>
            <a:t>N7, N207, N397, O7, O207,O397 to </a:t>
          </a:r>
          <a:r>
            <a:rPr lang="en-IN" sz="1100" baseline="0"/>
            <a:t>see the formula.</a:t>
          </a:r>
          <a:endParaRPr lang="en-IN" sz="1100"/>
        </a:p>
      </xdr:txBody>
    </xdr:sp>
    <xdr:clientData/>
  </xdr:twoCellAnchor>
  <xdr:twoCellAnchor>
    <xdr:from>
      <xdr:col>14</xdr:col>
      <xdr:colOff>1523999</xdr:colOff>
      <xdr:row>2</xdr:row>
      <xdr:rowOff>142874</xdr:rowOff>
    </xdr:from>
    <xdr:to>
      <xdr:col>15</xdr:col>
      <xdr:colOff>66675</xdr:colOff>
      <xdr:row>4</xdr:row>
      <xdr:rowOff>180975</xdr:rowOff>
    </xdr:to>
    <xdr:sp macro="" textlink="">
      <xdr:nvSpPr>
        <xdr:cNvPr id="6" name="Arrow: Down 5">
          <a:extLst>
            <a:ext uri="{FF2B5EF4-FFF2-40B4-BE49-F238E27FC236}">
              <a16:creationId xmlns:a16="http://schemas.microsoft.com/office/drawing/2014/main" id="{7A572553-6F72-449C-893A-360C71B46EA8}"/>
            </a:ext>
          </a:extLst>
        </xdr:cNvPr>
        <xdr:cNvSpPr/>
      </xdr:nvSpPr>
      <xdr:spPr>
        <a:xfrm>
          <a:off x="14058899" y="523874"/>
          <a:ext cx="314326" cy="419101"/>
        </a:xfrm>
        <a:prstGeom prst="down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57150</xdr:colOff>
      <xdr:row>4</xdr:row>
      <xdr:rowOff>33337</xdr:rowOff>
    </xdr:from>
    <xdr:to>
      <xdr:col>8</xdr:col>
      <xdr:colOff>295275</xdr:colOff>
      <xdr:row>18</xdr:row>
      <xdr:rowOff>109537</xdr:rowOff>
    </xdr:to>
    <xdr:graphicFrame macro="">
      <xdr:nvGraphicFramePr>
        <xdr:cNvPr id="2" name="Chart 1">
          <a:extLst>
            <a:ext uri="{FF2B5EF4-FFF2-40B4-BE49-F238E27FC236}">
              <a16:creationId xmlns:a16="http://schemas.microsoft.com/office/drawing/2014/main" id="{1382B222-6348-4BBC-9072-15DC9F9864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323850</xdr:colOff>
      <xdr:row>6</xdr:row>
      <xdr:rowOff>28575</xdr:rowOff>
    </xdr:from>
    <xdr:to>
      <xdr:col>10</xdr:col>
      <xdr:colOff>19050</xdr:colOff>
      <xdr:row>20</xdr:row>
      <xdr:rowOff>104775</xdr:rowOff>
    </xdr:to>
    <xdr:graphicFrame macro="">
      <xdr:nvGraphicFramePr>
        <xdr:cNvPr id="2" name="Chart 1">
          <a:extLst>
            <a:ext uri="{FF2B5EF4-FFF2-40B4-BE49-F238E27FC236}">
              <a16:creationId xmlns:a16="http://schemas.microsoft.com/office/drawing/2014/main" id="{7D36C789-3FBA-488F-87DB-13592EFCCD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0</xdr:colOff>
      <xdr:row>3</xdr:row>
      <xdr:rowOff>52387</xdr:rowOff>
    </xdr:from>
    <xdr:to>
      <xdr:col>9</xdr:col>
      <xdr:colOff>304800</xdr:colOff>
      <xdr:row>17</xdr:row>
      <xdr:rowOff>128587</xdr:rowOff>
    </xdr:to>
    <xdr:graphicFrame macro="">
      <xdr:nvGraphicFramePr>
        <xdr:cNvPr id="2" name="Chart 1">
          <a:extLst>
            <a:ext uri="{FF2B5EF4-FFF2-40B4-BE49-F238E27FC236}">
              <a16:creationId xmlns:a16="http://schemas.microsoft.com/office/drawing/2014/main" id="{48E90525-3C04-49E4-ADFD-9192C2E1EE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76200</xdr:colOff>
      <xdr:row>1</xdr:row>
      <xdr:rowOff>100012</xdr:rowOff>
    </xdr:from>
    <xdr:to>
      <xdr:col>10</xdr:col>
      <xdr:colOff>381000</xdr:colOff>
      <xdr:row>15</xdr:row>
      <xdr:rowOff>176212</xdr:rowOff>
    </xdr:to>
    <xdr:graphicFrame macro="">
      <xdr:nvGraphicFramePr>
        <xdr:cNvPr id="2" name="Chart 1">
          <a:extLst>
            <a:ext uri="{FF2B5EF4-FFF2-40B4-BE49-F238E27FC236}">
              <a16:creationId xmlns:a16="http://schemas.microsoft.com/office/drawing/2014/main" id="{5059F664-AA3A-4712-BD00-4A16DB2CF8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180975</xdr:colOff>
      <xdr:row>2</xdr:row>
      <xdr:rowOff>61911</xdr:rowOff>
    </xdr:from>
    <xdr:to>
      <xdr:col>9</xdr:col>
      <xdr:colOff>485775</xdr:colOff>
      <xdr:row>17</xdr:row>
      <xdr:rowOff>0</xdr:rowOff>
    </xdr:to>
    <xdr:graphicFrame macro="">
      <xdr:nvGraphicFramePr>
        <xdr:cNvPr id="2" name="Chart 1">
          <a:extLst>
            <a:ext uri="{FF2B5EF4-FFF2-40B4-BE49-F238E27FC236}">
              <a16:creationId xmlns:a16="http://schemas.microsoft.com/office/drawing/2014/main" id="{87C7D5EE-53D3-4C5B-8950-D0F5971FDF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xdr:col>
      <xdr:colOff>2028825</xdr:colOff>
      <xdr:row>4</xdr:row>
      <xdr:rowOff>52387</xdr:rowOff>
    </xdr:from>
    <xdr:to>
      <xdr:col>9</xdr:col>
      <xdr:colOff>161925</xdr:colOff>
      <xdr:row>18</xdr:row>
      <xdr:rowOff>128587</xdr:rowOff>
    </xdr:to>
    <xdr:graphicFrame macro="">
      <xdr:nvGraphicFramePr>
        <xdr:cNvPr id="2" name="Chart 1">
          <a:extLst>
            <a:ext uri="{FF2B5EF4-FFF2-40B4-BE49-F238E27FC236}">
              <a16:creationId xmlns:a16="http://schemas.microsoft.com/office/drawing/2014/main" id="{C22163F9-4330-4969-B375-F5C20790A9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123825</xdr:colOff>
      <xdr:row>1</xdr:row>
      <xdr:rowOff>176212</xdr:rowOff>
    </xdr:from>
    <xdr:to>
      <xdr:col>9</xdr:col>
      <xdr:colOff>428625</xdr:colOff>
      <xdr:row>17</xdr:row>
      <xdr:rowOff>57150</xdr:rowOff>
    </xdr:to>
    <xdr:graphicFrame macro="">
      <xdr:nvGraphicFramePr>
        <xdr:cNvPr id="2" name="cht_toss_win%">
          <a:extLst>
            <a:ext uri="{FF2B5EF4-FFF2-40B4-BE49-F238E27FC236}">
              <a16:creationId xmlns:a16="http://schemas.microsoft.com/office/drawing/2014/main" id="{2F0F016E-5E6F-4804-A217-E1EA28D585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3</xdr:col>
      <xdr:colOff>542925</xdr:colOff>
      <xdr:row>2</xdr:row>
      <xdr:rowOff>171450</xdr:rowOff>
    </xdr:from>
    <xdr:to>
      <xdr:col>9</xdr:col>
      <xdr:colOff>228600</xdr:colOff>
      <xdr:row>17</xdr:row>
      <xdr:rowOff>57150</xdr:rowOff>
    </xdr:to>
    <xdr:graphicFrame macro="">
      <xdr:nvGraphicFramePr>
        <xdr:cNvPr id="2" name="Chart 1">
          <a:extLst>
            <a:ext uri="{FF2B5EF4-FFF2-40B4-BE49-F238E27FC236}">
              <a16:creationId xmlns:a16="http://schemas.microsoft.com/office/drawing/2014/main" id="{5149CA6B-35CA-4950-8D15-17A6F50227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2</xdr:col>
      <xdr:colOff>552450</xdr:colOff>
      <xdr:row>4</xdr:row>
      <xdr:rowOff>33337</xdr:rowOff>
    </xdr:from>
    <xdr:to>
      <xdr:col>7</xdr:col>
      <xdr:colOff>476250</xdr:colOff>
      <xdr:row>18</xdr:row>
      <xdr:rowOff>109537</xdr:rowOff>
    </xdr:to>
    <xdr:graphicFrame macro="">
      <xdr:nvGraphicFramePr>
        <xdr:cNvPr id="2" name="Chart 1">
          <a:extLst>
            <a:ext uri="{FF2B5EF4-FFF2-40B4-BE49-F238E27FC236}">
              <a16:creationId xmlns:a16="http://schemas.microsoft.com/office/drawing/2014/main" id="{A1A0C0E8-93F8-425D-9E1C-9C24DB05F6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2</xdr:col>
      <xdr:colOff>361950</xdr:colOff>
      <xdr:row>4</xdr:row>
      <xdr:rowOff>33337</xdr:rowOff>
    </xdr:from>
    <xdr:to>
      <xdr:col>10</xdr:col>
      <xdr:colOff>323850</xdr:colOff>
      <xdr:row>18</xdr:row>
      <xdr:rowOff>109537</xdr:rowOff>
    </xdr:to>
    <xdr:graphicFrame macro="">
      <xdr:nvGraphicFramePr>
        <xdr:cNvPr id="2" name="Chart 1">
          <a:extLst>
            <a:ext uri="{FF2B5EF4-FFF2-40B4-BE49-F238E27FC236}">
              <a16:creationId xmlns:a16="http://schemas.microsoft.com/office/drawing/2014/main" id="{EF9794FD-904A-43DC-A0A7-64ED94A4D9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0</xdr:col>
      <xdr:colOff>201232</xdr:colOff>
      <xdr:row>0</xdr:row>
      <xdr:rowOff>0</xdr:rowOff>
    </xdr:from>
    <xdr:to>
      <xdr:col>27</xdr:col>
      <xdr:colOff>375632</xdr:colOff>
      <xdr:row>46</xdr:row>
      <xdr:rowOff>13416</xdr:rowOff>
    </xdr:to>
    <xdr:sp macro="" textlink="">
      <xdr:nvSpPr>
        <xdr:cNvPr id="2" name="Rectangle 1">
          <a:extLst>
            <a:ext uri="{FF2B5EF4-FFF2-40B4-BE49-F238E27FC236}">
              <a16:creationId xmlns:a16="http://schemas.microsoft.com/office/drawing/2014/main" id="{89DE75B8-CAAB-422F-98BF-F413012469F8}"/>
            </a:ext>
          </a:extLst>
        </xdr:cNvPr>
        <xdr:cNvSpPr/>
      </xdr:nvSpPr>
      <xdr:spPr>
        <a:xfrm flipH="1">
          <a:off x="201232" y="0"/>
          <a:ext cx="16474224" cy="8652993"/>
        </a:xfrm>
        <a:prstGeom prst="rect">
          <a:avLst/>
        </a:prstGeom>
        <a:solidFill>
          <a:schemeClr val="accent6">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366712</xdr:colOff>
      <xdr:row>0</xdr:row>
      <xdr:rowOff>21431</xdr:rowOff>
    </xdr:from>
    <xdr:to>
      <xdr:col>27</xdr:col>
      <xdr:colOff>128588</xdr:colOff>
      <xdr:row>29</xdr:row>
      <xdr:rowOff>164306</xdr:rowOff>
    </xdr:to>
    <xdr:sp macro="" textlink="">
      <xdr:nvSpPr>
        <xdr:cNvPr id="3" name="Rectangle 2">
          <a:extLst>
            <a:ext uri="{FF2B5EF4-FFF2-40B4-BE49-F238E27FC236}">
              <a16:creationId xmlns:a16="http://schemas.microsoft.com/office/drawing/2014/main" id="{84F3297B-F086-4615-9608-FF6FF7EF5C75}"/>
            </a:ext>
          </a:extLst>
        </xdr:cNvPr>
        <xdr:cNvSpPr/>
      </xdr:nvSpPr>
      <xdr:spPr>
        <a:xfrm>
          <a:off x="8260556" y="21431"/>
          <a:ext cx="8262938" cy="5667375"/>
        </a:xfrm>
        <a:prstGeom prst="rect">
          <a:avLst/>
        </a:prstGeom>
        <a:solidFill>
          <a:schemeClr val="accent6">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13415</xdr:colOff>
      <xdr:row>0</xdr:row>
      <xdr:rowOff>15160</xdr:rowOff>
    </xdr:from>
    <xdr:to>
      <xdr:col>13</xdr:col>
      <xdr:colOff>365840</xdr:colOff>
      <xdr:row>1</xdr:row>
      <xdr:rowOff>167560</xdr:rowOff>
    </xdr:to>
    <xdr:sp macro="" textlink="">
      <xdr:nvSpPr>
        <xdr:cNvPr id="4" name="Rectangle 3">
          <a:extLst>
            <a:ext uri="{FF2B5EF4-FFF2-40B4-BE49-F238E27FC236}">
              <a16:creationId xmlns:a16="http://schemas.microsoft.com/office/drawing/2014/main" id="{6236CB8D-143B-4531-A22B-034BE5F2D6FB}"/>
            </a:ext>
          </a:extLst>
        </xdr:cNvPr>
        <xdr:cNvSpPr/>
      </xdr:nvSpPr>
      <xdr:spPr>
        <a:xfrm>
          <a:off x="13415" y="15160"/>
          <a:ext cx="8200488" cy="340217"/>
        </a:xfrm>
        <a:prstGeom prst="rect">
          <a:avLst/>
        </a:prstGeom>
        <a:solidFill>
          <a:schemeClr val="accent4">
            <a:lumMod val="50000"/>
          </a:schemeClr>
        </a:solidFill>
        <a:effectLst>
          <a:innerShdw blurRad="63500" dist="50800" dir="27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u="none">
              <a:latin typeface="Arial" panose="020B0604020202020204" pitchFamily="34" charset="0"/>
              <a:cs typeface="Arial" panose="020B0604020202020204" pitchFamily="34" charset="0"/>
            </a:rPr>
            <a:t>Players Performance section</a:t>
          </a:r>
          <a:r>
            <a:rPr lang="en-IN" sz="1800" b="1" u="sng">
              <a:latin typeface="Arial" panose="020B0604020202020204" pitchFamily="34" charset="0"/>
              <a:cs typeface="Arial" panose="020B0604020202020204" pitchFamily="34" charset="0"/>
            </a:rPr>
            <a:t>.</a:t>
          </a:r>
        </a:p>
      </xdr:txBody>
    </xdr:sp>
    <xdr:clientData/>
  </xdr:twoCellAnchor>
  <xdr:twoCellAnchor>
    <xdr:from>
      <xdr:col>13</xdr:col>
      <xdr:colOff>371475</xdr:colOff>
      <xdr:row>0</xdr:row>
      <xdr:rowOff>38100</xdr:rowOff>
    </xdr:from>
    <xdr:to>
      <xdr:col>27</xdr:col>
      <xdr:colOff>114300</xdr:colOff>
      <xdr:row>2</xdr:row>
      <xdr:rowOff>0</xdr:rowOff>
    </xdr:to>
    <xdr:sp macro="" textlink="">
      <xdr:nvSpPr>
        <xdr:cNvPr id="5" name="Rectangle 4">
          <a:extLst>
            <a:ext uri="{FF2B5EF4-FFF2-40B4-BE49-F238E27FC236}">
              <a16:creationId xmlns:a16="http://schemas.microsoft.com/office/drawing/2014/main" id="{C08C2C96-5AA2-4C0D-958F-48C084390CE5}"/>
            </a:ext>
          </a:extLst>
        </xdr:cNvPr>
        <xdr:cNvSpPr/>
      </xdr:nvSpPr>
      <xdr:spPr>
        <a:xfrm>
          <a:off x="8296275" y="38100"/>
          <a:ext cx="8277225" cy="342900"/>
        </a:xfrm>
        <a:prstGeom prst="rect">
          <a:avLst/>
        </a:prstGeom>
        <a:solidFill>
          <a:schemeClr val="accent4">
            <a:lumMod val="50000"/>
          </a:schemeClr>
        </a:solidFill>
        <a:effectLst>
          <a:innerShdw blurRad="63500" dist="50800" dir="54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latin typeface="Arial" panose="020B0604020202020204" pitchFamily="34" charset="0"/>
              <a:cs typeface="Arial" panose="020B0604020202020204" pitchFamily="34" charset="0"/>
            </a:rPr>
            <a:t>Team</a:t>
          </a:r>
          <a:r>
            <a:rPr lang="en-IN" sz="1800" b="1" baseline="0">
              <a:latin typeface="Arial" panose="020B0604020202020204" pitchFamily="34" charset="0"/>
              <a:cs typeface="Arial" panose="020B0604020202020204" pitchFamily="34" charset="0"/>
            </a:rPr>
            <a:t> Performance.</a:t>
          </a:r>
          <a:endParaRPr lang="en-IN" sz="1800" b="1">
            <a:latin typeface="Arial" panose="020B0604020202020204" pitchFamily="34" charset="0"/>
            <a:cs typeface="Arial" panose="020B0604020202020204" pitchFamily="34" charset="0"/>
          </a:endParaRPr>
        </a:p>
      </xdr:txBody>
    </xdr:sp>
    <xdr:clientData/>
  </xdr:twoCellAnchor>
  <xdr:twoCellAnchor>
    <xdr:from>
      <xdr:col>15</xdr:col>
      <xdr:colOff>364331</xdr:colOff>
      <xdr:row>2</xdr:row>
      <xdr:rowOff>30956</xdr:rowOff>
    </xdr:from>
    <xdr:to>
      <xdr:col>22</xdr:col>
      <xdr:colOff>85725</xdr:colOff>
      <xdr:row>15</xdr:row>
      <xdr:rowOff>0</xdr:rowOff>
    </xdr:to>
    <xdr:graphicFrame macro="">
      <xdr:nvGraphicFramePr>
        <xdr:cNvPr id="6" name="Chart 5">
          <a:extLst>
            <a:ext uri="{FF2B5EF4-FFF2-40B4-BE49-F238E27FC236}">
              <a16:creationId xmlns:a16="http://schemas.microsoft.com/office/drawing/2014/main" id="{625170FF-F850-44B5-8E70-8C37D7AB04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352424</xdr:colOff>
      <xdr:row>15</xdr:row>
      <xdr:rowOff>9524</xdr:rowOff>
    </xdr:from>
    <xdr:to>
      <xdr:col>20</xdr:col>
      <xdr:colOff>304799</xdr:colOff>
      <xdr:row>29</xdr:row>
      <xdr:rowOff>171450</xdr:rowOff>
    </xdr:to>
    <xdr:graphicFrame macro="">
      <xdr:nvGraphicFramePr>
        <xdr:cNvPr id="7" name="Chart 6">
          <a:extLst>
            <a:ext uri="{FF2B5EF4-FFF2-40B4-BE49-F238E27FC236}">
              <a16:creationId xmlns:a16="http://schemas.microsoft.com/office/drawing/2014/main" id="{E27FD1B2-76A7-42E6-9032-2A375F85BA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13</xdr:col>
      <xdr:colOff>361949</xdr:colOff>
      <xdr:row>2</xdr:row>
      <xdr:rowOff>9526</xdr:rowOff>
    </xdr:from>
    <xdr:to>
      <xdr:col>15</xdr:col>
      <xdr:colOff>352425</xdr:colOff>
      <xdr:row>15</xdr:row>
      <xdr:rowOff>19050</xdr:rowOff>
    </xdr:to>
    <mc:AlternateContent xmlns:mc="http://schemas.openxmlformats.org/markup-compatibility/2006" xmlns:a14="http://schemas.microsoft.com/office/drawing/2010/main">
      <mc:Choice Requires="a14">
        <xdr:graphicFrame macro="">
          <xdr:nvGraphicFramePr>
            <xdr:cNvPr id="8" name="Team">
              <a:extLst>
                <a:ext uri="{FF2B5EF4-FFF2-40B4-BE49-F238E27FC236}">
                  <a16:creationId xmlns:a16="http://schemas.microsoft.com/office/drawing/2014/main" id="{BA546239-21E6-4327-BAE0-427E8D19CB25}"/>
                </a:ext>
              </a:extLst>
            </xdr:cNvPr>
            <xdr:cNvGraphicFramePr/>
          </xdr:nvGraphicFramePr>
          <xdr:xfrm>
            <a:off x="0" y="0"/>
            <a:ext cx="0" cy="0"/>
          </xdr:xfrm>
          <a:graphic>
            <a:graphicData uri="http://schemas.microsoft.com/office/drawing/2010/slicer">
              <sle:slicer xmlns:sle="http://schemas.microsoft.com/office/drawing/2010/slicer" name="Team"/>
            </a:graphicData>
          </a:graphic>
        </xdr:graphicFrame>
      </mc:Choice>
      <mc:Fallback xmlns="">
        <xdr:sp macro="" textlink="">
          <xdr:nvSpPr>
            <xdr:cNvPr id="0" name=""/>
            <xdr:cNvSpPr>
              <a:spLocks noTextEdit="1"/>
            </xdr:cNvSpPr>
          </xdr:nvSpPr>
          <xdr:spPr>
            <a:xfrm>
              <a:off x="8210012" y="385160"/>
              <a:ext cx="1197871" cy="24511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354806</xdr:colOff>
      <xdr:row>16</xdr:row>
      <xdr:rowOff>47626</xdr:rowOff>
    </xdr:from>
    <xdr:to>
      <xdr:col>27</xdr:col>
      <xdr:colOff>114300</xdr:colOff>
      <xdr:row>30</xdr:row>
      <xdr:rowOff>0</xdr:rowOff>
    </xdr:to>
    <xdr:graphicFrame macro="">
      <xdr:nvGraphicFramePr>
        <xdr:cNvPr id="9" name="Chart 8">
          <a:extLst>
            <a:ext uri="{FF2B5EF4-FFF2-40B4-BE49-F238E27FC236}">
              <a16:creationId xmlns:a16="http://schemas.microsoft.com/office/drawing/2014/main" id="{0A8418EF-18FE-4D4B-A021-A0B914381E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104775</xdr:colOff>
      <xdr:row>2</xdr:row>
      <xdr:rowOff>19049</xdr:rowOff>
    </xdr:from>
    <xdr:to>
      <xdr:col>27</xdr:col>
      <xdr:colOff>114300</xdr:colOff>
      <xdr:row>16</xdr:row>
      <xdr:rowOff>28575</xdr:rowOff>
    </xdr:to>
    <xdr:graphicFrame macro="">
      <xdr:nvGraphicFramePr>
        <xdr:cNvPr id="10" name="Chart 9">
          <a:extLst>
            <a:ext uri="{FF2B5EF4-FFF2-40B4-BE49-F238E27FC236}">
              <a16:creationId xmlns:a16="http://schemas.microsoft.com/office/drawing/2014/main" id="{5E7B14A9-90E6-4816-AE01-C491F4E2C4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174402</xdr:colOff>
      <xdr:row>0</xdr:row>
      <xdr:rowOff>13416</xdr:rowOff>
    </xdr:from>
    <xdr:to>
      <xdr:col>13</xdr:col>
      <xdr:colOff>348802</xdr:colOff>
      <xdr:row>46</xdr:row>
      <xdr:rowOff>26831</xdr:rowOff>
    </xdr:to>
    <xdr:sp macro="" textlink="">
      <xdr:nvSpPr>
        <xdr:cNvPr id="11" name="Rectangle 10">
          <a:extLst>
            <a:ext uri="{FF2B5EF4-FFF2-40B4-BE49-F238E27FC236}">
              <a16:creationId xmlns:a16="http://schemas.microsoft.com/office/drawing/2014/main" id="{D73C9816-EB1C-4A1C-BFB1-C6E508D3EDEB}"/>
            </a:ext>
          </a:extLst>
        </xdr:cNvPr>
        <xdr:cNvSpPr/>
      </xdr:nvSpPr>
      <xdr:spPr>
        <a:xfrm flipH="1">
          <a:off x="8022465" y="13416"/>
          <a:ext cx="174400" cy="8652992"/>
        </a:xfrm>
        <a:prstGeom prst="rect">
          <a:avLst/>
        </a:prstGeom>
        <a:solidFill>
          <a:schemeClr val="accent4">
            <a:lumMod val="50000"/>
          </a:schemeClr>
        </a:solidFill>
        <a:effectLst>
          <a:innerShdw blurRad="63500" dist="50800" dir="27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111047</xdr:colOff>
      <xdr:row>7</xdr:row>
      <xdr:rowOff>25322</xdr:rowOff>
    </xdr:from>
    <xdr:to>
      <xdr:col>7</xdr:col>
      <xdr:colOff>93909</xdr:colOff>
      <xdr:row>18</xdr:row>
      <xdr:rowOff>26832</xdr:rowOff>
    </xdr:to>
    <xdr:graphicFrame macro="">
      <xdr:nvGraphicFramePr>
        <xdr:cNvPr id="12" name="Chart 11">
          <a:extLst>
            <a:ext uri="{FF2B5EF4-FFF2-40B4-BE49-F238E27FC236}">
              <a16:creationId xmlns:a16="http://schemas.microsoft.com/office/drawing/2014/main" id="{AFD8D06D-0125-42A7-BC98-0A7483928A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19050</xdr:colOff>
      <xdr:row>2</xdr:row>
      <xdr:rowOff>9524</xdr:rowOff>
    </xdr:from>
    <xdr:to>
      <xdr:col>2</xdr:col>
      <xdr:colOff>95250</xdr:colOff>
      <xdr:row>6</xdr:row>
      <xdr:rowOff>171449</xdr:rowOff>
    </xdr:to>
    <mc:AlternateContent xmlns:mc="http://schemas.openxmlformats.org/markup-compatibility/2006" xmlns:a14="http://schemas.microsoft.com/office/drawing/2010/main">
      <mc:Choice Requires="a14">
        <xdr:graphicFrame macro="">
          <xdr:nvGraphicFramePr>
            <xdr:cNvPr id="13" name="Year">
              <a:extLst>
                <a:ext uri="{FF2B5EF4-FFF2-40B4-BE49-F238E27FC236}">
                  <a16:creationId xmlns:a16="http://schemas.microsoft.com/office/drawing/2014/main" id="{C9E61C7A-638D-44F3-9300-B3B32858B91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9050" y="385158"/>
              <a:ext cx="1283594" cy="9131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7</xdr:row>
      <xdr:rowOff>13416</xdr:rowOff>
    </xdr:from>
    <xdr:to>
      <xdr:col>2</xdr:col>
      <xdr:colOff>85724</xdr:colOff>
      <xdr:row>46</xdr:row>
      <xdr:rowOff>26831</xdr:rowOff>
    </xdr:to>
    <mc:AlternateContent xmlns:mc="http://schemas.openxmlformats.org/markup-compatibility/2006" xmlns:a14="http://schemas.microsoft.com/office/drawing/2010/main">
      <mc:Choice Requires="a14">
        <xdr:graphicFrame macro="">
          <xdr:nvGraphicFramePr>
            <xdr:cNvPr id="14" name="Player">
              <a:extLst>
                <a:ext uri="{FF2B5EF4-FFF2-40B4-BE49-F238E27FC236}">
                  <a16:creationId xmlns:a16="http://schemas.microsoft.com/office/drawing/2014/main" id="{43D6B32E-52A2-4A06-BDC2-3CBE25E03BF4}"/>
                </a:ext>
              </a:extLst>
            </xdr:cNvPr>
            <xdr:cNvGraphicFramePr/>
          </xdr:nvGraphicFramePr>
          <xdr:xfrm>
            <a:off x="0" y="0"/>
            <a:ext cx="0" cy="0"/>
          </xdr:xfrm>
          <a:graphic>
            <a:graphicData uri="http://schemas.microsoft.com/office/drawing/2010/slicer">
              <sle:slicer xmlns:sle="http://schemas.microsoft.com/office/drawing/2010/slicer" name="Player"/>
            </a:graphicData>
          </a:graphic>
        </xdr:graphicFrame>
      </mc:Choice>
      <mc:Fallback xmlns="">
        <xdr:sp macro="" textlink="">
          <xdr:nvSpPr>
            <xdr:cNvPr id="0" name=""/>
            <xdr:cNvSpPr>
              <a:spLocks noTextEdit="1"/>
            </xdr:cNvSpPr>
          </xdr:nvSpPr>
          <xdr:spPr>
            <a:xfrm>
              <a:off x="0" y="1328134"/>
              <a:ext cx="1293118" cy="73382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95249</xdr:colOff>
      <xdr:row>2</xdr:row>
      <xdr:rowOff>9525</xdr:rowOff>
    </xdr:from>
    <xdr:to>
      <xdr:col>13</xdr:col>
      <xdr:colOff>67078</xdr:colOff>
      <xdr:row>7</xdr:row>
      <xdr:rowOff>0</xdr:rowOff>
    </xdr:to>
    <mc:AlternateContent xmlns:mc="http://schemas.openxmlformats.org/markup-compatibility/2006" xmlns:a14="http://schemas.microsoft.com/office/drawing/2010/main">
      <mc:Choice Requires="a14">
        <xdr:graphicFrame macro="">
          <xdr:nvGraphicFramePr>
            <xdr:cNvPr id="15" name="Team 1">
              <a:extLst>
                <a:ext uri="{FF2B5EF4-FFF2-40B4-BE49-F238E27FC236}">
                  <a16:creationId xmlns:a16="http://schemas.microsoft.com/office/drawing/2014/main" id="{218005CF-E1C1-4016-841E-9459F7469498}"/>
                </a:ext>
              </a:extLst>
            </xdr:cNvPr>
            <xdr:cNvGraphicFramePr/>
          </xdr:nvGraphicFramePr>
          <xdr:xfrm>
            <a:off x="0" y="0"/>
            <a:ext cx="0" cy="0"/>
          </xdr:xfrm>
          <a:graphic>
            <a:graphicData uri="http://schemas.microsoft.com/office/drawing/2010/slicer">
              <sle:slicer xmlns:sle="http://schemas.microsoft.com/office/drawing/2010/slicer" name="Team 1"/>
            </a:graphicData>
          </a:graphic>
        </xdr:graphicFrame>
      </mc:Choice>
      <mc:Fallback xmlns="">
        <xdr:sp macro="" textlink="">
          <xdr:nvSpPr>
            <xdr:cNvPr id="0" name=""/>
            <xdr:cNvSpPr>
              <a:spLocks noTextEdit="1"/>
            </xdr:cNvSpPr>
          </xdr:nvSpPr>
          <xdr:spPr>
            <a:xfrm>
              <a:off x="1302643" y="385159"/>
              <a:ext cx="6612498" cy="9295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120740</xdr:colOff>
      <xdr:row>32</xdr:row>
      <xdr:rowOff>146998</xdr:rowOff>
    </xdr:from>
    <xdr:to>
      <xdr:col>10</xdr:col>
      <xdr:colOff>496373</xdr:colOff>
      <xdr:row>46</xdr:row>
      <xdr:rowOff>0</xdr:rowOff>
    </xdr:to>
    <xdr:graphicFrame macro="">
      <xdr:nvGraphicFramePr>
        <xdr:cNvPr id="16" name="Chart 15">
          <a:extLst>
            <a:ext uri="{FF2B5EF4-FFF2-40B4-BE49-F238E27FC236}">
              <a16:creationId xmlns:a16="http://schemas.microsoft.com/office/drawing/2014/main" id="{CED108DD-3274-4F90-A580-48FD22E803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389049</xdr:colOff>
      <xdr:row>29</xdr:row>
      <xdr:rowOff>187816</xdr:rowOff>
    </xdr:from>
    <xdr:to>
      <xdr:col>19</xdr:col>
      <xdr:colOff>442712</xdr:colOff>
      <xdr:row>45</xdr:row>
      <xdr:rowOff>174401</xdr:rowOff>
    </xdr:to>
    <xdr:graphicFrame macro="">
      <xdr:nvGraphicFramePr>
        <xdr:cNvPr id="18" name="Chart 17">
          <a:extLst>
            <a:ext uri="{FF2B5EF4-FFF2-40B4-BE49-F238E27FC236}">
              <a16:creationId xmlns:a16="http://schemas.microsoft.com/office/drawing/2014/main" id="{CB3A40B7-BD85-4220-83AB-B33FECCFB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xdr:col>
      <xdr:colOff>482959</xdr:colOff>
      <xdr:row>30</xdr:row>
      <xdr:rowOff>26830</xdr:rowOff>
    </xdr:from>
    <xdr:to>
      <xdr:col>27</xdr:col>
      <xdr:colOff>147571</xdr:colOff>
      <xdr:row>45</xdr:row>
      <xdr:rowOff>138514</xdr:rowOff>
    </xdr:to>
    <xdr:graphicFrame macro="">
      <xdr:nvGraphicFramePr>
        <xdr:cNvPr id="19" name="cht_toss_win%">
          <a:extLst>
            <a:ext uri="{FF2B5EF4-FFF2-40B4-BE49-F238E27FC236}">
              <a16:creationId xmlns:a16="http://schemas.microsoft.com/office/drawing/2014/main" id="{E30ECBEF-C9A0-45C7-830E-04129E931A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107324</xdr:colOff>
      <xdr:row>18</xdr:row>
      <xdr:rowOff>40247</xdr:rowOff>
    </xdr:from>
    <xdr:to>
      <xdr:col>13</xdr:col>
      <xdr:colOff>147571</xdr:colOff>
      <xdr:row>32</xdr:row>
      <xdr:rowOff>154010</xdr:rowOff>
    </xdr:to>
    <xdr:graphicFrame macro="">
      <xdr:nvGraphicFramePr>
        <xdr:cNvPr id="20" name="Chart 19">
          <a:extLst>
            <a:ext uri="{FF2B5EF4-FFF2-40B4-BE49-F238E27FC236}">
              <a16:creationId xmlns:a16="http://schemas.microsoft.com/office/drawing/2014/main" id="{F97CDBBA-8FCF-4782-A466-3167BB7B45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134156</xdr:colOff>
      <xdr:row>6</xdr:row>
      <xdr:rowOff>174401</xdr:rowOff>
    </xdr:from>
    <xdr:to>
      <xdr:col>13</xdr:col>
      <xdr:colOff>134155</xdr:colOff>
      <xdr:row>18</xdr:row>
      <xdr:rowOff>53661</xdr:rowOff>
    </xdr:to>
    <xdr:graphicFrame macro="">
      <xdr:nvGraphicFramePr>
        <xdr:cNvPr id="21" name="Chart 20">
          <a:extLst>
            <a:ext uri="{FF2B5EF4-FFF2-40B4-BE49-F238E27FC236}">
              <a16:creationId xmlns:a16="http://schemas.microsoft.com/office/drawing/2014/main" id="{13C50CF0-C0B9-45BD-882F-CD2E6ABD81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ker" refreshedDate="44551.853953472222" createdVersion="6" refreshedVersion="6" minRefreshableVersion="3" recordCount="579" xr:uid="{D78C36FD-6742-4B66-8800-19F5BCF38CA7}">
  <cacheSource type="worksheet">
    <worksheetSource name="tbl_Union"/>
  </cacheSource>
  <cacheFields count="30">
    <cacheField name="Primary__x000a_key" numFmtId="0">
      <sharedItems containsSemiMixedTypes="0" containsString="0" containsNumber="1" containsInteger="1" minValue="1" maxValue="579"/>
    </cacheField>
    <cacheField name="Year" numFmtId="0">
      <sharedItems containsSemiMixedTypes="0" containsString="0" containsNumber="1" containsInteger="1" minValue="2019" maxValue="2021" count="3">
        <n v="2021"/>
        <n v="2020"/>
        <n v="2019"/>
      </sharedItems>
    </cacheField>
    <cacheField name="Player" numFmtId="0">
      <sharedItems count="267">
        <s v="AB de Villiers"/>
        <s v="Abdul Samad"/>
        <s v="Abhishek Sharma"/>
        <s v="AD Russell"/>
        <s v="AF Milne"/>
        <s v="AK Markram"/>
        <s v="AM Rahane"/>
        <s v="Anmolpreet Singh"/>
        <s v="Anuj Rawat"/>
        <s v="AR Patel"/>
        <s v="Arshdeep Singh"/>
        <s v="AT Rayudu"/>
        <s v="Avesh Khan"/>
        <s v="B Kumar"/>
        <s v="BA Stokes"/>
        <s v="C Sakariya"/>
        <s v="CA Lynn"/>
        <s v="CH Gayle"/>
        <s v="CH Morris"/>
        <s v="CJ Jordan"/>
        <s v="CR Woakes"/>
        <s v="CV Varun"/>
        <s v="HV Patel"/>
        <s v="DA Miller"/>
        <s v="DA Warner"/>
        <s v="DJ Bravo"/>
        <s v="DJ Hooda"/>
        <s v="DJ Malan"/>
        <s v="DL Chahar"/>
        <s v="DR Sams"/>
        <s v="GJ Maxwell"/>
        <s v="E Lewis"/>
        <s v="EJG Morgan"/>
        <s v="F du Plessis"/>
        <s v="FA Allen"/>
        <s v="GD Phillips"/>
        <s v="GHS Garton"/>
        <s v="YS Chahal"/>
        <s v="Harbhajan Singh"/>
        <s v="Harpreet Brar"/>
        <s v="HH Pandya"/>
        <s v="D Padikkal"/>
        <s v="Ishan Kishan"/>
        <s v="J Suchith"/>
        <s v="J Yadav"/>
        <s v="JA Richardson"/>
        <s v="JC Buttler"/>
        <s v="JD Unadkat"/>
        <s v="JDS Neesham"/>
        <s v="JJ Bumrah"/>
        <s v="JJ Roy"/>
        <s v="JM Bairstow"/>
        <s v="JO Holder"/>
        <s v="K Rabada"/>
        <s v="K Yadav"/>
        <s v="V Kohli"/>
        <s v="KA Pollard"/>
        <s v="Kartik Tyagi"/>
        <s v="KD Karthik"/>
        <s v="KH Pandya"/>
        <s v="KK Ahmed"/>
        <s v="KL Nagarkoti"/>
        <s v="KL Rahul"/>
        <s v="KM Jadhav"/>
        <s v="KS Bharat"/>
        <s v="KS Williamson"/>
        <s v="Lalit Yadav"/>
        <s v="LH Ferguson"/>
        <s v="LS Livingstone"/>
        <s v="M Ashwin"/>
        <s v="M Jansen"/>
        <s v="M Prasidh Krishna"/>
        <s v="M Shahrukh Khan"/>
        <s v="M Vohra"/>
        <s v="MA Agarwal"/>
        <s v="Mandeep Singh"/>
        <s v="MC Henriques"/>
        <s v="MK Lomror"/>
        <s v="MK Pandey"/>
        <s v="MM Ali"/>
        <s v="Mohammad Nabi"/>
        <s v="Mohammed Shami"/>
        <s v="KA Jamieson"/>
        <s v="MP Stoinis"/>
        <s v="MS Dhoni"/>
        <s v="Mujeeb Ur Rahman"/>
        <s v="Mustafizur Rahman"/>
        <s v="N Pooran"/>
        <s v="N Rana"/>
        <s v="A Zampa"/>
        <s v="NM Coulter-Nile"/>
        <s v="NT Ellis"/>
        <s v="PJ Cummins"/>
        <s v="PK Garg"/>
        <s v="PP Chawla"/>
        <s v="PP Shaw"/>
        <s v="Prabhsimran Singh"/>
        <s v="PWH de Silva"/>
        <s v="Q de Kock"/>
        <s v="R Ashwin"/>
        <s v="R Parag"/>
        <s v="R Tewatia"/>
        <s v="RA Jadeja"/>
        <s v="RA Tripathi"/>
        <s v="Rashid Khan"/>
        <s v="Ravi Bishnoi"/>
        <s v="RD Chahar"/>
        <s v="RD Gaikwad"/>
        <s v="RG Sharma"/>
        <s v="PVD Chameera"/>
        <s v="RR Pant"/>
        <s v="RV Patel"/>
        <s v="RV Uthappa"/>
        <s v="S Dhawan"/>
        <s v="S Dube"/>
        <s v="S Gopal"/>
        <s v="S Kaul"/>
        <s v="S Nadeem"/>
        <s v="SA Yadav"/>
        <s v="Sandeep Sharma"/>
        <s v="AJ Finch"/>
        <s v="Shakib Al Hasan"/>
        <s v="Shivam Mavi"/>
        <s v="Shubman Gill"/>
        <s v="SK Raina"/>
        <s v="SM Curran"/>
        <s v="SN Khan"/>
        <s v="SN Thakur"/>
        <s v="SO Hetmyer"/>
        <s v="SP Narine"/>
        <s v="SPD Smith"/>
        <s v="SS Iyer"/>
        <s v="SS Tiwary"/>
        <s v="SV Samson"/>
        <s v="T Shamsi"/>
        <s v="TA Boult"/>
        <s v="TG Southee"/>
        <s v="TH David"/>
        <s v="TK Curran"/>
        <s v="TL Seifert"/>
        <s v="V Shankar"/>
        <s v="Virat Singh"/>
        <s v="VR Iyer"/>
        <s v="WP Saha"/>
        <s v="YBK Jaiswal"/>
        <s v="DW Steyn"/>
        <s v="CA Pujara"/>
        <s v="Imran Tahir"/>
        <s v="JP Behrendorff"/>
        <s v="JR Hazlewood"/>
        <s v="K Gowtham"/>
        <s v="KM Asif"/>
        <s v="KV Sharma"/>
        <s v="L Ngidi"/>
        <s v="MJ Santner"/>
        <s v="N Jagadeesan"/>
        <s v="A Mishra"/>
        <s v="A Nortje"/>
        <s v="I Sharma"/>
        <s v="K Khejroliya"/>
        <s v="P Dubey"/>
        <s v="SW Billings"/>
        <s v="UT Yadav"/>
        <s v="Vishnu Vinod"/>
        <s v="BCJ Cutting"/>
        <s v="Gurkeerat Singh"/>
        <s v="KK Nair"/>
        <s v="Kuldeep Yadav"/>
        <s v="P Negi"/>
        <s v="RK Singh"/>
        <s v="S Sandeep Warrier"/>
        <s v="SP Jackson"/>
        <s v="Vaibhav Arora"/>
        <s v="AP Tare"/>
        <s v="Arjun Tendulkar"/>
        <s v="AS Roy"/>
        <s v="DS Kulkarni"/>
        <s v="Mohsin Khan"/>
        <s v="Darshan Nalkande"/>
        <s v="Jalaj S Saxena"/>
        <s v="RP Meredith"/>
        <s v="Saurabh Kumar"/>
        <s v="Utkarsh Singh"/>
        <s v="AJ Tye"/>
        <s v="Akash Singh"/>
        <s v="JC Archer"/>
        <s v="KC Cariappa"/>
        <s v="M Markande"/>
        <s v="O Thomas"/>
        <s v="I Udana"/>
        <s v="JR Philippe"/>
        <s v="Basil Thampi"/>
        <s v="MR Marsh"/>
        <s v="SE Rutherford"/>
        <s v="SP Goswami"/>
        <s v="T Natarajan"/>
        <s v="Mohammed Siraj"/>
        <s v="AS Rajpoot"/>
        <s v="AT Carey"/>
        <s v="NA Saini"/>
        <s v="Shahbaz Ahmed"/>
        <s v="JL Pattinson"/>
        <s v="Washington Sundar"/>
        <s v="M Vijay"/>
        <s v="KW Richardson"/>
        <s v="NS Naik"/>
        <s v="PA Patel"/>
        <s v="SR Watson"/>
        <s v="SS Cottrell"/>
        <s v="T Banton"/>
        <s v="TU Deshpande"/>
        <s v="PU Deshpande"/>
        <s v="VR Aaron"/>
        <s v="AD Nath"/>
        <s v="C de Grandhomme"/>
        <s v="Monu Kumar"/>
        <s v="KMA Paul"/>
        <s v="MM Sharma"/>
        <s v="S Lamichhane"/>
        <s v="GC Viljoen"/>
        <s v="Ishan Porel"/>
        <s v="Tajinder Singh"/>
        <s v="CJ Green"/>
        <s v="HF Gurney"/>
        <s v="PV Tambe"/>
        <s v="SD Lad"/>
        <s v="Digvijay Deshmukh"/>
        <s v="MJ McClenaghan"/>
        <s v="SL Malinga"/>
        <s v="Shashank Singh"/>
        <s v="H Klaasen"/>
        <s v="Himmat Singh"/>
        <s v="B Stanlake"/>
        <s v="R Sanjay Yadav"/>
        <s v="DR Shorey"/>
        <s v="Ankush Bains"/>
        <s v="Bandaru Ayyappa"/>
        <s v="C Munro"/>
        <s v="CA Ingram"/>
        <s v="GH Vihari"/>
        <s v="Manjot Kalra"/>
        <s v="NB Singh"/>
        <s v="Agnivesh Ayachi"/>
        <s v="P Simran Singh"/>
        <s v="CR Brathwaite"/>
        <s v="JL Denly"/>
        <s v="SS Mundhe"/>
        <s v="Y Prithvi Raj"/>
        <s v="BB Sran"/>
        <s v="Pankaj Jaiswal"/>
        <s v="Rasikh Salam"/>
        <s v="Yuvraj Singh"/>
        <s v="AJ Turner"/>
        <s v="IS Sodhi"/>
        <s v="S Midhun"/>
        <s v="Shubham Ranjane"/>
        <s v="STR Binny"/>
        <s v="Milind Kumar"/>
        <s v="P Ray Barman"/>
        <s v="Sachin Baby"/>
        <s v="RM Patidar"/>
        <s v="DT Christian"/>
        <s v="MJ Guptill"/>
        <s v="RK Bhui"/>
        <s v="YK Pathan"/>
        <s v="AS Joseph"/>
        <s v="SC Kuggeleijn"/>
      </sharedItems>
    </cacheField>
    <cacheField name="Team" numFmtId="0">
      <sharedItems count="10">
        <s v="Delhi Capitals"/>
        <s v="Sunrisers Hyderabad"/>
        <s v="Kolkata Knight Riders"/>
        <s v="Mumbai Indians"/>
        <e v="#N/A"/>
        <s v="Rajasthan Royals"/>
        <s v="Punjab Kings"/>
        <s v="Chennai Super Kings"/>
        <s v="Royal Challengers Bangalore"/>
        <s v="Kings XI Punjab" u="1"/>
      </sharedItems>
    </cacheField>
    <cacheField name="Auction_Price" numFmtId="164">
      <sharedItems containsSemiMixedTypes="0" containsString="0" containsNumber="1" containsInteger="1" minValue="0" maxValue="2656250"/>
    </cacheField>
    <cacheField name="Innings" numFmtId="0">
      <sharedItems containsSemiMixedTypes="0" containsString="0" containsNumber="1" containsInteger="1" minValue="0" maxValue="17"/>
    </cacheField>
    <cacheField name="Runs__x000a_Scored" numFmtId="0">
      <sharedItems containsSemiMixedTypes="0" containsString="0" containsNumber="1" containsInteger="1" minValue="0" maxValue="692"/>
    </cacheField>
    <cacheField name="Balls__x000a_Faced" numFmtId="0">
      <sharedItems containsSemiMixedTypes="0" containsString="0" containsNumber="1" containsInteger="1" minValue="0" maxValue="518"/>
    </cacheField>
    <cacheField name="Outs" numFmtId="0">
      <sharedItems containsSemiMixedTypes="0" containsString="0" containsNumber="1" containsInteger="1" minValue="0" maxValue="17"/>
    </cacheField>
    <cacheField name="Avg__x000a_Batting" numFmtId="0">
      <sharedItems containsSemiMixedTypes="0" containsString="0" containsNumber="1" minValue="0" maxValue="101"/>
    </cacheField>
    <cacheField name="Strike_Rate_x000a_Batting" numFmtId="0">
      <sharedItems containsSemiMixedTypes="0" containsString="0" containsNumber="1" minValue="0" maxValue="333.33"/>
    </cacheField>
    <cacheField name="Highest" numFmtId="0">
      <sharedItems containsSemiMixedTypes="0" containsString="0" containsNumber="1" containsInteger="1" minValue="0" maxValue="130"/>
    </cacheField>
    <cacheField name="4s hit" numFmtId="0">
      <sharedItems containsSemiMixedTypes="0" containsString="0" containsNumber="1" containsInteger="1" minValue="0" maxValue="67"/>
    </cacheField>
    <cacheField name="6s hit" numFmtId="0">
      <sharedItems containsSemiMixedTypes="0" containsString="0" containsNumber="1" containsInteger="1" minValue="0" maxValue="52"/>
    </cacheField>
    <cacheField name="50" numFmtId="0">
      <sharedItems containsSemiMixedTypes="0" containsString="0" containsNumber="1" containsInteger="1" minValue="0" maxValue="8"/>
    </cacheField>
    <cacheField name="100" numFmtId="0">
      <sharedItems containsSemiMixedTypes="0" containsString="0" containsNumber="1" containsInteger="1" minValue="0" maxValue="2"/>
    </cacheField>
    <cacheField name="Not outs" numFmtId="0">
      <sharedItems containsSemiMixedTypes="0" containsString="0" containsNumber="1" containsInteger="1" minValue="-1" maxValue="8"/>
    </cacheField>
    <cacheField name="Overs" numFmtId="0">
      <sharedItems containsSemiMixedTypes="0" containsString="0" containsNumber="1" minValue="0" maxValue="68"/>
    </cacheField>
    <cacheField name="Runs__x000a_Conceeded" numFmtId="0">
      <sharedItems containsSemiMixedTypes="0" containsString="0" containsNumber="1" containsInteger="1" minValue="0" maxValue="547"/>
    </cacheField>
    <cacheField name="Wickets__x000a_Taken" numFmtId="0">
      <sharedItems containsSemiMixedTypes="0" containsString="0" containsNumber="1" containsInteger="1" minValue="0" maxValue="32"/>
    </cacheField>
    <cacheField name="Economy" numFmtId="0">
      <sharedItems containsSemiMixedTypes="0" containsString="0" containsNumber="1" minValue="0" maxValue="18"/>
    </cacheField>
    <cacheField name="Avg_Bowing" numFmtId="0">
      <sharedItems containsSemiMixedTypes="0" containsString="0" containsNumber="1" minValue="0" maxValue="166"/>
    </cacheField>
    <cacheField name="Strike__x000a_Rate_Bowling" numFmtId="0">
      <sharedItems containsSemiMixedTypes="0" containsString="0" containsNumber="1" minValue="0" maxValue="120"/>
    </cacheField>
    <cacheField name="4_Wickets" numFmtId="0">
      <sharedItems containsSemiMixedTypes="0" containsString="0" containsNumber="1" containsInteger="1" minValue="0" maxValue="2"/>
    </cacheField>
    <cacheField name="5_Wickets" numFmtId="0">
      <sharedItems containsSemiMixedTypes="0" containsString="0" containsNumber="1" containsInteger="1" minValue="0" maxValue="1"/>
    </cacheField>
    <cacheField name="4s_Conceeded" numFmtId="0">
      <sharedItems containsSemiMixedTypes="0" containsString="0" containsNumber="1" containsInteger="1" minValue="0" maxValue="65"/>
    </cacheField>
    <cacheField name="6s_Conceeded" numFmtId="0">
      <sharedItems containsSemiMixedTypes="0" containsString="0" containsNumber="1" containsInteger="1" minValue="0" maxValue="24"/>
    </cacheField>
    <cacheField name="Dots" numFmtId="0">
      <sharedItems containsSemiMixedTypes="0" containsString="0" containsNumber="1" containsInteger="1" minValue="0" maxValue="191"/>
    </cacheField>
    <cacheField name="RAA" numFmtId="0">
      <sharedItems containsSemiMixedTypes="0" containsString="0" containsNumber="1" containsInteger="1" minValue="-228" maxValue="399"/>
    </cacheField>
    <cacheField name="Expected_price_of_Players" numFmtId="0">
      <sharedItems containsSemiMixedTypes="0" containsString="0" containsNumber="1" minValue="0" maxValue="2656250"/>
    </cacheField>
  </cacheFields>
  <extLst>
    <ext xmlns:x14="http://schemas.microsoft.com/office/spreadsheetml/2009/9/main" uri="{725AE2AE-9491-48be-B2B4-4EB974FC3084}">
      <x14:pivotCacheDefinition pivotCacheId="174147584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ker" refreshedDate="44551.934247106481" createdVersion="6" refreshedVersion="6" minRefreshableVersion="3" recordCount="11" xr:uid="{204D5E59-B4BA-4D1C-B1A5-8E10181B518F}">
  <cacheSource type="worksheet">
    <worksheetSource name="tbl_Match_Analytics"/>
  </cacheSource>
  <cacheFields count="31">
    <cacheField name="Team" numFmtId="0">
      <sharedItems count="11">
        <s v="Chennai Super Kings"/>
        <s v="Delhi Capitals"/>
        <s v="Gujarat Lions"/>
        <s v="Kochi Tuskers Kerala"/>
        <s v="Kolkata Knight Riders"/>
        <s v="Mumbai Indians"/>
        <s v="Punjab Kings"/>
        <s v="Rajasthan Royals"/>
        <s v="Rising Pune Supergiants"/>
        <s v="Royal Challengers Bangalore"/>
        <s v="Sunrisers Hyderabad"/>
      </sharedItems>
    </cacheField>
    <cacheField name="Home_Ground" numFmtId="0">
      <sharedItems count="11">
        <s v="Chennai"/>
        <s v="Delhi"/>
        <s v="Chandigarh"/>
        <s v="Kochi"/>
        <s v="Kolkata"/>
        <s v="Mumbai"/>
        <s v="Indore"/>
        <s v="Jaipur"/>
        <s v="Pune"/>
        <s v="Bangalore"/>
        <s v="Hyderabad"/>
      </sharedItems>
    </cacheField>
    <cacheField name="Number_of_matches_Played" numFmtId="0">
      <sharedItems containsSemiMixedTypes="0" containsString="0" containsNumber="1" containsInteger="1" minValue="14" maxValue="203"/>
    </cacheField>
    <cacheField name="2008" numFmtId="0">
      <sharedItems containsSemiMixedTypes="0" containsString="0" containsNumber="1" containsInteger="1" minValue="0" maxValue="13"/>
    </cacheField>
    <cacheField name="2009" numFmtId="0">
      <sharedItems containsSemiMixedTypes="0" containsString="0" containsNumber="1" containsInteger="1" minValue="0" maxValue="10"/>
    </cacheField>
    <cacheField name="2010" numFmtId="0">
      <sharedItems containsSemiMixedTypes="0" containsString="0" containsNumber="1" containsInteger="1" minValue="0" maxValue="11"/>
    </cacheField>
    <cacheField name="2011" numFmtId="0">
      <sharedItems containsSemiMixedTypes="0" containsString="0" containsNumber="1" containsInteger="1" minValue="0" maxValue="11"/>
    </cacheField>
    <cacheField name="2012" numFmtId="0">
      <sharedItems containsSemiMixedTypes="0" containsString="0" containsNumber="1" containsInteger="1" minValue="0" maxValue="12"/>
    </cacheField>
    <cacheField name="2013" numFmtId="0">
      <sharedItems containsSemiMixedTypes="0" containsString="0" containsNumber="1" containsInteger="1" minValue="0" maxValue="13"/>
    </cacheField>
    <cacheField name="2014" numFmtId="0">
      <sharedItems containsSemiMixedTypes="0" containsString="0" containsNumber="1" containsInteger="1" minValue="0" maxValue="12"/>
    </cacheField>
    <cacheField name="2015" numFmtId="0">
      <sharedItems containsSemiMixedTypes="0" containsString="0" containsNumber="1" containsInteger="1" minValue="0" maxValue="10"/>
    </cacheField>
    <cacheField name="2016" numFmtId="0">
      <sharedItems containsSemiMixedTypes="0" containsString="0" containsNumber="1" containsInteger="1" minValue="0" maxValue="11"/>
    </cacheField>
    <cacheField name="2017" numFmtId="0">
      <sharedItems containsSemiMixedTypes="0" containsString="0" containsNumber="1" containsInteger="1" minValue="0" maxValue="12"/>
    </cacheField>
    <cacheField name="2018" numFmtId="0">
      <sharedItems containsSemiMixedTypes="0" containsString="0" containsNumber="1" containsInteger="1" minValue="0" maxValue="11"/>
    </cacheField>
    <cacheField name="Total_number__x000a_of__x000a_matches_win" numFmtId="0">
      <sharedItems containsSemiMixedTypes="0" containsString="0" containsNumber="1" containsInteger="1" minValue="6" maxValue="120"/>
    </cacheField>
    <cacheField name="Toss win " numFmtId="0">
      <sharedItems containsSemiMixedTypes="0" containsString="0" containsNumber="1" containsInteger="1" minValue="8" maxValue="106"/>
    </cacheField>
    <cacheField name="Toss_win_x000a__Match_win" numFmtId="0">
      <sharedItems containsSemiMixedTypes="0" containsString="0" containsNumber="1" containsInteger="1" minValue="4" maxValue="61"/>
    </cacheField>
    <cacheField name="Toss_win_x000a_match_lost" numFmtId="0">
      <sharedItems containsSemiMixedTypes="0" containsString="0" containsNumber="1" containsInteger="1" minValue="4" maxValue="55"/>
    </cacheField>
    <cacheField name="Toss_Decision_x000a__Batting" numFmtId="0">
      <sharedItems containsSemiMixedTypes="0" containsString="0" containsNumber="1" containsInteger="1" minValue="1" maxValue="51"/>
    </cacheField>
    <cacheField name="Toss_Decision__x000a_bowling" numFmtId="0">
      <sharedItems containsSemiMixedTypes="0" containsString="0" containsNumber="1" containsInteger="1" minValue="5" maxValue="64"/>
    </cacheField>
    <cacheField name="Batting_first__x000a_Match_win" numFmtId="0">
      <sharedItems containsSemiMixedTypes="0" containsString="0" containsNumber="1" containsInteger="1" minValue="0" maxValue="55"/>
    </cacheField>
    <cacheField name="Bowling_First__x000a_match_win" numFmtId="0">
      <sharedItems containsSemiMixedTypes="0" containsString="0" containsNumber="1" containsInteger="1" minValue="6" maxValue="70"/>
    </cacheField>
    <cacheField name="Toss_win__x000a_match_win%" numFmtId="2">
      <sharedItems containsSemiMixedTypes="0" containsString="0" containsNumber="1" minValue="33.333333333333329" maxValue="66.666666666666657"/>
    </cacheField>
    <cacheField name="Bat_First_Match__x000a_win%" numFmtId="1">
      <sharedItems containsSemiMixedTypes="0" containsString="0" containsNumber="1" minValue="0" maxValue="56.701030927835049"/>
    </cacheField>
    <cacheField name="Bowl_First_Match__x000a_Win_%" numFmtId="1">
      <sharedItems containsSemiMixedTypes="0" containsString="0" containsNumber="1" minValue="48.484848484848484" maxValue="75.294117647058826"/>
    </cacheField>
    <cacheField name="Toss_Win__x000a_Percentage" numFmtId="1">
      <sharedItems containsSemiMixedTypes="0" containsString="0" containsNumber="1" minValue="43.421052631578952" maxValue="57.142857142857139"/>
    </cacheField>
    <cacheField name="Toss_win_match__x000a_win__x000a_percentage" numFmtId="1">
      <sharedItems containsSemiMixedTypes="0" containsString="0" containsNumber="1" minValue="33.333333333333329" maxValue="66.666666666666657"/>
    </cacheField>
    <cacheField name="Number_of_matches__x000a_win_at_home_ground" numFmtId="1">
      <sharedItems containsSemiMixedTypes="0" containsString="0" containsNumber="1" containsInteger="1" minValue="2" maxValue="53"/>
    </cacheField>
    <cacheField name="Total_matches__x000a_at_home_ground" numFmtId="1">
      <sharedItems containsSemiMixedTypes="0" containsString="0" containsNumber="1" containsInteger="1" minValue="5" maxValue="101"/>
    </cacheField>
    <cacheField name="win_ _x000a_Percentage" numFmtId="1">
      <sharedItems containsSemiMixedTypes="0" containsString="0" containsNumber="1" minValue="35.526315789473685" maxValue="59.550561797752813"/>
    </cacheField>
    <cacheField name="Home_ground__x000a_match_win%" numFmtId="1">
      <sharedItems containsSemiMixedTypes="0" containsString="0" containsNumber="1" minValue="3.5714285714285712" maxValue="70.175438596491219"/>
    </cacheField>
  </cacheFields>
  <extLst>
    <ext xmlns:x14="http://schemas.microsoft.com/office/spreadsheetml/2009/9/main" uri="{725AE2AE-9491-48be-B2B4-4EB974FC3084}">
      <x14:pivotCacheDefinition pivotCacheId="76434818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79">
  <r>
    <n v="1"/>
    <x v="0"/>
    <x v="0"/>
    <x v="0"/>
    <n v="1718750"/>
    <n v="14"/>
    <n v="313"/>
    <n v="211"/>
    <n v="10"/>
    <n v="31.3"/>
    <n v="148.34"/>
    <n v="76"/>
    <n v="23"/>
    <n v="16"/>
    <n v="2"/>
    <n v="0"/>
    <n v="4"/>
    <n v="0"/>
    <n v="0"/>
    <n v="0"/>
    <n v="0"/>
    <n v="0"/>
    <n v="0"/>
    <n v="0"/>
    <n v="0"/>
    <n v="0"/>
    <n v="0"/>
    <n v="0"/>
    <n v="111"/>
    <n v="1718750"/>
  </r>
  <r>
    <n v="2"/>
    <x v="0"/>
    <x v="1"/>
    <x v="1"/>
    <n v="28600"/>
    <n v="10"/>
    <n v="111"/>
    <n v="87"/>
    <n v="9"/>
    <n v="12.33"/>
    <n v="127.59"/>
    <n v="28"/>
    <n v="4"/>
    <n v="8"/>
    <n v="0"/>
    <n v="0"/>
    <n v="1"/>
    <n v="1"/>
    <n v="9"/>
    <n v="1"/>
    <n v="9"/>
    <n v="9"/>
    <n v="6"/>
    <n v="0"/>
    <n v="0"/>
    <n v="1"/>
    <n v="0"/>
    <n v="1"/>
    <n v="-74"/>
    <n v="28600"/>
  </r>
  <r>
    <n v="3"/>
    <x v="0"/>
    <x v="2"/>
    <x v="1"/>
    <n v="85940"/>
    <n v="7"/>
    <n v="98"/>
    <n v="75"/>
    <n v="6"/>
    <n v="16.329999999999998"/>
    <n v="130.66999999999999"/>
    <n v="33"/>
    <n v="7"/>
    <n v="4"/>
    <n v="0"/>
    <n v="0"/>
    <n v="1"/>
    <n v="10"/>
    <n v="64"/>
    <n v="4"/>
    <n v="6.4"/>
    <n v="16"/>
    <n v="15"/>
    <n v="0"/>
    <n v="0"/>
    <n v="5"/>
    <n v="1"/>
    <n v="25"/>
    <n v="-13"/>
    <n v="85940"/>
  </r>
  <r>
    <n v="4"/>
    <x v="0"/>
    <x v="3"/>
    <x v="2"/>
    <n v="1328130"/>
    <n v="8"/>
    <n v="183"/>
    <n v="120"/>
    <n v="7"/>
    <n v="26.14"/>
    <n v="152.5"/>
    <n v="54"/>
    <n v="14"/>
    <n v="14"/>
    <n v="1"/>
    <n v="0"/>
    <n v="1"/>
    <n v="19"/>
    <n v="188"/>
    <n v="11"/>
    <n v="9.89"/>
    <n v="17.09"/>
    <n v="10.36"/>
    <n v="0"/>
    <n v="1"/>
    <n v="18"/>
    <n v="8"/>
    <n v="39"/>
    <n v="129"/>
    <n v="1328130"/>
  </r>
  <r>
    <n v="5"/>
    <x v="0"/>
    <x v="4"/>
    <x v="3"/>
    <n v="457100"/>
    <n v="3"/>
    <n v="16"/>
    <n v="17"/>
    <n v="2"/>
    <n v="8"/>
    <n v="94.12"/>
    <n v="15"/>
    <n v="0"/>
    <n v="1"/>
    <n v="0"/>
    <n v="0"/>
    <n v="1"/>
    <n v="14"/>
    <n v="131"/>
    <n v="4"/>
    <n v="9.36"/>
    <n v="32.75"/>
    <n v="21"/>
    <n v="0"/>
    <n v="0"/>
    <n v="12"/>
    <n v="7"/>
    <n v="32"/>
    <n v="-62"/>
    <n v="286883.5"/>
  </r>
  <r>
    <n v="6"/>
    <x v="0"/>
    <x v="5"/>
    <x v="4"/>
    <n v="0"/>
    <n v="6"/>
    <n v="146"/>
    <n v="119"/>
    <n v="5"/>
    <n v="29.2"/>
    <n v="122.69"/>
    <n v="42"/>
    <n v="12"/>
    <n v="4"/>
    <n v="0"/>
    <n v="0"/>
    <n v="1"/>
    <n v="4"/>
    <n v="23"/>
    <n v="0"/>
    <n v="5.75"/>
    <n v="0"/>
    <n v="0"/>
    <n v="0"/>
    <n v="0"/>
    <n v="2"/>
    <n v="0"/>
    <n v="9"/>
    <n v="-2"/>
    <n v="0"/>
  </r>
  <r>
    <n v="7"/>
    <x v="0"/>
    <x v="6"/>
    <x v="0"/>
    <n v="760000"/>
    <n v="1"/>
    <n v="8"/>
    <n v="8"/>
    <n v="1"/>
    <n v="8"/>
    <n v="100"/>
    <n v="8"/>
    <n v="1"/>
    <n v="0"/>
    <n v="0"/>
    <n v="0"/>
    <n v="0"/>
    <n v="0"/>
    <n v="0"/>
    <n v="0"/>
    <n v="0"/>
    <n v="0"/>
    <n v="0"/>
    <n v="0"/>
    <n v="0"/>
    <n v="0"/>
    <n v="0"/>
    <n v="0"/>
    <n v="-17"/>
    <n v="715000"/>
  </r>
  <r>
    <n v="8"/>
    <x v="0"/>
    <x v="7"/>
    <x v="3"/>
    <n v="114300"/>
    <n v="1"/>
    <n v="16"/>
    <n v="14"/>
    <n v="1"/>
    <n v="16"/>
    <n v="114.29"/>
    <n v="16"/>
    <n v="2"/>
    <n v="1"/>
    <n v="0"/>
    <n v="0"/>
    <n v="0"/>
    <n v="0"/>
    <n v="0"/>
    <n v="0"/>
    <n v="0"/>
    <n v="0"/>
    <n v="0"/>
    <n v="0"/>
    <n v="0"/>
    <n v="0"/>
    <n v="0"/>
    <n v="0"/>
    <n v="-9"/>
    <n v="114300"/>
  </r>
  <r>
    <n v="9"/>
    <x v="0"/>
    <x v="8"/>
    <x v="5"/>
    <n v="114300"/>
    <n v="1"/>
    <n v="0"/>
    <n v="1"/>
    <n v="1"/>
    <n v="0"/>
    <n v="0"/>
    <n v="0"/>
    <n v="0"/>
    <n v="0"/>
    <n v="0"/>
    <n v="0"/>
    <n v="0"/>
    <n v="0"/>
    <n v="0"/>
    <n v="0"/>
    <n v="0"/>
    <n v="0"/>
    <n v="0"/>
    <n v="0"/>
    <n v="0"/>
    <n v="0"/>
    <n v="0"/>
    <n v="0"/>
    <n v="-25"/>
    <n v="114300"/>
  </r>
  <r>
    <n v="10"/>
    <x v="0"/>
    <x v="9"/>
    <x v="0"/>
    <n v="714300"/>
    <n v="6"/>
    <n v="40"/>
    <n v="46"/>
    <n v="5"/>
    <n v="8"/>
    <n v="86.96"/>
    <n v="12"/>
    <n v="2"/>
    <n v="1"/>
    <n v="0"/>
    <n v="0"/>
    <n v="1"/>
    <n v="46"/>
    <n v="306"/>
    <n v="15"/>
    <n v="6.65"/>
    <n v="20.399999999999999"/>
    <n v="18.399999999999999"/>
    <n v="0"/>
    <n v="0"/>
    <n v="16"/>
    <n v="13"/>
    <n v="99"/>
    <n v="-11"/>
    <n v="714300"/>
  </r>
  <r>
    <n v="11"/>
    <x v="0"/>
    <x v="10"/>
    <x v="6"/>
    <n v="28600"/>
    <n v="2"/>
    <n v="2"/>
    <n v="3"/>
    <n v="0"/>
    <n v="0"/>
    <n v="66.67"/>
    <n v="1"/>
    <n v="0"/>
    <n v="0"/>
    <n v="0"/>
    <n v="0"/>
    <n v="2"/>
    <n v="41.2"/>
    <n v="342"/>
    <n v="18"/>
    <n v="8.27"/>
    <n v="19"/>
    <n v="13.78"/>
    <n v="0"/>
    <n v="1"/>
    <n v="27"/>
    <n v="11"/>
    <n v="88"/>
    <n v="129"/>
    <n v="28600"/>
  </r>
  <r>
    <n v="12"/>
    <x v="0"/>
    <x v="11"/>
    <x v="7"/>
    <n v="343750"/>
    <n v="13"/>
    <n v="256"/>
    <n v="170"/>
    <n v="10"/>
    <n v="25.6"/>
    <n v="150.59"/>
    <n v="72"/>
    <n v="16"/>
    <n v="17"/>
    <n v="2"/>
    <n v="0"/>
    <n v="3"/>
    <n v="0"/>
    <n v="0"/>
    <n v="0"/>
    <n v="0"/>
    <n v="0"/>
    <n v="0"/>
    <n v="0"/>
    <n v="0"/>
    <n v="0"/>
    <n v="0"/>
    <n v="0"/>
    <n v="29"/>
    <n v="343750"/>
  </r>
  <r>
    <n v="13"/>
    <x v="0"/>
    <x v="12"/>
    <x v="0"/>
    <n v="109380"/>
    <n v="1"/>
    <n v="5"/>
    <n v="3"/>
    <n v="1"/>
    <n v="5"/>
    <n v="166.67"/>
    <n v="5"/>
    <n v="1"/>
    <n v="0"/>
    <n v="0"/>
    <n v="0"/>
    <n v="0"/>
    <n v="61"/>
    <n v="450"/>
    <n v="24"/>
    <n v="7.38"/>
    <n v="18.75"/>
    <n v="15.25"/>
    <n v="0"/>
    <n v="0"/>
    <n v="41"/>
    <n v="15"/>
    <n v="156"/>
    <n v="178"/>
    <n v="109380"/>
  </r>
  <r>
    <n v="14"/>
    <x v="0"/>
    <x v="13"/>
    <x v="1"/>
    <n v="1328130"/>
    <n v="7"/>
    <n v="34"/>
    <n v="30"/>
    <n v="1"/>
    <n v="34"/>
    <n v="113.33"/>
    <n v="14"/>
    <n v="3"/>
    <n v="0"/>
    <n v="0"/>
    <n v="0"/>
    <n v="6"/>
    <n v="42"/>
    <n v="335"/>
    <n v="6"/>
    <n v="7.98"/>
    <n v="55.83"/>
    <n v="42"/>
    <n v="0"/>
    <n v="0"/>
    <n v="33"/>
    <n v="12"/>
    <n v="103"/>
    <n v="-168"/>
    <n v="1328130"/>
  </r>
  <r>
    <n v="15"/>
    <x v="0"/>
    <x v="14"/>
    <x v="5"/>
    <n v="1953130"/>
    <n v="1"/>
    <n v="0"/>
    <n v="3"/>
    <n v="1"/>
    <n v="0"/>
    <n v="0"/>
    <n v="0"/>
    <n v="0"/>
    <n v="0"/>
    <n v="0"/>
    <n v="0"/>
    <n v="0"/>
    <n v="1"/>
    <n v="12"/>
    <n v="0"/>
    <n v="12"/>
    <n v="0"/>
    <n v="0"/>
    <n v="0"/>
    <n v="0"/>
    <n v="1"/>
    <n v="1"/>
    <n v="2"/>
    <n v="-37"/>
    <n v="1953130"/>
  </r>
  <r>
    <n v="16"/>
    <x v="0"/>
    <x v="15"/>
    <x v="5"/>
    <n v="171400"/>
    <n v="5"/>
    <n v="16"/>
    <n v="25"/>
    <n v="5"/>
    <n v="3.2"/>
    <n v="64"/>
    <n v="7"/>
    <n v="2"/>
    <n v="0"/>
    <n v="0"/>
    <n v="0"/>
    <n v="0"/>
    <n v="52"/>
    <n v="426"/>
    <n v="14"/>
    <n v="8.19"/>
    <n v="30.43"/>
    <n v="22.29"/>
    <n v="0"/>
    <n v="0"/>
    <n v="38"/>
    <n v="12"/>
    <n v="114"/>
    <n v="-135"/>
    <n v="171400"/>
  </r>
  <r>
    <n v="17"/>
    <x v="0"/>
    <x v="16"/>
    <x v="3"/>
    <n v="285700"/>
    <n v="1"/>
    <n v="49"/>
    <n v="35"/>
    <n v="1"/>
    <n v="49"/>
    <n v="140"/>
    <n v="49"/>
    <n v="4"/>
    <n v="3"/>
    <n v="0"/>
    <n v="0"/>
    <n v="0"/>
    <n v="0"/>
    <n v="0"/>
    <n v="0"/>
    <n v="0"/>
    <n v="0"/>
    <n v="0"/>
    <n v="0"/>
    <n v="0"/>
    <n v="0"/>
    <n v="0"/>
    <n v="0"/>
    <n v="24"/>
    <n v="690466.66666666663"/>
  </r>
  <r>
    <n v="18"/>
    <x v="0"/>
    <x v="17"/>
    <x v="6"/>
    <n v="312500"/>
    <n v="10"/>
    <n v="193"/>
    <n v="154"/>
    <n v="9"/>
    <n v="21.44"/>
    <n v="125.32"/>
    <n v="46"/>
    <n v="21"/>
    <n v="8"/>
    <n v="0"/>
    <n v="0"/>
    <n v="1"/>
    <n v="0"/>
    <n v="0"/>
    <n v="0"/>
    <n v="0"/>
    <n v="0"/>
    <n v="0"/>
    <n v="0"/>
    <n v="0"/>
    <n v="0"/>
    <n v="0"/>
    <n v="0"/>
    <n v="-34"/>
    <n v="312500"/>
  </r>
  <r>
    <n v="19"/>
    <x v="0"/>
    <x v="18"/>
    <x v="5"/>
    <n v="2321400"/>
    <n v="7"/>
    <n v="67"/>
    <n v="49"/>
    <n v="5"/>
    <n v="13.4"/>
    <n v="136.72999999999999"/>
    <n v="36"/>
    <n v="2"/>
    <n v="5"/>
    <n v="0"/>
    <n v="0"/>
    <n v="2"/>
    <n v="41"/>
    <n v="376"/>
    <n v="15"/>
    <n v="9.17"/>
    <n v="25.07"/>
    <n v="16.399999999999999"/>
    <n v="1"/>
    <n v="0"/>
    <n v="34"/>
    <n v="16"/>
    <n v="91"/>
    <n v="-37"/>
    <n v="1919633.3333333333"/>
  </r>
  <r>
    <n v="20"/>
    <x v="0"/>
    <x v="19"/>
    <x v="6"/>
    <n v="428600"/>
    <n v="2"/>
    <n v="32"/>
    <n v="21"/>
    <n v="2"/>
    <n v="16"/>
    <n v="152.38"/>
    <n v="30"/>
    <n v="1"/>
    <n v="3"/>
    <n v="0"/>
    <n v="0"/>
    <n v="0"/>
    <n v="12"/>
    <n v="96"/>
    <n v="4"/>
    <n v="8"/>
    <n v="24"/>
    <n v="18"/>
    <n v="0"/>
    <n v="0"/>
    <n v="11"/>
    <n v="2"/>
    <n v="27"/>
    <n v="-12"/>
    <n v="428600"/>
  </r>
  <r>
    <n v="21"/>
    <x v="0"/>
    <x v="20"/>
    <x v="0"/>
    <n v="214300"/>
    <n v="1"/>
    <n v="15"/>
    <n v="11"/>
    <n v="0"/>
    <n v="0"/>
    <n v="136.36000000000001"/>
    <n v="15"/>
    <n v="2"/>
    <n v="0"/>
    <n v="0"/>
    <n v="0"/>
    <n v="1"/>
    <n v="11"/>
    <n v="82"/>
    <n v="5"/>
    <n v="7.45"/>
    <n v="16.399999999999999"/>
    <n v="13.2"/>
    <n v="0"/>
    <n v="0"/>
    <n v="10"/>
    <n v="3"/>
    <n v="33"/>
    <n v="60"/>
    <n v="214300"/>
  </r>
  <r>
    <n v="22"/>
    <x v="0"/>
    <x v="21"/>
    <x v="2"/>
    <n v="1200000"/>
    <n v="2"/>
    <n v="2"/>
    <n v="4"/>
    <n v="1"/>
    <n v="2"/>
    <n v="50"/>
    <n v="2"/>
    <n v="0"/>
    <n v="0"/>
    <n v="0"/>
    <n v="0"/>
    <n v="1"/>
    <n v="68"/>
    <n v="449"/>
    <n v="18"/>
    <n v="6.6"/>
    <n v="24.94"/>
    <n v="22.67"/>
    <n v="0"/>
    <n v="0"/>
    <n v="28"/>
    <n v="14"/>
    <n v="151"/>
    <n v="15"/>
    <n v="1200000"/>
  </r>
  <r>
    <n v="23"/>
    <x v="0"/>
    <x v="22"/>
    <x v="8"/>
    <n v="31250"/>
    <n v="7"/>
    <n v="59"/>
    <n v="46"/>
    <n v="4"/>
    <n v="14.75"/>
    <n v="128.26"/>
    <n v="31"/>
    <n v="6"/>
    <n v="2"/>
    <n v="0"/>
    <n v="0"/>
    <n v="3"/>
    <n v="56.1"/>
    <n v="458"/>
    <n v="32"/>
    <n v="8.15"/>
    <n v="14.31"/>
    <n v="10.53"/>
    <n v="1"/>
    <n v="1"/>
    <n v="37"/>
    <n v="16"/>
    <n v="125"/>
    <n v="330"/>
    <n v="31250"/>
  </r>
  <r>
    <n v="24"/>
    <x v="0"/>
    <x v="23"/>
    <x v="5"/>
    <n v="107100"/>
    <n v="8"/>
    <n v="124"/>
    <n v="113"/>
    <n v="5"/>
    <n v="24.8"/>
    <n v="109.73"/>
    <n v="62"/>
    <n v="11"/>
    <n v="3"/>
    <n v="1"/>
    <n v="0"/>
    <n v="3"/>
    <n v="0"/>
    <n v="0"/>
    <n v="0"/>
    <n v="0"/>
    <n v="0"/>
    <n v="0"/>
    <n v="0"/>
    <n v="0"/>
    <n v="0"/>
    <n v="0"/>
    <n v="0"/>
    <n v="-2"/>
    <n v="227650"/>
  </r>
  <r>
    <n v="25"/>
    <x v="0"/>
    <x v="24"/>
    <x v="1"/>
    <n v="1953130"/>
    <n v="8"/>
    <n v="195"/>
    <n v="181"/>
    <n v="8"/>
    <n v="24.38"/>
    <n v="107.73"/>
    <n v="57"/>
    <n v="15"/>
    <n v="6"/>
    <n v="2"/>
    <n v="0"/>
    <n v="0"/>
    <n v="0"/>
    <n v="0"/>
    <n v="0"/>
    <n v="0"/>
    <n v="0"/>
    <n v="0"/>
    <n v="0"/>
    <n v="0"/>
    <n v="0"/>
    <n v="0"/>
    <n v="0"/>
    <n v="44"/>
    <n v="1953130"/>
  </r>
  <r>
    <n v="26"/>
    <x v="0"/>
    <x v="25"/>
    <x v="7"/>
    <n v="1000000"/>
    <n v="3"/>
    <n v="47"/>
    <n v="18"/>
    <n v="1"/>
    <n v="47"/>
    <n v="261.11"/>
    <n v="23"/>
    <n v="3"/>
    <n v="4"/>
    <n v="0"/>
    <n v="0"/>
    <n v="2"/>
    <n v="33.4"/>
    <n v="263"/>
    <n v="14"/>
    <n v="7.81"/>
    <n v="18.79"/>
    <n v="14.43"/>
    <n v="0"/>
    <n v="0"/>
    <n v="15"/>
    <n v="11"/>
    <n v="73"/>
    <n v="132"/>
    <n v="1000000"/>
  </r>
  <r>
    <n v="27"/>
    <x v="0"/>
    <x v="26"/>
    <x v="6"/>
    <n v="71400"/>
    <n v="11"/>
    <n v="160"/>
    <n v="123"/>
    <n v="10"/>
    <n v="16"/>
    <n v="130.08000000000001"/>
    <n v="64"/>
    <n v="9"/>
    <n v="9"/>
    <n v="1"/>
    <n v="0"/>
    <n v="1"/>
    <n v="16"/>
    <n v="136"/>
    <n v="2"/>
    <n v="8.5"/>
    <n v="68"/>
    <n v="48"/>
    <n v="0"/>
    <n v="0"/>
    <n v="11"/>
    <n v="6"/>
    <n v="31"/>
    <n v="-152"/>
    <n v="235100"/>
  </r>
  <r>
    <n v="28"/>
    <x v="0"/>
    <x v="27"/>
    <x v="6"/>
    <n v="214300"/>
    <n v="1"/>
    <n v="26"/>
    <n v="26"/>
    <n v="1"/>
    <n v="26"/>
    <n v="100"/>
    <n v="26"/>
    <n v="1"/>
    <n v="1"/>
    <n v="0"/>
    <n v="0"/>
    <n v="0"/>
    <n v="0"/>
    <n v="0"/>
    <n v="0"/>
    <n v="0"/>
    <n v="0"/>
    <n v="0"/>
    <n v="0"/>
    <n v="0"/>
    <n v="0"/>
    <n v="0"/>
    <n v="0"/>
    <n v="1"/>
    <n v="214300"/>
  </r>
  <r>
    <n v="29"/>
    <x v="0"/>
    <x v="28"/>
    <x v="7"/>
    <n v="125000"/>
    <n v="1"/>
    <n v="1"/>
    <n v="1"/>
    <n v="0"/>
    <n v="0"/>
    <n v="100"/>
    <n v="1"/>
    <n v="0"/>
    <n v="0"/>
    <n v="0"/>
    <n v="0"/>
    <n v="1"/>
    <n v="54"/>
    <n v="451"/>
    <n v="14"/>
    <n v="8.35"/>
    <n v="32.21"/>
    <n v="23.14"/>
    <n v="2"/>
    <n v="0"/>
    <n v="56"/>
    <n v="13"/>
    <n v="132"/>
    <n v="-82"/>
    <n v="125000"/>
  </r>
  <r>
    <n v="30"/>
    <x v="0"/>
    <x v="29"/>
    <x v="4"/>
    <n v="0"/>
    <n v="2"/>
    <n v="6"/>
    <n v="6"/>
    <n v="1"/>
    <n v="6"/>
    <n v="100"/>
    <n v="3"/>
    <n v="0"/>
    <n v="0"/>
    <n v="0"/>
    <n v="0"/>
    <n v="1"/>
    <n v="6"/>
    <n v="39"/>
    <n v="1"/>
    <n v="6.5"/>
    <n v="39"/>
    <n v="36"/>
    <n v="0"/>
    <n v="0"/>
    <n v="3"/>
    <n v="1"/>
    <n v="15"/>
    <n v="-31"/>
    <n v="0"/>
  </r>
  <r>
    <n v="31"/>
    <x v="0"/>
    <x v="30"/>
    <x v="8"/>
    <n v="2035700"/>
    <n v="14"/>
    <n v="513"/>
    <n v="356"/>
    <n v="12"/>
    <n v="42.75"/>
    <n v="144.1"/>
    <n v="78"/>
    <n v="48"/>
    <n v="21"/>
    <n v="6"/>
    <n v="0"/>
    <n v="2"/>
    <n v="16"/>
    <n v="135"/>
    <n v="3"/>
    <n v="8.44"/>
    <n v="45"/>
    <n v="32"/>
    <n v="0"/>
    <n v="0"/>
    <n v="6"/>
    <n v="8"/>
    <n v="25"/>
    <n v="179"/>
    <n v="1785700"/>
  </r>
  <r>
    <n v="32"/>
    <x v="0"/>
    <x v="31"/>
    <x v="5"/>
    <n v="593750"/>
    <n v="5"/>
    <n v="151"/>
    <n v="93"/>
    <n v="5"/>
    <n v="30.2"/>
    <n v="162.37"/>
    <n v="58"/>
    <n v="18"/>
    <n v="7"/>
    <n v="1"/>
    <n v="0"/>
    <n v="0"/>
    <n v="0"/>
    <n v="0"/>
    <n v="0"/>
    <n v="0"/>
    <n v="0"/>
    <n v="0"/>
    <n v="0"/>
    <n v="0"/>
    <n v="0"/>
    <n v="0"/>
    <n v="0"/>
    <n v="25"/>
    <n v="593750"/>
  </r>
  <r>
    <n v="33"/>
    <x v="0"/>
    <x v="32"/>
    <x v="2"/>
    <n v="750000"/>
    <n v="15"/>
    <n v="133"/>
    <n v="139"/>
    <n v="12"/>
    <n v="11.08"/>
    <n v="95.68"/>
    <n v="47"/>
    <n v="8"/>
    <n v="6"/>
    <n v="0"/>
    <n v="0"/>
    <n v="3"/>
    <n v="0"/>
    <n v="0"/>
    <n v="0"/>
    <n v="0"/>
    <n v="0"/>
    <n v="0"/>
    <n v="0"/>
    <n v="0"/>
    <n v="0"/>
    <n v="0"/>
    <n v="0"/>
    <n v="-144"/>
    <n v="750000"/>
  </r>
  <r>
    <n v="34"/>
    <x v="0"/>
    <x v="33"/>
    <x v="7"/>
    <n v="250000"/>
    <n v="16"/>
    <n v="634"/>
    <n v="458"/>
    <n v="14"/>
    <n v="45.29"/>
    <n v="138.43"/>
    <n v="95"/>
    <n v="61"/>
    <n v="23"/>
    <n v="6"/>
    <n v="0"/>
    <n v="2"/>
    <n v="0"/>
    <n v="0"/>
    <n v="0"/>
    <n v="0"/>
    <n v="0"/>
    <n v="0"/>
    <n v="0"/>
    <n v="0"/>
    <n v="0"/>
    <n v="0"/>
    <n v="0"/>
    <n v="281"/>
    <n v="250000"/>
  </r>
  <r>
    <n v="35"/>
    <x v="0"/>
    <x v="34"/>
    <x v="6"/>
    <n v="107100"/>
    <n v="2"/>
    <n v="6"/>
    <n v="12"/>
    <n v="1"/>
    <n v="6"/>
    <n v="50"/>
    <n v="6"/>
    <n v="0"/>
    <n v="0"/>
    <n v="0"/>
    <n v="0"/>
    <n v="1"/>
    <n v="11"/>
    <n v="90"/>
    <n v="1"/>
    <n v="8.18"/>
    <n v="90"/>
    <n v="66"/>
    <n v="0"/>
    <n v="0"/>
    <n v="7"/>
    <n v="4"/>
    <n v="20"/>
    <n v="-83"/>
    <n v="89250"/>
  </r>
  <r>
    <n v="36"/>
    <x v="0"/>
    <x v="35"/>
    <x v="4"/>
    <n v="0"/>
    <n v="3"/>
    <n v="26"/>
    <n v="33"/>
    <n v="2"/>
    <n v="13"/>
    <n v="78.790000000000006"/>
    <n v="14"/>
    <n v="1"/>
    <n v="2"/>
    <n v="0"/>
    <n v="0"/>
    <n v="1"/>
    <n v="2"/>
    <n v="20"/>
    <n v="1"/>
    <n v="10"/>
    <n v="20"/>
    <n v="12"/>
    <n v="0"/>
    <n v="0"/>
    <n v="2"/>
    <n v="1"/>
    <n v="4"/>
    <n v="-18"/>
    <n v="0"/>
  </r>
  <r>
    <n v="37"/>
    <x v="0"/>
    <x v="36"/>
    <x v="4"/>
    <n v="0"/>
    <n v="2"/>
    <n v="2"/>
    <n v="4"/>
    <n v="1"/>
    <n v="2"/>
    <n v="50"/>
    <n v="2"/>
    <n v="0"/>
    <n v="0"/>
    <n v="0"/>
    <n v="0"/>
    <n v="1"/>
    <n v="15"/>
    <n v="135"/>
    <n v="3"/>
    <n v="9"/>
    <n v="45"/>
    <n v="30"/>
    <n v="0"/>
    <n v="0"/>
    <n v="11"/>
    <n v="6"/>
    <n v="33"/>
    <n v="-76"/>
    <n v="0"/>
  </r>
  <r>
    <n v="38"/>
    <x v="0"/>
    <x v="37"/>
    <x v="8"/>
    <n v="937500"/>
    <n v="2"/>
    <n v="10"/>
    <n v="27"/>
    <n v="0"/>
    <n v="0"/>
    <n v="37.04"/>
    <n v="8"/>
    <n v="0"/>
    <n v="0"/>
    <n v="0"/>
    <n v="0"/>
    <n v="2"/>
    <n v="53"/>
    <n v="374"/>
    <n v="18"/>
    <n v="7.06"/>
    <n v="20.78"/>
    <n v="17.670000000000002"/>
    <n v="0"/>
    <n v="0"/>
    <n v="26"/>
    <n v="17"/>
    <n v="127"/>
    <n v="95"/>
    <n v="937500"/>
  </r>
  <r>
    <n v="39"/>
    <x v="0"/>
    <x v="38"/>
    <x v="2"/>
    <n v="285700"/>
    <n v="2"/>
    <n v="3"/>
    <n v="3"/>
    <n v="0"/>
    <n v="0"/>
    <n v="100"/>
    <n v="2"/>
    <n v="0"/>
    <n v="0"/>
    <n v="0"/>
    <n v="0"/>
    <n v="2"/>
    <n v="7"/>
    <n v="63"/>
    <n v="0"/>
    <n v="9"/>
    <n v="0"/>
    <n v="0"/>
    <n v="0"/>
    <n v="0"/>
    <n v="7"/>
    <n v="3"/>
    <n v="20"/>
    <n v="-57"/>
    <n v="303566.66666666669"/>
  </r>
  <r>
    <n v="40"/>
    <x v="0"/>
    <x v="39"/>
    <x v="6"/>
    <n v="28600"/>
    <n v="5"/>
    <n v="64"/>
    <n v="58"/>
    <n v="0"/>
    <n v="0"/>
    <n v="110.34"/>
    <n v="25"/>
    <n v="3"/>
    <n v="2"/>
    <n v="0"/>
    <n v="0"/>
    <n v="5"/>
    <n v="23"/>
    <n v="139"/>
    <n v="5"/>
    <n v="6.04"/>
    <n v="27.8"/>
    <n v="27.6"/>
    <n v="0"/>
    <n v="0"/>
    <n v="4"/>
    <n v="5"/>
    <n v="56"/>
    <n v="56"/>
    <n v="28600"/>
  </r>
  <r>
    <n v="41"/>
    <x v="0"/>
    <x v="40"/>
    <x v="3"/>
    <n v="1718750"/>
    <n v="11"/>
    <n v="127"/>
    <n v="112"/>
    <n v="9"/>
    <n v="14.11"/>
    <n v="113.39"/>
    <n v="40"/>
    <n v="11"/>
    <n v="5"/>
    <n v="0"/>
    <n v="0"/>
    <n v="2"/>
    <n v="0"/>
    <n v="0"/>
    <n v="0"/>
    <n v="0"/>
    <n v="0"/>
    <n v="0"/>
    <n v="0"/>
    <n v="0"/>
    <n v="0"/>
    <n v="0"/>
    <n v="0"/>
    <n v="-100"/>
    <n v="1718750"/>
  </r>
  <r>
    <n v="42"/>
    <x v="0"/>
    <x v="41"/>
    <x v="8"/>
    <n v="28600"/>
    <n v="14"/>
    <n v="411"/>
    <n v="328"/>
    <n v="13"/>
    <n v="31.62"/>
    <n v="125.3"/>
    <n v="101"/>
    <n v="44"/>
    <n v="14"/>
    <n v="1"/>
    <n v="1"/>
    <n v="1"/>
    <n v="0"/>
    <n v="0"/>
    <n v="0"/>
    <n v="0"/>
    <n v="0"/>
    <n v="0"/>
    <n v="0"/>
    <n v="0"/>
    <n v="0"/>
    <n v="0"/>
    <n v="0"/>
    <n v="83"/>
    <n v="28600"/>
  </r>
  <r>
    <n v="43"/>
    <x v="0"/>
    <x v="42"/>
    <x v="3"/>
    <n v="968750"/>
    <n v="10"/>
    <n v="241"/>
    <n v="180"/>
    <n v="9"/>
    <n v="26.78"/>
    <n v="133.88999999999999"/>
    <n v="84"/>
    <n v="21"/>
    <n v="10"/>
    <n v="2"/>
    <n v="0"/>
    <n v="1"/>
    <n v="0"/>
    <n v="0"/>
    <n v="0"/>
    <n v="0"/>
    <n v="0"/>
    <n v="0"/>
    <n v="0"/>
    <n v="0"/>
    <n v="0"/>
    <n v="0"/>
    <n v="0"/>
    <n v="14"/>
    <n v="968750"/>
  </r>
  <r>
    <n v="44"/>
    <x v="0"/>
    <x v="43"/>
    <x v="1"/>
    <n v="42900"/>
    <n v="1"/>
    <n v="15"/>
    <n v="6"/>
    <n v="0"/>
    <n v="0"/>
    <n v="250"/>
    <n v="15"/>
    <n v="2"/>
    <n v="1"/>
    <n v="0"/>
    <n v="0"/>
    <n v="1"/>
    <n v="7"/>
    <n v="66"/>
    <n v="0"/>
    <n v="9.43"/>
    <n v="0"/>
    <n v="0"/>
    <n v="0"/>
    <n v="0"/>
    <n v="9"/>
    <n v="1"/>
    <n v="11"/>
    <n v="-51"/>
    <n v="29522.333333333332"/>
  </r>
  <r>
    <n v="45"/>
    <x v="0"/>
    <x v="44"/>
    <x v="3"/>
    <n v="78130"/>
    <n v="2"/>
    <n v="34"/>
    <n v="26"/>
    <n v="2"/>
    <n v="17"/>
    <n v="130.77000000000001"/>
    <n v="23"/>
    <n v="2"/>
    <n v="1"/>
    <n v="0"/>
    <n v="0"/>
    <n v="0"/>
    <n v="17"/>
    <n v="130"/>
    <n v="2"/>
    <n v="7.65"/>
    <n v="65"/>
    <n v="51"/>
    <n v="0"/>
    <n v="0"/>
    <n v="10"/>
    <n v="6"/>
    <n v="44"/>
    <n v="-92"/>
    <n v="78130"/>
  </r>
  <r>
    <n v="46"/>
    <x v="0"/>
    <x v="45"/>
    <x v="6"/>
    <n v="2000000"/>
    <n v="2"/>
    <n v="15"/>
    <n v="24"/>
    <n v="2"/>
    <n v="7.5"/>
    <n v="62.5"/>
    <n v="15"/>
    <n v="2"/>
    <n v="0"/>
    <n v="0"/>
    <n v="0"/>
    <n v="0"/>
    <n v="11"/>
    <n v="117"/>
    <n v="3"/>
    <n v="10.64"/>
    <n v="39"/>
    <n v="22"/>
    <n v="0"/>
    <n v="0"/>
    <n v="10"/>
    <n v="7"/>
    <n v="24"/>
    <n v="-74"/>
    <n v="2000000"/>
  </r>
  <r>
    <n v="47"/>
    <x v="0"/>
    <x v="46"/>
    <x v="5"/>
    <n v="687500"/>
    <n v="7"/>
    <n v="254"/>
    <n v="166"/>
    <n v="7"/>
    <n v="36.29"/>
    <n v="153.01"/>
    <n v="124"/>
    <n v="27"/>
    <n v="13"/>
    <n v="0"/>
    <n v="1"/>
    <n v="0"/>
    <n v="0"/>
    <n v="0"/>
    <n v="0"/>
    <n v="0"/>
    <n v="0"/>
    <n v="0"/>
    <n v="0"/>
    <n v="0"/>
    <n v="0"/>
    <n v="0"/>
    <n v="0"/>
    <n v="78"/>
    <n v="687500"/>
  </r>
  <r>
    <n v="48"/>
    <x v="0"/>
    <x v="47"/>
    <x v="5"/>
    <n v="428600"/>
    <n v="3"/>
    <n v="41"/>
    <n v="29"/>
    <n v="2"/>
    <n v="20.5"/>
    <n v="141.38"/>
    <n v="24"/>
    <n v="3"/>
    <n v="2"/>
    <n v="0"/>
    <n v="0"/>
    <n v="1"/>
    <n v="22"/>
    <n v="168"/>
    <n v="4"/>
    <n v="7.64"/>
    <n v="42"/>
    <n v="33"/>
    <n v="0"/>
    <n v="0"/>
    <n v="17"/>
    <n v="6"/>
    <n v="52"/>
    <n v="-75"/>
    <n v="685733.33333333337"/>
  </r>
  <r>
    <n v="49"/>
    <x v="0"/>
    <x v="48"/>
    <x v="3"/>
    <n v="71400"/>
    <n v="2"/>
    <n v="0"/>
    <n v="2"/>
    <n v="2"/>
    <n v="0"/>
    <n v="0"/>
    <n v="0"/>
    <n v="0"/>
    <n v="0"/>
    <n v="0"/>
    <n v="0"/>
    <n v="0"/>
    <n v="9"/>
    <n v="66"/>
    <n v="5"/>
    <n v="7.33"/>
    <n v="13.2"/>
    <n v="10.8"/>
    <n v="0"/>
    <n v="0"/>
    <n v="5"/>
    <n v="3"/>
    <n v="21"/>
    <n v="10"/>
    <n v="71400"/>
  </r>
  <r>
    <n v="50"/>
    <x v="0"/>
    <x v="49"/>
    <x v="3"/>
    <n v="1093750"/>
    <n v="7"/>
    <n v="16"/>
    <n v="17"/>
    <n v="2"/>
    <n v="8"/>
    <n v="94.12"/>
    <n v="5"/>
    <n v="2"/>
    <n v="0"/>
    <n v="0"/>
    <n v="0"/>
    <n v="5"/>
    <n v="55"/>
    <n v="410"/>
    <n v="21"/>
    <n v="7.45"/>
    <n v="19.52"/>
    <n v="15.71"/>
    <n v="0"/>
    <n v="0"/>
    <n v="36"/>
    <n v="11"/>
    <n v="145"/>
    <n v="111"/>
    <n v="1093750"/>
  </r>
  <r>
    <n v="51"/>
    <x v="0"/>
    <x v="50"/>
    <x v="1"/>
    <n v="214300"/>
    <n v="5"/>
    <n v="150"/>
    <n v="121"/>
    <n v="5"/>
    <n v="30"/>
    <n v="123.97"/>
    <n v="60"/>
    <n v="21"/>
    <n v="1"/>
    <n v="1"/>
    <n v="0"/>
    <n v="0"/>
    <n v="0"/>
    <n v="0"/>
    <n v="0"/>
    <n v="0"/>
    <n v="0"/>
    <n v="0"/>
    <n v="0"/>
    <n v="0"/>
    <n v="0"/>
    <n v="0"/>
    <n v="0"/>
    <n v="24"/>
    <n v="214300"/>
  </r>
  <r>
    <n v="52"/>
    <x v="0"/>
    <x v="51"/>
    <x v="1"/>
    <n v="314300"/>
    <n v="7"/>
    <n v="248"/>
    <n v="175"/>
    <n v="6"/>
    <n v="41.33"/>
    <n v="141.71"/>
    <n v="63"/>
    <n v="20"/>
    <n v="15"/>
    <n v="2"/>
    <n v="0"/>
    <n v="1"/>
    <n v="0"/>
    <n v="0"/>
    <n v="0"/>
    <n v="0"/>
    <n v="0"/>
    <n v="0"/>
    <n v="0"/>
    <n v="0"/>
    <n v="0"/>
    <n v="0"/>
    <n v="0"/>
    <n v="97"/>
    <n v="314300"/>
  </r>
  <r>
    <n v="53"/>
    <x v="0"/>
    <x v="52"/>
    <x v="1"/>
    <n v="105000"/>
    <n v="7"/>
    <n v="85"/>
    <n v="72"/>
    <n v="6"/>
    <n v="14.17"/>
    <n v="118.06"/>
    <n v="47"/>
    <n v="2"/>
    <n v="6"/>
    <n v="0"/>
    <n v="0"/>
    <n v="1"/>
    <n v="31.5"/>
    <n v="247"/>
    <n v="16"/>
    <n v="7.76"/>
    <n v="15.44"/>
    <n v="11.94"/>
    <n v="1"/>
    <n v="0"/>
    <n v="24"/>
    <n v="5"/>
    <n v="75"/>
    <n v="106"/>
    <n v="105000"/>
  </r>
  <r>
    <n v="54"/>
    <x v="0"/>
    <x v="53"/>
    <x v="0"/>
    <n v="656250"/>
    <n v="3"/>
    <n v="13"/>
    <n v="6"/>
    <n v="0"/>
    <n v="0"/>
    <n v="216.67"/>
    <n v="9"/>
    <n v="2"/>
    <n v="0"/>
    <n v="0"/>
    <n v="0"/>
    <n v="3"/>
    <n v="56"/>
    <n v="457"/>
    <n v="15"/>
    <n v="8.16"/>
    <n v="30.47"/>
    <n v="22.4"/>
    <n v="0"/>
    <n v="0"/>
    <n v="32"/>
    <n v="24"/>
    <n v="135"/>
    <n v="-56"/>
    <n v="656250"/>
  </r>
  <r>
    <n v="55"/>
    <x v="0"/>
    <x v="54"/>
    <x v="4"/>
    <n v="0"/>
    <n v="1"/>
    <n v="0"/>
    <n v="4"/>
    <n v="0"/>
    <n v="0"/>
    <n v="0"/>
    <n v="0"/>
    <n v="0"/>
    <n v="0"/>
    <n v="0"/>
    <n v="0"/>
    <n v="1"/>
    <n v="2"/>
    <n v="16"/>
    <n v="0"/>
    <n v="8"/>
    <n v="0"/>
    <n v="0"/>
    <n v="0"/>
    <n v="0"/>
    <n v="3"/>
    <n v="0"/>
    <n v="5"/>
    <n v="-16"/>
    <n v="0"/>
  </r>
  <r>
    <n v="56"/>
    <x v="0"/>
    <x v="55"/>
    <x v="8"/>
    <n v="2656250"/>
    <n v="15"/>
    <n v="405"/>
    <n v="339"/>
    <n v="14"/>
    <n v="28.93"/>
    <n v="119.47"/>
    <n v="72"/>
    <n v="43"/>
    <n v="9"/>
    <n v="3"/>
    <n v="0"/>
    <n v="1"/>
    <n v="0"/>
    <n v="0"/>
    <n v="0"/>
    <n v="0"/>
    <n v="0"/>
    <n v="0"/>
    <n v="0"/>
    <n v="0"/>
    <n v="0"/>
    <n v="0"/>
    <n v="0"/>
    <n v="77"/>
    <n v="2656250"/>
  </r>
  <r>
    <n v="57"/>
    <x v="0"/>
    <x v="56"/>
    <x v="3"/>
    <n v="843750"/>
    <n v="13"/>
    <n v="245"/>
    <n v="165"/>
    <n v="8"/>
    <n v="30.62"/>
    <n v="148.47999999999999"/>
    <n v="87"/>
    <n v="16"/>
    <n v="16"/>
    <n v="1"/>
    <n v="0"/>
    <n v="5"/>
    <n v="13.1"/>
    <n v="95"/>
    <n v="5"/>
    <n v="7.22"/>
    <n v="19"/>
    <n v="15.8"/>
    <n v="0"/>
    <n v="0"/>
    <n v="8"/>
    <n v="2"/>
    <n v="27"/>
    <n v="106"/>
    <n v="843750"/>
  </r>
  <r>
    <n v="58"/>
    <x v="0"/>
    <x v="57"/>
    <x v="5"/>
    <n v="185700"/>
    <n v="2"/>
    <n v="2"/>
    <n v="4"/>
    <n v="1"/>
    <n v="2"/>
    <n v="50"/>
    <n v="1"/>
    <n v="0"/>
    <n v="0"/>
    <n v="0"/>
    <n v="0"/>
    <n v="1"/>
    <n v="14"/>
    <n v="124"/>
    <n v="4"/>
    <n v="8.86"/>
    <n v="31"/>
    <n v="21"/>
    <n v="0"/>
    <n v="0"/>
    <n v="17"/>
    <n v="2"/>
    <n v="37"/>
    <n v="-35"/>
    <n v="185700"/>
  </r>
  <r>
    <n v="59"/>
    <x v="0"/>
    <x v="58"/>
    <x v="2"/>
    <n v="1156250"/>
    <n v="15"/>
    <n v="223"/>
    <n v="170"/>
    <n v="10"/>
    <n v="22.3"/>
    <n v="131.18"/>
    <n v="40"/>
    <n v="22"/>
    <n v="7"/>
    <n v="0"/>
    <n v="0"/>
    <n v="5"/>
    <n v="0"/>
    <n v="0"/>
    <n v="0"/>
    <n v="0"/>
    <n v="0"/>
    <n v="0"/>
    <n v="0"/>
    <n v="0"/>
    <n v="0"/>
    <n v="0"/>
    <n v="0"/>
    <n v="-29"/>
    <n v="1156250"/>
  </r>
  <r>
    <n v="60"/>
    <x v="0"/>
    <x v="59"/>
    <x v="3"/>
    <n v="1375000"/>
    <n v="12"/>
    <n v="143"/>
    <n v="123"/>
    <n v="10"/>
    <n v="14.3"/>
    <n v="116.26"/>
    <n v="39"/>
    <n v="10"/>
    <n v="6"/>
    <n v="0"/>
    <n v="0"/>
    <n v="2"/>
    <n v="33.1"/>
    <n v="265"/>
    <n v="5"/>
    <n v="7.99"/>
    <n v="53"/>
    <n v="39.799999999999997"/>
    <n v="0"/>
    <n v="0"/>
    <n v="15"/>
    <n v="12"/>
    <n v="69"/>
    <n v="-208"/>
    <n v="1375000"/>
  </r>
  <r>
    <n v="61"/>
    <x v="0"/>
    <x v="60"/>
    <x v="1"/>
    <n v="468750"/>
    <n v="1"/>
    <n v="1"/>
    <n v="2"/>
    <n v="1"/>
    <n v="1"/>
    <n v="50"/>
    <n v="1"/>
    <n v="0"/>
    <n v="0"/>
    <n v="0"/>
    <n v="0"/>
    <n v="0"/>
    <n v="27"/>
    <n v="219"/>
    <n v="5"/>
    <n v="8.11"/>
    <n v="43.8"/>
    <n v="32.4"/>
    <n v="0"/>
    <n v="0"/>
    <n v="25"/>
    <n v="4"/>
    <n v="56"/>
    <n v="-111"/>
    <n v="468750"/>
  </r>
  <r>
    <n v="62"/>
    <x v="0"/>
    <x v="61"/>
    <x v="2"/>
    <n v="500000"/>
    <n v="1"/>
    <n v="0"/>
    <n v="2"/>
    <n v="1"/>
    <n v="0"/>
    <n v="0"/>
    <n v="0"/>
    <n v="0"/>
    <n v="0"/>
    <n v="0"/>
    <n v="0"/>
    <n v="0"/>
    <n v="2"/>
    <n v="25"/>
    <n v="0"/>
    <n v="12.5"/>
    <n v="0"/>
    <n v="0"/>
    <n v="0"/>
    <n v="0"/>
    <n v="1"/>
    <n v="2"/>
    <n v="2"/>
    <n v="-50"/>
    <n v="500000"/>
  </r>
  <r>
    <n v="63"/>
    <x v="0"/>
    <x v="62"/>
    <x v="6"/>
    <n v="1718750"/>
    <n v="13"/>
    <n v="626"/>
    <n v="451"/>
    <n v="10"/>
    <n v="62.6"/>
    <n v="138.80000000000001"/>
    <n v="98"/>
    <n v="48"/>
    <n v="30"/>
    <n v="6"/>
    <n v="0"/>
    <n v="3"/>
    <n v="0"/>
    <n v="0"/>
    <n v="0"/>
    <n v="0"/>
    <n v="0"/>
    <n v="0"/>
    <n v="0"/>
    <n v="0"/>
    <n v="0"/>
    <n v="0"/>
    <n v="0"/>
    <n v="399"/>
    <n v="1718750"/>
  </r>
  <r>
    <n v="64"/>
    <x v="0"/>
    <x v="63"/>
    <x v="1"/>
    <n v="285700"/>
    <n v="5"/>
    <n v="55"/>
    <n v="52"/>
    <n v="4"/>
    <n v="13.75"/>
    <n v="105.77"/>
    <n v="19"/>
    <n v="2"/>
    <n v="2"/>
    <n v="0"/>
    <n v="0"/>
    <n v="1"/>
    <n v="0"/>
    <n v="0"/>
    <n v="0"/>
    <n v="0"/>
    <n v="0"/>
    <n v="0"/>
    <n v="0"/>
    <n v="0"/>
    <n v="0"/>
    <n v="0"/>
    <n v="0"/>
    <n v="-46"/>
    <n v="907733.33333333337"/>
  </r>
  <r>
    <n v="65"/>
    <x v="0"/>
    <x v="64"/>
    <x v="8"/>
    <n v="16667"/>
    <n v="6"/>
    <n v="191"/>
    <n v="156"/>
    <n v="5"/>
    <n v="38.200000000000003"/>
    <n v="122.44"/>
    <n v="78"/>
    <n v="10"/>
    <n v="8"/>
    <n v="1"/>
    <n v="0"/>
    <n v="1"/>
    <n v="0"/>
    <n v="0"/>
    <n v="0"/>
    <n v="0"/>
    <n v="0"/>
    <n v="0"/>
    <n v="0"/>
    <n v="0"/>
    <n v="0"/>
    <n v="0"/>
    <n v="0"/>
    <n v="65"/>
    <n v="16667"/>
  </r>
  <r>
    <n v="66"/>
    <x v="0"/>
    <x v="65"/>
    <x v="1"/>
    <n v="468750"/>
    <n v="10"/>
    <n v="262"/>
    <n v="234"/>
    <n v="6"/>
    <n v="43.67"/>
    <n v="111.97"/>
    <n v="66"/>
    <n v="28"/>
    <n v="2"/>
    <n v="1"/>
    <n v="0"/>
    <n v="4"/>
    <n v="0"/>
    <n v="0"/>
    <n v="0"/>
    <n v="0"/>
    <n v="0"/>
    <n v="0"/>
    <n v="0"/>
    <n v="0"/>
    <n v="0"/>
    <n v="0"/>
    <n v="0"/>
    <n v="136"/>
    <n v="468750"/>
  </r>
  <r>
    <n v="67"/>
    <x v="0"/>
    <x v="66"/>
    <x v="0"/>
    <n v="28600"/>
    <n v="5"/>
    <n v="68"/>
    <n v="73"/>
    <n v="2"/>
    <n v="34"/>
    <n v="93.15"/>
    <n v="22"/>
    <n v="7"/>
    <n v="0"/>
    <n v="0"/>
    <n v="0"/>
    <n v="3"/>
    <n v="14"/>
    <n v="101"/>
    <n v="4"/>
    <n v="7.21"/>
    <n v="25.25"/>
    <n v="21"/>
    <n v="0"/>
    <n v="0"/>
    <n v="5"/>
    <n v="3"/>
    <n v="21"/>
    <n v="17"/>
    <n v="28600"/>
  </r>
  <r>
    <n v="68"/>
    <x v="0"/>
    <x v="67"/>
    <x v="2"/>
    <n v="228600"/>
    <n v="1"/>
    <n v="18"/>
    <n v="11"/>
    <n v="0"/>
    <n v="0"/>
    <n v="163.63999999999999"/>
    <n v="18"/>
    <n v="1"/>
    <n v="1"/>
    <n v="0"/>
    <n v="0"/>
    <n v="1"/>
    <n v="30"/>
    <n v="224"/>
    <n v="13"/>
    <n v="7.47"/>
    <n v="17.23"/>
    <n v="13.85"/>
    <n v="0"/>
    <n v="0"/>
    <n v="24"/>
    <n v="6"/>
    <n v="77"/>
    <n v="128"/>
    <n v="228600"/>
  </r>
  <r>
    <n v="69"/>
    <x v="0"/>
    <x v="68"/>
    <x v="5"/>
    <n v="107100"/>
    <n v="5"/>
    <n v="42"/>
    <n v="41"/>
    <n v="5"/>
    <n v="8.4"/>
    <n v="102.44"/>
    <n v="25"/>
    <n v="3"/>
    <n v="1"/>
    <n v="0"/>
    <n v="0"/>
    <n v="0"/>
    <n v="0"/>
    <n v="0"/>
    <n v="0"/>
    <n v="0"/>
    <n v="0"/>
    <n v="0"/>
    <n v="0"/>
    <n v="0"/>
    <n v="0"/>
    <n v="0"/>
    <n v="0"/>
    <n v="-84"/>
    <n v="89250"/>
  </r>
  <r>
    <n v="70"/>
    <x v="0"/>
    <x v="69"/>
    <x v="6"/>
    <n v="28600"/>
    <n v="2"/>
    <n v="15"/>
    <n v="24"/>
    <n v="2"/>
    <n v="7.5"/>
    <n v="62.5"/>
    <n v="9"/>
    <n v="1"/>
    <n v="0"/>
    <n v="0"/>
    <n v="0"/>
    <n v="0"/>
    <n v="11"/>
    <n v="97"/>
    <n v="1"/>
    <n v="8.82"/>
    <n v="97"/>
    <n v="66"/>
    <n v="0"/>
    <n v="0"/>
    <n v="5"/>
    <n v="4"/>
    <n v="19"/>
    <n v="-102"/>
    <n v="28600"/>
  </r>
  <r>
    <n v="71"/>
    <x v="0"/>
    <x v="70"/>
    <x v="3"/>
    <n v="28600"/>
    <n v="2"/>
    <n v="0"/>
    <n v="3"/>
    <n v="2"/>
    <n v="0"/>
    <n v="0"/>
    <n v="0"/>
    <n v="0"/>
    <n v="0"/>
    <n v="0"/>
    <n v="0"/>
    <n v="0"/>
    <n v="6"/>
    <n v="45"/>
    <n v="2"/>
    <n v="7.5"/>
    <n v="22.5"/>
    <n v="18"/>
    <n v="0"/>
    <n v="0"/>
    <n v="5"/>
    <n v="0"/>
    <n v="14"/>
    <n v="-41"/>
    <n v="28600"/>
  </r>
  <r>
    <n v="72"/>
    <x v="0"/>
    <x v="71"/>
    <x v="2"/>
    <n v="15620"/>
    <n v="1"/>
    <n v="0"/>
    <n v="1"/>
    <n v="1"/>
    <n v="0"/>
    <n v="0"/>
    <n v="0"/>
    <n v="0"/>
    <n v="0"/>
    <n v="0"/>
    <n v="0"/>
    <n v="0"/>
    <n v="38.299999999999997"/>
    <n v="350"/>
    <n v="12"/>
    <n v="9.09"/>
    <n v="29.17"/>
    <n v="19.25"/>
    <n v="0"/>
    <n v="0"/>
    <n v="33"/>
    <n v="14"/>
    <n v="105"/>
    <n v="-20"/>
    <n v="15620"/>
  </r>
  <r>
    <n v="73"/>
    <x v="0"/>
    <x v="72"/>
    <x v="6"/>
    <n v="750000"/>
    <n v="10"/>
    <n v="153"/>
    <n v="114"/>
    <n v="7"/>
    <n v="21.86"/>
    <n v="134.21"/>
    <n v="47"/>
    <n v="9"/>
    <n v="10"/>
    <n v="0"/>
    <n v="0"/>
    <n v="3"/>
    <n v="0"/>
    <n v="0"/>
    <n v="0"/>
    <n v="0"/>
    <n v="0"/>
    <n v="0"/>
    <n v="0"/>
    <n v="0"/>
    <n v="0"/>
    <n v="0"/>
    <n v="0"/>
    <n v="2"/>
    <n v="750000"/>
  </r>
  <r>
    <n v="74"/>
    <x v="0"/>
    <x v="73"/>
    <x v="5"/>
    <n v="28600"/>
    <n v="4"/>
    <n v="42"/>
    <n v="39"/>
    <n v="4"/>
    <n v="10.5"/>
    <n v="107.69"/>
    <n v="14"/>
    <n v="5"/>
    <n v="2"/>
    <n v="0"/>
    <n v="0"/>
    <n v="0"/>
    <n v="0"/>
    <n v="0"/>
    <n v="0"/>
    <n v="0"/>
    <n v="0"/>
    <n v="0"/>
    <n v="0"/>
    <n v="0"/>
    <n v="0"/>
    <n v="0"/>
    <n v="0"/>
    <n v="-59"/>
    <n v="28600"/>
  </r>
  <r>
    <n v="75"/>
    <x v="0"/>
    <x v="74"/>
    <x v="6"/>
    <n v="156250"/>
    <n v="12"/>
    <n v="441"/>
    <n v="314"/>
    <n v="11"/>
    <n v="40.090000000000003"/>
    <n v="140.44999999999999"/>
    <n v="99"/>
    <n v="42"/>
    <n v="18"/>
    <n v="4"/>
    <n v="0"/>
    <n v="1"/>
    <n v="0"/>
    <n v="0"/>
    <n v="0"/>
    <n v="0"/>
    <n v="0"/>
    <n v="0"/>
    <n v="0"/>
    <n v="0"/>
    <n v="0"/>
    <n v="0"/>
    <n v="0"/>
    <n v="164"/>
    <n v="156250"/>
  </r>
  <r>
    <n v="76"/>
    <x v="0"/>
    <x v="75"/>
    <x v="6"/>
    <n v="218750"/>
    <n v="1"/>
    <n v="15"/>
    <n v="14"/>
    <n v="1"/>
    <n v="15"/>
    <n v="107.14"/>
    <n v="15"/>
    <n v="2"/>
    <n v="0"/>
    <n v="0"/>
    <n v="0"/>
    <n v="0"/>
    <n v="0"/>
    <n v="0"/>
    <n v="0"/>
    <n v="0"/>
    <n v="0"/>
    <n v="0"/>
    <n v="0"/>
    <n v="0"/>
    <n v="0"/>
    <n v="0"/>
    <n v="0"/>
    <n v="-10"/>
    <n v="218750"/>
  </r>
  <r>
    <n v="77"/>
    <x v="0"/>
    <x v="76"/>
    <x v="6"/>
    <n v="600000"/>
    <n v="4"/>
    <n v="31"/>
    <n v="32"/>
    <n v="2"/>
    <n v="15.5"/>
    <n v="96.88"/>
    <n v="14"/>
    <n v="0"/>
    <n v="1"/>
    <n v="0"/>
    <n v="0"/>
    <n v="2"/>
    <n v="10"/>
    <n v="45"/>
    <n v="4"/>
    <n v="4.5"/>
    <n v="11.25"/>
    <n v="15"/>
    <n v="0"/>
    <n v="0"/>
    <n v="3"/>
    <n v="1"/>
    <n v="31"/>
    <n v="37"/>
    <n v="371450"/>
  </r>
  <r>
    <n v="78"/>
    <x v="0"/>
    <x v="77"/>
    <x v="5"/>
    <n v="31250"/>
    <n v="4"/>
    <n v="94"/>
    <n v="73"/>
    <n v="3"/>
    <n v="31.33"/>
    <n v="128.77000000000001"/>
    <n v="43"/>
    <n v="3"/>
    <n v="6"/>
    <n v="0"/>
    <n v="0"/>
    <n v="1"/>
    <n v="7"/>
    <n v="47"/>
    <n v="1"/>
    <n v="6.71"/>
    <n v="47"/>
    <n v="42"/>
    <n v="0"/>
    <n v="0"/>
    <n v="3"/>
    <n v="1"/>
    <n v="13"/>
    <n v="-2"/>
    <n v="31250"/>
  </r>
  <r>
    <n v="79"/>
    <x v="0"/>
    <x v="78"/>
    <x v="1"/>
    <n v="1718750"/>
    <n v="8"/>
    <n v="292"/>
    <n v="236"/>
    <n v="6"/>
    <n v="48.67"/>
    <n v="123.73"/>
    <n v="69"/>
    <n v="21"/>
    <n v="10"/>
    <n v="3"/>
    <n v="0"/>
    <n v="2"/>
    <n v="0"/>
    <n v="0"/>
    <n v="0"/>
    <n v="0"/>
    <n v="0"/>
    <n v="0"/>
    <n v="0"/>
    <n v="0"/>
    <n v="0"/>
    <n v="0"/>
    <n v="0"/>
    <n v="136"/>
    <n v="1718750"/>
  </r>
  <r>
    <n v="80"/>
    <x v="0"/>
    <x v="79"/>
    <x v="7"/>
    <n v="1000000"/>
    <n v="15"/>
    <n v="357"/>
    <n v="260"/>
    <n v="14"/>
    <n v="25.5"/>
    <n v="137.31"/>
    <n v="58"/>
    <n v="31"/>
    <n v="19"/>
    <n v="1"/>
    <n v="0"/>
    <n v="1"/>
    <n v="25.2"/>
    <n v="161"/>
    <n v="6"/>
    <n v="6.36"/>
    <n v="26.83"/>
    <n v="25.33"/>
    <n v="0"/>
    <n v="0"/>
    <n v="3"/>
    <n v="8"/>
    <n v="51"/>
    <n v="-4"/>
    <n v="510420"/>
  </r>
  <r>
    <n v="81"/>
    <x v="0"/>
    <x v="80"/>
    <x v="1"/>
    <n v="156250"/>
    <n v="3"/>
    <n v="34"/>
    <n v="20"/>
    <n v="3"/>
    <n v="11.33"/>
    <n v="170"/>
    <n v="17"/>
    <n v="3"/>
    <n v="2"/>
    <n v="0"/>
    <n v="0"/>
    <n v="0"/>
    <n v="8"/>
    <n v="86"/>
    <n v="2"/>
    <n v="10.75"/>
    <n v="43"/>
    <n v="24"/>
    <n v="0"/>
    <n v="0"/>
    <n v="8"/>
    <n v="5"/>
    <n v="13"/>
    <n v="-77"/>
    <n v="156250"/>
  </r>
  <r>
    <n v="82"/>
    <x v="0"/>
    <x v="81"/>
    <x v="6"/>
    <n v="685700"/>
    <n v="3"/>
    <n v="13"/>
    <n v="17"/>
    <n v="1"/>
    <n v="13"/>
    <n v="76.47"/>
    <n v="9"/>
    <n v="0"/>
    <n v="0"/>
    <n v="0"/>
    <n v="0"/>
    <n v="2"/>
    <n v="52.4"/>
    <n v="395"/>
    <n v="19"/>
    <n v="7.5"/>
    <n v="20.79"/>
    <n v="16.63"/>
    <n v="0"/>
    <n v="0"/>
    <n v="44"/>
    <n v="14"/>
    <n v="146"/>
    <n v="104"/>
    <n v="685700"/>
  </r>
  <r>
    <n v="83"/>
    <x v="0"/>
    <x v="82"/>
    <x v="8"/>
    <n v="2142900"/>
    <n v="7"/>
    <n v="65"/>
    <n v="55"/>
    <n v="4"/>
    <n v="16.25"/>
    <n v="118.18"/>
    <n v="16"/>
    <n v="5"/>
    <n v="3"/>
    <n v="0"/>
    <n v="0"/>
    <n v="3"/>
    <n v="28"/>
    <n v="269"/>
    <n v="9"/>
    <n v="9.61"/>
    <n v="29.89"/>
    <n v="18.670000000000002"/>
    <n v="0"/>
    <n v="0"/>
    <n v="27"/>
    <n v="14"/>
    <n v="71"/>
    <n v="9"/>
    <n v="2142900"/>
  </r>
  <r>
    <n v="84"/>
    <x v="0"/>
    <x v="83"/>
    <x v="0"/>
    <n v="685700"/>
    <n v="7"/>
    <n v="89"/>
    <n v="72"/>
    <n v="4"/>
    <n v="22.25"/>
    <n v="123.61"/>
    <n v="27"/>
    <n v="11"/>
    <n v="1"/>
    <n v="0"/>
    <n v="0"/>
    <n v="3"/>
    <n v="11.1"/>
    <n v="117"/>
    <n v="2"/>
    <n v="10.48"/>
    <n v="58.5"/>
    <n v="33.5"/>
    <n v="0"/>
    <n v="0"/>
    <n v="9"/>
    <n v="6"/>
    <n v="17"/>
    <n v="-76"/>
    <n v="780050"/>
  </r>
  <r>
    <n v="85"/>
    <x v="0"/>
    <x v="84"/>
    <x v="7"/>
    <n v="2343750"/>
    <n v="11"/>
    <n v="114"/>
    <n v="107"/>
    <n v="7"/>
    <n v="16.29"/>
    <n v="106.54"/>
    <n v="18"/>
    <n v="12"/>
    <n v="3"/>
    <n v="0"/>
    <n v="0"/>
    <n v="4"/>
    <n v="0"/>
    <n v="0"/>
    <n v="0"/>
    <n v="0"/>
    <n v="0"/>
    <n v="0"/>
    <n v="0"/>
    <n v="0"/>
    <n v="0"/>
    <n v="0"/>
    <n v="0"/>
    <n v="-62"/>
    <n v="2343750"/>
  </r>
  <r>
    <n v="86"/>
    <x v="0"/>
    <x v="85"/>
    <x v="1"/>
    <n v="625000"/>
    <n v="1"/>
    <n v="1"/>
    <n v="1"/>
    <n v="0"/>
    <n v="0"/>
    <n v="100"/>
    <n v="1"/>
    <n v="0"/>
    <n v="0"/>
    <n v="0"/>
    <n v="0"/>
    <n v="1"/>
    <n v="4"/>
    <n v="29"/>
    <n v="2"/>
    <n v="7.25"/>
    <n v="14.5"/>
    <n v="12"/>
    <n v="0"/>
    <n v="0"/>
    <n v="1"/>
    <n v="2"/>
    <n v="10"/>
    <n v="24"/>
    <n v="625000"/>
  </r>
  <r>
    <n v="87"/>
    <x v="0"/>
    <x v="86"/>
    <x v="5"/>
    <n v="142900"/>
    <n v="3"/>
    <n v="8"/>
    <n v="14"/>
    <n v="0"/>
    <n v="0"/>
    <n v="57.14"/>
    <n v="8"/>
    <n v="0"/>
    <n v="1"/>
    <n v="0"/>
    <n v="0"/>
    <n v="3"/>
    <n v="51.4"/>
    <n v="432"/>
    <n v="14"/>
    <n v="8.36"/>
    <n v="30.86"/>
    <n v="22.14"/>
    <n v="0"/>
    <n v="0"/>
    <n v="36"/>
    <n v="15"/>
    <n v="114"/>
    <n v="-51"/>
    <n v="142900"/>
  </r>
  <r>
    <n v="88"/>
    <x v="0"/>
    <x v="87"/>
    <x v="6"/>
    <n v="600000"/>
    <n v="10"/>
    <n v="85"/>
    <n v="76"/>
    <n v="11"/>
    <n v="7.73"/>
    <n v="111.84"/>
    <n v="32"/>
    <n v="3"/>
    <n v="5"/>
    <n v="0"/>
    <n v="0"/>
    <n v="-1"/>
    <n v="0"/>
    <n v="0"/>
    <n v="0"/>
    <n v="0"/>
    <n v="0"/>
    <n v="0"/>
    <n v="0"/>
    <n v="0"/>
    <n v="0"/>
    <n v="0"/>
    <n v="0"/>
    <n v="-167"/>
    <n v="600000"/>
  </r>
  <r>
    <n v="89"/>
    <x v="0"/>
    <x v="88"/>
    <x v="2"/>
    <n v="531250"/>
    <n v="16"/>
    <n v="383"/>
    <n v="314"/>
    <n v="13"/>
    <n v="29.46"/>
    <n v="121.97"/>
    <n v="80"/>
    <n v="34"/>
    <n v="17"/>
    <n v="2"/>
    <n v="0"/>
    <n v="3"/>
    <n v="2"/>
    <n v="12"/>
    <n v="0"/>
    <n v="6"/>
    <n v="0"/>
    <n v="0"/>
    <n v="0"/>
    <n v="0"/>
    <n v="1"/>
    <n v="0"/>
    <n v="5"/>
    <n v="43"/>
    <n v="531250"/>
  </r>
  <r>
    <n v="90"/>
    <x v="0"/>
    <x v="89"/>
    <x v="8"/>
    <n v="45000"/>
    <n v="0"/>
    <n v="0"/>
    <n v="0"/>
    <n v="0"/>
    <n v="0"/>
    <n v="0"/>
    <n v="0"/>
    <n v="0"/>
    <n v="0"/>
    <n v="0"/>
    <n v="0"/>
    <n v="0"/>
    <n v="0"/>
    <n v="0"/>
    <n v="0"/>
    <n v="0"/>
    <n v="0"/>
    <n v="0"/>
    <n v="0"/>
    <n v="0"/>
    <n v="0"/>
    <n v="0"/>
    <n v="0"/>
    <n v="0"/>
    <n v="45000"/>
  </r>
  <r>
    <n v="91"/>
    <x v="0"/>
    <x v="90"/>
    <x v="3"/>
    <n v="714300"/>
    <n v="2"/>
    <n v="4"/>
    <n v="5"/>
    <n v="2"/>
    <n v="2"/>
    <n v="80"/>
    <n v="3"/>
    <n v="0"/>
    <n v="0"/>
    <n v="0"/>
    <n v="0"/>
    <n v="0"/>
    <n v="20"/>
    <n v="127"/>
    <n v="7"/>
    <n v="6.35"/>
    <n v="18.14"/>
    <n v="17.14"/>
    <n v="1"/>
    <n v="0"/>
    <n v="15"/>
    <n v="2"/>
    <n v="54"/>
    <n v="4"/>
    <n v="733650"/>
  </r>
  <r>
    <n v="92"/>
    <x v="0"/>
    <x v="91"/>
    <x v="4"/>
    <n v="0"/>
    <n v="2"/>
    <n v="18"/>
    <n v="16"/>
    <n v="1"/>
    <n v="18"/>
    <n v="112.5"/>
    <n v="12"/>
    <n v="0"/>
    <n v="1"/>
    <n v="0"/>
    <n v="0"/>
    <n v="1"/>
    <n v="11"/>
    <n v="90"/>
    <n v="1"/>
    <n v="8.18"/>
    <n v="90"/>
    <n v="66"/>
    <n v="0"/>
    <n v="0"/>
    <n v="7"/>
    <n v="4"/>
    <n v="24"/>
    <n v="-70"/>
    <n v="0"/>
  </r>
  <r>
    <n v="93"/>
    <x v="0"/>
    <x v="92"/>
    <x v="2"/>
    <n v="2214300"/>
    <n v="5"/>
    <n v="93"/>
    <n v="56"/>
    <n v="3"/>
    <n v="31"/>
    <n v="166.07"/>
    <n v="66"/>
    <n v="5"/>
    <n v="8"/>
    <n v="1"/>
    <n v="0"/>
    <n v="2"/>
    <n v="26.5"/>
    <n v="237"/>
    <n v="9"/>
    <n v="8.83"/>
    <n v="26.33"/>
    <n v="17.89"/>
    <n v="0"/>
    <n v="0"/>
    <n v="18"/>
    <n v="12"/>
    <n v="60"/>
    <n v="18"/>
    <n v="2214300"/>
  </r>
  <r>
    <n v="94"/>
    <x v="0"/>
    <x v="93"/>
    <x v="1"/>
    <n v="271400"/>
    <n v="5"/>
    <n v="72"/>
    <n v="74"/>
    <n v="5"/>
    <n v="14.4"/>
    <n v="97.3"/>
    <n v="29"/>
    <n v="2"/>
    <n v="3"/>
    <n v="0"/>
    <n v="0"/>
    <n v="0"/>
    <n v="0"/>
    <n v="0"/>
    <n v="0"/>
    <n v="0"/>
    <n v="0"/>
    <n v="0"/>
    <n v="0"/>
    <n v="0"/>
    <n v="0"/>
    <n v="0"/>
    <n v="0"/>
    <n v="-54"/>
    <n v="271400"/>
  </r>
  <r>
    <n v="95"/>
    <x v="0"/>
    <x v="94"/>
    <x v="3"/>
    <n v="342900"/>
    <n v="1"/>
    <n v="0"/>
    <n v="2"/>
    <n v="1"/>
    <n v="0"/>
    <n v="0"/>
    <n v="0"/>
    <n v="0"/>
    <n v="0"/>
    <n v="0"/>
    <n v="0"/>
    <n v="0"/>
    <n v="4"/>
    <n v="38"/>
    <n v="1"/>
    <n v="9.5"/>
    <n v="38"/>
    <n v="24"/>
    <n v="0"/>
    <n v="0"/>
    <n v="3"/>
    <n v="1"/>
    <n v="3"/>
    <n v="-38"/>
    <n v="654483.33333333337"/>
  </r>
  <r>
    <n v="96"/>
    <x v="0"/>
    <x v="95"/>
    <x v="0"/>
    <n v="187500"/>
    <n v="15"/>
    <n v="479"/>
    <n v="301"/>
    <n v="15"/>
    <n v="31.93"/>
    <n v="159.13999999999999"/>
    <n v="82"/>
    <n v="56"/>
    <n v="18"/>
    <n v="4"/>
    <n v="0"/>
    <n v="0"/>
    <n v="0"/>
    <n v="0"/>
    <n v="0"/>
    <n v="0"/>
    <n v="0"/>
    <n v="0"/>
    <n v="0"/>
    <n v="0"/>
    <n v="0"/>
    <n v="0"/>
    <n v="0"/>
    <n v="126"/>
    <n v="187500"/>
  </r>
  <r>
    <n v="97"/>
    <x v="0"/>
    <x v="96"/>
    <x v="6"/>
    <n v="78600"/>
    <n v="2"/>
    <n v="19"/>
    <n v="23"/>
    <n v="2"/>
    <n v="9.5"/>
    <n v="82.61"/>
    <n v="12"/>
    <n v="1"/>
    <n v="1"/>
    <n v="0"/>
    <n v="0"/>
    <n v="0"/>
    <n v="0"/>
    <n v="0"/>
    <n v="0"/>
    <n v="0"/>
    <n v="0"/>
    <n v="0"/>
    <n v="0"/>
    <n v="0"/>
    <n v="0"/>
    <n v="0"/>
    <n v="0"/>
    <n v="-31"/>
    <n v="52400"/>
  </r>
  <r>
    <n v="98"/>
    <x v="0"/>
    <x v="97"/>
    <x v="4"/>
    <n v="0"/>
    <n v="2"/>
    <n v="1"/>
    <n v="2"/>
    <n v="1"/>
    <n v="1"/>
    <n v="50"/>
    <n v="1"/>
    <n v="0"/>
    <n v="0"/>
    <n v="0"/>
    <n v="0"/>
    <n v="1"/>
    <n v="6"/>
    <n v="60"/>
    <n v="0"/>
    <n v="10"/>
    <n v="0"/>
    <n v="0"/>
    <n v="0"/>
    <n v="0"/>
    <n v="4"/>
    <n v="4"/>
    <n v="11"/>
    <n v="-84"/>
    <n v="0"/>
  </r>
  <r>
    <n v="99"/>
    <x v="0"/>
    <x v="98"/>
    <x v="3"/>
    <n v="437500"/>
    <n v="11"/>
    <n v="297"/>
    <n v="256"/>
    <n v="10"/>
    <n v="29.7"/>
    <n v="116.02"/>
    <n v="70"/>
    <n v="29"/>
    <n v="7"/>
    <n v="2"/>
    <n v="0"/>
    <n v="1"/>
    <n v="0"/>
    <n v="0"/>
    <n v="0"/>
    <n v="0"/>
    <n v="0"/>
    <n v="0"/>
    <n v="0"/>
    <n v="0"/>
    <n v="0"/>
    <n v="0"/>
    <n v="0"/>
    <n v="45"/>
    <n v="437500"/>
  </r>
  <r>
    <n v="100"/>
    <x v="0"/>
    <x v="99"/>
    <x v="0"/>
    <n v="1100000"/>
    <n v="5"/>
    <n v="44"/>
    <n v="42"/>
    <n v="3"/>
    <n v="14.67"/>
    <n v="104.76"/>
    <n v="20"/>
    <n v="2"/>
    <n v="1"/>
    <n v="0"/>
    <n v="0"/>
    <n v="2"/>
    <n v="44.4"/>
    <n v="331"/>
    <n v="7"/>
    <n v="7.41"/>
    <n v="47.29"/>
    <n v="38.29"/>
    <n v="0"/>
    <n v="0"/>
    <n v="20"/>
    <n v="15"/>
    <n v="95"/>
    <n v="-151"/>
    <n v="1129166.6666666667"/>
  </r>
  <r>
    <n v="101"/>
    <x v="0"/>
    <x v="100"/>
    <x v="5"/>
    <n v="28600"/>
    <n v="10"/>
    <n v="93"/>
    <n v="83"/>
    <n v="8"/>
    <n v="11.62"/>
    <n v="112.05"/>
    <n v="25"/>
    <n v="6"/>
    <n v="4"/>
    <n v="0"/>
    <n v="0"/>
    <n v="2"/>
    <n v="6.1"/>
    <n v="73"/>
    <n v="1"/>
    <n v="11.84"/>
    <n v="73"/>
    <n v="37"/>
    <n v="0"/>
    <n v="0"/>
    <n v="6"/>
    <n v="4"/>
    <n v="7"/>
    <n v="-154"/>
    <n v="28600"/>
  </r>
  <r>
    <n v="102"/>
    <x v="0"/>
    <x v="101"/>
    <x v="5"/>
    <n v="430000"/>
    <n v="11"/>
    <n v="155"/>
    <n v="147"/>
    <n v="10"/>
    <n v="15.5"/>
    <n v="105.44"/>
    <n v="44"/>
    <n v="11"/>
    <n v="6"/>
    <n v="0"/>
    <n v="0"/>
    <n v="1"/>
    <n v="37"/>
    <n v="340"/>
    <n v="8"/>
    <n v="9.19"/>
    <n v="42.5"/>
    <n v="27.75"/>
    <n v="0"/>
    <n v="0"/>
    <n v="22"/>
    <n v="16"/>
    <n v="50"/>
    <n v="-228"/>
    <n v="442916.66666666669"/>
  </r>
  <r>
    <n v="103"/>
    <x v="0"/>
    <x v="102"/>
    <x v="7"/>
    <n v="1093750"/>
    <n v="11"/>
    <n v="227"/>
    <n v="156"/>
    <n v="3"/>
    <n v="75.67"/>
    <n v="145.51"/>
    <n v="62"/>
    <n v="19"/>
    <n v="9"/>
    <n v="1"/>
    <n v="0"/>
    <n v="8"/>
    <n v="49"/>
    <n v="346"/>
    <n v="13"/>
    <n v="7.06"/>
    <n v="26.62"/>
    <n v="22.62"/>
    <n v="0"/>
    <n v="0"/>
    <n v="20"/>
    <n v="14"/>
    <n v="105"/>
    <n v="139"/>
    <n v="1093750"/>
  </r>
  <r>
    <n v="104"/>
    <x v="0"/>
    <x v="103"/>
    <x v="2"/>
    <n v="85700"/>
    <n v="16"/>
    <n v="397"/>
    <n v="283"/>
    <n v="14"/>
    <n v="28.36"/>
    <n v="140.28"/>
    <n v="74"/>
    <n v="41"/>
    <n v="11"/>
    <n v="2"/>
    <n v="0"/>
    <n v="2"/>
    <n v="0"/>
    <n v="0"/>
    <n v="0"/>
    <n v="0"/>
    <n v="0"/>
    <n v="0"/>
    <n v="0"/>
    <n v="0"/>
    <n v="0"/>
    <n v="0"/>
    <n v="0"/>
    <n v="44"/>
    <n v="234216.66666666666"/>
  </r>
  <r>
    <n v="105"/>
    <x v="0"/>
    <x v="104"/>
    <x v="1"/>
    <n v="1406250"/>
    <n v="10"/>
    <n v="83"/>
    <n v="69"/>
    <n v="8"/>
    <n v="10.38"/>
    <n v="120.29"/>
    <n v="22"/>
    <n v="9"/>
    <n v="2"/>
    <n v="0"/>
    <n v="0"/>
    <n v="2"/>
    <n v="56"/>
    <n v="375"/>
    <n v="18"/>
    <n v="6.7"/>
    <n v="20.83"/>
    <n v="18.670000000000002"/>
    <n v="0"/>
    <n v="0"/>
    <n v="32"/>
    <n v="9"/>
    <n v="130"/>
    <n v="22"/>
    <n v="1406250"/>
  </r>
  <r>
    <n v="106"/>
    <x v="0"/>
    <x v="105"/>
    <x v="6"/>
    <n v="285700"/>
    <n v="1"/>
    <n v="1"/>
    <n v="4"/>
    <n v="1"/>
    <n v="1"/>
    <n v="25"/>
    <n v="1"/>
    <n v="0"/>
    <n v="0"/>
    <n v="0"/>
    <n v="0"/>
    <n v="0"/>
    <n v="36"/>
    <n v="230"/>
    <n v="12"/>
    <n v="6.39"/>
    <n v="19.170000000000002"/>
    <n v="18"/>
    <n v="0"/>
    <n v="0"/>
    <n v="17"/>
    <n v="7"/>
    <n v="87"/>
    <n v="53"/>
    <n v="285700"/>
  </r>
  <r>
    <n v="107"/>
    <x v="0"/>
    <x v="106"/>
    <x v="3"/>
    <n v="296880"/>
    <n v="4"/>
    <n v="14"/>
    <n v="15"/>
    <n v="5"/>
    <n v="2.8"/>
    <n v="93.33"/>
    <n v="8"/>
    <n v="1"/>
    <n v="0"/>
    <n v="0"/>
    <n v="0"/>
    <n v="-1"/>
    <n v="43"/>
    <n v="318"/>
    <n v="13"/>
    <n v="7.4"/>
    <n v="24.46"/>
    <n v="19.850000000000001"/>
    <n v="1"/>
    <n v="0"/>
    <n v="17"/>
    <n v="15"/>
    <n v="93"/>
    <n v="-74"/>
    <n v="296880"/>
  </r>
  <r>
    <n v="108"/>
    <x v="0"/>
    <x v="107"/>
    <x v="7"/>
    <n v="28600"/>
    <n v="16"/>
    <n v="635"/>
    <n v="466"/>
    <n v="14"/>
    <n v="45.36"/>
    <n v="136.27000000000001"/>
    <n v="101"/>
    <n v="64"/>
    <n v="23"/>
    <n v="4"/>
    <n v="1"/>
    <n v="2"/>
    <n v="0"/>
    <n v="0"/>
    <n v="0"/>
    <n v="0"/>
    <n v="0"/>
    <n v="0"/>
    <n v="0"/>
    <n v="0"/>
    <n v="0"/>
    <n v="0"/>
    <n v="0"/>
    <n v="282"/>
    <n v="28600"/>
  </r>
  <r>
    <n v="109"/>
    <x v="0"/>
    <x v="108"/>
    <x v="3"/>
    <n v="2343750"/>
    <n v="13"/>
    <n v="381"/>
    <n v="299"/>
    <n v="13"/>
    <n v="29.31"/>
    <n v="127.42"/>
    <n v="63"/>
    <n v="33"/>
    <n v="14"/>
    <n v="1"/>
    <n v="0"/>
    <n v="0"/>
    <n v="1.1000000000000001"/>
    <n v="13"/>
    <n v="0"/>
    <n v="11.14"/>
    <n v="0"/>
    <n v="0"/>
    <n v="0"/>
    <n v="0"/>
    <n v="2"/>
    <n v="0"/>
    <n v="0"/>
    <n v="65"/>
    <n v="2343750"/>
  </r>
  <r>
    <n v="110"/>
    <x v="0"/>
    <x v="109"/>
    <x v="8"/>
    <n v="78130"/>
    <n v="0"/>
    <n v="0"/>
    <n v="0"/>
    <n v="0"/>
    <n v="0"/>
    <n v="0"/>
    <n v="0"/>
    <n v="0"/>
    <n v="0"/>
    <n v="0"/>
    <n v="0"/>
    <n v="0"/>
    <n v="0"/>
    <n v="0"/>
    <n v="0"/>
    <n v="0"/>
    <n v="0"/>
    <n v="0"/>
    <n v="0"/>
    <n v="0"/>
    <n v="0"/>
    <n v="0"/>
    <n v="0"/>
    <n v="0"/>
    <n v="78130"/>
  </r>
  <r>
    <n v="111"/>
    <x v="0"/>
    <x v="110"/>
    <x v="0"/>
    <n v="2343750"/>
    <n v="16"/>
    <n v="419"/>
    <n v="326"/>
    <n v="12"/>
    <n v="34.92"/>
    <n v="128.53"/>
    <n v="58"/>
    <n v="42"/>
    <n v="10"/>
    <n v="3"/>
    <n v="0"/>
    <n v="4"/>
    <n v="0"/>
    <n v="0"/>
    <n v="0"/>
    <n v="0"/>
    <n v="0"/>
    <n v="0"/>
    <n v="0"/>
    <n v="0"/>
    <n v="0"/>
    <n v="0"/>
    <n v="0"/>
    <n v="167"/>
    <n v="2343750"/>
  </r>
  <r>
    <n v="112"/>
    <x v="0"/>
    <x v="111"/>
    <x v="0"/>
    <n v="28600"/>
    <n v="2"/>
    <n v="25"/>
    <n v="27"/>
    <n v="1"/>
    <n v="25"/>
    <n v="92.59"/>
    <n v="18"/>
    <n v="3"/>
    <n v="0"/>
    <n v="0"/>
    <n v="0"/>
    <n v="1"/>
    <n v="3"/>
    <n v="22"/>
    <n v="0"/>
    <n v="7.33"/>
    <n v="0"/>
    <n v="0"/>
    <n v="0"/>
    <n v="0"/>
    <n v="2"/>
    <n v="0"/>
    <n v="5"/>
    <n v="-20"/>
    <n v="28600"/>
  </r>
  <r>
    <n v="113"/>
    <x v="0"/>
    <x v="112"/>
    <x v="7"/>
    <n v="428600"/>
    <n v="4"/>
    <n v="115"/>
    <n v="84"/>
    <n v="4"/>
    <n v="28.75"/>
    <n v="136.9"/>
    <n v="63"/>
    <n v="8"/>
    <n v="5"/>
    <n v="1"/>
    <n v="0"/>
    <n v="0"/>
    <n v="0"/>
    <n v="0"/>
    <n v="0"/>
    <n v="0"/>
    <n v="0"/>
    <n v="0"/>
    <n v="0"/>
    <n v="0"/>
    <n v="0"/>
    <n v="0"/>
    <n v="0"/>
    <n v="14"/>
    <n v="619066.66666666663"/>
  </r>
  <r>
    <n v="114"/>
    <x v="0"/>
    <x v="113"/>
    <x v="0"/>
    <n v="812500"/>
    <n v="16"/>
    <n v="587"/>
    <n v="471"/>
    <n v="15"/>
    <n v="39.130000000000003"/>
    <n v="124.63"/>
    <n v="92"/>
    <n v="63"/>
    <n v="16"/>
    <n v="3"/>
    <n v="0"/>
    <n v="1"/>
    <n v="0"/>
    <n v="0"/>
    <n v="0"/>
    <n v="0"/>
    <n v="0"/>
    <n v="0"/>
    <n v="0"/>
    <n v="0"/>
    <n v="0"/>
    <n v="0"/>
    <n v="0"/>
    <n v="234"/>
    <n v="812500"/>
  </r>
  <r>
    <n v="115"/>
    <x v="0"/>
    <x v="114"/>
    <x v="5"/>
    <n v="628600"/>
    <n v="9"/>
    <n v="230"/>
    <n v="193"/>
    <n v="8"/>
    <n v="28.75"/>
    <n v="119.17"/>
    <n v="64"/>
    <n v="18"/>
    <n v="10"/>
    <n v="1"/>
    <n v="0"/>
    <n v="1"/>
    <n v="5"/>
    <n v="49"/>
    <n v="0"/>
    <n v="9.8000000000000007"/>
    <n v="0"/>
    <n v="0"/>
    <n v="0"/>
    <n v="0"/>
    <n v="2"/>
    <n v="3"/>
    <n v="7"/>
    <n v="-20"/>
    <n v="685733.33333333337"/>
  </r>
  <r>
    <n v="116"/>
    <x v="0"/>
    <x v="115"/>
    <x v="5"/>
    <n v="31250"/>
    <n v="2"/>
    <n v="7"/>
    <n v="5"/>
    <n v="1"/>
    <n v="7"/>
    <n v="140"/>
    <n v="7"/>
    <n v="0"/>
    <n v="1"/>
    <n v="0"/>
    <n v="0"/>
    <n v="1"/>
    <n v="7"/>
    <n v="84"/>
    <n v="0"/>
    <n v="12"/>
    <n v="0"/>
    <n v="0"/>
    <n v="0"/>
    <n v="0"/>
    <n v="7"/>
    <n v="6"/>
    <n v="11"/>
    <n v="-102"/>
    <n v="31250"/>
  </r>
  <r>
    <n v="117"/>
    <x v="0"/>
    <x v="116"/>
    <x v="1"/>
    <n v="593750"/>
    <n v="2"/>
    <n v="8"/>
    <n v="8"/>
    <n v="0"/>
    <n v="0"/>
    <n v="100"/>
    <n v="7"/>
    <n v="1"/>
    <n v="0"/>
    <n v="0"/>
    <n v="0"/>
    <n v="2"/>
    <n v="30"/>
    <n v="247"/>
    <n v="7"/>
    <n v="8.23"/>
    <n v="35.29"/>
    <n v="25.71"/>
    <n v="0"/>
    <n v="0"/>
    <n v="26"/>
    <n v="9"/>
    <n v="70"/>
    <n v="-62"/>
    <n v="593750"/>
  </r>
  <r>
    <n v="118"/>
    <x v="0"/>
    <x v="117"/>
    <x v="1"/>
    <n v="500000"/>
    <n v="1"/>
    <n v="0"/>
    <n v="1"/>
    <n v="1"/>
    <n v="0"/>
    <n v="0"/>
    <n v="0"/>
    <n v="0"/>
    <n v="0"/>
    <n v="0"/>
    <n v="0"/>
    <n v="0"/>
    <n v="4"/>
    <n v="36"/>
    <n v="1"/>
    <n v="9"/>
    <n v="36"/>
    <n v="24"/>
    <n v="0"/>
    <n v="0"/>
    <n v="2"/>
    <n v="3"/>
    <n v="9"/>
    <n v="-36"/>
    <n v="500000"/>
  </r>
  <r>
    <n v="119"/>
    <x v="0"/>
    <x v="118"/>
    <x v="3"/>
    <n v="500000"/>
    <n v="14"/>
    <n v="317"/>
    <n v="221"/>
    <n v="14"/>
    <n v="22.64"/>
    <n v="143.44"/>
    <n v="82"/>
    <n v="40"/>
    <n v="10"/>
    <n v="2"/>
    <n v="0"/>
    <n v="0"/>
    <n v="0"/>
    <n v="0"/>
    <n v="0"/>
    <n v="0"/>
    <n v="0"/>
    <n v="0"/>
    <n v="0"/>
    <n v="0"/>
    <n v="0"/>
    <n v="0"/>
    <n v="0"/>
    <n v="-36"/>
    <n v="500000"/>
  </r>
  <r>
    <n v="120"/>
    <x v="1"/>
    <x v="0"/>
    <x v="8"/>
    <n v="1718750"/>
    <n v="14"/>
    <n v="454"/>
    <n v="286"/>
    <n v="10"/>
    <n v="45.4"/>
    <n v="158.74"/>
    <n v="73"/>
    <n v="33"/>
    <n v="23"/>
    <n v="5"/>
    <n v="0"/>
    <n v="4"/>
    <n v="0"/>
    <n v="0"/>
    <n v="0"/>
    <n v="0"/>
    <n v="0"/>
    <n v="0"/>
    <n v="0"/>
    <n v="0"/>
    <n v="0"/>
    <n v="0"/>
    <n v="0"/>
    <n v="0"/>
    <n v="1718750"/>
  </r>
  <r>
    <n v="121"/>
    <x v="0"/>
    <x v="119"/>
    <x v="1"/>
    <n v="468750"/>
    <n v="2"/>
    <n v="8"/>
    <n v="7"/>
    <n v="1"/>
    <n v="8"/>
    <n v="114.29"/>
    <n v="8"/>
    <n v="1"/>
    <n v="0"/>
    <n v="0"/>
    <n v="0"/>
    <n v="1"/>
    <n v="23.3"/>
    <n v="203"/>
    <n v="3"/>
    <n v="8.64"/>
    <n v="67.67"/>
    <n v="47"/>
    <n v="0"/>
    <n v="0"/>
    <n v="20"/>
    <n v="7"/>
    <n v="52"/>
    <n v="-115"/>
    <n v="468750"/>
  </r>
  <r>
    <n v="122"/>
    <x v="1"/>
    <x v="120"/>
    <x v="8"/>
    <n v="628600"/>
    <n v="12"/>
    <n v="268"/>
    <n v="241"/>
    <n v="12"/>
    <n v="22.33"/>
    <n v="111.2"/>
    <n v="52"/>
    <n v="28"/>
    <n v="8"/>
    <n v="1"/>
    <n v="0"/>
    <n v="0"/>
    <n v="0"/>
    <n v="0"/>
    <n v="0"/>
    <n v="0"/>
    <n v="0"/>
    <n v="0"/>
    <n v="0"/>
    <n v="0"/>
    <n v="0"/>
    <n v="0"/>
    <n v="0"/>
    <n v="0"/>
    <n v="628600"/>
  </r>
  <r>
    <n v="123"/>
    <x v="0"/>
    <x v="121"/>
    <x v="2"/>
    <n v="457100"/>
    <n v="6"/>
    <n v="47"/>
    <n v="48"/>
    <n v="5"/>
    <n v="9.4"/>
    <n v="97.92"/>
    <n v="26"/>
    <n v="3"/>
    <n v="1"/>
    <n v="0"/>
    <n v="0"/>
    <n v="1"/>
    <n v="26"/>
    <n v="187"/>
    <n v="4"/>
    <n v="7.19"/>
    <n v="46.75"/>
    <n v="39"/>
    <n v="0"/>
    <n v="0"/>
    <n v="11"/>
    <n v="9"/>
    <n v="50"/>
    <n v="-163"/>
    <n v="384800"/>
  </r>
  <r>
    <n v="124"/>
    <x v="0"/>
    <x v="122"/>
    <x v="2"/>
    <n v="468750"/>
    <n v="2"/>
    <n v="25"/>
    <n v="20"/>
    <n v="2"/>
    <n v="12.5"/>
    <n v="125"/>
    <n v="20"/>
    <n v="2"/>
    <n v="2"/>
    <n v="0"/>
    <n v="0"/>
    <n v="0"/>
    <n v="32.1"/>
    <n v="233"/>
    <n v="11"/>
    <n v="7.24"/>
    <n v="21.18"/>
    <n v="17.55"/>
    <n v="1"/>
    <n v="0"/>
    <n v="28"/>
    <n v="4"/>
    <n v="92"/>
    <n v="30"/>
    <n v="468750"/>
  </r>
  <r>
    <n v="125"/>
    <x v="0"/>
    <x v="123"/>
    <x v="2"/>
    <n v="281250"/>
    <n v="17"/>
    <n v="478"/>
    <n v="402"/>
    <n v="17"/>
    <n v="28.12"/>
    <n v="118.91"/>
    <n v="57"/>
    <n v="50"/>
    <n v="12"/>
    <n v="3"/>
    <n v="0"/>
    <n v="0"/>
    <n v="0"/>
    <n v="0"/>
    <n v="0"/>
    <n v="0"/>
    <n v="0"/>
    <n v="0"/>
    <n v="0"/>
    <n v="0"/>
    <n v="0"/>
    <n v="0"/>
    <n v="0"/>
    <n v="100"/>
    <n v="281250"/>
  </r>
  <r>
    <n v="126"/>
    <x v="0"/>
    <x v="124"/>
    <x v="7"/>
    <n v="1718750"/>
    <n v="11"/>
    <n v="160"/>
    <n v="128"/>
    <n v="9"/>
    <n v="17.78"/>
    <n v="125"/>
    <n v="54"/>
    <n v="13"/>
    <n v="9"/>
    <n v="1"/>
    <n v="0"/>
    <n v="2"/>
    <n v="0"/>
    <n v="0"/>
    <n v="0"/>
    <n v="0"/>
    <n v="0"/>
    <n v="0"/>
    <n v="0"/>
    <n v="0"/>
    <n v="0"/>
    <n v="0"/>
    <n v="0"/>
    <n v="-16"/>
    <n v="1718750"/>
  </r>
  <r>
    <n v="127"/>
    <x v="0"/>
    <x v="125"/>
    <x v="7"/>
    <n v="785700"/>
    <n v="4"/>
    <n v="56"/>
    <n v="29"/>
    <n v="3"/>
    <n v="18.670000000000002"/>
    <n v="193.1"/>
    <n v="34"/>
    <n v="5"/>
    <n v="3"/>
    <n v="0"/>
    <n v="0"/>
    <n v="1"/>
    <n v="33"/>
    <n v="328"/>
    <n v="9"/>
    <n v="9.94"/>
    <n v="36.44"/>
    <n v="22"/>
    <n v="0"/>
    <n v="0"/>
    <n v="27"/>
    <n v="20"/>
    <n v="78"/>
    <n v="-85"/>
    <n v="866666.66666666663"/>
  </r>
  <r>
    <n v="128"/>
    <x v="0"/>
    <x v="126"/>
    <x v="6"/>
    <n v="35700"/>
    <n v="2"/>
    <n v="0"/>
    <n v="4"/>
    <n v="2"/>
    <n v="0"/>
    <n v="0"/>
    <n v="0"/>
    <n v="0"/>
    <n v="0"/>
    <n v="0"/>
    <n v="0"/>
    <n v="0"/>
    <n v="0"/>
    <n v="0"/>
    <n v="0"/>
    <n v="0"/>
    <n v="0"/>
    <n v="0"/>
    <n v="0"/>
    <n v="0"/>
    <n v="0"/>
    <n v="0"/>
    <n v="0"/>
    <n v="-50"/>
    <n v="35700"/>
  </r>
  <r>
    <n v="129"/>
    <x v="0"/>
    <x v="127"/>
    <x v="7"/>
    <n v="406250"/>
    <n v="4"/>
    <n v="5"/>
    <n v="5"/>
    <n v="2"/>
    <n v="2.5"/>
    <n v="100"/>
    <n v="3"/>
    <n v="0"/>
    <n v="0"/>
    <n v="0"/>
    <n v="0"/>
    <n v="2"/>
    <n v="59.5"/>
    <n v="527"/>
    <n v="21"/>
    <n v="8.81"/>
    <n v="25.1"/>
    <n v="17.100000000000001"/>
    <n v="0"/>
    <n v="0"/>
    <n v="51"/>
    <n v="17"/>
    <n v="138"/>
    <n v="11"/>
    <n v="406250"/>
  </r>
  <r>
    <n v="130"/>
    <x v="0"/>
    <x v="128"/>
    <x v="0"/>
    <n v="1107100"/>
    <n v="12"/>
    <n v="242"/>
    <n v="144"/>
    <n v="7"/>
    <n v="34.57"/>
    <n v="168.06"/>
    <n v="53"/>
    <n v="19"/>
    <n v="12"/>
    <n v="1"/>
    <n v="0"/>
    <n v="5"/>
    <n v="0"/>
    <n v="0"/>
    <n v="0"/>
    <n v="0"/>
    <n v="0"/>
    <n v="0"/>
    <n v="0"/>
    <n v="0"/>
    <n v="0"/>
    <n v="0"/>
    <n v="0"/>
    <n v="91"/>
    <n v="938066.66666666663"/>
  </r>
  <r>
    <n v="131"/>
    <x v="0"/>
    <x v="129"/>
    <x v="2"/>
    <n v="1953130"/>
    <n v="10"/>
    <n v="62"/>
    <n v="47"/>
    <n v="8"/>
    <n v="7.75"/>
    <n v="131.91"/>
    <n v="26"/>
    <n v="3"/>
    <n v="5"/>
    <n v="0"/>
    <n v="0"/>
    <n v="2"/>
    <n v="56"/>
    <n v="361"/>
    <n v="16"/>
    <n v="6.45"/>
    <n v="22.56"/>
    <n v="21"/>
    <n v="1"/>
    <n v="0"/>
    <n v="18"/>
    <n v="15"/>
    <n v="131"/>
    <n v="-89"/>
    <n v="1953130"/>
  </r>
  <r>
    <n v="132"/>
    <x v="0"/>
    <x v="130"/>
    <x v="0"/>
    <n v="314300"/>
    <n v="7"/>
    <n v="153"/>
    <n v="135"/>
    <n v="6"/>
    <n v="25.5"/>
    <n v="113.33"/>
    <n v="39"/>
    <n v="13"/>
    <n v="2"/>
    <n v="0"/>
    <n v="0"/>
    <n v="1"/>
    <n v="0"/>
    <n v="0"/>
    <n v="0"/>
    <n v="0"/>
    <n v="0"/>
    <n v="0"/>
    <n v="0"/>
    <n v="0"/>
    <n v="0"/>
    <n v="0"/>
    <n v="0"/>
    <n v="2"/>
    <n v="1406853.3333333333"/>
  </r>
  <r>
    <n v="133"/>
    <x v="0"/>
    <x v="131"/>
    <x v="0"/>
    <n v="1093750"/>
    <n v="8"/>
    <n v="175"/>
    <n v="171"/>
    <n v="5"/>
    <n v="35"/>
    <n v="102.34"/>
    <n v="47"/>
    <n v="7"/>
    <n v="5"/>
    <n v="0"/>
    <n v="0"/>
    <n v="3"/>
    <n v="0"/>
    <n v="0"/>
    <n v="0"/>
    <n v="0"/>
    <n v="0"/>
    <n v="0"/>
    <n v="0"/>
    <n v="0"/>
    <n v="0"/>
    <n v="0"/>
    <n v="0"/>
    <n v="49"/>
    <n v="1093750"/>
  </r>
  <r>
    <n v="134"/>
    <x v="0"/>
    <x v="132"/>
    <x v="3"/>
    <n v="71400"/>
    <n v="4"/>
    <n v="115"/>
    <n v="97"/>
    <n v="2"/>
    <n v="57.5"/>
    <n v="118.56"/>
    <n v="50"/>
    <n v="10"/>
    <n v="2"/>
    <n v="1"/>
    <n v="0"/>
    <n v="2"/>
    <n v="0"/>
    <n v="0"/>
    <n v="0"/>
    <n v="0"/>
    <n v="0"/>
    <n v="0"/>
    <n v="0"/>
    <n v="0"/>
    <n v="0"/>
    <n v="0"/>
    <n v="0"/>
    <n v="65"/>
    <n v="71400"/>
  </r>
  <r>
    <n v="135"/>
    <x v="0"/>
    <x v="133"/>
    <x v="5"/>
    <n v="1250000"/>
    <n v="14"/>
    <n v="484"/>
    <n v="354"/>
    <n v="12"/>
    <n v="40.33"/>
    <n v="136.72"/>
    <n v="119"/>
    <n v="45"/>
    <n v="17"/>
    <n v="2"/>
    <n v="1"/>
    <n v="2"/>
    <n v="0"/>
    <n v="0"/>
    <n v="0"/>
    <n v="0"/>
    <n v="0"/>
    <n v="0"/>
    <n v="0"/>
    <n v="0"/>
    <n v="0"/>
    <n v="0"/>
    <n v="0"/>
    <n v="181"/>
    <n v="1250000"/>
  </r>
  <r>
    <n v="136"/>
    <x v="0"/>
    <x v="134"/>
    <x v="4"/>
    <n v="0"/>
    <n v="1"/>
    <n v="2"/>
    <n v="4"/>
    <n v="0"/>
    <n v="0"/>
    <n v="50"/>
    <n v="2"/>
    <n v="0"/>
    <n v="0"/>
    <n v="0"/>
    <n v="0"/>
    <n v="1"/>
    <n v="4"/>
    <n v="34"/>
    <n v="0"/>
    <n v="8.5"/>
    <n v="0"/>
    <n v="0"/>
    <n v="0"/>
    <n v="0"/>
    <n v="1"/>
    <n v="1"/>
    <n v="2"/>
    <n v="-32"/>
    <n v="0"/>
  </r>
  <r>
    <n v="137"/>
    <x v="0"/>
    <x v="135"/>
    <x v="3"/>
    <n v="460000"/>
    <n v="2"/>
    <n v="1"/>
    <n v="4"/>
    <n v="0"/>
    <n v="0"/>
    <n v="25"/>
    <n v="1"/>
    <n v="0"/>
    <n v="0"/>
    <n v="0"/>
    <n v="0"/>
    <n v="2"/>
    <n v="51.2"/>
    <n v="406"/>
    <n v="13"/>
    <n v="7.91"/>
    <n v="31.23"/>
    <n v="23.69"/>
    <n v="0"/>
    <n v="0"/>
    <n v="41"/>
    <n v="17"/>
    <n v="138"/>
    <n v="-64"/>
    <n v="421250"/>
  </r>
  <r>
    <n v="138"/>
    <x v="0"/>
    <x v="136"/>
    <x v="2"/>
    <n v="156250"/>
    <n v="1"/>
    <n v="3"/>
    <n v="5"/>
    <n v="1"/>
    <n v="3"/>
    <n v="60"/>
    <n v="3"/>
    <n v="0"/>
    <n v="0"/>
    <n v="0"/>
    <n v="0"/>
    <n v="0"/>
    <n v="12"/>
    <n v="95"/>
    <n v="3"/>
    <n v="7.92"/>
    <n v="31.67"/>
    <n v="24"/>
    <n v="0"/>
    <n v="0"/>
    <n v="10"/>
    <n v="2"/>
    <n v="23"/>
    <n v="-40"/>
    <n v="156250"/>
  </r>
  <r>
    <n v="139"/>
    <x v="0"/>
    <x v="137"/>
    <x v="4"/>
    <n v="0"/>
    <n v="1"/>
    <n v="1"/>
    <n v="3"/>
    <n v="1"/>
    <n v="1"/>
    <n v="33.33"/>
    <n v="1"/>
    <n v="0"/>
    <n v="0"/>
    <n v="0"/>
    <n v="0"/>
    <n v="0"/>
    <n v="0"/>
    <n v="0"/>
    <n v="0"/>
    <n v="0"/>
    <n v="0"/>
    <n v="0"/>
    <n v="0"/>
    <n v="0"/>
    <n v="0"/>
    <n v="0"/>
    <n v="0"/>
    <n v="-24"/>
    <n v="0"/>
  </r>
  <r>
    <n v="140"/>
    <x v="0"/>
    <x v="138"/>
    <x v="0"/>
    <n v="750000"/>
    <n v="2"/>
    <n v="21"/>
    <n v="17"/>
    <n v="1"/>
    <n v="21"/>
    <n v="123.53"/>
    <n v="21"/>
    <n v="2"/>
    <n v="0"/>
    <n v="0"/>
    <n v="0"/>
    <n v="1"/>
    <n v="11.2"/>
    <n v="104"/>
    <n v="4"/>
    <n v="9.18"/>
    <n v="26"/>
    <n v="17"/>
    <n v="0"/>
    <n v="0"/>
    <n v="9"/>
    <n v="4"/>
    <n v="19"/>
    <n v="-3"/>
    <n v="446450"/>
  </r>
  <r>
    <n v="141"/>
    <x v="0"/>
    <x v="139"/>
    <x v="4"/>
    <n v="0"/>
    <n v="1"/>
    <n v="2"/>
    <n v="4"/>
    <n v="1"/>
    <n v="2"/>
    <n v="50"/>
    <n v="2"/>
    <n v="0"/>
    <n v="0"/>
    <n v="0"/>
    <n v="0"/>
    <n v="0"/>
    <n v="0"/>
    <n v="0"/>
    <n v="0"/>
    <n v="0"/>
    <n v="0"/>
    <n v="0"/>
    <n v="0"/>
    <n v="0"/>
    <n v="0"/>
    <n v="0"/>
    <n v="0"/>
    <n v="2"/>
    <n v="0"/>
  </r>
  <r>
    <n v="142"/>
    <x v="1"/>
    <x v="18"/>
    <x v="8"/>
    <n v="1718750"/>
    <n v="5"/>
    <n v="34"/>
    <n v="21"/>
    <n v="4"/>
    <n v="8.5"/>
    <n v="161.9"/>
    <n v="25"/>
    <n v="2"/>
    <n v="3"/>
    <n v="0"/>
    <n v="0"/>
    <n v="1"/>
    <n v="31.4"/>
    <n v="210"/>
    <n v="11"/>
    <n v="6.63"/>
    <n v="19.09"/>
    <n v="17.27"/>
    <n v="1"/>
    <n v="0"/>
    <n v="17"/>
    <n v="6"/>
    <n v="91"/>
    <n v="0"/>
    <n v="1919633.3333333333"/>
  </r>
  <r>
    <n v="143"/>
    <x v="0"/>
    <x v="140"/>
    <x v="1"/>
    <n v="500000"/>
    <n v="5"/>
    <n v="58"/>
    <n v="52"/>
    <n v="5"/>
    <n v="11.6"/>
    <n v="111.54"/>
    <n v="28"/>
    <n v="1"/>
    <n v="3"/>
    <n v="0"/>
    <n v="0"/>
    <n v="0"/>
    <n v="11"/>
    <n v="100"/>
    <n v="3"/>
    <n v="9.09"/>
    <n v="33.33"/>
    <n v="22"/>
    <n v="0"/>
    <n v="0"/>
    <n v="6"/>
    <n v="5"/>
    <n v="22"/>
    <n v="-85"/>
    <n v="500000"/>
  </r>
  <r>
    <n v="144"/>
    <x v="0"/>
    <x v="141"/>
    <x v="1"/>
    <n v="271400"/>
    <n v="2"/>
    <n v="15"/>
    <n v="26"/>
    <n v="2"/>
    <n v="7.5"/>
    <n v="57.69"/>
    <n v="11"/>
    <n v="1"/>
    <n v="0"/>
    <n v="0"/>
    <n v="0"/>
    <n v="0"/>
    <n v="0"/>
    <n v="0"/>
    <n v="0"/>
    <n v="0"/>
    <n v="0"/>
    <n v="0"/>
    <n v="0"/>
    <n v="0"/>
    <n v="0"/>
    <n v="0"/>
    <n v="0"/>
    <n v="-35"/>
    <n v="271400"/>
  </r>
  <r>
    <n v="145"/>
    <x v="0"/>
    <x v="142"/>
    <x v="2"/>
    <n v="28600"/>
    <n v="10"/>
    <n v="370"/>
    <n v="288"/>
    <n v="9"/>
    <n v="41.11"/>
    <n v="128.47"/>
    <n v="67"/>
    <n v="37"/>
    <n v="14"/>
    <n v="4"/>
    <n v="0"/>
    <n v="1"/>
    <n v="8.3000000000000007"/>
    <n v="69"/>
    <n v="3"/>
    <n v="8.1199999999999992"/>
    <n v="23"/>
    <n v="17"/>
    <n v="0"/>
    <n v="0"/>
    <n v="3"/>
    <n v="3"/>
    <n v="15"/>
    <n v="153"/>
    <n v="28600"/>
  </r>
  <r>
    <n v="146"/>
    <x v="1"/>
    <x v="41"/>
    <x v="8"/>
    <n v="28600"/>
    <n v="15"/>
    <n v="473"/>
    <n v="379"/>
    <n v="15"/>
    <n v="31.53"/>
    <n v="124.8"/>
    <n v="74"/>
    <n v="51"/>
    <n v="8"/>
    <n v="5"/>
    <n v="0"/>
    <n v="0"/>
    <n v="0"/>
    <n v="0"/>
    <n v="0"/>
    <n v="0"/>
    <n v="0"/>
    <n v="0"/>
    <n v="0"/>
    <n v="0"/>
    <n v="0"/>
    <n v="0"/>
    <n v="0"/>
    <n v="0"/>
    <n v="28600"/>
  </r>
  <r>
    <n v="147"/>
    <x v="0"/>
    <x v="143"/>
    <x v="1"/>
    <n v="171400"/>
    <n v="9"/>
    <n v="131"/>
    <n v="140"/>
    <n v="9"/>
    <n v="14.56"/>
    <n v="93.57"/>
    <n v="44"/>
    <n v="7"/>
    <n v="5"/>
    <n v="0"/>
    <n v="0"/>
    <n v="0"/>
    <n v="0"/>
    <n v="0"/>
    <n v="0"/>
    <n v="0"/>
    <n v="0"/>
    <n v="0"/>
    <n v="0"/>
    <n v="0"/>
    <n v="0"/>
    <n v="0"/>
    <n v="0"/>
    <n v="-71"/>
    <n v="171400"/>
  </r>
  <r>
    <n v="148"/>
    <x v="0"/>
    <x v="144"/>
    <x v="5"/>
    <n v="342900"/>
    <n v="10"/>
    <n v="249"/>
    <n v="168"/>
    <n v="10"/>
    <n v="24.9"/>
    <n v="148.21"/>
    <n v="50"/>
    <n v="32"/>
    <n v="10"/>
    <n v="1"/>
    <n v="0"/>
    <n v="0"/>
    <n v="0"/>
    <n v="0"/>
    <n v="0"/>
    <n v="0"/>
    <n v="0"/>
    <n v="0"/>
    <n v="0"/>
    <n v="0"/>
    <n v="0"/>
    <n v="0"/>
    <n v="0"/>
    <n v="-3"/>
    <n v="342900"/>
  </r>
  <r>
    <n v="149"/>
    <x v="1"/>
    <x v="145"/>
    <x v="8"/>
    <n v="285700"/>
    <n v="1"/>
    <n v="1"/>
    <n v="2"/>
    <n v="0"/>
    <n v="0"/>
    <n v="50"/>
    <n v="1"/>
    <n v="0"/>
    <n v="0"/>
    <n v="0"/>
    <n v="0"/>
    <n v="1"/>
    <n v="11.5"/>
    <n v="137"/>
    <n v="1"/>
    <n v="11.58"/>
    <n v="137"/>
    <n v="71"/>
    <n v="0"/>
    <n v="0"/>
    <n v="14"/>
    <n v="7"/>
    <n v="24"/>
    <n v="0"/>
    <n v="315350"/>
  </r>
  <r>
    <n v="150"/>
    <x v="0"/>
    <x v="146"/>
    <x v="7"/>
    <n v="71400"/>
    <n v="0"/>
    <n v="0"/>
    <n v="0"/>
    <n v="0"/>
    <n v="0"/>
    <n v="0"/>
    <n v="0"/>
    <n v="0"/>
    <n v="0"/>
    <n v="0"/>
    <n v="0"/>
    <n v="0"/>
    <n v="0"/>
    <n v="0"/>
    <n v="0"/>
    <n v="0"/>
    <n v="0"/>
    <n v="0"/>
    <n v="0"/>
    <n v="0"/>
    <n v="0"/>
    <n v="0"/>
    <n v="0"/>
    <n v="0"/>
    <n v="71400"/>
  </r>
  <r>
    <n v="151"/>
    <x v="0"/>
    <x v="147"/>
    <x v="7"/>
    <n v="156250"/>
    <n v="0"/>
    <n v="0"/>
    <n v="0"/>
    <n v="0"/>
    <n v="0"/>
    <n v="0"/>
    <n v="0"/>
    <n v="0"/>
    <n v="0"/>
    <n v="0"/>
    <n v="0"/>
    <n v="0"/>
    <n v="4"/>
    <n v="16"/>
    <n v="2"/>
    <n v="4"/>
    <n v="8"/>
    <n v="12"/>
    <n v="0"/>
    <n v="0"/>
    <n v="1"/>
    <n v="0"/>
    <n v="14"/>
    <n v="36"/>
    <n v="156250"/>
  </r>
  <r>
    <n v="152"/>
    <x v="0"/>
    <x v="148"/>
    <x v="7"/>
    <n v="234380"/>
    <n v="0"/>
    <n v="0"/>
    <n v="0"/>
    <n v="0"/>
    <n v="0"/>
    <n v="0"/>
    <n v="0"/>
    <n v="0"/>
    <n v="0"/>
    <n v="0"/>
    <n v="0"/>
    <n v="0"/>
    <n v="0"/>
    <n v="0"/>
    <n v="0"/>
    <n v="0"/>
    <n v="0"/>
    <n v="0"/>
    <n v="0"/>
    <n v="0"/>
    <n v="0"/>
    <n v="0"/>
    <n v="0"/>
    <n v="0"/>
    <n v="234380"/>
  </r>
  <r>
    <n v="153"/>
    <x v="0"/>
    <x v="149"/>
    <x v="7"/>
    <n v="285700"/>
    <n v="0"/>
    <n v="0"/>
    <n v="0"/>
    <n v="0"/>
    <n v="0"/>
    <n v="0"/>
    <n v="0"/>
    <n v="0"/>
    <n v="0"/>
    <n v="0"/>
    <n v="0"/>
    <n v="0"/>
    <n v="35"/>
    <n v="293"/>
    <n v="11"/>
    <n v="8.3699999999999992"/>
    <n v="26.64"/>
    <n v="19.09"/>
    <n v="0"/>
    <n v="0"/>
    <n v="29"/>
    <n v="13"/>
    <n v="87"/>
    <n v="-11"/>
    <n v="285700"/>
  </r>
  <r>
    <n v="154"/>
    <x v="0"/>
    <x v="150"/>
    <x v="7"/>
    <n v="900000"/>
    <n v="0"/>
    <n v="0"/>
    <n v="0"/>
    <n v="0"/>
    <n v="0"/>
    <n v="0"/>
    <n v="0"/>
    <n v="0"/>
    <n v="0"/>
    <n v="0"/>
    <n v="0"/>
    <n v="0"/>
    <n v="0"/>
    <n v="0"/>
    <n v="0"/>
    <n v="0"/>
    <n v="0"/>
    <n v="0"/>
    <n v="0"/>
    <n v="0"/>
    <n v="0"/>
    <n v="0"/>
    <n v="0"/>
    <n v="0"/>
    <n v="922916.66666666663"/>
  </r>
  <r>
    <n v="155"/>
    <x v="0"/>
    <x v="151"/>
    <x v="7"/>
    <n v="62500"/>
    <n v="0"/>
    <n v="0"/>
    <n v="0"/>
    <n v="0"/>
    <n v="0"/>
    <n v="0"/>
    <n v="0"/>
    <n v="0"/>
    <n v="0"/>
    <n v="0"/>
    <n v="0"/>
    <n v="0"/>
    <n v="2.1"/>
    <n v="18"/>
    <n v="1"/>
    <n v="8.31"/>
    <n v="18"/>
    <n v="13"/>
    <n v="0"/>
    <n v="0"/>
    <n v="1"/>
    <n v="0"/>
    <n v="2"/>
    <n v="8"/>
    <n v="62500"/>
  </r>
  <r>
    <n v="156"/>
    <x v="0"/>
    <x v="152"/>
    <x v="7"/>
    <n v="478000"/>
    <n v="0"/>
    <n v="0"/>
    <n v="0"/>
    <n v="0"/>
    <n v="0"/>
    <n v="0"/>
    <n v="0"/>
    <n v="0"/>
    <n v="0"/>
    <n v="0"/>
    <n v="0"/>
    <n v="0"/>
    <n v="0"/>
    <n v="0"/>
    <n v="0"/>
    <n v="0"/>
    <n v="0"/>
    <n v="0"/>
    <n v="0"/>
    <n v="0"/>
    <n v="0"/>
    <n v="0"/>
    <n v="0"/>
    <n v="0"/>
    <n v="478000"/>
  </r>
  <r>
    <n v="157"/>
    <x v="0"/>
    <x v="153"/>
    <x v="7"/>
    <n v="78130"/>
    <n v="0"/>
    <n v="0"/>
    <n v="0"/>
    <n v="0"/>
    <n v="0"/>
    <n v="0"/>
    <n v="0"/>
    <n v="0"/>
    <n v="0"/>
    <n v="0"/>
    <n v="0"/>
    <n v="0"/>
    <n v="12"/>
    <n v="125"/>
    <n v="5"/>
    <n v="10.42"/>
    <n v="25"/>
    <n v="14.4"/>
    <n v="0"/>
    <n v="0"/>
    <n v="10"/>
    <n v="8"/>
    <n v="25"/>
    <n v="4"/>
    <n v="78130"/>
  </r>
  <r>
    <n v="158"/>
    <x v="0"/>
    <x v="154"/>
    <x v="7"/>
    <n v="78130"/>
    <n v="0"/>
    <n v="0"/>
    <n v="0"/>
    <n v="0"/>
    <n v="0"/>
    <n v="0"/>
    <n v="0"/>
    <n v="0"/>
    <n v="0"/>
    <n v="0"/>
    <n v="0"/>
    <n v="0"/>
    <n v="0"/>
    <n v="0"/>
    <n v="0"/>
    <n v="0"/>
    <n v="0"/>
    <n v="0"/>
    <n v="0"/>
    <n v="0"/>
    <n v="0"/>
    <n v="0"/>
    <n v="0"/>
    <n v="0"/>
    <n v="78130"/>
  </r>
  <r>
    <n v="159"/>
    <x v="0"/>
    <x v="155"/>
    <x v="7"/>
    <n v="31250"/>
    <n v="0"/>
    <n v="0"/>
    <n v="0"/>
    <n v="0"/>
    <n v="0"/>
    <n v="0"/>
    <n v="0"/>
    <n v="0"/>
    <n v="0"/>
    <n v="0"/>
    <n v="0"/>
    <n v="0"/>
    <n v="0"/>
    <n v="0"/>
    <n v="0"/>
    <n v="0"/>
    <n v="0"/>
    <n v="0"/>
    <n v="0"/>
    <n v="0"/>
    <n v="0"/>
    <n v="0"/>
    <n v="0"/>
    <n v="0"/>
    <n v="31250"/>
  </r>
  <r>
    <n v="160"/>
    <x v="0"/>
    <x v="156"/>
    <x v="0"/>
    <n v="625000"/>
    <n v="0"/>
    <n v="0"/>
    <n v="0"/>
    <n v="0"/>
    <n v="0"/>
    <n v="0"/>
    <n v="0"/>
    <n v="0"/>
    <n v="0"/>
    <n v="0"/>
    <n v="0"/>
    <n v="0"/>
    <n v="14"/>
    <n v="109"/>
    <n v="6"/>
    <n v="7.79"/>
    <n v="18.170000000000002"/>
    <n v="14"/>
    <n v="1"/>
    <n v="0"/>
    <n v="6"/>
    <n v="4"/>
    <n v="25"/>
    <n v="42"/>
    <n v="625000"/>
  </r>
  <r>
    <n v="161"/>
    <x v="0"/>
    <x v="157"/>
    <x v="0"/>
    <n v="28600"/>
    <n v="0"/>
    <n v="0"/>
    <n v="0"/>
    <n v="0"/>
    <n v="0"/>
    <n v="0"/>
    <n v="0"/>
    <n v="0"/>
    <n v="0"/>
    <n v="0"/>
    <n v="0"/>
    <n v="0"/>
    <n v="30.2"/>
    <n v="187"/>
    <n v="12"/>
    <n v="6.16"/>
    <n v="15.58"/>
    <n v="15.17"/>
    <n v="0"/>
    <n v="0"/>
    <n v="17"/>
    <n v="2"/>
    <n v="84"/>
    <n v="129"/>
    <n v="28600"/>
  </r>
  <r>
    <n v="162"/>
    <x v="0"/>
    <x v="158"/>
    <x v="0"/>
    <n v="157100"/>
    <n v="0"/>
    <n v="0"/>
    <n v="0"/>
    <n v="0"/>
    <n v="0"/>
    <n v="0"/>
    <n v="0"/>
    <n v="0"/>
    <n v="0"/>
    <n v="0"/>
    <n v="0"/>
    <n v="0"/>
    <n v="12"/>
    <n v="97"/>
    <n v="1"/>
    <n v="8.08"/>
    <n v="97"/>
    <n v="72"/>
    <n v="0"/>
    <n v="0"/>
    <n v="7"/>
    <n v="5"/>
    <n v="26"/>
    <n v="-72"/>
    <n v="157100"/>
  </r>
  <r>
    <n v="163"/>
    <x v="0"/>
    <x v="159"/>
    <x v="0"/>
    <n v="15000"/>
    <n v="0"/>
    <n v="0"/>
    <n v="0"/>
    <n v="0"/>
    <n v="0"/>
    <n v="0"/>
    <n v="0"/>
    <n v="0"/>
    <n v="0"/>
    <n v="0"/>
    <n v="0"/>
    <n v="0"/>
    <n v="0"/>
    <n v="0"/>
    <n v="0"/>
    <n v="0"/>
    <n v="0"/>
    <n v="0"/>
    <n v="0"/>
    <n v="0"/>
    <n v="0"/>
    <n v="0"/>
    <n v="0"/>
    <n v="0"/>
    <n v="15000"/>
  </r>
  <r>
    <n v="164"/>
    <x v="0"/>
    <x v="160"/>
    <x v="0"/>
    <n v="15000"/>
    <n v="0"/>
    <n v="0"/>
    <n v="0"/>
    <n v="0"/>
    <n v="0"/>
    <n v="0"/>
    <n v="0"/>
    <n v="0"/>
    <n v="0"/>
    <n v="0"/>
    <n v="0"/>
    <n v="0"/>
    <n v="0"/>
    <n v="0"/>
    <n v="0"/>
    <n v="0"/>
    <n v="0"/>
    <n v="0"/>
    <n v="0"/>
    <n v="0"/>
    <n v="0"/>
    <n v="0"/>
    <n v="0"/>
    <n v="0"/>
    <n v="15000"/>
  </r>
  <r>
    <n v="165"/>
    <x v="0"/>
    <x v="161"/>
    <x v="0"/>
    <n v="285700"/>
    <n v="0"/>
    <n v="0"/>
    <n v="0"/>
    <n v="0"/>
    <n v="0"/>
    <n v="0"/>
    <n v="0"/>
    <n v="0"/>
    <n v="0"/>
    <n v="0"/>
    <n v="0"/>
    <n v="0"/>
    <n v="0"/>
    <n v="0"/>
    <n v="0"/>
    <n v="0"/>
    <n v="0"/>
    <n v="0"/>
    <n v="0"/>
    <n v="0"/>
    <n v="0"/>
    <n v="0"/>
    <n v="0"/>
    <n v="0"/>
    <n v="220975"/>
  </r>
  <r>
    <n v="166"/>
    <x v="0"/>
    <x v="162"/>
    <x v="0"/>
    <n v="142900"/>
    <n v="0"/>
    <n v="0"/>
    <n v="0"/>
    <n v="0"/>
    <n v="0"/>
    <n v="0"/>
    <n v="0"/>
    <n v="0"/>
    <n v="0"/>
    <n v="0"/>
    <n v="0"/>
    <n v="0"/>
    <n v="0"/>
    <n v="0"/>
    <n v="0"/>
    <n v="0"/>
    <n v="0"/>
    <n v="0"/>
    <n v="0"/>
    <n v="0"/>
    <n v="0"/>
    <n v="0"/>
    <n v="0"/>
    <n v="0"/>
    <n v="485133.33333333331"/>
  </r>
  <r>
    <n v="167"/>
    <x v="0"/>
    <x v="163"/>
    <x v="0"/>
    <n v="28600"/>
    <n v="0"/>
    <n v="0"/>
    <n v="0"/>
    <n v="0"/>
    <n v="0"/>
    <n v="0"/>
    <n v="0"/>
    <n v="0"/>
    <n v="0"/>
    <n v="0"/>
    <n v="0"/>
    <n v="0"/>
    <n v="0"/>
    <n v="0"/>
    <n v="0"/>
    <n v="0"/>
    <n v="0"/>
    <n v="0"/>
    <n v="0"/>
    <n v="0"/>
    <n v="0"/>
    <n v="0"/>
    <n v="0"/>
    <n v="0"/>
    <n v="28600"/>
  </r>
  <r>
    <n v="168"/>
    <x v="0"/>
    <x v="164"/>
    <x v="2"/>
    <n v="107100"/>
    <n v="0"/>
    <n v="0"/>
    <n v="0"/>
    <n v="0"/>
    <n v="0"/>
    <n v="0"/>
    <n v="0"/>
    <n v="0"/>
    <n v="0"/>
    <n v="0"/>
    <n v="0"/>
    <n v="0"/>
    <n v="0"/>
    <n v="0"/>
    <n v="0"/>
    <n v="0"/>
    <n v="0"/>
    <n v="0"/>
    <n v="0"/>
    <n v="0"/>
    <n v="0"/>
    <n v="0"/>
    <n v="0"/>
    <n v="0"/>
    <n v="225425"/>
  </r>
  <r>
    <n v="169"/>
    <x v="0"/>
    <x v="165"/>
    <x v="2"/>
    <n v="71400"/>
    <n v="0"/>
    <n v="0"/>
    <n v="0"/>
    <n v="0"/>
    <n v="0"/>
    <n v="0"/>
    <n v="0"/>
    <n v="0"/>
    <n v="0"/>
    <n v="0"/>
    <n v="0"/>
    <n v="0"/>
    <n v="0"/>
    <n v="0"/>
    <n v="0"/>
    <n v="0"/>
    <n v="0"/>
    <n v="0"/>
    <n v="0"/>
    <n v="0"/>
    <n v="0"/>
    <n v="0"/>
    <n v="0"/>
    <n v="0"/>
    <n v="71400"/>
  </r>
  <r>
    <n v="170"/>
    <x v="0"/>
    <x v="166"/>
    <x v="2"/>
    <n v="71400"/>
    <n v="0"/>
    <n v="0"/>
    <n v="0"/>
    <n v="0"/>
    <n v="0"/>
    <n v="0"/>
    <n v="0"/>
    <n v="0"/>
    <n v="0"/>
    <n v="0"/>
    <n v="0"/>
    <n v="0"/>
    <n v="0"/>
    <n v="0"/>
    <n v="0"/>
    <n v="0"/>
    <n v="0"/>
    <n v="0"/>
    <n v="0"/>
    <n v="0"/>
    <n v="0"/>
    <n v="0"/>
    <n v="0"/>
    <n v="0"/>
    <n v="607133.33333333337"/>
  </r>
  <r>
    <n v="171"/>
    <x v="0"/>
    <x v="167"/>
    <x v="2"/>
    <n v="28600"/>
    <n v="0"/>
    <n v="0"/>
    <n v="0"/>
    <n v="0"/>
    <n v="0"/>
    <n v="0"/>
    <n v="0"/>
    <n v="0"/>
    <n v="0"/>
    <n v="0"/>
    <n v="0"/>
    <n v="0"/>
    <n v="0"/>
    <n v="0"/>
    <n v="0"/>
    <n v="0"/>
    <n v="0"/>
    <n v="0"/>
    <n v="0"/>
    <n v="0"/>
    <n v="0"/>
    <n v="0"/>
    <n v="0"/>
    <n v="0"/>
    <n v="613700"/>
  </r>
  <r>
    <n v="172"/>
    <x v="0"/>
    <x v="168"/>
    <x v="2"/>
    <n v="71400"/>
    <n v="0"/>
    <n v="0"/>
    <n v="0"/>
    <n v="0"/>
    <n v="0"/>
    <n v="0"/>
    <n v="0"/>
    <n v="0"/>
    <n v="0"/>
    <n v="0"/>
    <n v="0"/>
    <n v="0"/>
    <n v="0"/>
    <n v="0"/>
    <n v="0"/>
    <n v="0"/>
    <n v="0"/>
    <n v="0"/>
    <n v="0"/>
    <n v="0"/>
    <n v="0"/>
    <n v="0"/>
    <n v="0"/>
    <n v="0"/>
    <n v="127966.66666666667"/>
  </r>
  <r>
    <n v="173"/>
    <x v="0"/>
    <x v="169"/>
    <x v="2"/>
    <n v="125000"/>
    <n v="0"/>
    <n v="0"/>
    <n v="0"/>
    <n v="0"/>
    <n v="0"/>
    <n v="0"/>
    <n v="0"/>
    <n v="0"/>
    <n v="0"/>
    <n v="0"/>
    <n v="0"/>
    <n v="0"/>
    <n v="0"/>
    <n v="0"/>
    <n v="0"/>
    <n v="0"/>
    <n v="0"/>
    <n v="0"/>
    <n v="0"/>
    <n v="0"/>
    <n v="0"/>
    <n v="0"/>
    <n v="0"/>
    <n v="0"/>
    <n v="125000"/>
  </r>
  <r>
    <n v="174"/>
    <x v="0"/>
    <x v="170"/>
    <x v="2"/>
    <n v="16000"/>
    <n v="0"/>
    <n v="0"/>
    <n v="0"/>
    <n v="0"/>
    <n v="0"/>
    <n v="0"/>
    <n v="0"/>
    <n v="0"/>
    <n v="0"/>
    <n v="0"/>
    <n v="0"/>
    <n v="0"/>
    <n v="2"/>
    <n v="15"/>
    <n v="0"/>
    <n v="7.5"/>
    <n v="0"/>
    <n v="0"/>
    <n v="0"/>
    <n v="0"/>
    <n v="3"/>
    <n v="0"/>
    <n v="6"/>
    <n v="-15"/>
    <n v="16000"/>
  </r>
  <r>
    <n v="175"/>
    <x v="0"/>
    <x v="171"/>
    <x v="2"/>
    <n v="28600"/>
    <n v="0"/>
    <n v="0"/>
    <n v="0"/>
    <n v="0"/>
    <n v="0"/>
    <n v="0"/>
    <n v="0"/>
    <n v="0"/>
    <n v="0"/>
    <n v="0"/>
    <n v="0"/>
    <n v="0"/>
    <n v="0"/>
    <n v="0"/>
    <n v="0"/>
    <n v="0"/>
    <n v="0"/>
    <n v="0"/>
    <n v="0"/>
    <n v="0"/>
    <n v="0"/>
    <n v="0"/>
    <n v="0"/>
    <n v="0"/>
    <n v="28600"/>
  </r>
  <r>
    <n v="176"/>
    <x v="0"/>
    <x v="172"/>
    <x v="2"/>
    <n v="28600"/>
    <n v="0"/>
    <n v="0"/>
    <n v="0"/>
    <n v="0"/>
    <n v="0"/>
    <n v="0"/>
    <n v="0"/>
    <n v="0"/>
    <n v="0"/>
    <n v="0"/>
    <n v="0"/>
    <n v="0"/>
    <n v="0"/>
    <n v="0"/>
    <n v="0"/>
    <n v="0"/>
    <n v="0"/>
    <n v="0"/>
    <n v="0"/>
    <n v="0"/>
    <n v="0"/>
    <n v="0"/>
    <n v="0"/>
    <n v="0"/>
    <n v="28600"/>
  </r>
  <r>
    <n v="177"/>
    <x v="0"/>
    <x v="173"/>
    <x v="3"/>
    <n v="31250"/>
    <n v="0"/>
    <n v="0"/>
    <n v="0"/>
    <n v="0"/>
    <n v="0"/>
    <n v="0"/>
    <n v="0"/>
    <n v="0"/>
    <n v="0"/>
    <n v="0"/>
    <n v="0"/>
    <n v="0"/>
    <n v="0"/>
    <n v="0"/>
    <n v="0"/>
    <n v="0"/>
    <n v="0"/>
    <n v="0"/>
    <n v="0"/>
    <n v="0"/>
    <n v="0"/>
    <n v="0"/>
    <n v="0"/>
    <n v="0"/>
    <n v="31250"/>
  </r>
  <r>
    <n v="178"/>
    <x v="0"/>
    <x v="174"/>
    <x v="3"/>
    <n v="28600"/>
    <n v="0"/>
    <n v="0"/>
    <n v="0"/>
    <n v="0"/>
    <n v="0"/>
    <n v="0"/>
    <n v="0"/>
    <n v="0"/>
    <n v="0"/>
    <n v="0"/>
    <n v="0"/>
    <n v="0"/>
    <n v="0"/>
    <n v="0"/>
    <n v="0"/>
    <n v="0"/>
    <n v="0"/>
    <n v="0"/>
    <n v="0"/>
    <n v="0"/>
    <n v="0"/>
    <n v="0"/>
    <n v="0"/>
    <n v="0"/>
    <n v="28600"/>
  </r>
  <r>
    <n v="179"/>
    <x v="0"/>
    <x v="175"/>
    <x v="3"/>
    <n v="31250"/>
    <n v="0"/>
    <n v="0"/>
    <n v="0"/>
    <n v="0"/>
    <n v="0"/>
    <n v="0"/>
    <n v="0"/>
    <n v="0"/>
    <n v="0"/>
    <n v="0"/>
    <n v="0"/>
    <n v="0"/>
    <n v="0"/>
    <n v="0"/>
    <n v="0"/>
    <n v="0"/>
    <n v="0"/>
    <n v="0"/>
    <n v="0"/>
    <n v="0"/>
    <n v="0"/>
    <n v="0"/>
    <n v="0"/>
    <n v="0"/>
    <n v="31250"/>
  </r>
  <r>
    <n v="180"/>
    <x v="0"/>
    <x v="176"/>
    <x v="3"/>
    <n v="110000"/>
    <n v="0"/>
    <n v="0"/>
    <n v="0"/>
    <n v="0"/>
    <n v="0"/>
    <n v="0"/>
    <n v="0"/>
    <n v="0"/>
    <n v="0"/>
    <n v="0"/>
    <n v="0"/>
    <n v="0"/>
    <n v="4"/>
    <n v="48"/>
    <n v="0"/>
    <n v="12"/>
    <n v="0"/>
    <n v="0"/>
    <n v="0"/>
    <n v="0"/>
    <n v="3"/>
    <n v="4"/>
    <n v="7"/>
    <n v="-46"/>
    <n v="112396.66666666667"/>
  </r>
  <r>
    <n v="181"/>
    <x v="0"/>
    <x v="177"/>
    <x v="3"/>
    <n v="28600"/>
    <n v="0"/>
    <n v="0"/>
    <n v="0"/>
    <n v="0"/>
    <n v="0"/>
    <n v="0"/>
    <n v="0"/>
    <n v="0"/>
    <n v="0"/>
    <n v="0"/>
    <n v="0"/>
    <n v="0"/>
    <n v="0"/>
    <n v="0"/>
    <n v="0"/>
    <n v="0"/>
    <n v="0"/>
    <n v="0"/>
    <n v="0"/>
    <n v="0"/>
    <n v="0"/>
    <n v="0"/>
    <n v="0"/>
    <n v="0"/>
    <n v="28600"/>
  </r>
  <r>
    <n v="182"/>
    <x v="0"/>
    <x v="178"/>
    <x v="6"/>
    <n v="42900"/>
    <n v="0"/>
    <n v="0"/>
    <n v="0"/>
    <n v="0"/>
    <n v="0"/>
    <n v="0"/>
    <n v="0"/>
    <n v="0"/>
    <n v="0"/>
    <n v="0"/>
    <n v="0"/>
    <n v="0"/>
    <n v="0"/>
    <n v="0"/>
    <n v="0"/>
    <n v="0"/>
    <n v="0"/>
    <n v="0"/>
    <n v="0"/>
    <n v="0"/>
    <n v="0"/>
    <n v="0"/>
    <n v="0"/>
    <n v="0"/>
    <n v="42900"/>
  </r>
  <r>
    <n v="183"/>
    <x v="0"/>
    <x v="179"/>
    <x v="6"/>
    <n v="42900"/>
    <n v="0"/>
    <n v="0"/>
    <n v="0"/>
    <n v="0"/>
    <n v="0"/>
    <n v="0"/>
    <n v="0"/>
    <n v="0"/>
    <n v="0"/>
    <n v="0"/>
    <n v="0"/>
    <n v="0"/>
    <n v="3"/>
    <n v="27"/>
    <n v="0"/>
    <n v="9"/>
    <n v="0"/>
    <n v="0"/>
    <n v="0"/>
    <n v="0"/>
    <n v="4"/>
    <n v="0"/>
    <n v="5"/>
    <n v="-27"/>
    <n v="35750"/>
  </r>
  <r>
    <n v="184"/>
    <x v="0"/>
    <x v="180"/>
    <x v="6"/>
    <n v="1142900"/>
    <n v="0"/>
    <n v="0"/>
    <n v="0"/>
    <n v="0"/>
    <n v="0"/>
    <n v="0"/>
    <n v="0"/>
    <n v="0"/>
    <n v="0"/>
    <n v="0"/>
    <n v="0"/>
    <n v="0"/>
    <n v="17"/>
    <n v="170"/>
    <n v="4"/>
    <n v="10"/>
    <n v="42.5"/>
    <n v="25.5"/>
    <n v="0"/>
    <n v="0"/>
    <n v="19"/>
    <n v="7"/>
    <n v="37"/>
    <n v="-59"/>
    <n v="1142900"/>
  </r>
  <r>
    <n v="185"/>
    <x v="0"/>
    <x v="181"/>
    <x v="6"/>
    <n v="28600"/>
    <n v="0"/>
    <n v="0"/>
    <n v="0"/>
    <n v="0"/>
    <n v="0"/>
    <n v="0"/>
    <n v="0"/>
    <n v="0"/>
    <n v="0"/>
    <n v="0"/>
    <n v="0"/>
    <n v="0"/>
    <n v="0"/>
    <n v="0"/>
    <n v="0"/>
    <n v="0"/>
    <n v="0"/>
    <n v="0"/>
    <n v="0"/>
    <n v="0"/>
    <n v="0"/>
    <n v="0"/>
    <n v="0"/>
    <n v="0"/>
    <n v="28600"/>
  </r>
  <r>
    <n v="186"/>
    <x v="0"/>
    <x v="182"/>
    <x v="6"/>
    <n v="28600"/>
    <n v="0"/>
    <n v="0"/>
    <n v="0"/>
    <n v="0"/>
    <n v="0"/>
    <n v="0"/>
    <n v="0"/>
    <n v="0"/>
    <n v="0"/>
    <n v="0"/>
    <n v="0"/>
    <n v="0"/>
    <n v="0"/>
    <n v="0"/>
    <n v="0"/>
    <n v="0"/>
    <n v="0"/>
    <n v="0"/>
    <n v="0"/>
    <n v="0"/>
    <n v="0"/>
    <n v="0"/>
    <n v="0"/>
    <n v="0"/>
    <n v="28600"/>
  </r>
  <r>
    <n v="187"/>
    <x v="0"/>
    <x v="183"/>
    <x v="5"/>
    <n v="142900"/>
    <n v="0"/>
    <n v="0"/>
    <n v="0"/>
    <n v="0"/>
    <n v="0"/>
    <n v="0"/>
    <n v="0"/>
    <n v="0"/>
    <n v="0"/>
    <n v="0"/>
    <n v="0"/>
    <n v="0"/>
    <n v="0"/>
    <n v="0"/>
    <n v="0"/>
    <n v="0"/>
    <n v="0"/>
    <n v="0"/>
    <n v="0"/>
    <n v="0"/>
    <n v="0"/>
    <n v="0"/>
    <n v="0"/>
    <n v="0"/>
    <n v="470266.66666666669"/>
  </r>
  <r>
    <n v="188"/>
    <x v="0"/>
    <x v="184"/>
    <x v="5"/>
    <n v="28600"/>
    <n v="0"/>
    <n v="0"/>
    <n v="0"/>
    <n v="0"/>
    <n v="0"/>
    <n v="0"/>
    <n v="0"/>
    <n v="0"/>
    <n v="0"/>
    <n v="0"/>
    <n v="0"/>
    <n v="0"/>
    <n v="4"/>
    <n v="39"/>
    <n v="0"/>
    <n v="9.75"/>
    <n v="0"/>
    <n v="0"/>
    <n v="0"/>
    <n v="0"/>
    <n v="5"/>
    <n v="1"/>
    <n v="7"/>
    <n v="-39"/>
    <n v="28600"/>
  </r>
  <r>
    <n v="189"/>
    <x v="0"/>
    <x v="185"/>
    <x v="5"/>
    <n v="1125000"/>
    <n v="0"/>
    <n v="0"/>
    <n v="0"/>
    <n v="0"/>
    <n v="0"/>
    <n v="0"/>
    <n v="0"/>
    <n v="0"/>
    <n v="0"/>
    <n v="0"/>
    <n v="0"/>
    <n v="0"/>
    <n v="0"/>
    <n v="0"/>
    <n v="0"/>
    <n v="0"/>
    <n v="0"/>
    <n v="0"/>
    <n v="0"/>
    <n v="0"/>
    <n v="0"/>
    <n v="0"/>
    <n v="0"/>
    <n v="0"/>
    <n v="1125000"/>
  </r>
  <r>
    <n v="190"/>
    <x v="0"/>
    <x v="186"/>
    <x v="5"/>
    <n v="28600"/>
    <n v="0"/>
    <n v="0"/>
    <n v="0"/>
    <n v="0"/>
    <n v="0"/>
    <n v="0"/>
    <n v="0"/>
    <n v="0"/>
    <n v="0"/>
    <n v="0"/>
    <n v="0"/>
    <n v="0"/>
    <n v="0"/>
    <n v="0"/>
    <n v="0"/>
    <n v="0"/>
    <n v="0"/>
    <n v="0"/>
    <n v="0"/>
    <n v="0"/>
    <n v="0"/>
    <n v="0"/>
    <n v="0"/>
    <n v="0"/>
    <n v="74300"/>
  </r>
  <r>
    <n v="191"/>
    <x v="0"/>
    <x v="187"/>
    <x v="5"/>
    <n v="290000"/>
    <n v="0"/>
    <n v="0"/>
    <n v="0"/>
    <n v="0"/>
    <n v="0"/>
    <n v="0"/>
    <n v="0"/>
    <n v="0"/>
    <n v="0"/>
    <n v="0"/>
    <n v="0"/>
    <n v="0"/>
    <n v="3"/>
    <n v="26"/>
    <n v="0"/>
    <n v="8.67"/>
    <n v="0"/>
    <n v="0"/>
    <n v="0"/>
    <n v="0"/>
    <n v="2"/>
    <n v="1"/>
    <n v="4"/>
    <n v="-26"/>
    <n v="203750"/>
  </r>
  <r>
    <n v="192"/>
    <x v="0"/>
    <x v="188"/>
    <x v="5"/>
    <n v="71400"/>
    <n v="0"/>
    <n v="0"/>
    <n v="0"/>
    <n v="0"/>
    <n v="0"/>
    <n v="0"/>
    <n v="0"/>
    <n v="0"/>
    <n v="0"/>
    <n v="0"/>
    <n v="0"/>
    <n v="0"/>
    <n v="0"/>
    <n v="0"/>
    <n v="0"/>
    <n v="0"/>
    <n v="0"/>
    <n v="0"/>
    <n v="0"/>
    <n v="0"/>
    <n v="0"/>
    <n v="0"/>
    <n v="0"/>
    <n v="0"/>
    <n v="99966.666666666672"/>
  </r>
  <r>
    <n v="193"/>
    <x v="1"/>
    <x v="165"/>
    <x v="8"/>
    <n v="71400"/>
    <n v="5"/>
    <n v="71"/>
    <n v="80"/>
    <n v="0"/>
    <n v="0"/>
    <n v="88.75"/>
    <n v="21"/>
    <n v="8"/>
    <n v="0"/>
    <n v="0"/>
    <n v="0"/>
    <n v="5"/>
    <n v="0"/>
    <n v="0"/>
    <n v="0"/>
    <n v="0"/>
    <n v="0"/>
    <n v="0"/>
    <n v="0"/>
    <n v="0"/>
    <n v="0"/>
    <n v="0"/>
    <n v="0"/>
    <n v="0"/>
    <n v="71400"/>
  </r>
  <r>
    <n v="194"/>
    <x v="1"/>
    <x v="189"/>
    <x v="8"/>
    <n v="71400"/>
    <n v="4"/>
    <n v="15"/>
    <n v="11"/>
    <n v="3"/>
    <n v="5"/>
    <n v="136.36000000000001"/>
    <n v="10"/>
    <n v="1"/>
    <n v="1"/>
    <n v="0"/>
    <n v="0"/>
    <n v="1"/>
    <n v="29.1"/>
    <n v="288"/>
    <n v="8"/>
    <n v="9.8699999999999992"/>
    <n v="36"/>
    <n v="21.88"/>
    <n v="0"/>
    <n v="0"/>
    <n v="26"/>
    <n v="12"/>
    <n v="49"/>
    <n v="0"/>
    <n v="71400"/>
  </r>
  <r>
    <n v="195"/>
    <x v="1"/>
    <x v="190"/>
    <x v="8"/>
    <n v="28600"/>
    <n v="5"/>
    <n v="78"/>
    <n v="77"/>
    <n v="4"/>
    <n v="19.5"/>
    <n v="101.3"/>
    <n v="33"/>
    <n v="9"/>
    <n v="1"/>
    <n v="0"/>
    <n v="0"/>
    <n v="1"/>
    <n v="0"/>
    <n v="0"/>
    <n v="0"/>
    <n v="0"/>
    <n v="0"/>
    <n v="0"/>
    <n v="0"/>
    <n v="0"/>
    <n v="0"/>
    <n v="0"/>
    <n v="0"/>
    <n v="0"/>
    <n v="28600"/>
  </r>
  <r>
    <n v="196"/>
    <x v="0"/>
    <x v="191"/>
    <x v="1"/>
    <n v="148440"/>
    <n v="0"/>
    <n v="0"/>
    <n v="0"/>
    <n v="0"/>
    <n v="0"/>
    <n v="0"/>
    <n v="0"/>
    <n v="0"/>
    <n v="0"/>
    <n v="0"/>
    <n v="0"/>
    <n v="0"/>
    <n v="0"/>
    <n v="0"/>
    <n v="0"/>
    <n v="0"/>
    <n v="0"/>
    <n v="0"/>
    <n v="0"/>
    <n v="0"/>
    <n v="0"/>
    <n v="0"/>
    <n v="0"/>
    <n v="0"/>
    <n v="148440"/>
  </r>
  <r>
    <n v="197"/>
    <x v="0"/>
    <x v="192"/>
    <x v="1"/>
    <n v="285700"/>
    <n v="0"/>
    <n v="0"/>
    <n v="0"/>
    <n v="0"/>
    <n v="0"/>
    <n v="0"/>
    <n v="0"/>
    <n v="0"/>
    <n v="0"/>
    <n v="0"/>
    <n v="0"/>
    <n v="0"/>
    <n v="0"/>
    <n v="0"/>
    <n v="0"/>
    <n v="0"/>
    <n v="0"/>
    <n v="0"/>
    <n v="0"/>
    <n v="0"/>
    <n v="0"/>
    <n v="0"/>
    <n v="0"/>
    <n v="0"/>
    <n v="285700"/>
  </r>
  <r>
    <n v="198"/>
    <x v="0"/>
    <x v="193"/>
    <x v="1"/>
    <n v="290000"/>
    <n v="0"/>
    <n v="0"/>
    <n v="0"/>
    <n v="0"/>
    <n v="0"/>
    <n v="0"/>
    <n v="0"/>
    <n v="0"/>
    <n v="0"/>
    <n v="0"/>
    <n v="0"/>
    <n v="0"/>
    <n v="0"/>
    <n v="0"/>
    <n v="0"/>
    <n v="0"/>
    <n v="0"/>
    <n v="0"/>
    <n v="0"/>
    <n v="0"/>
    <n v="0"/>
    <n v="0"/>
    <n v="0"/>
    <n v="0"/>
    <n v="288566.66666666669"/>
  </r>
  <r>
    <n v="199"/>
    <x v="0"/>
    <x v="194"/>
    <x v="1"/>
    <n v="156250"/>
    <n v="0"/>
    <n v="0"/>
    <n v="0"/>
    <n v="0"/>
    <n v="0"/>
    <n v="0"/>
    <n v="0"/>
    <n v="0"/>
    <n v="0"/>
    <n v="0"/>
    <n v="0"/>
    <n v="0"/>
    <n v="0"/>
    <n v="0"/>
    <n v="0"/>
    <n v="0"/>
    <n v="0"/>
    <n v="0"/>
    <n v="0"/>
    <n v="0"/>
    <n v="0"/>
    <n v="0"/>
    <n v="0"/>
    <n v="0"/>
    <n v="156250"/>
  </r>
  <r>
    <n v="200"/>
    <x v="0"/>
    <x v="195"/>
    <x v="1"/>
    <n v="62500"/>
    <n v="0"/>
    <n v="0"/>
    <n v="0"/>
    <n v="0"/>
    <n v="0"/>
    <n v="0"/>
    <n v="0"/>
    <n v="0"/>
    <n v="0"/>
    <n v="0"/>
    <n v="0"/>
    <n v="0"/>
    <n v="62.5"/>
    <n v="504"/>
    <n v="16"/>
    <n v="8.02"/>
    <n v="31.5"/>
    <n v="23.56"/>
    <n v="0"/>
    <n v="0"/>
    <n v="44"/>
    <n v="19"/>
    <n v="136"/>
    <n v="-17"/>
    <n v="62500"/>
  </r>
  <r>
    <n v="201"/>
    <x v="1"/>
    <x v="157"/>
    <x v="0"/>
    <n v="28600"/>
    <n v="3"/>
    <n v="7"/>
    <n v="6"/>
    <n v="1"/>
    <n v="7"/>
    <n v="116.67"/>
    <n v="3"/>
    <n v="0"/>
    <n v="0"/>
    <n v="0"/>
    <n v="0"/>
    <n v="2"/>
    <n v="61"/>
    <n v="512"/>
    <n v="22"/>
    <n v="8.39"/>
    <n v="23.27"/>
    <n v="16.64"/>
    <n v="0"/>
    <n v="0"/>
    <n v="55"/>
    <n v="22"/>
    <n v="160"/>
    <n v="0"/>
    <n v="28600"/>
  </r>
  <r>
    <n v="202"/>
    <x v="1"/>
    <x v="79"/>
    <x v="8"/>
    <n v="265630"/>
    <n v="3"/>
    <n v="12"/>
    <n v="16"/>
    <n v="3"/>
    <n v="4"/>
    <n v="75"/>
    <n v="11"/>
    <n v="1"/>
    <n v="0"/>
    <n v="0"/>
    <n v="0"/>
    <n v="0"/>
    <n v="5"/>
    <n v="42"/>
    <n v="1"/>
    <n v="8.4"/>
    <n v="42"/>
    <n v="30"/>
    <n v="0"/>
    <n v="0"/>
    <n v="2"/>
    <n v="2"/>
    <n v="8"/>
    <n v="0"/>
    <n v="510420"/>
  </r>
  <r>
    <n v="203"/>
    <x v="1"/>
    <x v="1"/>
    <x v="1"/>
    <n v="28600"/>
    <n v="7"/>
    <n v="111"/>
    <n v="65"/>
    <n v="5"/>
    <n v="22.2"/>
    <n v="170.77"/>
    <n v="33"/>
    <n v="8"/>
    <n v="6"/>
    <n v="0"/>
    <n v="0"/>
    <n v="2"/>
    <n v="7"/>
    <n v="96"/>
    <n v="1"/>
    <n v="13.71"/>
    <n v="96"/>
    <n v="42"/>
    <n v="0"/>
    <n v="0"/>
    <n v="4"/>
    <n v="8"/>
    <n v="9"/>
    <n v="0"/>
    <n v="28600"/>
  </r>
  <r>
    <n v="204"/>
    <x v="1"/>
    <x v="2"/>
    <x v="1"/>
    <n v="85940"/>
    <n v="7"/>
    <n v="71"/>
    <n v="56"/>
    <n v="5"/>
    <n v="14.2"/>
    <n v="126.79"/>
    <n v="31"/>
    <n v="6"/>
    <n v="3"/>
    <n v="0"/>
    <n v="0"/>
    <n v="2"/>
    <n v="10"/>
    <n v="91"/>
    <n v="2"/>
    <n v="9.1"/>
    <n v="45.5"/>
    <n v="30"/>
    <n v="0"/>
    <n v="0"/>
    <n v="3"/>
    <n v="5"/>
    <n v="11"/>
    <n v="0"/>
    <n v="85940"/>
  </r>
  <r>
    <n v="205"/>
    <x v="1"/>
    <x v="3"/>
    <x v="2"/>
    <n v="1328130"/>
    <n v="9"/>
    <n v="117"/>
    <n v="81"/>
    <n v="9"/>
    <n v="13"/>
    <n v="144.44"/>
    <n v="25"/>
    <n v="9"/>
    <n v="9"/>
    <n v="0"/>
    <n v="0"/>
    <n v="0"/>
    <n v="18"/>
    <n v="175"/>
    <n v="6"/>
    <n v="9.7200000000000006"/>
    <n v="29.17"/>
    <n v="18"/>
    <n v="0"/>
    <n v="0"/>
    <n v="17"/>
    <n v="8"/>
    <n v="40"/>
    <n v="0"/>
    <n v="1328130"/>
  </r>
  <r>
    <n v="206"/>
    <x v="1"/>
    <x v="196"/>
    <x v="8"/>
    <n v="406250"/>
    <n v="3"/>
    <n v="17"/>
    <n v="14"/>
    <n v="1"/>
    <n v="17"/>
    <n v="121.43"/>
    <n v="10"/>
    <n v="2"/>
    <n v="0"/>
    <n v="0"/>
    <n v="0"/>
    <n v="2"/>
    <n v="27"/>
    <n v="232"/>
    <n v="11"/>
    <n v="8.59"/>
    <n v="21.09"/>
    <n v="14.73"/>
    <n v="0"/>
    <n v="0"/>
    <n v="24"/>
    <n v="11"/>
    <n v="77"/>
    <n v="0"/>
    <n v="406250"/>
  </r>
  <r>
    <n v="207"/>
    <x v="1"/>
    <x v="183"/>
    <x v="5"/>
    <n v="142900"/>
    <n v="1"/>
    <n v="6"/>
    <n v="6"/>
    <n v="1"/>
    <n v="6"/>
    <n v="100"/>
    <n v="6"/>
    <n v="0"/>
    <n v="1"/>
    <n v="0"/>
    <n v="0"/>
    <n v="0"/>
    <n v="4"/>
    <n v="46"/>
    <n v="1"/>
    <n v="11.5"/>
    <n v="46"/>
    <n v="24"/>
    <n v="0"/>
    <n v="0"/>
    <n v="4"/>
    <n v="3"/>
    <n v="5"/>
    <n v="0"/>
    <n v="470266.66666666669"/>
  </r>
  <r>
    <n v="208"/>
    <x v="1"/>
    <x v="6"/>
    <x v="0"/>
    <n v="760000"/>
    <n v="8"/>
    <n v="113"/>
    <n v="107"/>
    <n v="8"/>
    <n v="14.12"/>
    <n v="105.61"/>
    <n v="60"/>
    <n v="12"/>
    <n v="2"/>
    <n v="1"/>
    <n v="0"/>
    <n v="0"/>
    <n v="0"/>
    <n v="0"/>
    <n v="0"/>
    <n v="0"/>
    <n v="0"/>
    <n v="0"/>
    <n v="0"/>
    <n v="0"/>
    <n v="0"/>
    <n v="0"/>
    <n v="0"/>
    <n v="0"/>
    <n v="715000"/>
  </r>
  <r>
    <n v="209"/>
    <x v="1"/>
    <x v="9"/>
    <x v="0"/>
    <n v="714300"/>
    <n v="9"/>
    <n v="113"/>
    <n v="85"/>
    <n v="8"/>
    <n v="14.12"/>
    <n v="132.94"/>
    <n v="42"/>
    <n v="6"/>
    <n v="8"/>
    <n v="0"/>
    <n v="0"/>
    <n v="1"/>
    <n v="51"/>
    <n v="327"/>
    <n v="9"/>
    <n v="6.41"/>
    <n v="36.33"/>
    <n v="34"/>
    <n v="0"/>
    <n v="0"/>
    <n v="20"/>
    <n v="7"/>
    <n v="100"/>
    <n v="0"/>
    <n v="714300"/>
  </r>
  <r>
    <n v="210"/>
    <x v="1"/>
    <x v="10"/>
    <x v="6"/>
    <n v="28600"/>
    <n v="1"/>
    <n v="0"/>
    <n v="3"/>
    <n v="1"/>
    <n v="0"/>
    <n v="0"/>
    <n v="0"/>
    <n v="0"/>
    <n v="0"/>
    <n v="0"/>
    <n v="0"/>
    <n v="0"/>
    <n v="24.5"/>
    <n v="218"/>
    <n v="9"/>
    <n v="8.7799999999999994"/>
    <n v="24.22"/>
    <n v="16.559999999999999"/>
    <n v="0"/>
    <n v="0"/>
    <n v="22"/>
    <n v="7"/>
    <n v="56"/>
    <n v="0"/>
    <n v="28600"/>
  </r>
  <r>
    <n v="211"/>
    <x v="1"/>
    <x v="197"/>
    <x v="5"/>
    <n v="430000"/>
    <n v="2"/>
    <n v="9"/>
    <n v="10"/>
    <n v="1"/>
    <n v="9"/>
    <n v="90"/>
    <n v="7"/>
    <n v="0"/>
    <n v="1"/>
    <n v="0"/>
    <n v="0"/>
    <n v="1"/>
    <n v="17"/>
    <n v="198"/>
    <n v="2"/>
    <n v="11.65"/>
    <n v="99"/>
    <n v="51"/>
    <n v="0"/>
    <n v="0"/>
    <n v="18"/>
    <n v="12"/>
    <n v="34"/>
    <n v="0"/>
    <n v="449375"/>
  </r>
  <r>
    <n v="212"/>
    <x v="1"/>
    <x v="198"/>
    <x v="0"/>
    <n v="342900"/>
    <n v="3"/>
    <n v="32"/>
    <n v="29"/>
    <n v="2"/>
    <n v="16"/>
    <n v="110.34"/>
    <n v="14"/>
    <n v="0"/>
    <n v="1"/>
    <n v="0"/>
    <n v="0"/>
    <n v="1"/>
    <n v="0"/>
    <n v="0"/>
    <n v="0"/>
    <n v="0"/>
    <n v="0"/>
    <n v="0"/>
    <n v="0"/>
    <n v="0"/>
    <n v="0"/>
    <n v="0"/>
    <n v="0"/>
    <n v="0"/>
    <n v="342900"/>
  </r>
  <r>
    <n v="213"/>
    <x v="1"/>
    <x v="11"/>
    <x v="7"/>
    <n v="343750"/>
    <n v="11"/>
    <n v="359"/>
    <n v="282"/>
    <n v="9"/>
    <n v="39.89"/>
    <n v="127.3"/>
    <n v="71"/>
    <n v="30"/>
    <n v="12"/>
    <n v="1"/>
    <n v="0"/>
    <n v="2"/>
    <n v="0"/>
    <n v="0"/>
    <n v="0"/>
    <n v="0"/>
    <n v="0"/>
    <n v="0"/>
    <n v="0"/>
    <n v="0"/>
    <n v="0"/>
    <n v="0"/>
    <n v="0"/>
    <n v="0"/>
    <n v="343750"/>
  </r>
  <r>
    <n v="214"/>
    <x v="1"/>
    <x v="13"/>
    <x v="1"/>
    <n v="1328130"/>
    <n v="1"/>
    <n v="0"/>
    <n v="2"/>
    <n v="1"/>
    <n v="0"/>
    <n v="0"/>
    <n v="0"/>
    <n v="0"/>
    <n v="0"/>
    <n v="0"/>
    <n v="0"/>
    <n v="0"/>
    <n v="14.1"/>
    <n v="99"/>
    <n v="3"/>
    <n v="6.99"/>
    <n v="33"/>
    <n v="28.33"/>
    <n v="0"/>
    <n v="0"/>
    <n v="13"/>
    <n v="1"/>
    <n v="40"/>
    <n v="0"/>
    <n v="1328130"/>
  </r>
  <r>
    <n v="215"/>
    <x v="1"/>
    <x v="14"/>
    <x v="5"/>
    <n v="1953130"/>
    <n v="8"/>
    <n v="285"/>
    <n v="200"/>
    <n v="7"/>
    <n v="40.71"/>
    <n v="142.5"/>
    <n v="107"/>
    <n v="36"/>
    <n v="7"/>
    <n v="1"/>
    <n v="1"/>
    <n v="1"/>
    <n v="15"/>
    <n v="154"/>
    <n v="2"/>
    <n v="10.27"/>
    <n v="77"/>
    <n v="45"/>
    <n v="0"/>
    <n v="0"/>
    <n v="10"/>
    <n v="9"/>
    <n v="24"/>
    <n v="0"/>
    <n v="1953130"/>
  </r>
  <r>
    <n v="216"/>
    <x v="1"/>
    <x v="17"/>
    <x v="6"/>
    <n v="312500"/>
    <n v="7"/>
    <n v="288"/>
    <n v="210"/>
    <n v="7"/>
    <n v="41.14"/>
    <n v="137.13999999999999"/>
    <n v="99"/>
    <n v="15"/>
    <n v="23"/>
    <n v="3"/>
    <n v="0"/>
    <n v="0"/>
    <n v="0.5"/>
    <n v="5"/>
    <n v="0"/>
    <n v="6"/>
    <n v="0"/>
    <n v="0"/>
    <n v="0"/>
    <n v="0"/>
    <n v="0"/>
    <n v="0"/>
    <n v="0"/>
    <n v="0"/>
    <n v="312500"/>
  </r>
  <r>
    <n v="217"/>
    <x v="1"/>
    <x v="199"/>
    <x v="8"/>
    <n v="468750"/>
    <n v="3"/>
    <n v="27"/>
    <n v="27"/>
    <n v="1"/>
    <n v="27"/>
    <n v="100"/>
    <n v="12"/>
    <n v="3"/>
    <n v="0"/>
    <n v="0"/>
    <n v="0"/>
    <n v="2"/>
    <n v="45.4"/>
    <n v="379"/>
    <n v="6"/>
    <n v="8.3000000000000007"/>
    <n v="63.17"/>
    <n v="45.67"/>
    <n v="0"/>
    <n v="0"/>
    <n v="34"/>
    <n v="17"/>
    <n v="118"/>
    <n v="0"/>
    <n v="468750"/>
  </r>
  <r>
    <n v="218"/>
    <x v="1"/>
    <x v="19"/>
    <x v="6"/>
    <n v="428600"/>
    <n v="4"/>
    <n v="29"/>
    <n v="31"/>
    <n v="3"/>
    <n v="9.67"/>
    <n v="93.55"/>
    <n v="13"/>
    <n v="2"/>
    <n v="0"/>
    <n v="0"/>
    <n v="0"/>
    <n v="1"/>
    <n v="31.3"/>
    <n v="304"/>
    <n v="9"/>
    <n v="9.65"/>
    <n v="33.78"/>
    <n v="21"/>
    <n v="0"/>
    <n v="0"/>
    <n v="27"/>
    <n v="12"/>
    <n v="62"/>
    <n v="0"/>
    <n v="428600"/>
  </r>
  <r>
    <n v="219"/>
    <x v="1"/>
    <x v="21"/>
    <x v="2"/>
    <n v="1200000"/>
    <n v="3"/>
    <n v="10"/>
    <n v="15"/>
    <n v="2"/>
    <n v="5"/>
    <n v="66.67"/>
    <n v="7"/>
    <n v="0"/>
    <n v="0"/>
    <n v="0"/>
    <n v="0"/>
    <n v="1"/>
    <n v="52"/>
    <n v="356"/>
    <n v="17"/>
    <n v="6.85"/>
    <n v="20.94"/>
    <n v="18.350000000000001"/>
    <n v="0"/>
    <n v="1"/>
    <n v="27"/>
    <n v="9"/>
    <n v="111"/>
    <n v="0"/>
    <n v="1200000"/>
  </r>
  <r>
    <n v="220"/>
    <x v="1"/>
    <x v="114"/>
    <x v="8"/>
    <n v="714300"/>
    <n v="9"/>
    <n v="129"/>
    <n v="105"/>
    <n v="7"/>
    <n v="18.43"/>
    <n v="122.86"/>
    <n v="27"/>
    <n v="5"/>
    <n v="9"/>
    <n v="0"/>
    <n v="0"/>
    <n v="2"/>
    <n v="9"/>
    <n v="73"/>
    <n v="4"/>
    <n v="8.11"/>
    <n v="18.25"/>
    <n v="13.5"/>
    <n v="0"/>
    <n v="0"/>
    <n v="6"/>
    <n v="2"/>
    <n v="14"/>
    <n v="0"/>
    <n v="685733.33333333337"/>
  </r>
  <r>
    <n v="221"/>
    <x v="1"/>
    <x v="24"/>
    <x v="1"/>
    <n v="1953130"/>
    <n v="16"/>
    <n v="548"/>
    <n v="407"/>
    <n v="14"/>
    <n v="39.14"/>
    <n v="134.63999999999999"/>
    <n v="85"/>
    <n v="52"/>
    <n v="14"/>
    <n v="4"/>
    <n v="0"/>
    <n v="2"/>
    <n v="0.1"/>
    <n v="2"/>
    <n v="0"/>
    <n v="12"/>
    <n v="0"/>
    <n v="0"/>
    <n v="0"/>
    <n v="0"/>
    <n v="0"/>
    <n v="0"/>
    <n v="0"/>
    <n v="0"/>
    <n v="1953130"/>
  </r>
  <r>
    <n v="222"/>
    <x v="1"/>
    <x v="25"/>
    <x v="7"/>
    <n v="1000000"/>
    <n v="2"/>
    <n v="7"/>
    <n v="6"/>
    <n v="2"/>
    <n v="3.5"/>
    <n v="116.67"/>
    <n v="7"/>
    <n v="0"/>
    <n v="0"/>
    <n v="0"/>
    <n v="0"/>
    <n v="0"/>
    <n v="21"/>
    <n v="180"/>
    <n v="6"/>
    <n v="8.57"/>
    <n v="30"/>
    <n v="21"/>
    <n v="0"/>
    <n v="0"/>
    <n v="15"/>
    <n v="3"/>
    <n v="35"/>
    <n v="0"/>
    <n v="1000000"/>
  </r>
  <r>
    <n v="223"/>
    <x v="1"/>
    <x v="26"/>
    <x v="6"/>
    <n v="71400"/>
    <n v="5"/>
    <n v="101"/>
    <n v="71"/>
    <n v="1"/>
    <n v="101"/>
    <n v="142.25"/>
    <n v="62"/>
    <n v="5"/>
    <n v="5"/>
    <n v="1"/>
    <n v="0"/>
    <n v="4"/>
    <n v="1"/>
    <n v="9"/>
    <n v="0"/>
    <n v="9"/>
    <n v="0"/>
    <n v="0"/>
    <n v="0"/>
    <n v="0"/>
    <n v="0"/>
    <n v="1"/>
    <n v="2"/>
    <n v="0"/>
    <n v="235100"/>
  </r>
  <r>
    <n v="224"/>
    <x v="1"/>
    <x v="28"/>
    <x v="7"/>
    <n v="125000"/>
    <n v="3"/>
    <n v="7"/>
    <n v="12"/>
    <n v="1"/>
    <n v="7"/>
    <n v="58.33"/>
    <n v="5"/>
    <n v="0"/>
    <n v="0"/>
    <n v="0"/>
    <n v="0"/>
    <n v="2"/>
    <n v="52"/>
    <n v="396"/>
    <n v="12"/>
    <n v="7.62"/>
    <n v="33"/>
    <n v="26"/>
    <n v="0"/>
    <n v="0"/>
    <n v="45"/>
    <n v="6"/>
    <n v="118"/>
    <n v="0"/>
    <n v="125000"/>
  </r>
  <r>
    <n v="225"/>
    <x v="1"/>
    <x v="29"/>
    <x v="4"/>
    <n v="0"/>
    <n v="1"/>
    <n v="0"/>
    <n v="2"/>
    <n v="1"/>
    <n v="0"/>
    <n v="0"/>
    <n v="0"/>
    <n v="0"/>
    <n v="0"/>
    <n v="0"/>
    <n v="0"/>
    <n v="0"/>
    <n v="12"/>
    <n v="114"/>
    <n v="0"/>
    <n v="9.5"/>
    <n v="0"/>
    <n v="0"/>
    <n v="0"/>
    <n v="0"/>
    <n v="9"/>
    <n v="5"/>
    <n v="23"/>
    <n v="0"/>
    <n v="0"/>
  </r>
  <r>
    <n v="226"/>
    <x v="1"/>
    <x v="176"/>
    <x v="3"/>
    <n v="110000"/>
    <n v="1"/>
    <n v="3"/>
    <n v="2"/>
    <n v="0"/>
    <n v="0"/>
    <n v="150"/>
    <n v="3"/>
    <n v="0"/>
    <n v="0"/>
    <n v="0"/>
    <n v="0"/>
    <n v="1"/>
    <n v="3"/>
    <n v="22"/>
    <n v="0"/>
    <n v="7.33"/>
    <n v="0"/>
    <n v="0"/>
    <n v="0"/>
    <n v="0"/>
    <n v="2"/>
    <n v="0"/>
    <n v="6"/>
    <n v="0"/>
    <n v="112396.66666666667"/>
  </r>
  <r>
    <n v="227"/>
    <x v="1"/>
    <x v="200"/>
    <x v="8"/>
    <n v="28600"/>
    <n v="1"/>
    <n v="1"/>
    <n v="1"/>
    <n v="0"/>
    <n v="0"/>
    <n v="100"/>
    <n v="1"/>
    <n v="0"/>
    <n v="0"/>
    <n v="0"/>
    <n v="0"/>
    <n v="1"/>
    <n v="6"/>
    <n v="44"/>
    <n v="2"/>
    <n v="7.33"/>
    <n v="22"/>
    <n v="18"/>
    <n v="0"/>
    <n v="0"/>
    <n v="1"/>
    <n v="2"/>
    <n v="9"/>
    <n v="0"/>
    <n v="28600"/>
  </r>
  <r>
    <n v="228"/>
    <x v="1"/>
    <x v="32"/>
    <x v="2"/>
    <n v="750000"/>
    <n v="14"/>
    <n v="418"/>
    <n v="302"/>
    <n v="10"/>
    <n v="41.8"/>
    <n v="138.41"/>
    <n v="68"/>
    <n v="32"/>
    <n v="24"/>
    <n v="1"/>
    <n v="0"/>
    <n v="4"/>
    <n v="0"/>
    <n v="0"/>
    <n v="0"/>
    <n v="0"/>
    <n v="0"/>
    <n v="0"/>
    <n v="0"/>
    <n v="0"/>
    <n v="0"/>
    <n v="0"/>
    <n v="0"/>
    <n v="0"/>
    <n v="750000"/>
  </r>
  <r>
    <n v="229"/>
    <x v="1"/>
    <x v="33"/>
    <x v="7"/>
    <n v="250000"/>
    <n v="13"/>
    <n v="449"/>
    <n v="319"/>
    <n v="11"/>
    <n v="40.82"/>
    <n v="140.75"/>
    <n v="87"/>
    <n v="42"/>
    <n v="14"/>
    <n v="4"/>
    <n v="0"/>
    <n v="2"/>
    <n v="0"/>
    <n v="0"/>
    <n v="0"/>
    <n v="0"/>
    <n v="0"/>
    <n v="0"/>
    <n v="0"/>
    <n v="0"/>
    <n v="0"/>
    <n v="0"/>
    <n v="0"/>
    <n v="0"/>
    <n v="250000"/>
  </r>
  <r>
    <n v="230"/>
    <x v="1"/>
    <x v="30"/>
    <x v="6"/>
    <n v="1535700"/>
    <n v="11"/>
    <n v="108"/>
    <n v="106"/>
    <n v="7"/>
    <n v="15.43"/>
    <n v="101.89"/>
    <n v="32"/>
    <n v="9"/>
    <n v="0"/>
    <n v="0"/>
    <n v="0"/>
    <n v="4"/>
    <n v="21"/>
    <n v="169"/>
    <n v="3"/>
    <n v="8.0500000000000007"/>
    <n v="56.33"/>
    <n v="42"/>
    <n v="0"/>
    <n v="0"/>
    <n v="9"/>
    <n v="9"/>
    <n v="37"/>
    <n v="0"/>
    <n v="1785700"/>
  </r>
  <r>
    <n v="231"/>
    <x v="1"/>
    <x v="162"/>
    <x v="8"/>
    <n v="656250"/>
    <n v="1"/>
    <n v="0"/>
    <n v="2"/>
    <n v="1"/>
    <n v="0"/>
    <n v="0"/>
    <n v="0"/>
    <n v="0"/>
    <n v="0"/>
    <n v="0"/>
    <n v="0"/>
    <n v="0"/>
    <n v="7"/>
    <n v="81"/>
    <n v="0"/>
    <n v="11.57"/>
    <n v="0"/>
    <n v="0"/>
    <n v="0"/>
    <n v="0"/>
    <n v="11"/>
    <n v="3"/>
    <n v="14"/>
    <n v="0"/>
    <n v="485133.33333333331"/>
  </r>
  <r>
    <n v="232"/>
    <x v="1"/>
    <x v="40"/>
    <x v="3"/>
    <n v="1718750"/>
    <n v="13"/>
    <n v="281"/>
    <n v="157"/>
    <n v="8"/>
    <n v="35.119999999999997"/>
    <n v="178.98"/>
    <n v="60"/>
    <n v="14"/>
    <n v="25"/>
    <n v="1"/>
    <n v="0"/>
    <n v="5"/>
    <n v="0"/>
    <n v="0"/>
    <n v="0"/>
    <n v="0"/>
    <n v="0"/>
    <n v="0"/>
    <n v="0"/>
    <n v="0"/>
    <n v="0"/>
    <n v="0"/>
    <n v="0"/>
    <n v="0"/>
    <n v="1718750"/>
  </r>
  <r>
    <n v="233"/>
    <x v="1"/>
    <x v="22"/>
    <x v="0"/>
    <n v="31250"/>
    <n v="2"/>
    <n v="21"/>
    <n v="24"/>
    <n v="2"/>
    <n v="10.5"/>
    <n v="87.5"/>
    <n v="16"/>
    <n v="2"/>
    <n v="0"/>
    <n v="0"/>
    <n v="0"/>
    <n v="0"/>
    <n v="15"/>
    <n v="134"/>
    <n v="3"/>
    <n v="8.93"/>
    <n v="44.67"/>
    <n v="30"/>
    <n v="0"/>
    <n v="0"/>
    <n v="10"/>
    <n v="4"/>
    <n v="24"/>
    <n v="0"/>
    <n v="31250"/>
  </r>
  <r>
    <n v="234"/>
    <x v="1"/>
    <x v="55"/>
    <x v="8"/>
    <n v="2656250"/>
    <n v="15"/>
    <n v="466"/>
    <n v="384"/>
    <n v="11"/>
    <n v="42.36"/>
    <n v="121.35"/>
    <n v="90"/>
    <n v="23"/>
    <n v="11"/>
    <n v="3"/>
    <n v="0"/>
    <n v="4"/>
    <n v="0"/>
    <n v="0"/>
    <n v="0"/>
    <n v="0"/>
    <n v="0"/>
    <n v="0"/>
    <n v="0"/>
    <n v="0"/>
    <n v="0"/>
    <n v="0"/>
    <n v="0"/>
    <n v="0"/>
    <n v="2656250"/>
  </r>
  <r>
    <n v="235"/>
    <x v="1"/>
    <x v="147"/>
    <x v="7"/>
    <n v="156250"/>
    <n v="1"/>
    <n v="13"/>
    <n v="10"/>
    <n v="0"/>
    <n v="0"/>
    <n v="130"/>
    <n v="13"/>
    <n v="2"/>
    <n v="0"/>
    <n v="0"/>
    <n v="0"/>
    <n v="1"/>
    <n v="11"/>
    <n v="76"/>
    <n v="1"/>
    <n v="6.91"/>
    <n v="76"/>
    <n v="66"/>
    <n v="0"/>
    <n v="0"/>
    <n v="3"/>
    <n v="3"/>
    <n v="19"/>
    <n v="0"/>
    <n v="156250"/>
  </r>
  <r>
    <n v="236"/>
    <x v="1"/>
    <x v="42"/>
    <x v="3"/>
    <n v="968750"/>
    <n v="13"/>
    <n v="516"/>
    <n v="354"/>
    <n v="9"/>
    <n v="57.33"/>
    <n v="145.76"/>
    <n v="99"/>
    <n v="36"/>
    <n v="30"/>
    <n v="4"/>
    <n v="0"/>
    <n v="4"/>
    <n v="0"/>
    <n v="0"/>
    <n v="0"/>
    <n v="0"/>
    <n v="0"/>
    <n v="0"/>
    <n v="0"/>
    <n v="0"/>
    <n v="0"/>
    <n v="0"/>
    <n v="0"/>
    <n v="0"/>
    <n v="968750"/>
  </r>
  <r>
    <n v="237"/>
    <x v="1"/>
    <x v="185"/>
    <x v="5"/>
    <n v="1125000"/>
    <n v="10"/>
    <n v="112"/>
    <n v="63"/>
    <n v="6"/>
    <n v="18.670000000000002"/>
    <n v="177.78"/>
    <n v="27"/>
    <n v="5"/>
    <n v="10"/>
    <n v="0"/>
    <n v="0"/>
    <n v="4"/>
    <n v="55.4"/>
    <n v="365"/>
    <n v="20"/>
    <n v="6.56"/>
    <n v="18.25"/>
    <n v="16.7"/>
    <n v="0"/>
    <n v="0"/>
    <n v="29"/>
    <n v="18"/>
    <n v="176"/>
    <n v="0"/>
    <n v="1125000"/>
  </r>
  <r>
    <n v="238"/>
    <x v="1"/>
    <x v="46"/>
    <x v="5"/>
    <n v="687500"/>
    <n v="12"/>
    <n v="328"/>
    <n v="227"/>
    <n v="10"/>
    <n v="32.799999999999997"/>
    <n v="144.49"/>
    <n v="70"/>
    <n v="27"/>
    <n v="16"/>
    <n v="2"/>
    <n v="0"/>
    <n v="2"/>
    <n v="0"/>
    <n v="0"/>
    <n v="0"/>
    <n v="0"/>
    <n v="0"/>
    <n v="0"/>
    <n v="0"/>
    <n v="0"/>
    <n v="0"/>
    <n v="0"/>
    <n v="0"/>
    <n v="0"/>
    <n v="687500"/>
  </r>
  <r>
    <n v="239"/>
    <x v="1"/>
    <x v="47"/>
    <x v="5"/>
    <n v="428600"/>
    <n v="1"/>
    <n v="9"/>
    <n v="13"/>
    <n v="1"/>
    <n v="9"/>
    <n v="69.23"/>
    <n v="9"/>
    <n v="0"/>
    <n v="0"/>
    <n v="0"/>
    <n v="0"/>
    <n v="0"/>
    <n v="23"/>
    <n v="228"/>
    <n v="4"/>
    <n v="9.91"/>
    <n v="57"/>
    <n v="34.5"/>
    <n v="0"/>
    <n v="0"/>
    <n v="12"/>
    <n v="13"/>
    <n v="35"/>
    <n v="0"/>
    <n v="685733.33333333337"/>
  </r>
  <r>
    <n v="240"/>
    <x v="1"/>
    <x v="48"/>
    <x v="6"/>
    <n v="71400"/>
    <n v="3"/>
    <n v="19"/>
    <n v="18"/>
    <n v="2"/>
    <n v="9.5"/>
    <n v="105.56"/>
    <n v="10"/>
    <n v="0"/>
    <n v="1"/>
    <n v="0"/>
    <n v="0"/>
    <n v="1"/>
    <n v="15"/>
    <n v="148"/>
    <n v="2"/>
    <n v="9.8699999999999992"/>
    <n v="74"/>
    <n v="45"/>
    <n v="0"/>
    <n v="0"/>
    <n v="13"/>
    <n v="7"/>
    <n v="26"/>
    <n v="0"/>
    <n v="71400"/>
  </r>
  <r>
    <n v="241"/>
    <x v="1"/>
    <x v="49"/>
    <x v="3"/>
    <n v="1093750"/>
    <n v="1"/>
    <n v="5"/>
    <n v="3"/>
    <n v="0"/>
    <n v="0"/>
    <n v="166.67"/>
    <n v="5"/>
    <n v="0"/>
    <n v="0"/>
    <n v="0"/>
    <n v="0"/>
    <n v="1"/>
    <n v="60"/>
    <n v="404"/>
    <n v="27"/>
    <n v="6.73"/>
    <n v="14.96"/>
    <n v="13.33"/>
    <n v="2"/>
    <n v="0"/>
    <n v="37"/>
    <n v="13"/>
    <n v="175"/>
    <n v="0"/>
    <n v="1093750"/>
  </r>
  <r>
    <n v="242"/>
    <x v="1"/>
    <x v="201"/>
    <x v="3"/>
    <n v="100000"/>
    <n v="2"/>
    <n v="15"/>
    <n v="13"/>
    <n v="1"/>
    <n v="15"/>
    <n v="115.38"/>
    <n v="11"/>
    <n v="2"/>
    <n v="0"/>
    <n v="0"/>
    <n v="0"/>
    <n v="1"/>
    <n v="35.299999999999997"/>
    <n v="320"/>
    <n v="11"/>
    <n v="9.01"/>
    <n v="29.09"/>
    <n v="19.36"/>
    <n v="0"/>
    <n v="0"/>
    <n v="34"/>
    <n v="10"/>
    <n v="78"/>
    <n v="0"/>
    <n v="100000"/>
  </r>
  <r>
    <n v="243"/>
    <x v="1"/>
    <x v="51"/>
    <x v="1"/>
    <n v="314300"/>
    <n v="11"/>
    <n v="345"/>
    <n v="272"/>
    <n v="11"/>
    <n v="31.36"/>
    <n v="126.84"/>
    <n v="97"/>
    <n v="31"/>
    <n v="13"/>
    <n v="3"/>
    <n v="0"/>
    <n v="0"/>
    <n v="0"/>
    <n v="0"/>
    <n v="0"/>
    <n v="0"/>
    <n v="0"/>
    <n v="0"/>
    <n v="0"/>
    <n v="0"/>
    <n v="0"/>
    <n v="0"/>
    <n v="0"/>
    <n v="0"/>
    <n v="314300"/>
  </r>
  <r>
    <n v="244"/>
    <x v="1"/>
    <x v="52"/>
    <x v="1"/>
    <n v="105000"/>
    <n v="4"/>
    <n v="66"/>
    <n v="53"/>
    <n v="2"/>
    <n v="33"/>
    <n v="124.53"/>
    <n v="26"/>
    <n v="5"/>
    <n v="3"/>
    <n v="0"/>
    <n v="0"/>
    <n v="2"/>
    <n v="28"/>
    <n v="233"/>
    <n v="14"/>
    <n v="8.32"/>
    <n v="16.64"/>
    <n v="12"/>
    <n v="0"/>
    <n v="0"/>
    <n v="24"/>
    <n v="5"/>
    <n v="58"/>
    <n v="0"/>
    <n v="105000"/>
  </r>
  <r>
    <n v="245"/>
    <x v="1"/>
    <x v="202"/>
    <x v="8"/>
    <n v="500000"/>
    <n v="9"/>
    <n v="111"/>
    <n v="95"/>
    <n v="6"/>
    <n v="18.5"/>
    <n v="116.84"/>
    <n v="30"/>
    <n v="10"/>
    <n v="2"/>
    <n v="0"/>
    <n v="0"/>
    <n v="3"/>
    <n v="50"/>
    <n v="298"/>
    <n v="8"/>
    <n v="5.96"/>
    <n v="37.25"/>
    <n v="37.5"/>
    <n v="0"/>
    <n v="0"/>
    <n v="16"/>
    <n v="8"/>
    <n v="115"/>
    <n v="0"/>
    <n v="500000"/>
  </r>
  <r>
    <n v="246"/>
    <x v="1"/>
    <x v="150"/>
    <x v="6"/>
    <n v="900000"/>
    <n v="2"/>
    <n v="42"/>
    <n v="27"/>
    <n v="1"/>
    <n v="42"/>
    <n v="155.56"/>
    <n v="22"/>
    <n v="3"/>
    <n v="2"/>
    <n v="0"/>
    <n v="0"/>
    <n v="1"/>
    <n v="8"/>
    <n v="84"/>
    <n v="1"/>
    <n v="10.5"/>
    <n v="84"/>
    <n v="48"/>
    <n v="0"/>
    <n v="0"/>
    <n v="3"/>
    <n v="7"/>
    <n v="11"/>
    <n v="0"/>
    <n v="922916.66666666663"/>
  </r>
  <r>
    <n v="247"/>
    <x v="1"/>
    <x v="53"/>
    <x v="0"/>
    <n v="656250"/>
    <n v="6"/>
    <n v="56"/>
    <n v="49"/>
    <n v="4"/>
    <n v="14"/>
    <n v="114.29"/>
    <n v="15"/>
    <n v="4"/>
    <n v="2"/>
    <n v="0"/>
    <n v="0"/>
    <n v="2"/>
    <n v="65.400000000000006"/>
    <n v="547"/>
    <n v="30"/>
    <n v="8.33"/>
    <n v="18.23"/>
    <n v="13.13"/>
    <n v="2"/>
    <n v="0"/>
    <n v="51"/>
    <n v="21"/>
    <n v="157"/>
    <n v="0"/>
    <n v="656250"/>
  </r>
  <r>
    <n v="248"/>
    <x v="1"/>
    <x v="56"/>
    <x v="3"/>
    <n v="843750"/>
    <n v="12"/>
    <n v="268"/>
    <n v="140"/>
    <n v="5"/>
    <n v="53.6"/>
    <n v="191.43"/>
    <n v="60"/>
    <n v="15"/>
    <n v="22"/>
    <n v="1"/>
    <n v="0"/>
    <n v="7"/>
    <n v="21"/>
    <n v="190"/>
    <n v="4"/>
    <n v="9.0500000000000007"/>
    <n v="47.5"/>
    <n v="31.5"/>
    <n v="0"/>
    <n v="0"/>
    <n v="13"/>
    <n v="7"/>
    <n v="33"/>
    <n v="0"/>
    <n v="843750"/>
  </r>
  <r>
    <n v="249"/>
    <x v="1"/>
    <x v="57"/>
    <x v="5"/>
    <n v="185700"/>
    <n v="2"/>
    <n v="4"/>
    <n v="6"/>
    <n v="1"/>
    <n v="4"/>
    <n v="66.67"/>
    <n v="2"/>
    <n v="0"/>
    <n v="0"/>
    <n v="0"/>
    <n v="0"/>
    <n v="1"/>
    <n v="38.1"/>
    <n v="367"/>
    <n v="9"/>
    <n v="9.6199999999999992"/>
    <n v="40.78"/>
    <n v="25.44"/>
    <n v="0"/>
    <n v="0"/>
    <n v="28"/>
    <n v="21"/>
    <n v="83"/>
    <n v="0"/>
    <n v="185700"/>
  </r>
  <r>
    <n v="250"/>
    <x v="1"/>
    <x v="58"/>
    <x v="2"/>
    <n v="1156250"/>
    <n v="14"/>
    <n v="169"/>
    <n v="134"/>
    <n v="12"/>
    <n v="14.08"/>
    <n v="126.12"/>
    <n v="58"/>
    <n v="20"/>
    <n v="4"/>
    <n v="1"/>
    <n v="0"/>
    <n v="2"/>
    <n v="0"/>
    <n v="0"/>
    <n v="0"/>
    <n v="0"/>
    <n v="0"/>
    <n v="0"/>
    <n v="0"/>
    <n v="0"/>
    <n v="0"/>
    <n v="0"/>
    <n v="0"/>
    <n v="0"/>
    <n v="1156250"/>
  </r>
  <r>
    <n v="251"/>
    <x v="1"/>
    <x v="59"/>
    <x v="3"/>
    <n v="1375000"/>
    <n v="11"/>
    <n v="109"/>
    <n v="92"/>
    <n v="6"/>
    <n v="18.170000000000002"/>
    <n v="118.48"/>
    <n v="34"/>
    <n v="9"/>
    <n v="5"/>
    <n v="0"/>
    <n v="0"/>
    <n v="5"/>
    <n v="50.1"/>
    <n v="380"/>
    <n v="6"/>
    <n v="7.57"/>
    <n v="63.33"/>
    <n v="50.17"/>
    <n v="0"/>
    <n v="0"/>
    <n v="27"/>
    <n v="11"/>
    <n v="100"/>
    <n v="0"/>
    <n v="1375000"/>
  </r>
  <r>
    <n v="252"/>
    <x v="1"/>
    <x v="60"/>
    <x v="1"/>
    <n v="468750"/>
    <n v="1"/>
    <n v="0"/>
    <n v="2"/>
    <n v="1"/>
    <n v="0"/>
    <n v="0"/>
    <n v="0"/>
    <n v="0"/>
    <n v="0"/>
    <n v="0"/>
    <n v="0"/>
    <n v="0"/>
    <n v="25.4"/>
    <n v="242"/>
    <n v="8"/>
    <n v="9.43"/>
    <n v="30.25"/>
    <n v="19.25"/>
    <n v="0"/>
    <n v="0"/>
    <n v="22"/>
    <n v="11"/>
    <n v="62"/>
    <n v="0"/>
    <n v="468750"/>
  </r>
  <r>
    <n v="253"/>
    <x v="1"/>
    <x v="166"/>
    <x v="6"/>
    <n v="875000"/>
    <n v="3"/>
    <n v="16"/>
    <n v="14"/>
    <n v="2"/>
    <n v="8"/>
    <n v="114.29"/>
    <n v="15"/>
    <n v="2"/>
    <n v="0"/>
    <n v="0"/>
    <n v="0"/>
    <n v="1"/>
    <n v="0"/>
    <n v="0"/>
    <n v="0"/>
    <n v="0"/>
    <n v="0"/>
    <n v="0"/>
    <n v="0"/>
    <n v="0"/>
    <n v="0"/>
    <n v="0"/>
    <n v="0"/>
    <n v="0"/>
    <n v="607133.33333333337"/>
  </r>
  <r>
    <n v="254"/>
    <x v="1"/>
    <x v="61"/>
    <x v="2"/>
    <n v="500000"/>
    <n v="6"/>
    <n v="22"/>
    <n v="31"/>
    <n v="3"/>
    <n v="7.33"/>
    <n v="70.97"/>
    <n v="8"/>
    <n v="1"/>
    <n v="0"/>
    <n v="0"/>
    <n v="0"/>
    <n v="3"/>
    <n v="26"/>
    <n v="231"/>
    <n v="5"/>
    <n v="8.8800000000000008"/>
    <n v="46.2"/>
    <n v="31.2"/>
    <n v="0"/>
    <n v="0"/>
    <n v="15"/>
    <n v="11"/>
    <n v="46"/>
    <n v="0"/>
    <n v="500000"/>
  </r>
  <r>
    <n v="255"/>
    <x v="1"/>
    <x v="62"/>
    <x v="6"/>
    <n v="1718750"/>
    <n v="14"/>
    <n v="668"/>
    <n v="518"/>
    <n v="12"/>
    <n v="55.67"/>
    <n v="128.96"/>
    <n v="130"/>
    <n v="58"/>
    <n v="23"/>
    <n v="5"/>
    <n v="1"/>
    <n v="2"/>
    <n v="0"/>
    <n v="0"/>
    <n v="0"/>
    <n v="0"/>
    <n v="0"/>
    <n v="0"/>
    <n v="0"/>
    <n v="0"/>
    <n v="0"/>
    <n v="0"/>
    <n v="0"/>
    <n v="0"/>
    <n v="1718750"/>
  </r>
  <r>
    <n v="256"/>
    <x v="1"/>
    <x v="63"/>
    <x v="7"/>
    <n v="1218750"/>
    <n v="5"/>
    <n v="62"/>
    <n v="66"/>
    <n v="3"/>
    <n v="20.67"/>
    <n v="93.94"/>
    <n v="26"/>
    <n v="7"/>
    <n v="0"/>
    <n v="0"/>
    <n v="0"/>
    <n v="2"/>
    <n v="0"/>
    <n v="0"/>
    <n v="0"/>
    <n v="0"/>
    <n v="0"/>
    <n v="0"/>
    <n v="0"/>
    <n v="0"/>
    <n v="0"/>
    <n v="0"/>
    <n v="0"/>
    <n v="0"/>
    <n v="907733.33333333337"/>
  </r>
  <r>
    <n v="257"/>
    <x v="1"/>
    <x v="65"/>
    <x v="1"/>
    <n v="468750"/>
    <n v="11"/>
    <n v="317"/>
    <n v="237"/>
    <n v="7"/>
    <n v="45.29"/>
    <n v="133.76"/>
    <n v="67"/>
    <n v="26"/>
    <n v="10"/>
    <n v="3"/>
    <n v="0"/>
    <n v="4"/>
    <n v="2"/>
    <n v="24"/>
    <n v="0"/>
    <n v="12"/>
    <n v="0"/>
    <n v="0"/>
    <n v="0"/>
    <n v="0"/>
    <n v="0"/>
    <n v="2"/>
    <n v="0"/>
    <n v="0"/>
    <n v="468750"/>
  </r>
  <r>
    <n v="258"/>
    <x v="1"/>
    <x v="167"/>
    <x v="2"/>
    <n v="906250"/>
    <n v="2"/>
    <n v="13"/>
    <n v="21"/>
    <n v="1"/>
    <n v="13"/>
    <n v="61.9"/>
    <n v="12"/>
    <n v="1"/>
    <n v="0"/>
    <n v="0"/>
    <n v="0"/>
    <n v="1"/>
    <n v="12"/>
    <n v="92"/>
    <n v="1"/>
    <n v="7.67"/>
    <n v="92"/>
    <n v="72"/>
    <n v="0"/>
    <n v="0"/>
    <n v="1"/>
    <n v="5"/>
    <n v="20"/>
    <n v="0"/>
    <n v="613700"/>
  </r>
  <r>
    <n v="259"/>
    <x v="1"/>
    <x v="67"/>
    <x v="2"/>
    <n v="228600"/>
    <n v="2"/>
    <n v="43"/>
    <n v="29"/>
    <n v="0"/>
    <n v="0"/>
    <n v="148.28"/>
    <n v="24"/>
    <n v="4"/>
    <n v="1"/>
    <n v="0"/>
    <n v="0"/>
    <n v="2"/>
    <n v="19.5"/>
    <n v="148"/>
    <n v="6"/>
    <n v="7.46"/>
    <n v="24.67"/>
    <n v="19.829999999999998"/>
    <n v="0"/>
    <n v="0"/>
    <n v="16"/>
    <n v="3"/>
    <n v="48"/>
    <n v="0"/>
    <n v="228600"/>
  </r>
  <r>
    <n v="260"/>
    <x v="1"/>
    <x v="69"/>
    <x v="6"/>
    <n v="28600"/>
    <n v="1"/>
    <n v="4"/>
    <n v="4"/>
    <n v="1"/>
    <n v="4"/>
    <n v="100"/>
    <n v="4"/>
    <n v="0"/>
    <n v="0"/>
    <n v="0"/>
    <n v="0"/>
    <n v="0"/>
    <n v="31.3"/>
    <n v="235"/>
    <n v="10"/>
    <n v="7.46"/>
    <n v="23.5"/>
    <n v="18.899999999999999"/>
    <n v="0"/>
    <n v="0"/>
    <n v="20"/>
    <n v="9"/>
    <n v="70"/>
    <n v="0"/>
    <n v="28600"/>
  </r>
  <r>
    <n v="261"/>
    <x v="1"/>
    <x v="71"/>
    <x v="2"/>
    <n v="15620"/>
    <n v="2"/>
    <n v="2"/>
    <n v="4"/>
    <n v="0"/>
    <n v="0"/>
    <n v="50"/>
    <n v="2"/>
    <n v="0"/>
    <n v="0"/>
    <n v="0"/>
    <n v="0"/>
    <n v="2"/>
    <n v="17.3"/>
    <n v="163"/>
    <n v="4"/>
    <n v="9.31"/>
    <n v="40.75"/>
    <n v="26.25"/>
    <n v="0"/>
    <n v="0"/>
    <n v="20"/>
    <n v="4"/>
    <n v="36"/>
    <n v="0"/>
    <n v="15620"/>
  </r>
  <r>
    <n v="262"/>
    <x v="1"/>
    <x v="203"/>
    <x v="7"/>
    <n v="312500"/>
    <n v="3"/>
    <n v="32"/>
    <n v="43"/>
    <n v="3"/>
    <n v="10.67"/>
    <n v="74.42"/>
    <n v="21"/>
    <n v="4"/>
    <n v="0"/>
    <n v="0"/>
    <n v="0"/>
    <n v="0"/>
    <n v="0"/>
    <n v="0"/>
    <n v="0"/>
    <n v="0"/>
    <n v="0"/>
    <n v="0"/>
    <n v="0"/>
    <n v="0"/>
    <n v="0"/>
    <n v="0"/>
    <n v="0"/>
    <n v="0"/>
    <n v="312500"/>
  </r>
  <r>
    <n v="263"/>
    <x v="1"/>
    <x v="74"/>
    <x v="6"/>
    <n v="156250"/>
    <n v="11"/>
    <n v="423"/>
    <n v="271"/>
    <n v="11"/>
    <n v="38.450000000000003"/>
    <n v="156.09"/>
    <n v="105"/>
    <n v="44"/>
    <n v="15"/>
    <n v="2"/>
    <n v="1"/>
    <n v="0"/>
    <n v="0"/>
    <n v="0"/>
    <n v="0"/>
    <n v="0"/>
    <n v="0"/>
    <n v="0"/>
    <n v="0"/>
    <n v="0"/>
    <n v="0"/>
    <n v="0"/>
    <n v="0"/>
    <n v="0"/>
    <n v="156250"/>
  </r>
  <r>
    <n v="264"/>
    <x v="1"/>
    <x v="75"/>
    <x v="6"/>
    <n v="218750"/>
    <n v="7"/>
    <n v="130"/>
    <n v="109"/>
    <n v="6"/>
    <n v="21.67"/>
    <n v="119.27"/>
    <n v="66"/>
    <n v="10"/>
    <n v="4"/>
    <n v="1"/>
    <n v="0"/>
    <n v="1"/>
    <n v="0"/>
    <n v="0"/>
    <n v="0"/>
    <n v="0"/>
    <n v="0"/>
    <n v="0"/>
    <n v="0"/>
    <n v="0"/>
    <n v="0"/>
    <n v="0"/>
    <n v="0"/>
    <n v="0"/>
    <n v="218750"/>
  </r>
  <r>
    <n v="265"/>
    <x v="1"/>
    <x v="77"/>
    <x v="5"/>
    <n v="31250"/>
    <n v="3"/>
    <n v="59"/>
    <n v="54"/>
    <n v="3"/>
    <n v="19.670000000000002"/>
    <n v="109.26"/>
    <n v="47"/>
    <n v="2"/>
    <n v="3"/>
    <n v="0"/>
    <n v="0"/>
    <n v="0"/>
    <n v="0"/>
    <n v="0"/>
    <n v="0"/>
    <n v="0"/>
    <n v="0"/>
    <n v="0"/>
    <n v="0"/>
    <n v="0"/>
    <n v="0"/>
    <n v="0"/>
    <n v="0"/>
    <n v="0"/>
    <n v="31250"/>
  </r>
  <r>
    <n v="266"/>
    <x v="1"/>
    <x v="78"/>
    <x v="1"/>
    <n v="1718750"/>
    <n v="15"/>
    <n v="425"/>
    <n v="333"/>
    <n v="13"/>
    <n v="32.69"/>
    <n v="127.63"/>
    <n v="83"/>
    <n v="35"/>
    <n v="18"/>
    <n v="3"/>
    <n v="0"/>
    <n v="2"/>
    <n v="0"/>
    <n v="0"/>
    <n v="0"/>
    <n v="0"/>
    <n v="0"/>
    <n v="0"/>
    <n v="0"/>
    <n v="0"/>
    <n v="0"/>
    <n v="0"/>
    <n v="0"/>
    <n v="0"/>
    <n v="1718750"/>
  </r>
  <r>
    <n v="267"/>
    <x v="1"/>
    <x v="37"/>
    <x v="8"/>
    <n v="937500"/>
    <n v="2"/>
    <n v="1"/>
    <n v="3"/>
    <n v="1"/>
    <n v="1"/>
    <n v="33.33"/>
    <n v="1"/>
    <n v="0"/>
    <n v="0"/>
    <n v="0"/>
    <n v="0"/>
    <n v="1"/>
    <n v="57"/>
    <n v="399"/>
    <n v="21"/>
    <n v="7"/>
    <n v="19"/>
    <n v="16.29"/>
    <n v="0"/>
    <n v="0"/>
    <n v="23"/>
    <n v="15"/>
    <n v="118"/>
    <n v="0"/>
    <n v="937500"/>
  </r>
  <r>
    <n v="268"/>
    <x v="1"/>
    <x v="80"/>
    <x v="1"/>
    <n v="156250"/>
    <n v="1"/>
    <n v="11"/>
    <n v="8"/>
    <n v="0"/>
    <n v="0"/>
    <n v="137.5"/>
    <n v="11"/>
    <n v="2"/>
    <n v="0"/>
    <n v="0"/>
    <n v="0"/>
    <n v="1"/>
    <n v="4"/>
    <n v="23"/>
    <n v="0"/>
    <n v="5.75"/>
    <n v="0"/>
    <n v="0"/>
    <n v="0"/>
    <n v="0"/>
    <n v="0"/>
    <n v="0"/>
    <n v="5"/>
    <n v="0"/>
    <n v="156250"/>
  </r>
  <r>
    <n v="269"/>
    <x v="1"/>
    <x v="81"/>
    <x v="6"/>
    <n v="685700"/>
    <n v="2"/>
    <n v="2"/>
    <n v="3"/>
    <n v="1"/>
    <n v="2"/>
    <n v="66.67"/>
    <n v="2"/>
    <n v="0"/>
    <n v="0"/>
    <n v="0"/>
    <n v="0"/>
    <n v="1"/>
    <n v="53.4"/>
    <n v="460"/>
    <n v="20"/>
    <n v="8.57"/>
    <n v="23"/>
    <n v="16.100000000000001"/>
    <n v="0"/>
    <n v="0"/>
    <n v="51"/>
    <n v="15"/>
    <n v="141"/>
    <n v="0"/>
    <n v="685700"/>
  </r>
  <r>
    <n v="270"/>
    <x v="1"/>
    <x v="89"/>
    <x v="8"/>
    <n v="45000"/>
    <n v="0"/>
    <n v="0"/>
    <n v="0"/>
    <n v="0"/>
    <n v="0"/>
    <n v="0"/>
    <n v="0"/>
    <n v="0"/>
    <n v="0"/>
    <n v="0"/>
    <n v="0"/>
    <n v="0"/>
    <n v="11"/>
    <n v="92"/>
    <n v="2"/>
    <n v="8.36"/>
    <n v="46"/>
    <n v="33"/>
    <n v="0"/>
    <n v="0"/>
    <n v="3"/>
    <n v="6"/>
    <n v="20"/>
    <n v="0"/>
    <n v="45000"/>
  </r>
  <r>
    <n v="271"/>
    <x v="1"/>
    <x v="83"/>
    <x v="0"/>
    <n v="685700"/>
    <n v="17"/>
    <n v="352"/>
    <n v="237"/>
    <n v="14"/>
    <n v="25.14"/>
    <n v="148.52000000000001"/>
    <n v="65"/>
    <n v="31"/>
    <n v="16"/>
    <n v="3"/>
    <n v="0"/>
    <n v="3"/>
    <n v="29.4"/>
    <n v="283"/>
    <n v="13"/>
    <n v="9.5399999999999991"/>
    <n v="21.77"/>
    <n v="13.69"/>
    <n v="0"/>
    <n v="0"/>
    <n v="23"/>
    <n v="14"/>
    <n v="50"/>
    <n v="0"/>
    <n v="780050"/>
  </r>
  <r>
    <n v="272"/>
    <x v="1"/>
    <x v="192"/>
    <x v="1"/>
    <n v="285700"/>
    <n v="1"/>
    <n v="0"/>
    <n v="1"/>
    <n v="1"/>
    <n v="0"/>
    <n v="0"/>
    <n v="0"/>
    <n v="0"/>
    <n v="0"/>
    <n v="0"/>
    <n v="0"/>
    <n v="0"/>
    <n v="0.4"/>
    <n v="6"/>
    <n v="0"/>
    <n v="9"/>
    <n v="0"/>
    <n v="0"/>
    <n v="0"/>
    <n v="0"/>
    <n v="1"/>
    <n v="0"/>
    <n v="1"/>
    <n v="0"/>
    <n v="285700"/>
  </r>
  <r>
    <n v="273"/>
    <x v="1"/>
    <x v="84"/>
    <x v="7"/>
    <n v="2343750"/>
    <n v="12"/>
    <n v="200"/>
    <n v="172"/>
    <n v="8"/>
    <n v="25"/>
    <n v="116.28"/>
    <n v="47"/>
    <n v="16"/>
    <n v="7"/>
    <n v="0"/>
    <n v="0"/>
    <n v="4"/>
    <n v="0"/>
    <n v="0"/>
    <n v="0"/>
    <n v="0"/>
    <n v="0"/>
    <n v="0"/>
    <n v="0"/>
    <n v="0"/>
    <n v="0"/>
    <n v="0"/>
    <n v="0"/>
    <n v="0"/>
    <n v="2343750"/>
  </r>
  <r>
    <n v="274"/>
    <x v="1"/>
    <x v="85"/>
    <x v="6"/>
    <n v="625000"/>
    <n v="1"/>
    <n v="1"/>
    <n v="3"/>
    <n v="1"/>
    <n v="1"/>
    <n v="33.33"/>
    <n v="1"/>
    <n v="0"/>
    <n v="0"/>
    <n v="0"/>
    <n v="0"/>
    <n v="0"/>
    <n v="8"/>
    <n v="83"/>
    <n v="0"/>
    <n v="10.38"/>
    <n v="0"/>
    <n v="0"/>
    <n v="0"/>
    <n v="0"/>
    <n v="4"/>
    <n v="5"/>
    <n v="12"/>
    <n v="0"/>
    <n v="625000"/>
  </r>
  <r>
    <n v="275"/>
    <x v="1"/>
    <x v="155"/>
    <x v="7"/>
    <n v="31250"/>
    <n v="2"/>
    <n v="33"/>
    <n v="29"/>
    <n v="2"/>
    <n v="16.5"/>
    <n v="113.79"/>
    <n v="33"/>
    <n v="4"/>
    <n v="0"/>
    <n v="0"/>
    <n v="0"/>
    <n v="0"/>
    <n v="0"/>
    <n v="0"/>
    <n v="0"/>
    <n v="0"/>
    <n v="0"/>
    <n v="0"/>
    <n v="0"/>
    <n v="0"/>
    <n v="0"/>
    <n v="0"/>
    <n v="0"/>
    <n v="0"/>
    <n v="31250"/>
  </r>
  <r>
    <n v="276"/>
    <x v="1"/>
    <x v="87"/>
    <x v="6"/>
    <n v="600000"/>
    <n v="14"/>
    <n v="353"/>
    <n v="208"/>
    <n v="10"/>
    <n v="35.299999999999997"/>
    <n v="169.71"/>
    <n v="77"/>
    <n v="23"/>
    <n v="25"/>
    <n v="2"/>
    <n v="0"/>
    <n v="4"/>
    <n v="0"/>
    <n v="0"/>
    <n v="0"/>
    <n v="0"/>
    <n v="0"/>
    <n v="0"/>
    <n v="0"/>
    <n v="0"/>
    <n v="0"/>
    <n v="0"/>
    <n v="0"/>
    <n v="0"/>
    <n v="600000"/>
  </r>
  <r>
    <n v="277"/>
    <x v="1"/>
    <x v="88"/>
    <x v="2"/>
    <n v="531250"/>
    <n v="14"/>
    <n v="352"/>
    <n v="254"/>
    <n v="14"/>
    <n v="25.14"/>
    <n v="138.58000000000001"/>
    <n v="87"/>
    <n v="43"/>
    <n v="12"/>
    <n v="3"/>
    <n v="0"/>
    <n v="0"/>
    <n v="2"/>
    <n v="23"/>
    <n v="0"/>
    <n v="11.5"/>
    <n v="0"/>
    <n v="0"/>
    <n v="0"/>
    <n v="0"/>
    <n v="3"/>
    <n v="0"/>
    <n v="0"/>
    <n v="0"/>
    <n v="531250"/>
  </r>
  <r>
    <n v="278"/>
    <x v="1"/>
    <x v="204"/>
    <x v="8"/>
    <n v="571400"/>
    <n v="0"/>
    <n v="0"/>
    <n v="0"/>
    <n v="0"/>
    <n v="0"/>
    <n v="0"/>
    <n v="0"/>
    <n v="0"/>
    <n v="0"/>
    <n v="0"/>
    <n v="0"/>
    <n v="0"/>
    <n v="0"/>
    <n v="0"/>
    <n v="0"/>
    <n v="0"/>
    <n v="0"/>
    <n v="0"/>
    <n v="0"/>
    <n v="0"/>
    <n v="0"/>
    <n v="0"/>
    <n v="0"/>
    <n v="0"/>
    <n v="571400"/>
  </r>
  <r>
    <n v="279"/>
    <x v="1"/>
    <x v="90"/>
    <x v="3"/>
    <n v="1142900"/>
    <n v="2"/>
    <n v="25"/>
    <n v="15"/>
    <n v="1"/>
    <n v="25"/>
    <n v="166.67"/>
    <n v="24"/>
    <n v="4"/>
    <n v="0"/>
    <n v="0"/>
    <n v="0"/>
    <n v="1"/>
    <n v="26"/>
    <n v="206"/>
    <n v="5"/>
    <n v="7.92"/>
    <n v="41.2"/>
    <n v="31.2"/>
    <n v="0"/>
    <n v="0"/>
    <n v="17"/>
    <n v="9"/>
    <n v="69"/>
    <n v="0"/>
    <n v="733650"/>
  </r>
  <r>
    <n v="280"/>
    <x v="1"/>
    <x v="205"/>
    <x v="2"/>
    <n v="28600"/>
    <n v="1"/>
    <n v="1"/>
    <n v="3"/>
    <n v="1"/>
    <n v="1"/>
    <n v="33.33"/>
    <n v="1"/>
    <n v="0"/>
    <n v="0"/>
    <n v="0"/>
    <n v="0"/>
    <n v="0"/>
    <n v="0"/>
    <n v="0"/>
    <n v="0"/>
    <n v="0"/>
    <n v="0"/>
    <n v="0"/>
    <n v="0"/>
    <n v="0"/>
    <n v="0"/>
    <n v="0"/>
    <n v="0"/>
    <n v="0"/>
    <n v="28600"/>
  </r>
  <r>
    <n v="281"/>
    <x v="1"/>
    <x v="160"/>
    <x v="0"/>
    <n v="15000"/>
    <n v="1"/>
    <n v="7"/>
    <n v="13"/>
    <n v="0"/>
    <n v="0"/>
    <n v="53.85"/>
    <n v="7"/>
    <n v="0"/>
    <n v="0"/>
    <n v="0"/>
    <n v="0"/>
    <n v="1"/>
    <n v="8"/>
    <n v="72"/>
    <n v="0"/>
    <n v="9"/>
    <n v="0"/>
    <n v="0"/>
    <n v="0"/>
    <n v="0"/>
    <n v="5"/>
    <n v="4"/>
    <n v="12"/>
    <n v="0"/>
    <n v="15000"/>
  </r>
  <r>
    <n v="282"/>
    <x v="1"/>
    <x v="92"/>
    <x v="2"/>
    <n v="2214300"/>
    <n v="10"/>
    <n v="146"/>
    <n v="114"/>
    <n v="7"/>
    <n v="20.86"/>
    <n v="128.07"/>
    <n v="53"/>
    <n v="9"/>
    <n v="8"/>
    <n v="1"/>
    <n v="0"/>
    <n v="3"/>
    <n v="52"/>
    <n v="409"/>
    <n v="12"/>
    <n v="7.87"/>
    <n v="34.08"/>
    <n v="26"/>
    <n v="1"/>
    <n v="0"/>
    <n v="43"/>
    <n v="15"/>
    <n v="140"/>
    <n v="0"/>
    <n v="2214300"/>
  </r>
  <r>
    <n v="283"/>
    <x v="1"/>
    <x v="93"/>
    <x v="1"/>
    <n v="271400"/>
    <n v="10"/>
    <n v="133"/>
    <n v="111"/>
    <n v="9"/>
    <n v="14.78"/>
    <n v="119.82"/>
    <n v="51"/>
    <n v="9"/>
    <n v="4"/>
    <n v="1"/>
    <n v="0"/>
    <n v="1"/>
    <n v="0"/>
    <n v="0"/>
    <n v="0"/>
    <n v="0"/>
    <n v="0"/>
    <n v="0"/>
    <n v="0"/>
    <n v="0"/>
    <n v="0"/>
    <n v="0"/>
    <n v="0"/>
    <n v="0"/>
    <n v="271400"/>
  </r>
  <r>
    <n v="284"/>
    <x v="1"/>
    <x v="95"/>
    <x v="0"/>
    <n v="187500"/>
    <n v="13"/>
    <n v="228"/>
    <n v="167"/>
    <n v="13"/>
    <n v="17.54"/>
    <n v="136.53"/>
    <n v="66"/>
    <n v="27"/>
    <n v="8"/>
    <n v="2"/>
    <n v="0"/>
    <n v="0"/>
    <n v="0"/>
    <n v="0"/>
    <n v="0"/>
    <n v="0"/>
    <n v="0"/>
    <n v="0"/>
    <n v="0"/>
    <n v="0"/>
    <n v="0"/>
    <n v="0"/>
    <n v="0"/>
    <n v="0"/>
    <n v="187500"/>
  </r>
  <r>
    <n v="285"/>
    <x v="1"/>
    <x v="96"/>
    <x v="6"/>
    <n v="78600"/>
    <n v="2"/>
    <n v="15"/>
    <n v="15"/>
    <n v="2"/>
    <n v="7.5"/>
    <n v="100"/>
    <n v="11"/>
    <n v="2"/>
    <n v="0"/>
    <n v="0"/>
    <n v="0"/>
    <n v="0"/>
    <n v="0"/>
    <n v="0"/>
    <n v="0"/>
    <n v="0"/>
    <n v="0"/>
    <n v="0"/>
    <n v="0"/>
    <n v="0"/>
    <n v="0"/>
    <n v="0"/>
    <n v="0"/>
    <n v="0"/>
    <n v="52400"/>
  </r>
  <r>
    <n v="286"/>
    <x v="1"/>
    <x v="98"/>
    <x v="3"/>
    <n v="437500"/>
    <n v="16"/>
    <n v="503"/>
    <n v="358"/>
    <n v="14"/>
    <n v="35.93"/>
    <n v="140.5"/>
    <n v="78"/>
    <n v="46"/>
    <n v="22"/>
    <n v="4"/>
    <n v="0"/>
    <n v="2"/>
    <n v="0"/>
    <n v="0"/>
    <n v="0"/>
    <n v="0"/>
    <n v="0"/>
    <n v="0"/>
    <n v="0"/>
    <n v="0"/>
    <n v="0"/>
    <n v="0"/>
    <n v="0"/>
    <n v="0"/>
    <n v="437500"/>
  </r>
  <r>
    <n v="287"/>
    <x v="1"/>
    <x v="99"/>
    <x v="0"/>
    <n v="1100000"/>
    <n v="5"/>
    <n v="37"/>
    <n v="34"/>
    <n v="3"/>
    <n v="12.33"/>
    <n v="108.82"/>
    <n v="14"/>
    <n v="3"/>
    <n v="1"/>
    <n v="0"/>
    <n v="0"/>
    <n v="2"/>
    <n v="51"/>
    <n v="391"/>
    <n v="13"/>
    <n v="7.67"/>
    <n v="30.08"/>
    <n v="23.54"/>
    <n v="0"/>
    <n v="0"/>
    <n v="29"/>
    <n v="14"/>
    <n v="101"/>
    <n v="0"/>
    <n v="1129166.6666666667"/>
  </r>
  <r>
    <n v="288"/>
    <x v="1"/>
    <x v="100"/>
    <x v="5"/>
    <n v="28600"/>
    <n v="8"/>
    <n v="86"/>
    <n v="77"/>
    <n v="7"/>
    <n v="12.29"/>
    <n v="111.69"/>
    <n v="42"/>
    <n v="6"/>
    <n v="3"/>
    <n v="0"/>
    <n v="0"/>
    <n v="1"/>
    <n v="2"/>
    <n v="27"/>
    <n v="0"/>
    <n v="13.5"/>
    <n v="0"/>
    <n v="0"/>
    <n v="0"/>
    <n v="0"/>
    <n v="1"/>
    <n v="2"/>
    <n v="3"/>
    <n v="0"/>
    <n v="28600"/>
  </r>
  <r>
    <n v="289"/>
    <x v="1"/>
    <x v="101"/>
    <x v="5"/>
    <n v="430000"/>
    <n v="11"/>
    <n v="255"/>
    <n v="183"/>
    <n v="6"/>
    <n v="42.5"/>
    <n v="139.34"/>
    <n v="53"/>
    <n v="13"/>
    <n v="17"/>
    <n v="1"/>
    <n v="0"/>
    <n v="5"/>
    <n v="46"/>
    <n v="326"/>
    <n v="10"/>
    <n v="7.09"/>
    <n v="32.6"/>
    <n v="27.6"/>
    <n v="0"/>
    <n v="0"/>
    <n v="12"/>
    <n v="16"/>
    <n v="96"/>
    <n v="0"/>
    <n v="442916.66666666669"/>
  </r>
  <r>
    <n v="290"/>
    <x v="1"/>
    <x v="102"/>
    <x v="7"/>
    <n v="1093750"/>
    <n v="11"/>
    <n v="232"/>
    <n v="135"/>
    <n v="5"/>
    <n v="46.4"/>
    <n v="171.85"/>
    <n v="50"/>
    <n v="22"/>
    <n v="11"/>
    <n v="1"/>
    <n v="0"/>
    <n v="6"/>
    <n v="36.200000000000003"/>
    <n v="318"/>
    <n v="6"/>
    <n v="8.75"/>
    <n v="53"/>
    <n v="36.33"/>
    <n v="0"/>
    <n v="0"/>
    <n v="15"/>
    <n v="17"/>
    <n v="56"/>
    <n v="0"/>
    <n v="1093750"/>
  </r>
  <r>
    <n v="291"/>
    <x v="1"/>
    <x v="103"/>
    <x v="2"/>
    <n v="85700"/>
    <n v="11"/>
    <n v="230"/>
    <n v="181"/>
    <n v="10"/>
    <n v="23"/>
    <n v="127.07"/>
    <n v="81"/>
    <n v="21"/>
    <n v="10"/>
    <n v="1"/>
    <n v="0"/>
    <n v="1"/>
    <n v="0"/>
    <n v="0"/>
    <n v="0"/>
    <n v="0"/>
    <n v="0"/>
    <n v="0"/>
    <n v="0"/>
    <n v="0"/>
    <n v="0"/>
    <n v="0"/>
    <n v="0"/>
    <n v="0"/>
    <n v="234216.66666666666"/>
  </r>
  <r>
    <n v="292"/>
    <x v="1"/>
    <x v="104"/>
    <x v="1"/>
    <n v="1406250"/>
    <n v="6"/>
    <n v="35"/>
    <n v="30"/>
    <n v="4"/>
    <n v="8.75"/>
    <n v="116.67"/>
    <n v="14"/>
    <n v="3"/>
    <n v="2"/>
    <n v="0"/>
    <n v="0"/>
    <n v="2"/>
    <n v="64"/>
    <n v="344"/>
    <n v="20"/>
    <n v="5.38"/>
    <n v="17.2"/>
    <n v="19.2"/>
    <n v="0"/>
    <n v="0"/>
    <n v="17"/>
    <n v="10"/>
    <n v="168"/>
    <n v="0"/>
    <n v="1406250"/>
  </r>
  <r>
    <n v="293"/>
    <x v="1"/>
    <x v="105"/>
    <x v="6"/>
    <n v="285700"/>
    <n v="2"/>
    <n v="7"/>
    <n v="12"/>
    <n v="1"/>
    <n v="7"/>
    <n v="58.33"/>
    <n v="6"/>
    <n v="1"/>
    <n v="0"/>
    <n v="0"/>
    <n v="0"/>
    <n v="1"/>
    <n v="51"/>
    <n v="376"/>
    <n v="12"/>
    <n v="7.37"/>
    <n v="31.33"/>
    <n v="25.5"/>
    <n v="0"/>
    <n v="0"/>
    <n v="25"/>
    <n v="17"/>
    <n v="122"/>
    <n v="0"/>
    <n v="285700"/>
  </r>
  <r>
    <n v="294"/>
    <x v="1"/>
    <x v="106"/>
    <x v="3"/>
    <n v="296880"/>
    <n v="1"/>
    <n v="2"/>
    <n v="4"/>
    <n v="0"/>
    <n v="0"/>
    <n v="50"/>
    <n v="2"/>
    <n v="0"/>
    <n v="0"/>
    <n v="0"/>
    <n v="0"/>
    <n v="1"/>
    <n v="53"/>
    <n v="433"/>
    <n v="15"/>
    <n v="8.17"/>
    <n v="28.87"/>
    <n v="21.2"/>
    <n v="0"/>
    <n v="0"/>
    <n v="30"/>
    <n v="19"/>
    <n v="104"/>
    <n v="0"/>
    <n v="296880"/>
  </r>
  <r>
    <n v="295"/>
    <x v="1"/>
    <x v="107"/>
    <x v="7"/>
    <n v="28600"/>
    <n v="6"/>
    <n v="204"/>
    <n v="169"/>
    <n v="4"/>
    <n v="51"/>
    <n v="120.71"/>
    <n v="72"/>
    <n v="16"/>
    <n v="6"/>
    <n v="3"/>
    <n v="0"/>
    <n v="2"/>
    <n v="0"/>
    <n v="0"/>
    <n v="0"/>
    <n v="0"/>
    <n v="0"/>
    <n v="0"/>
    <n v="0"/>
    <n v="0"/>
    <n v="0"/>
    <n v="0"/>
    <n v="0"/>
    <n v="0"/>
    <n v="28600"/>
  </r>
  <r>
    <n v="296"/>
    <x v="1"/>
    <x v="108"/>
    <x v="3"/>
    <n v="2343750"/>
    <n v="12"/>
    <n v="332"/>
    <n v="260"/>
    <n v="12"/>
    <n v="27.67"/>
    <n v="127.69"/>
    <n v="80"/>
    <n v="27"/>
    <n v="19"/>
    <n v="3"/>
    <n v="0"/>
    <n v="0"/>
    <n v="0"/>
    <n v="0"/>
    <n v="0"/>
    <n v="0"/>
    <n v="0"/>
    <n v="0"/>
    <n v="0"/>
    <n v="0"/>
    <n v="0"/>
    <n v="0"/>
    <n v="0"/>
    <n v="0"/>
    <n v="2343750"/>
  </r>
  <r>
    <n v="297"/>
    <x v="1"/>
    <x v="169"/>
    <x v="2"/>
    <n v="125000"/>
    <n v="1"/>
    <n v="11"/>
    <n v="11"/>
    <n v="1"/>
    <n v="11"/>
    <n v="100"/>
    <n v="11"/>
    <n v="1"/>
    <n v="0"/>
    <n v="0"/>
    <n v="0"/>
    <n v="0"/>
    <n v="0"/>
    <n v="0"/>
    <n v="0"/>
    <n v="0"/>
    <n v="0"/>
    <n v="0"/>
    <n v="0"/>
    <n v="0"/>
    <n v="0"/>
    <n v="0"/>
    <n v="0"/>
    <n v="0"/>
    <n v="125000"/>
  </r>
  <r>
    <n v="298"/>
    <x v="1"/>
    <x v="110"/>
    <x v="0"/>
    <n v="2343750"/>
    <n v="14"/>
    <n v="342"/>
    <n v="301"/>
    <n v="11"/>
    <n v="31.09"/>
    <n v="113.62"/>
    <n v="56"/>
    <n v="32"/>
    <n v="9"/>
    <n v="1"/>
    <n v="0"/>
    <n v="3"/>
    <n v="0"/>
    <n v="0"/>
    <n v="0"/>
    <n v="0"/>
    <n v="0"/>
    <n v="0"/>
    <n v="0"/>
    <n v="0"/>
    <n v="0"/>
    <n v="0"/>
    <n v="0"/>
    <n v="0"/>
    <n v="2343750"/>
  </r>
  <r>
    <n v="299"/>
    <x v="1"/>
    <x v="112"/>
    <x v="5"/>
    <n v="428600"/>
    <n v="12"/>
    <n v="196"/>
    <n v="164"/>
    <n v="12"/>
    <n v="16.329999999999998"/>
    <n v="119.51"/>
    <n v="41"/>
    <n v="19"/>
    <n v="7"/>
    <n v="0"/>
    <n v="0"/>
    <n v="0"/>
    <n v="0"/>
    <n v="0"/>
    <n v="0"/>
    <n v="0"/>
    <n v="0"/>
    <n v="0"/>
    <n v="0"/>
    <n v="0"/>
    <n v="0"/>
    <n v="0"/>
    <n v="0"/>
    <n v="0"/>
    <n v="619066.66666666663"/>
  </r>
  <r>
    <n v="300"/>
    <x v="1"/>
    <x v="113"/>
    <x v="0"/>
    <n v="812500"/>
    <n v="17"/>
    <n v="618"/>
    <n v="427"/>
    <n v="14"/>
    <n v="44.14"/>
    <n v="144.72999999999999"/>
    <n v="106"/>
    <n v="67"/>
    <n v="13"/>
    <n v="4"/>
    <n v="2"/>
    <n v="3"/>
    <n v="0"/>
    <n v="0"/>
    <n v="0"/>
    <n v="0"/>
    <n v="0"/>
    <n v="0"/>
    <n v="0"/>
    <n v="0"/>
    <n v="0"/>
    <n v="0"/>
    <n v="0"/>
    <n v="0"/>
    <n v="812500"/>
  </r>
  <r>
    <n v="301"/>
    <x v="1"/>
    <x v="168"/>
    <x v="8"/>
    <n v="156250"/>
    <n v="0"/>
    <n v="0"/>
    <n v="0"/>
    <n v="0"/>
    <n v="0"/>
    <n v="0"/>
    <n v="0"/>
    <n v="0"/>
    <n v="0"/>
    <n v="0"/>
    <n v="0"/>
    <n v="0"/>
    <n v="0"/>
    <n v="0"/>
    <n v="0"/>
    <n v="0"/>
    <n v="0"/>
    <n v="0"/>
    <n v="0"/>
    <n v="0"/>
    <n v="0"/>
    <n v="0"/>
    <n v="0"/>
    <n v="0"/>
    <n v="127966.66666666667"/>
  </r>
  <r>
    <n v="302"/>
    <x v="1"/>
    <x v="115"/>
    <x v="5"/>
    <n v="31250"/>
    <n v="5"/>
    <n v="37"/>
    <n v="39"/>
    <n v="4"/>
    <n v="9.25"/>
    <n v="94.87"/>
    <n v="23"/>
    <n v="3"/>
    <n v="0"/>
    <n v="0"/>
    <n v="0"/>
    <n v="1"/>
    <n v="50"/>
    <n v="427"/>
    <n v="10"/>
    <n v="8.5399999999999991"/>
    <n v="42.7"/>
    <n v="30"/>
    <n v="0"/>
    <n v="0"/>
    <n v="30"/>
    <n v="19"/>
    <n v="86"/>
    <n v="0"/>
    <n v="31250"/>
  </r>
  <r>
    <n v="303"/>
    <x v="1"/>
    <x v="117"/>
    <x v="1"/>
    <n v="500000"/>
    <n v="2"/>
    <n v="7"/>
    <n v="8"/>
    <n v="1"/>
    <n v="7"/>
    <n v="87.5"/>
    <n v="5"/>
    <n v="1"/>
    <n v="0"/>
    <n v="0"/>
    <n v="0"/>
    <n v="1"/>
    <n v="22"/>
    <n v="178"/>
    <n v="5"/>
    <n v="8.09"/>
    <n v="35.6"/>
    <n v="26.4"/>
    <n v="0"/>
    <n v="0"/>
    <n v="13"/>
    <n v="4"/>
    <n v="31"/>
    <n v="0"/>
    <n v="500000"/>
  </r>
  <r>
    <n v="304"/>
    <x v="1"/>
    <x v="118"/>
    <x v="3"/>
    <n v="500000"/>
    <n v="15"/>
    <n v="480"/>
    <n v="331"/>
    <n v="12"/>
    <n v="40"/>
    <n v="145.02000000000001"/>
    <n v="79"/>
    <n v="61"/>
    <n v="11"/>
    <n v="4"/>
    <n v="0"/>
    <n v="3"/>
    <n v="0"/>
    <n v="0"/>
    <n v="0"/>
    <n v="0"/>
    <n v="0"/>
    <n v="0"/>
    <n v="0"/>
    <n v="0"/>
    <n v="0"/>
    <n v="0"/>
    <n v="0"/>
    <n v="0"/>
    <n v="500000"/>
  </r>
  <r>
    <n v="305"/>
    <x v="1"/>
    <x v="119"/>
    <x v="1"/>
    <n v="468750"/>
    <n v="5"/>
    <n v="12"/>
    <n v="15"/>
    <n v="2"/>
    <n v="6"/>
    <n v="80"/>
    <n v="9"/>
    <n v="1"/>
    <n v="0"/>
    <n v="0"/>
    <n v="0"/>
    <n v="3"/>
    <n v="52"/>
    <n v="374"/>
    <n v="14"/>
    <n v="7.19"/>
    <n v="26.71"/>
    <n v="22.29"/>
    <n v="0"/>
    <n v="0"/>
    <n v="29"/>
    <n v="13"/>
    <n v="119"/>
    <n v="0"/>
    <n v="468750"/>
  </r>
  <r>
    <n v="306"/>
    <x v="1"/>
    <x v="206"/>
    <x v="8"/>
    <n v="265630"/>
    <n v="0"/>
    <n v="0"/>
    <n v="0"/>
    <n v="0"/>
    <n v="0"/>
    <n v="0"/>
    <n v="0"/>
    <n v="0"/>
    <n v="0"/>
    <n v="0"/>
    <n v="0"/>
    <n v="0"/>
    <n v="0"/>
    <n v="0"/>
    <n v="0"/>
    <n v="0"/>
    <n v="0"/>
    <n v="0"/>
    <n v="0"/>
    <n v="0"/>
    <n v="0"/>
    <n v="0"/>
    <n v="0"/>
    <n v="0"/>
    <n v="265630"/>
  </r>
  <r>
    <n v="307"/>
    <x v="1"/>
    <x v="122"/>
    <x v="2"/>
    <n v="468750"/>
    <n v="3"/>
    <n v="10"/>
    <n v="14"/>
    <n v="2"/>
    <n v="5"/>
    <n v="71.430000000000007"/>
    <n v="9"/>
    <n v="1"/>
    <n v="0"/>
    <n v="0"/>
    <n v="0"/>
    <n v="1"/>
    <n v="26"/>
    <n v="212"/>
    <n v="9"/>
    <n v="8.15"/>
    <n v="23.56"/>
    <n v="17.329999999999998"/>
    <n v="0"/>
    <n v="0"/>
    <n v="24"/>
    <n v="5"/>
    <n v="63"/>
    <n v="0"/>
    <n v="468750"/>
  </r>
  <r>
    <n v="308"/>
    <x v="1"/>
    <x v="123"/>
    <x v="2"/>
    <n v="281250"/>
    <n v="14"/>
    <n v="440"/>
    <n v="373"/>
    <n v="13"/>
    <n v="33.85"/>
    <n v="117.96"/>
    <n v="70"/>
    <n v="44"/>
    <n v="9"/>
    <n v="3"/>
    <n v="0"/>
    <n v="1"/>
    <n v="0"/>
    <n v="0"/>
    <n v="0"/>
    <n v="0"/>
    <n v="0"/>
    <n v="0"/>
    <n v="0"/>
    <n v="0"/>
    <n v="0"/>
    <n v="0"/>
    <n v="0"/>
    <n v="0"/>
    <n v="281250"/>
  </r>
  <r>
    <n v="309"/>
    <x v="1"/>
    <x v="125"/>
    <x v="7"/>
    <n v="785700"/>
    <n v="11"/>
    <n v="186"/>
    <n v="141"/>
    <n v="8"/>
    <n v="23.25"/>
    <n v="131.91"/>
    <n v="52"/>
    <n v="12"/>
    <n v="12"/>
    <n v="1"/>
    <n v="0"/>
    <n v="3"/>
    <n v="42"/>
    <n v="344"/>
    <n v="13"/>
    <n v="8.19"/>
    <n v="26.46"/>
    <n v="19.38"/>
    <n v="0"/>
    <n v="0"/>
    <n v="36"/>
    <n v="8"/>
    <n v="91"/>
    <n v="0"/>
    <n v="866666.66666666663"/>
  </r>
  <r>
    <n v="310"/>
    <x v="1"/>
    <x v="126"/>
    <x v="6"/>
    <n v="35700"/>
    <n v="3"/>
    <n v="33"/>
    <n v="29"/>
    <n v="2"/>
    <n v="16.5"/>
    <n v="113.79"/>
    <n v="14"/>
    <n v="5"/>
    <n v="0"/>
    <n v="0"/>
    <n v="0"/>
    <n v="1"/>
    <n v="0"/>
    <n v="0"/>
    <n v="0"/>
    <n v="0"/>
    <n v="0"/>
    <n v="0"/>
    <n v="0"/>
    <n v="0"/>
    <n v="0"/>
    <n v="0"/>
    <n v="0"/>
    <n v="0"/>
    <n v="35700"/>
  </r>
  <r>
    <n v="311"/>
    <x v="1"/>
    <x v="127"/>
    <x v="7"/>
    <n v="406250"/>
    <n v="2"/>
    <n v="12"/>
    <n v="21"/>
    <n v="1"/>
    <n v="12"/>
    <n v="57.14"/>
    <n v="11"/>
    <n v="0"/>
    <n v="0"/>
    <n v="0"/>
    <n v="0"/>
    <n v="1"/>
    <n v="32.200000000000003"/>
    <n v="275"/>
    <n v="10"/>
    <n v="8.51"/>
    <n v="27.5"/>
    <n v="19.399999999999999"/>
    <n v="0"/>
    <n v="0"/>
    <n v="26"/>
    <n v="8"/>
    <n v="69"/>
    <n v="0"/>
    <n v="406250"/>
  </r>
  <r>
    <n v="312"/>
    <x v="1"/>
    <x v="128"/>
    <x v="0"/>
    <n v="1107100"/>
    <n v="11"/>
    <n v="185"/>
    <n v="125"/>
    <n v="8"/>
    <n v="23.12"/>
    <n v="148"/>
    <n v="45"/>
    <n v="11"/>
    <n v="12"/>
    <n v="0"/>
    <n v="0"/>
    <n v="3"/>
    <n v="0"/>
    <n v="0"/>
    <n v="0"/>
    <n v="0"/>
    <n v="0"/>
    <n v="0"/>
    <n v="0"/>
    <n v="0"/>
    <n v="0"/>
    <n v="0"/>
    <n v="0"/>
    <n v="0"/>
    <n v="938066.66666666663"/>
  </r>
  <r>
    <n v="313"/>
    <x v="1"/>
    <x v="194"/>
    <x v="1"/>
    <n v="156250"/>
    <n v="2"/>
    <n v="0"/>
    <n v="4"/>
    <n v="2"/>
    <n v="0"/>
    <n v="0"/>
    <n v="0"/>
    <n v="0"/>
    <n v="0"/>
    <n v="0"/>
    <n v="0"/>
    <n v="0"/>
    <n v="0"/>
    <n v="0"/>
    <n v="0"/>
    <n v="0"/>
    <n v="0"/>
    <n v="0"/>
    <n v="0"/>
    <n v="0"/>
    <n v="0"/>
    <n v="0"/>
    <n v="0"/>
    <n v="0"/>
    <n v="156250"/>
  </r>
  <r>
    <n v="314"/>
    <x v="1"/>
    <x v="129"/>
    <x v="2"/>
    <n v="1953130"/>
    <n v="9"/>
    <n v="121"/>
    <n v="85"/>
    <n v="9"/>
    <n v="13.44"/>
    <n v="142.35"/>
    <n v="64"/>
    <n v="10"/>
    <n v="8"/>
    <n v="1"/>
    <n v="0"/>
    <n v="0"/>
    <n v="38"/>
    <n v="302"/>
    <n v="5"/>
    <n v="7.95"/>
    <n v="60.4"/>
    <n v="45.6"/>
    <n v="0"/>
    <n v="0"/>
    <n v="14"/>
    <n v="15"/>
    <n v="67"/>
    <n v="0"/>
    <n v="1953130"/>
  </r>
  <r>
    <n v="315"/>
    <x v="1"/>
    <x v="130"/>
    <x v="5"/>
    <n v="1953130"/>
    <n v="14"/>
    <n v="311"/>
    <n v="237"/>
    <n v="12"/>
    <n v="25.92"/>
    <n v="131.22"/>
    <n v="69"/>
    <n v="32"/>
    <n v="9"/>
    <n v="3"/>
    <n v="0"/>
    <n v="2"/>
    <n v="0"/>
    <n v="0"/>
    <n v="0"/>
    <n v="0"/>
    <n v="0"/>
    <n v="0"/>
    <n v="0"/>
    <n v="0"/>
    <n v="0"/>
    <n v="0"/>
    <n v="0"/>
    <n v="0"/>
    <n v="1406853.3333333333"/>
  </r>
  <r>
    <n v="316"/>
    <x v="1"/>
    <x v="207"/>
    <x v="7"/>
    <n v="625000"/>
    <n v="11"/>
    <n v="299"/>
    <n v="247"/>
    <n v="10"/>
    <n v="29.9"/>
    <n v="121.05"/>
    <n v="83"/>
    <n v="33"/>
    <n v="13"/>
    <n v="2"/>
    <n v="0"/>
    <n v="1"/>
    <n v="0"/>
    <n v="0"/>
    <n v="0"/>
    <n v="0"/>
    <n v="0"/>
    <n v="0"/>
    <n v="0"/>
    <n v="0"/>
    <n v="0"/>
    <n v="0"/>
    <n v="0"/>
    <n v="0"/>
    <n v="625000"/>
  </r>
  <r>
    <n v="317"/>
    <x v="1"/>
    <x v="208"/>
    <x v="6"/>
    <n v="1214300"/>
    <n v="1"/>
    <n v="0"/>
    <n v="2"/>
    <n v="1"/>
    <n v="0"/>
    <n v="0"/>
    <n v="0"/>
    <n v="0"/>
    <n v="0"/>
    <n v="0"/>
    <n v="0"/>
    <n v="0"/>
    <n v="20"/>
    <n v="176"/>
    <n v="6"/>
    <n v="8.8000000000000007"/>
    <n v="29.33"/>
    <n v="20"/>
    <n v="0"/>
    <n v="0"/>
    <n v="19"/>
    <n v="8"/>
    <n v="59"/>
    <n v="0"/>
    <n v="1214300"/>
  </r>
  <r>
    <n v="318"/>
    <x v="1"/>
    <x v="131"/>
    <x v="0"/>
    <n v="1093750"/>
    <n v="17"/>
    <n v="519"/>
    <n v="421"/>
    <n v="15"/>
    <n v="34.6"/>
    <n v="123.28"/>
    <n v="88"/>
    <n v="40"/>
    <n v="16"/>
    <n v="3"/>
    <n v="0"/>
    <n v="2"/>
    <n v="0"/>
    <n v="0"/>
    <n v="0"/>
    <n v="0"/>
    <n v="0"/>
    <n v="0"/>
    <n v="0"/>
    <n v="0"/>
    <n v="0"/>
    <n v="0"/>
    <n v="0"/>
    <n v="0"/>
    <n v="1093750"/>
  </r>
  <r>
    <n v="319"/>
    <x v="1"/>
    <x v="132"/>
    <x v="3"/>
    <n v="71400"/>
    <n v="5"/>
    <n v="103"/>
    <n v="80"/>
    <n v="5"/>
    <n v="20.6"/>
    <n v="128.75"/>
    <n v="42"/>
    <n v="8"/>
    <n v="3"/>
    <n v="0"/>
    <n v="0"/>
    <n v="0"/>
    <n v="0"/>
    <n v="0"/>
    <n v="0"/>
    <n v="0"/>
    <n v="0"/>
    <n v="0"/>
    <n v="0"/>
    <n v="0"/>
    <n v="0"/>
    <n v="0"/>
    <n v="0"/>
    <n v="0"/>
    <n v="71400"/>
  </r>
  <r>
    <n v="320"/>
    <x v="1"/>
    <x v="133"/>
    <x v="5"/>
    <n v="1250000"/>
    <n v="14"/>
    <n v="375"/>
    <n v="236"/>
    <n v="13"/>
    <n v="28.85"/>
    <n v="158.9"/>
    <n v="85"/>
    <n v="21"/>
    <n v="26"/>
    <n v="3"/>
    <n v="0"/>
    <n v="1"/>
    <n v="0"/>
    <n v="0"/>
    <n v="0"/>
    <n v="0"/>
    <n v="0"/>
    <n v="0"/>
    <n v="0"/>
    <n v="0"/>
    <n v="0"/>
    <n v="0"/>
    <n v="0"/>
    <n v="0"/>
    <n v="1250000"/>
  </r>
  <r>
    <n v="321"/>
    <x v="1"/>
    <x v="209"/>
    <x v="2"/>
    <n v="142900"/>
    <n v="2"/>
    <n v="18"/>
    <n v="20"/>
    <n v="2"/>
    <n v="9"/>
    <n v="90"/>
    <n v="10"/>
    <n v="1"/>
    <n v="1"/>
    <n v="0"/>
    <n v="0"/>
    <n v="0"/>
    <n v="0"/>
    <n v="0"/>
    <n v="0"/>
    <n v="0"/>
    <n v="0"/>
    <n v="0"/>
    <n v="0"/>
    <n v="0"/>
    <n v="0"/>
    <n v="0"/>
    <n v="0"/>
    <n v="0"/>
    <n v="142900"/>
  </r>
  <r>
    <n v="322"/>
    <x v="1"/>
    <x v="195"/>
    <x v="1"/>
    <n v="62500"/>
    <n v="2"/>
    <n v="3"/>
    <n v="5"/>
    <n v="0"/>
    <n v="0"/>
    <n v="60"/>
    <n v="3"/>
    <n v="0"/>
    <n v="0"/>
    <n v="0"/>
    <n v="0"/>
    <n v="2"/>
    <n v="62.5"/>
    <n v="504"/>
    <n v="16"/>
    <n v="8.02"/>
    <n v="31.5"/>
    <n v="23.56"/>
    <n v="0"/>
    <n v="0"/>
    <n v="44"/>
    <n v="19"/>
    <n v="136"/>
    <n v="0"/>
    <n v="62500"/>
  </r>
  <r>
    <n v="323"/>
    <x v="1"/>
    <x v="135"/>
    <x v="3"/>
    <n v="460000"/>
    <n v="1"/>
    <n v="0"/>
    <n v="1"/>
    <n v="1"/>
    <n v="0"/>
    <n v="0"/>
    <n v="0"/>
    <n v="0"/>
    <n v="0"/>
    <n v="0"/>
    <n v="0"/>
    <n v="0"/>
    <n v="57.2"/>
    <n v="457"/>
    <n v="25"/>
    <n v="7.97"/>
    <n v="18.28"/>
    <n v="13.76"/>
    <n v="1"/>
    <n v="0"/>
    <n v="65"/>
    <n v="10"/>
    <n v="157"/>
    <n v="0"/>
    <n v="421250"/>
  </r>
  <r>
    <n v="324"/>
    <x v="1"/>
    <x v="138"/>
    <x v="5"/>
    <n v="142900"/>
    <n v="4"/>
    <n v="83"/>
    <n v="62"/>
    <n v="1"/>
    <n v="83"/>
    <n v="133.87"/>
    <n v="54"/>
    <n v="5"/>
    <n v="3"/>
    <n v="1"/>
    <n v="0"/>
    <n v="3"/>
    <n v="18.100000000000001"/>
    <n v="208"/>
    <n v="3"/>
    <n v="11.45"/>
    <n v="69.33"/>
    <n v="36.33"/>
    <n v="0"/>
    <n v="0"/>
    <n v="18"/>
    <n v="10"/>
    <n v="25"/>
    <n v="0"/>
    <n v="446450"/>
  </r>
  <r>
    <n v="325"/>
    <x v="1"/>
    <x v="210"/>
    <x v="0"/>
    <n v="28600"/>
    <n v="2"/>
    <n v="21"/>
    <n v="12"/>
    <n v="1"/>
    <n v="21"/>
    <n v="175"/>
    <n v="20"/>
    <n v="2"/>
    <n v="1"/>
    <n v="0"/>
    <n v="0"/>
    <n v="1"/>
    <n v="17"/>
    <n v="192"/>
    <n v="3"/>
    <n v="11.29"/>
    <n v="64"/>
    <n v="34"/>
    <n v="0"/>
    <n v="0"/>
    <n v="22"/>
    <n v="7"/>
    <n v="29"/>
    <n v="0"/>
    <n v="28600"/>
  </r>
  <r>
    <n v="326"/>
    <x v="1"/>
    <x v="211"/>
    <x v="8"/>
    <n v="28600"/>
    <n v="0"/>
    <n v="0"/>
    <n v="0"/>
    <n v="0"/>
    <n v="0"/>
    <n v="0"/>
    <n v="0"/>
    <n v="0"/>
    <n v="0"/>
    <n v="0"/>
    <n v="0"/>
    <n v="0"/>
    <n v="0"/>
    <n v="0"/>
    <n v="0"/>
    <n v="0"/>
    <n v="0"/>
    <n v="0"/>
    <n v="0"/>
    <n v="0"/>
    <n v="0"/>
    <n v="0"/>
    <n v="0"/>
    <n v="0"/>
    <n v="28600"/>
  </r>
  <r>
    <n v="327"/>
    <x v="2"/>
    <x v="0"/>
    <x v="8"/>
    <n v="1718750"/>
    <n v="13"/>
    <n v="442"/>
    <n v="287"/>
    <n v="10"/>
    <n v="44.2"/>
    <n v="154.01"/>
    <n v="82"/>
    <n v="31"/>
    <n v="26"/>
    <n v="5"/>
    <n v="0"/>
    <n v="3"/>
    <n v="0"/>
    <n v="0"/>
    <n v="0"/>
    <n v="0"/>
    <n v="0"/>
    <n v="0"/>
    <n v="0"/>
    <n v="0"/>
    <n v="0"/>
    <n v="0"/>
    <n v="0"/>
    <n v="0"/>
    <n v="1718750"/>
  </r>
  <r>
    <n v="328"/>
    <x v="1"/>
    <x v="140"/>
    <x v="1"/>
    <n v="500000"/>
    <n v="5"/>
    <n v="97"/>
    <n v="96"/>
    <n v="4"/>
    <n v="24.25"/>
    <n v="101.04"/>
    <n v="52"/>
    <n v="10"/>
    <n v="1"/>
    <n v="1"/>
    <n v="0"/>
    <n v="1"/>
    <n v="13.1"/>
    <n v="82"/>
    <n v="4"/>
    <n v="6.23"/>
    <n v="20.5"/>
    <n v="19.75"/>
    <n v="0"/>
    <n v="0"/>
    <n v="6"/>
    <n v="1"/>
    <n v="32"/>
    <n v="0"/>
    <n v="500000"/>
  </r>
  <r>
    <n v="329"/>
    <x v="1"/>
    <x v="212"/>
    <x v="5"/>
    <n v="342900"/>
    <n v="2"/>
    <n v="1"/>
    <n v="10"/>
    <n v="1"/>
    <n v="1"/>
    <n v="10"/>
    <n v="1"/>
    <n v="0"/>
    <n v="0"/>
    <n v="0"/>
    <n v="0"/>
    <n v="1"/>
    <n v="8"/>
    <n v="94"/>
    <n v="0"/>
    <n v="11.75"/>
    <n v="0"/>
    <n v="0"/>
    <n v="0"/>
    <n v="0"/>
    <n v="10"/>
    <n v="5"/>
    <n v="22"/>
    <n v="0"/>
    <n v="342900"/>
  </r>
  <r>
    <n v="330"/>
    <x v="2"/>
    <x v="213"/>
    <x v="8"/>
    <n v="514300"/>
    <n v="5"/>
    <n v="61"/>
    <n v="57"/>
    <n v="5"/>
    <n v="12.2"/>
    <n v="107.02"/>
    <n v="24"/>
    <n v="5"/>
    <n v="2"/>
    <n v="0"/>
    <n v="0"/>
    <n v="0"/>
    <n v="0"/>
    <n v="0"/>
    <n v="0"/>
    <n v="0"/>
    <n v="0"/>
    <n v="0"/>
    <n v="0"/>
    <n v="0"/>
    <n v="0"/>
    <n v="0"/>
    <n v="0"/>
    <n v="0"/>
    <n v="514300"/>
  </r>
  <r>
    <n v="331"/>
    <x v="1"/>
    <x v="143"/>
    <x v="1"/>
    <n v="171400"/>
    <n v="4"/>
    <n v="214"/>
    <n v="153"/>
    <n v="3"/>
    <n v="71.33"/>
    <n v="139.87"/>
    <n v="87"/>
    <n v="24"/>
    <n v="5"/>
    <n v="2"/>
    <n v="0"/>
    <n v="1"/>
    <n v="0"/>
    <n v="0"/>
    <n v="0"/>
    <n v="0"/>
    <n v="0"/>
    <n v="0"/>
    <n v="0"/>
    <n v="0"/>
    <n v="0"/>
    <n v="0"/>
    <n v="0"/>
    <n v="0"/>
    <n v="171400"/>
  </r>
  <r>
    <n v="332"/>
    <x v="1"/>
    <x v="144"/>
    <x v="5"/>
    <n v="342900"/>
    <n v="3"/>
    <n v="40"/>
    <n v="44"/>
    <n v="3"/>
    <n v="13.33"/>
    <n v="90.91"/>
    <n v="34"/>
    <n v="2"/>
    <n v="2"/>
    <n v="0"/>
    <n v="0"/>
    <n v="0"/>
    <n v="0"/>
    <n v="0"/>
    <n v="0"/>
    <n v="0"/>
    <n v="0"/>
    <n v="0"/>
    <n v="0"/>
    <n v="0"/>
    <n v="0"/>
    <n v="0"/>
    <n v="0"/>
    <n v="0"/>
    <n v="342900"/>
  </r>
  <r>
    <n v="333"/>
    <x v="2"/>
    <x v="214"/>
    <x v="8"/>
    <n v="343750"/>
    <n v="4"/>
    <n v="46"/>
    <n v="49"/>
    <n v="3"/>
    <n v="15.33"/>
    <n v="93.88"/>
    <n v="37"/>
    <n v="4"/>
    <n v="2"/>
    <n v="0"/>
    <n v="0"/>
    <n v="1"/>
    <n v="5"/>
    <n v="55"/>
    <n v="0"/>
    <n v="11"/>
    <n v="0"/>
    <n v="0"/>
    <n v="0"/>
    <n v="0"/>
    <n v="3"/>
    <n v="3"/>
    <n v="2"/>
    <n v="0"/>
    <n v="343750"/>
  </r>
  <r>
    <n v="334"/>
    <x v="1"/>
    <x v="38"/>
    <x v="7"/>
    <n v="312500"/>
    <n v="0"/>
    <n v="0"/>
    <n v="0"/>
    <n v="0"/>
    <n v="0"/>
    <n v="0"/>
    <n v="0"/>
    <n v="0"/>
    <n v="0"/>
    <n v="0"/>
    <n v="0"/>
    <n v="0"/>
    <n v="0"/>
    <n v="0"/>
    <n v="0"/>
    <n v="0"/>
    <n v="0"/>
    <n v="0"/>
    <n v="0"/>
    <n v="0"/>
    <n v="0"/>
    <n v="0"/>
    <n v="0"/>
    <n v="0"/>
    <n v="303566.66666666669"/>
  </r>
  <r>
    <n v="335"/>
    <x v="1"/>
    <x v="149"/>
    <x v="7"/>
    <n v="285700"/>
    <n v="0"/>
    <n v="0"/>
    <n v="0"/>
    <n v="0"/>
    <n v="0"/>
    <n v="0"/>
    <n v="0"/>
    <n v="0"/>
    <n v="0"/>
    <n v="0"/>
    <n v="0"/>
    <n v="0"/>
    <n v="10"/>
    <n v="64"/>
    <n v="1"/>
    <n v="6.4"/>
    <n v="64"/>
    <n v="60"/>
    <n v="0"/>
    <n v="0"/>
    <n v="10"/>
    <n v="0"/>
    <n v="31"/>
    <n v="0"/>
    <n v="285700"/>
  </r>
  <r>
    <n v="336"/>
    <x v="1"/>
    <x v="151"/>
    <x v="7"/>
    <n v="62500"/>
    <n v="0"/>
    <n v="0"/>
    <n v="0"/>
    <n v="0"/>
    <n v="0"/>
    <n v="0"/>
    <n v="0"/>
    <n v="0"/>
    <n v="0"/>
    <n v="0"/>
    <n v="0"/>
    <n v="0"/>
    <n v="0"/>
    <n v="0"/>
    <n v="0"/>
    <n v="0"/>
    <n v="0"/>
    <n v="0"/>
    <n v="0"/>
    <n v="0"/>
    <n v="0"/>
    <n v="0"/>
    <n v="0"/>
    <n v="0"/>
    <n v="62500"/>
  </r>
  <r>
    <n v="337"/>
    <x v="1"/>
    <x v="152"/>
    <x v="7"/>
    <n v="478000"/>
    <n v="0"/>
    <n v="0"/>
    <n v="0"/>
    <n v="0"/>
    <n v="0"/>
    <n v="0"/>
    <n v="0"/>
    <n v="0"/>
    <n v="0"/>
    <n v="0"/>
    <n v="0"/>
    <n v="0"/>
    <n v="19"/>
    <n v="165"/>
    <n v="5"/>
    <n v="8.68"/>
    <n v="33"/>
    <n v="22.8"/>
    <n v="0"/>
    <n v="0"/>
    <n v="8"/>
    <n v="9"/>
    <n v="27"/>
    <n v="0"/>
    <n v="478000"/>
  </r>
  <r>
    <n v="338"/>
    <x v="1"/>
    <x v="153"/>
    <x v="7"/>
    <n v="78130"/>
    <n v="0"/>
    <n v="0"/>
    <n v="0"/>
    <n v="0"/>
    <n v="0"/>
    <n v="0"/>
    <n v="0"/>
    <n v="0"/>
    <n v="0"/>
    <n v="0"/>
    <n v="0"/>
    <n v="0"/>
    <n v="16"/>
    <n v="167"/>
    <n v="9"/>
    <n v="10.44"/>
    <n v="18.559999999999999"/>
    <n v="10.67"/>
    <n v="0"/>
    <n v="0"/>
    <n v="16"/>
    <n v="8"/>
    <n v="35"/>
    <n v="0"/>
    <n v="78130"/>
  </r>
  <r>
    <n v="339"/>
    <x v="1"/>
    <x v="154"/>
    <x v="7"/>
    <n v="78130"/>
    <n v="0"/>
    <n v="0"/>
    <n v="0"/>
    <n v="0"/>
    <n v="0"/>
    <n v="0"/>
    <n v="0"/>
    <n v="0"/>
    <n v="0"/>
    <n v="0"/>
    <n v="0"/>
    <n v="0"/>
    <n v="7"/>
    <n v="53"/>
    <n v="2"/>
    <n v="7.57"/>
    <n v="26.5"/>
    <n v="21"/>
    <n v="0"/>
    <n v="0"/>
    <n v="6"/>
    <n v="1"/>
    <n v="12"/>
    <n v="0"/>
    <n v="78130"/>
  </r>
  <r>
    <n v="340"/>
    <x v="1"/>
    <x v="215"/>
    <x v="7"/>
    <n v="31250"/>
    <n v="0"/>
    <n v="0"/>
    <n v="0"/>
    <n v="0"/>
    <n v="0"/>
    <n v="0"/>
    <n v="0"/>
    <n v="0"/>
    <n v="0"/>
    <n v="0"/>
    <n v="0"/>
    <n v="0"/>
    <n v="2"/>
    <n v="20"/>
    <n v="0"/>
    <n v="10"/>
    <n v="0"/>
    <n v="0"/>
    <n v="0"/>
    <n v="0"/>
    <n v="2"/>
    <n v="0"/>
    <n v="4"/>
    <n v="0"/>
    <n v="31250"/>
  </r>
  <r>
    <n v="341"/>
    <x v="1"/>
    <x v="94"/>
    <x v="7"/>
    <n v="964300"/>
    <n v="0"/>
    <n v="0"/>
    <n v="0"/>
    <n v="0"/>
    <n v="0"/>
    <n v="0"/>
    <n v="0"/>
    <n v="0"/>
    <n v="0"/>
    <n v="0"/>
    <n v="0"/>
    <n v="0"/>
    <n v="21"/>
    <n v="191"/>
    <n v="6"/>
    <n v="9.1"/>
    <n v="31.83"/>
    <n v="21"/>
    <n v="0"/>
    <n v="0"/>
    <n v="13"/>
    <n v="10"/>
    <n v="37"/>
    <n v="0"/>
    <n v="654483.33333333337"/>
  </r>
  <r>
    <n v="342"/>
    <x v="1"/>
    <x v="124"/>
    <x v="7"/>
    <n v="1718750"/>
    <n v="0"/>
    <n v="0"/>
    <n v="0"/>
    <n v="0"/>
    <n v="0"/>
    <n v="0"/>
    <n v="0"/>
    <n v="0"/>
    <n v="0"/>
    <n v="0"/>
    <n v="0"/>
    <n v="0"/>
    <n v="0"/>
    <n v="0"/>
    <n v="0"/>
    <n v="0"/>
    <n v="0"/>
    <n v="0"/>
    <n v="0"/>
    <n v="0"/>
    <n v="0"/>
    <n v="0"/>
    <n v="0"/>
    <n v="0"/>
    <n v="1718750"/>
  </r>
  <r>
    <n v="343"/>
    <x v="1"/>
    <x v="156"/>
    <x v="0"/>
    <n v="625000"/>
    <n v="0"/>
    <n v="0"/>
    <n v="0"/>
    <n v="0"/>
    <n v="0"/>
    <n v="0"/>
    <n v="0"/>
    <n v="0"/>
    <n v="0"/>
    <n v="0"/>
    <n v="0"/>
    <n v="0"/>
    <n v="10"/>
    <n v="72"/>
    <n v="3"/>
    <n v="7.2"/>
    <n v="24"/>
    <n v="20"/>
    <n v="0"/>
    <n v="0"/>
    <n v="4"/>
    <n v="2"/>
    <n v="17"/>
    <n v="0"/>
    <n v="625000"/>
  </r>
  <r>
    <n v="344"/>
    <x v="1"/>
    <x v="12"/>
    <x v="0"/>
    <n v="109380"/>
    <n v="0"/>
    <n v="0"/>
    <n v="0"/>
    <n v="0"/>
    <n v="0"/>
    <n v="0"/>
    <n v="0"/>
    <n v="0"/>
    <n v="0"/>
    <n v="0"/>
    <n v="0"/>
    <n v="0"/>
    <n v="4"/>
    <n v="42"/>
    <n v="0"/>
    <n v="10.5"/>
    <n v="0"/>
    <n v="0"/>
    <n v="0"/>
    <n v="0"/>
    <n v="6"/>
    <n v="1"/>
    <n v="7"/>
    <n v="0"/>
    <n v="109380"/>
  </r>
  <r>
    <n v="345"/>
    <x v="1"/>
    <x v="20"/>
    <x v="0"/>
    <n v="214300"/>
    <n v="0"/>
    <n v="0"/>
    <n v="0"/>
    <n v="0"/>
    <n v="0"/>
    <n v="0"/>
    <n v="0"/>
    <n v="0"/>
    <n v="0"/>
    <n v="0"/>
    <n v="0"/>
    <n v="0"/>
    <n v="0"/>
    <n v="0"/>
    <n v="0"/>
    <n v="0"/>
    <n v="0"/>
    <n v="0"/>
    <n v="0"/>
    <n v="0"/>
    <n v="0"/>
    <n v="0"/>
    <n v="0"/>
    <n v="0"/>
    <n v="214300"/>
  </r>
  <r>
    <n v="346"/>
    <x v="1"/>
    <x v="158"/>
    <x v="0"/>
    <n v="157100"/>
    <n v="0"/>
    <n v="0"/>
    <n v="0"/>
    <n v="0"/>
    <n v="0"/>
    <n v="0"/>
    <n v="0"/>
    <n v="0"/>
    <n v="0"/>
    <n v="0"/>
    <n v="0"/>
    <n v="0"/>
    <n v="3"/>
    <n v="26"/>
    <n v="0"/>
    <n v="8.67"/>
    <n v="0"/>
    <n v="0"/>
    <n v="0"/>
    <n v="0"/>
    <n v="0"/>
    <n v="1"/>
    <n v="4"/>
    <n v="0"/>
    <n v="157100"/>
  </r>
  <r>
    <n v="347"/>
    <x v="1"/>
    <x v="50"/>
    <x v="0"/>
    <n v="214300"/>
    <n v="0"/>
    <n v="0"/>
    <n v="0"/>
    <n v="0"/>
    <n v="0"/>
    <n v="0"/>
    <n v="0"/>
    <n v="0"/>
    <n v="0"/>
    <n v="0"/>
    <n v="0"/>
    <n v="0"/>
    <n v="0"/>
    <n v="0"/>
    <n v="0"/>
    <n v="0"/>
    <n v="0"/>
    <n v="0"/>
    <n v="0"/>
    <n v="0"/>
    <n v="0"/>
    <n v="0"/>
    <n v="0"/>
    <n v="0"/>
    <n v="214300"/>
  </r>
  <r>
    <n v="348"/>
    <x v="1"/>
    <x v="216"/>
    <x v="0"/>
    <n v="71400"/>
    <n v="0"/>
    <n v="0"/>
    <n v="0"/>
    <n v="0"/>
    <n v="0"/>
    <n v="0"/>
    <n v="0"/>
    <n v="0"/>
    <n v="0"/>
    <n v="0"/>
    <n v="0"/>
    <n v="0"/>
    <n v="0"/>
    <n v="0"/>
    <n v="0"/>
    <n v="0"/>
    <n v="0"/>
    <n v="0"/>
    <n v="0"/>
    <n v="0"/>
    <n v="0"/>
    <n v="0"/>
    <n v="0"/>
    <n v="0"/>
    <n v="71400"/>
  </r>
  <r>
    <n v="349"/>
    <x v="1"/>
    <x v="66"/>
    <x v="0"/>
    <n v="28600"/>
    <n v="0"/>
    <n v="0"/>
    <n v="0"/>
    <n v="0"/>
    <n v="0"/>
    <n v="0"/>
    <n v="0"/>
    <n v="0"/>
    <n v="0"/>
    <n v="0"/>
    <n v="0"/>
    <n v="0"/>
    <n v="0"/>
    <n v="0"/>
    <n v="0"/>
    <n v="0"/>
    <n v="0"/>
    <n v="0"/>
    <n v="0"/>
    <n v="0"/>
    <n v="0"/>
    <n v="0"/>
    <n v="0"/>
    <n v="0"/>
    <n v="28600"/>
  </r>
  <r>
    <n v="350"/>
    <x v="1"/>
    <x v="217"/>
    <x v="0"/>
    <n v="71400"/>
    <n v="0"/>
    <n v="0"/>
    <n v="0"/>
    <n v="0"/>
    <n v="0"/>
    <n v="0"/>
    <n v="0"/>
    <n v="0"/>
    <n v="0"/>
    <n v="0"/>
    <n v="0"/>
    <n v="0"/>
    <n v="4"/>
    <n v="45"/>
    <n v="1"/>
    <n v="11.25"/>
    <n v="45"/>
    <n v="24"/>
    <n v="0"/>
    <n v="0"/>
    <n v="1"/>
    <n v="4"/>
    <n v="8"/>
    <n v="0"/>
    <n v="392850"/>
  </r>
  <r>
    <n v="351"/>
    <x v="1"/>
    <x v="218"/>
    <x v="0"/>
    <n v="31250"/>
    <n v="0"/>
    <n v="0"/>
    <n v="0"/>
    <n v="0"/>
    <n v="0"/>
    <n v="0"/>
    <n v="0"/>
    <n v="0"/>
    <n v="0"/>
    <n v="0"/>
    <n v="0"/>
    <n v="0"/>
    <n v="0"/>
    <n v="0"/>
    <n v="0"/>
    <n v="0"/>
    <n v="0"/>
    <n v="0"/>
    <n v="0"/>
    <n v="0"/>
    <n v="0"/>
    <n v="0"/>
    <n v="0"/>
    <n v="0"/>
    <n v="31250"/>
  </r>
  <r>
    <n v="352"/>
    <x v="1"/>
    <x v="178"/>
    <x v="6"/>
    <n v="42900"/>
    <n v="0"/>
    <n v="0"/>
    <n v="0"/>
    <n v="0"/>
    <n v="0"/>
    <n v="0"/>
    <n v="0"/>
    <n v="0"/>
    <n v="0"/>
    <n v="0"/>
    <n v="0"/>
    <n v="0"/>
    <n v="0"/>
    <n v="0"/>
    <n v="0"/>
    <n v="0"/>
    <n v="0"/>
    <n v="0"/>
    <n v="0"/>
    <n v="0"/>
    <n v="0"/>
    <n v="0"/>
    <n v="0"/>
    <n v="0"/>
    <n v="42900"/>
  </r>
  <r>
    <n v="353"/>
    <x v="1"/>
    <x v="219"/>
    <x v="6"/>
    <n v="107100"/>
    <n v="0"/>
    <n v="0"/>
    <n v="0"/>
    <n v="0"/>
    <n v="0"/>
    <n v="0"/>
    <n v="0"/>
    <n v="0"/>
    <n v="0"/>
    <n v="0"/>
    <n v="0"/>
    <n v="0"/>
    <n v="0"/>
    <n v="0"/>
    <n v="0"/>
    <n v="0"/>
    <n v="0"/>
    <n v="0"/>
    <n v="0"/>
    <n v="0"/>
    <n v="0"/>
    <n v="0"/>
    <n v="0"/>
    <n v="0"/>
    <n v="107100"/>
  </r>
  <r>
    <n v="354"/>
    <x v="1"/>
    <x v="39"/>
    <x v="6"/>
    <n v="28600"/>
    <n v="0"/>
    <n v="0"/>
    <n v="0"/>
    <n v="0"/>
    <n v="0"/>
    <n v="0"/>
    <n v="0"/>
    <n v="0"/>
    <n v="0"/>
    <n v="0"/>
    <n v="0"/>
    <n v="0"/>
    <n v="4"/>
    <n v="41"/>
    <n v="0"/>
    <n v="10.25"/>
    <n v="0"/>
    <n v="0"/>
    <n v="0"/>
    <n v="0"/>
    <n v="5"/>
    <n v="1"/>
    <n v="6"/>
    <n v="0"/>
    <n v="28600"/>
  </r>
  <r>
    <n v="355"/>
    <x v="1"/>
    <x v="220"/>
    <x v="6"/>
    <n v="28600"/>
    <n v="0"/>
    <n v="0"/>
    <n v="0"/>
    <n v="0"/>
    <n v="0"/>
    <n v="0"/>
    <n v="0"/>
    <n v="0"/>
    <n v="0"/>
    <n v="0"/>
    <n v="0"/>
    <n v="0"/>
    <n v="0"/>
    <n v="0"/>
    <n v="0"/>
    <n v="0"/>
    <n v="0"/>
    <n v="0"/>
    <n v="0"/>
    <n v="0"/>
    <n v="0"/>
    <n v="0"/>
    <n v="0"/>
    <n v="0"/>
    <n v="28600"/>
  </r>
  <r>
    <n v="356"/>
    <x v="1"/>
    <x v="43"/>
    <x v="6"/>
    <n v="29000"/>
    <n v="0"/>
    <n v="0"/>
    <n v="0"/>
    <n v="0"/>
    <n v="0"/>
    <n v="0"/>
    <n v="0"/>
    <n v="0"/>
    <n v="0"/>
    <n v="0"/>
    <n v="0"/>
    <n v="0"/>
    <n v="0"/>
    <n v="0"/>
    <n v="0"/>
    <n v="0"/>
    <n v="0"/>
    <n v="0"/>
    <n v="0"/>
    <n v="0"/>
    <n v="0"/>
    <n v="0"/>
    <n v="0"/>
    <n v="0"/>
    <n v="29522.333333333332"/>
  </r>
  <r>
    <n v="357"/>
    <x v="1"/>
    <x v="221"/>
    <x v="6"/>
    <n v="85940"/>
    <n v="0"/>
    <n v="0"/>
    <n v="0"/>
    <n v="0"/>
    <n v="0"/>
    <n v="0"/>
    <n v="0"/>
    <n v="0"/>
    <n v="0"/>
    <n v="0"/>
    <n v="0"/>
    <n v="0"/>
    <n v="0"/>
    <n v="0"/>
    <n v="0"/>
    <n v="0"/>
    <n v="0"/>
    <n v="0"/>
    <n v="0"/>
    <n v="0"/>
    <n v="0"/>
    <n v="0"/>
    <n v="0"/>
    <n v="0"/>
    <n v="85940"/>
  </r>
  <r>
    <n v="358"/>
    <x v="1"/>
    <x v="222"/>
    <x v="2"/>
    <n v="28600"/>
    <n v="0"/>
    <n v="0"/>
    <n v="0"/>
    <n v="0"/>
    <n v="0"/>
    <n v="0"/>
    <n v="0"/>
    <n v="0"/>
    <n v="0"/>
    <n v="0"/>
    <n v="0"/>
    <n v="0"/>
    <n v="2.5"/>
    <n v="24"/>
    <n v="0"/>
    <n v="8.4700000000000006"/>
    <n v="0"/>
    <n v="0"/>
    <n v="0"/>
    <n v="0"/>
    <n v="4"/>
    <n v="0"/>
    <n v="6"/>
    <n v="0"/>
    <n v="28600"/>
  </r>
  <r>
    <n v="359"/>
    <x v="1"/>
    <x v="223"/>
    <x v="2"/>
    <n v="107100"/>
    <n v="0"/>
    <n v="0"/>
    <n v="0"/>
    <n v="0"/>
    <n v="0"/>
    <n v="0"/>
    <n v="0"/>
    <n v="0"/>
    <n v="0"/>
    <n v="0"/>
    <n v="0"/>
    <n v="0"/>
    <n v="0"/>
    <n v="0"/>
    <n v="0"/>
    <n v="0"/>
    <n v="0"/>
    <n v="0"/>
    <n v="0"/>
    <n v="0"/>
    <n v="0"/>
    <n v="0"/>
    <n v="0"/>
    <n v="0"/>
    <n v="107100"/>
  </r>
  <r>
    <n v="360"/>
    <x v="1"/>
    <x v="224"/>
    <x v="2"/>
    <n v="28600"/>
    <n v="0"/>
    <n v="0"/>
    <n v="0"/>
    <n v="0"/>
    <n v="0"/>
    <n v="0"/>
    <n v="0"/>
    <n v="0"/>
    <n v="0"/>
    <n v="0"/>
    <n v="0"/>
    <n v="0"/>
    <n v="0"/>
    <n v="0"/>
    <n v="0"/>
    <n v="0"/>
    <n v="0"/>
    <n v="0"/>
    <n v="0"/>
    <n v="0"/>
    <n v="0"/>
    <n v="0"/>
    <n v="0"/>
    <n v="0"/>
    <n v="28600"/>
  </r>
  <r>
    <n v="361"/>
    <x v="1"/>
    <x v="170"/>
    <x v="2"/>
    <n v="16000"/>
    <n v="0"/>
    <n v="0"/>
    <n v="0"/>
    <n v="0"/>
    <n v="0"/>
    <n v="0"/>
    <n v="0"/>
    <n v="0"/>
    <n v="0"/>
    <n v="0"/>
    <n v="0"/>
    <n v="0"/>
    <n v="3"/>
    <n v="34"/>
    <n v="0"/>
    <n v="11.33"/>
    <n v="0"/>
    <n v="0"/>
    <n v="0"/>
    <n v="0"/>
    <n v="5"/>
    <n v="1"/>
    <n v="8"/>
    <n v="0"/>
    <n v="16000"/>
  </r>
  <r>
    <n v="362"/>
    <x v="1"/>
    <x v="225"/>
    <x v="2"/>
    <n v="29000"/>
    <n v="0"/>
    <n v="0"/>
    <n v="0"/>
    <n v="0"/>
    <n v="0"/>
    <n v="0"/>
    <n v="0"/>
    <n v="0"/>
    <n v="0"/>
    <n v="0"/>
    <n v="0"/>
    <n v="0"/>
    <n v="0"/>
    <n v="0"/>
    <n v="0"/>
    <n v="0"/>
    <n v="0"/>
    <n v="0"/>
    <n v="0"/>
    <n v="0"/>
    <n v="0"/>
    <n v="0"/>
    <n v="0"/>
    <n v="0"/>
    <n v="30125"/>
  </r>
  <r>
    <n v="363"/>
    <x v="1"/>
    <x v="7"/>
    <x v="3"/>
    <n v="114300"/>
    <n v="0"/>
    <n v="0"/>
    <n v="0"/>
    <n v="0"/>
    <n v="0"/>
    <n v="0"/>
    <n v="0"/>
    <n v="0"/>
    <n v="0"/>
    <n v="0"/>
    <n v="0"/>
    <n v="0"/>
    <n v="0"/>
    <n v="0"/>
    <n v="0"/>
    <n v="0"/>
    <n v="0"/>
    <n v="0"/>
    <n v="0"/>
    <n v="0"/>
    <n v="0"/>
    <n v="0"/>
    <n v="0"/>
    <n v="0"/>
    <n v="114300"/>
  </r>
  <r>
    <n v="364"/>
    <x v="1"/>
    <x v="173"/>
    <x v="3"/>
    <n v="31250"/>
    <n v="0"/>
    <n v="0"/>
    <n v="0"/>
    <n v="0"/>
    <n v="0"/>
    <n v="0"/>
    <n v="0"/>
    <n v="0"/>
    <n v="0"/>
    <n v="0"/>
    <n v="0"/>
    <n v="0"/>
    <n v="0"/>
    <n v="0"/>
    <n v="0"/>
    <n v="0"/>
    <n v="0"/>
    <n v="0"/>
    <n v="0"/>
    <n v="0"/>
    <n v="0"/>
    <n v="0"/>
    <n v="0"/>
    <n v="0"/>
    <n v="31250"/>
  </r>
  <r>
    <n v="365"/>
    <x v="1"/>
    <x v="175"/>
    <x v="3"/>
    <n v="31250"/>
    <n v="0"/>
    <n v="0"/>
    <n v="0"/>
    <n v="0"/>
    <n v="0"/>
    <n v="0"/>
    <n v="0"/>
    <n v="0"/>
    <n v="0"/>
    <n v="0"/>
    <n v="0"/>
    <n v="0"/>
    <n v="0"/>
    <n v="0"/>
    <n v="0"/>
    <n v="0"/>
    <n v="0"/>
    <n v="0"/>
    <n v="0"/>
    <n v="0"/>
    <n v="0"/>
    <n v="0"/>
    <n v="0"/>
    <n v="0"/>
    <n v="31250"/>
  </r>
  <r>
    <n v="366"/>
    <x v="1"/>
    <x v="16"/>
    <x v="3"/>
    <n v="285700"/>
    <n v="0"/>
    <n v="0"/>
    <n v="0"/>
    <n v="0"/>
    <n v="0"/>
    <n v="0"/>
    <n v="0"/>
    <n v="0"/>
    <n v="0"/>
    <n v="0"/>
    <n v="0"/>
    <n v="0"/>
    <n v="0"/>
    <n v="0"/>
    <n v="0"/>
    <n v="0"/>
    <n v="0"/>
    <n v="0"/>
    <n v="0"/>
    <n v="0"/>
    <n v="0"/>
    <n v="0"/>
    <n v="0"/>
    <n v="0"/>
    <n v="690466.66666666663"/>
  </r>
  <r>
    <n v="367"/>
    <x v="1"/>
    <x v="226"/>
    <x v="3"/>
    <n v="28600"/>
    <n v="0"/>
    <n v="0"/>
    <n v="0"/>
    <n v="0"/>
    <n v="0"/>
    <n v="0"/>
    <n v="0"/>
    <n v="0"/>
    <n v="0"/>
    <n v="0"/>
    <n v="0"/>
    <n v="0"/>
    <n v="0"/>
    <n v="0"/>
    <n v="0"/>
    <n v="0"/>
    <n v="0"/>
    <n v="0"/>
    <n v="0"/>
    <n v="0"/>
    <n v="0"/>
    <n v="0"/>
    <n v="0"/>
    <n v="0"/>
    <n v="28600"/>
  </r>
  <r>
    <n v="368"/>
    <x v="1"/>
    <x v="44"/>
    <x v="3"/>
    <n v="78130"/>
    <n v="0"/>
    <n v="0"/>
    <n v="0"/>
    <n v="0"/>
    <n v="0"/>
    <n v="0"/>
    <n v="0"/>
    <n v="0"/>
    <n v="0"/>
    <n v="0"/>
    <n v="0"/>
    <n v="0"/>
    <n v="7"/>
    <n v="43"/>
    <n v="1"/>
    <n v="6.14"/>
    <n v="43"/>
    <n v="42"/>
    <n v="0"/>
    <n v="0"/>
    <n v="1"/>
    <n v="1"/>
    <n v="13"/>
    <n v="0"/>
    <n v="78130"/>
  </r>
  <r>
    <n v="369"/>
    <x v="1"/>
    <x v="227"/>
    <x v="3"/>
    <n v="50000"/>
    <n v="0"/>
    <n v="0"/>
    <n v="0"/>
    <n v="0"/>
    <n v="0"/>
    <n v="0"/>
    <n v="0"/>
    <n v="0"/>
    <n v="0"/>
    <n v="0"/>
    <n v="0"/>
    <n v="0"/>
    <n v="0"/>
    <n v="0"/>
    <n v="0"/>
    <n v="0"/>
    <n v="0"/>
    <n v="0"/>
    <n v="0"/>
    <n v="0"/>
    <n v="0"/>
    <n v="0"/>
    <n v="0"/>
    <n v="0"/>
    <n v="50000"/>
  </r>
  <r>
    <n v="370"/>
    <x v="1"/>
    <x v="177"/>
    <x v="3"/>
    <n v="28600"/>
    <n v="0"/>
    <n v="0"/>
    <n v="0"/>
    <n v="0"/>
    <n v="0"/>
    <n v="0"/>
    <n v="0"/>
    <n v="0"/>
    <n v="0"/>
    <n v="0"/>
    <n v="0"/>
    <n v="0"/>
    <n v="0"/>
    <n v="0"/>
    <n v="0"/>
    <n v="0"/>
    <n v="0"/>
    <n v="0"/>
    <n v="0"/>
    <n v="0"/>
    <n v="0"/>
    <n v="0"/>
    <n v="0"/>
    <n v="0"/>
    <n v="28600"/>
  </r>
  <r>
    <n v="371"/>
    <x v="1"/>
    <x v="193"/>
    <x v="3"/>
    <n v="290000"/>
    <n v="0"/>
    <n v="0"/>
    <n v="0"/>
    <n v="0"/>
    <n v="0"/>
    <n v="0"/>
    <n v="0"/>
    <n v="0"/>
    <n v="0"/>
    <n v="0"/>
    <n v="0"/>
    <n v="0"/>
    <n v="0"/>
    <n v="0"/>
    <n v="0"/>
    <n v="0"/>
    <n v="0"/>
    <n v="0"/>
    <n v="0"/>
    <n v="0"/>
    <n v="0"/>
    <n v="0"/>
    <n v="0"/>
    <n v="0"/>
    <n v="288566.66666666669"/>
  </r>
  <r>
    <n v="372"/>
    <x v="1"/>
    <x v="228"/>
    <x v="3"/>
    <n v="285700"/>
    <n v="0"/>
    <n v="0"/>
    <n v="0"/>
    <n v="0"/>
    <n v="0"/>
    <n v="0"/>
    <n v="0"/>
    <n v="0"/>
    <n v="0"/>
    <n v="0"/>
    <n v="0"/>
    <n v="0"/>
    <n v="0"/>
    <n v="0"/>
    <n v="0"/>
    <n v="0"/>
    <n v="0"/>
    <n v="0"/>
    <n v="0"/>
    <n v="0"/>
    <n v="0"/>
    <n v="0"/>
    <n v="0"/>
    <n v="0"/>
    <n v="285700"/>
  </r>
  <r>
    <n v="373"/>
    <x v="1"/>
    <x v="184"/>
    <x v="5"/>
    <n v="28600"/>
    <n v="0"/>
    <n v="0"/>
    <n v="0"/>
    <n v="0"/>
    <n v="0"/>
    <n v="0"/>
    <n v="0"/>
    <n v="0"/>
    <n v="0"/>
    <n v="0"/>
    <n v="0"/>
    <n v="0"/>
    <n v="0"/>
    <n v="0"/>
    <n v="0"/>
    <n v="0"/>
    <n v="0"/>
    <n v="0"/>
    <n v="0"/>
    <n v="0"/>
    <n v="0"/>
    <n v="0"/>
    <n v="0"/>
    <n v="0"/>
    <n v="28600"/>
  </r>
  <r>
    <n v="374"/>
    <x v="1"/>
    <x v="8"/>
    <x v="5"/>
    <n v="114300"/>
    <n v="0"/>
    <n v="0"/>
    <n v="0"/>
    <n v="0"/>
    <n v="0"/>
    <n v="0"/>
    <n v="0"/>
    <n v="0"/>
    <n v="0"/>
    <n v="0"/>
    <n v="0"/>
    <n v="0"/>
    <n v="0"/>
    <n v="0"/>
    <n v="0"/>
    <n v="0"/>
    <n v="0"/>
    <n v="0"/>
    <n v="0"/>
    <n v="0"/>
    <n v="0"/>
    <n v="0"/>
    <n v="0"/>
    <n v="0"/>
    <n v="114300"/>
  </r>
  <r>
    <n v="375"/>
    <x v="1"/>
    <x v="23"/>
    <x v="5"/>
    <n v="107100"/>
    <n v="0"/>
    <n v="0"/>
    <n v="0"/>
    <n v="0"/>
    <n v="0"/>
    <n v="0"/>
    <n v="0"/>
    <n v="0"/>
    <n v="0"/>
    <n v="0"/>
    <n v="0"/>
    <n v="0"/>
    <n v="0"/>
    <n v="0"/>
    <n v="0"/>
    <n v="0"/>
    <n v="0"/>
    <n v="0"/>
    <n v="0"/>
    <n v="0"/>
    <n v="0"/>
    <n v="0"/>
    <n v="0"/>
    <n v="0"/>
    <n v="227650"/>
  </r>
  <r>
    <n v="376"/>
    <x v="1"/>
    <x v="187"/>
    <x v="5"/>
    <n v="290000"/>
    <n v="0"/>
    <n v="0"/>
    <n v="0"/>
    <n v="0"/>
    <n v="0"/>
    <n v="0"/>
    <n v="0"/>
    <n v="0"/>
    <n v="0"/>
    <n v="0"/>
    <n v="0"/>
    <n v="0"/>
    <n v="0"/>
    <n v="0"/>
    <n v="0"/>
    <n v="0"/>
    <n v="0"/>
    <n v="0"/>
    <n v="0"/>
    <n v="0"/>
    <n v="0"/>
    <n v="0"/>
    <n v="0"/>
    <n v="0"/>
    <n v="203750"/>
  </r>
  <r>
    <n v="377"/>
    <x v="1"/>
    <x v="73"/>
    <x v="5"/>
    <n v="28600"/>
    <n v="0"/>
    <n v="0"/>
    <n v="0"/>
    <n v="0"/>
    <n v="0"/>
    <n v="0"/>
    <n v="0"/>
    <n v="0"/>
    <n v="0"/>
    <n v="0"/>
    <n v="0"/>
    <n v="0"/>
    <n v="0"/>
    <n v="0"/>
    <n v="0"/>
    <n v="0"/>
    <n v="0"/>
    <n v="0"/>
    <n v="0"/>
    <n v="0"/>
    <n v="0"/>
    <n v="0"/>
    <n v="0"/>
    <n v="0"/>
    <n v="28600"/>
  </r>
  <r>
    <n v="378"/>
    <x v="1"/>
    <x v="188"/>
    <x v="5"/>
    <n v="71400"/>
    <n v="0"/>
    <n v="0"/>
    <n v="0"/>
    <n v="0"/>
    <n v="0"/>
    <n v="0"/>
    <n v="0"/>
    <n v="0"/>
    <n v="0"/>
    <n v="0"/>
    <n v="0"/>
    <n v="0"/>
    <n v="0"/>
    <n v="0"/>
    <n v="0"/>
    <n v="0"/>
    <n v="0"/>
    <n v="0"/>
    <n v="0"/>
    <n v="0"/>
    <n v="0"/>
    <n v="0"/>
    <n v="0"/>
    <n v="0"/>
    <n v="99966.666666666672"/>
  </r>
  <r>
    <n v="379"/>
    <x v="1"/>
    <x v="229"/>
    <x v="5"/>
    <n v="42900"/>
    <n v="0"/>
    <n v="0"/>
    <n v="0"/>
    <n v="0"/>
    <n v="0"/>
    <n v="0"/>
    <n v="0"/>
    <n v="0"/>
    <n v="0"/>
    <n v="0"/>
    <n v="0"/>
    <n v="0"/>
    <n v="0"/>
    <n v="0"/>
    <n v="0"/>
    <n v="0"/>
    <n v="0"/>
    <n v="0"/>
    <n v="0"/>
    <n v="0"/>
    <n v="0"/>
    <n v="0"/>
    <n v="0"/>
    <n v="0"/>
    <n v="42900"/>
  </r>
  <r>
    <n v="380"/>
    <x v="2"/>
    <x v="145"/>
    <x v="8"/>
    <n v="345000"/>
    <n v="0"/>
    <n v="0"/>
    <n v="0"/>
    <n v="0"/>
    <n v="0"/>
    <n v="0"/>
    <n v="0"/>
    <n v="0"/>
    <n v="0"/>
    <n v="0"/>
    <n v="0"/>
    <n v="0"/>
    <n v="8"/>
    <n v="69"/>
    <n v="4"/>
    <n v="8.6199999999999992"/>
    <n v="17.25"/>
    <n v="12"/>
    <n v="0"/>
    <n v="0"/>
    <n v="7"/>
    <n v="3"/>
    <n v="20"/>
    <n v="0"/>
    <n v="315350"/>
  </r>
  <r>
    <n v="381"/>
    <x v="2"/>
    <x v="165"/>
    <x v="8"/>
    <n v="71400"/>
    <n v="3"/>
    <n v="98"/>
    <n v="70"/>
    <n v="3"/>
    <n v="32.67"/>
    <n v="140"/>
    <n v="65"/>
    <n v="11"/>
    <n v="2"/>
    <n v="1"/>
    <n v="0"/>
    <n v="0"/>
    <n v="0"/>
    <n v="0"/>
    <n v="0"/>
    <n v="0"/>
    <n v="0"/>
    <n v="0"/>
    <n v="0"/>
    <n v="0"/>
    <n v="0"/>
    <n v="0"/>
    <n v="0"/>
    <n v="0"/>
    <n v="71400"/>
  </r>
  <r>
    <n v="382"/>
    <x v="2"/>
    <x v="230"/>
    <x v="8"/>
    <n v="71400"/>
    <n v="2"/>
    <n v="9"/>
    <n v="10"/>
    <n v="2"/>
    <n v="4.5"/>
    <n v="90"/>
    <n v="6"/>
    <n v="0"/>
    <n v="0"/>
    <n v="0"/>
    <n v="0"/>
    <n v="0"/>
    <n v="0"/>
    <n v="0"/>
    <n v="0"/>
    <n v="0"/>
    <n v="0"/>
    <n v="0"/>
    <n v="0"/>
    <n v="0"/>
    <n v="0"/>
    <n v="0"/>
    <n v="0"/>
    <n v="0"/>
    <n v="71400"/>
  </r>
  <r>
    <n v="383"/>
    <x v="2"/>
    <x v="231"/>
    <x v="8"/>
    <n v="92900"/>
    <n v="0"/>
    <n v="0"/>
    <n v="0"/>
    <n v="0"/>
    <n v="0"/>
    <n v="0"/>
    <n v="0"/>
    <n v="0"/>
    <n v="0"/>
    <n v="0"/>
    <n v="0"/>
    <n v="0"/>
    <n v="0"/>
    <n v="0"/>
    <n v="0"/>
    <n v="0"/>
    <n v="0"/>
    <n v="0"/>
    <n v="0"/>
    <n v="0"/>
    <n v="0"/>
    <n v="0"/>
    <n v="0"/>
    <n v="0"/>
    <n v="92900"/>
  </r>
  <r>
    <n v="384"/>
    <x v="2"/>
    <x v="159"/>
    <x v="8"/>
    <n v="15000"/>
    <n v="0"/>
    <n v="0"/>
    <n v="0"/>
    <n v="0"/>
    <n v="0"/>
    <n v="0"/>
    <n v="0"/>
    <n v="0"/>
    <n v="0"/>
    <n v="0"/>
    <n v="0"/>
    <n v="0"/>
    <n v="5"/>
    <n v="46"/>
    <n v="1"/>
    <n v="9.1999999999999993"/>
    <n v="46"/>
    <n v="30"/>
    <n v="0"/>
    <n v="0"/>
    <n v="2"/>
    <n v="4"/>
    <n v="11"/>
    <n v="0"/>
    <n v="15000"/>
  </r>
  <r>
    <n v="385"/>
    <x v="1"/>
    <x v="232"/>
    <x v="1"/>
    <n v="78130"/>
    <n v="0"/>
    <n v="0"/>
    <n v="0"/>
    <n v="0"/>
    <n v="0"/>
    <n v="0"/>
    <n v="0"/>
    <n v="0"/>
    <n v="0"/>
    <n v="0"/>
    <n v="0"/>
    <n v="0"/>
    <n v="0"/>
    <n v="0"/>
    <n v="0"/>
    <n v="0"/>
    <n v="0"/>
    <n v="0"/>
    <n v="0"/>
    <n v="0"/>
    <n v="0"/>
    <n v="0"/>
    <n v="0"/>
    <n v="0"/>
    <n v="78130"/>
  </r>
  <r>
    <n v="386"/>
    <x v="1"/>
    <x v="191"/>
    <x v="1"/>
    <n v="148440"/>
    <n v="0"/>
    <n v="0"/>
    <n v="0"/>
    <n v="0"/>
    <n v="0"/>
    <n v="0"/>
    <n v="0"/>
    <n v="0"/>
    <n v="0"/>
    <n v="0"/>
    <n v="0"/>
    <n v="0"/>
    <n v="4"/>
    <n v="46"/>
    <n v="1"/>
    <n v="11.5"/>
    <n v="46"/>
    <n v="24"/>
    <n v="0"/>
    <n v="0"/>
    <n v="6"/>
    <n v="1"/>
    <n v="5"/>
    <n v="0"/>
    <n v="148440"/>
  </r>
  <r>
    <n v="387"/>
    <x v="1"/>
    <x v="34"/>
    <x v="1"/>
    <n v="71400"/>
    <n v="0"/>
    <n v="0"/>
    <n v="0"/>
    <n v="0"/>
    <n v="0"/>
    <n v="0"/>
    <n v="0"/>
    <n v="0"/>
    <n v="0"/>
    <n v="0"/>
    <n v="0"/>
    <n v="0"/>
    <n v="0"/>
    <n v="0"/>
    <n v="0"/>
    <n v="0"/>
    <n v="0"/>
    <n v="0"/>
    <n v="0"/>
    <n v="0"/>
    <n v="0"/>
    <n v="0"/>
    <n v="0"/>
    <n v="0"/>
    <n v="89250"/>
  </r>
  <r>
    <n v="388"/>
    <x v="1"/>
    <x v="233"/>
    <x v="1"/>
    <n v="28600"/>
    <n v="0"/>
    <n v="0"/>
    <n v="0"/>
    <n v="0"/>
    <n v="0"/>
    <n v="0"/>
    <n v="0"/>
    <n v="0"/>
    <n v="0"/>
    <n v="0"/>
    <n v="0"/>
    <n v="0"/>
    <n v="0"/>
    <n v="0"/>
    <n v="0"/>
    <n v="0"/>
    <n v="0"/>
    <n v="0"/>
    <n v="0"/>
    <n v="0"/>
    <n v="0"/>
    <n v="0"/>
    <n v="0"/>
    <n v="0"/>
    <n v="28600"/>
  </r>
  <r>
    <n v="389"/>
    <x v="1"/>
    <x v="116"/>
    <x v="1"/>
    <n v="593750"/>
    <n v="0"/>
    <n v="0"/>
    <n v="0"/>
    <n v="0"/>
    <n v="0"/>
    <n v="0"/>
    <n v="0"/>
    <n v="0"/>
    <n v="0"/>
    <n v="0"/>
    <n v="0"/>
    <n v="0"/>
    <n v="4"/>
    <n v="64"/>
    <n v="2"/>
    <n v="16"/>
    <n v="32"/>
    <n v="12"/>
    <n v="0"/>
    <n v="0"/>
    <n v="9"/>
    <n v="3"/>
    <n v="6"/>
    <n v="0"/>
    <n v="593750"/>
  </r>
  <r>
    <n v="390"/>
    <x v="1"/>
    <x v="141"/>
    <x v="1"/>
    <n v="271400"/>
    <n v="0"/>
    <n v="0"/>
    <n v="0"/>
    <n v="0"/>
    <n v="0"/>
    <n v="0"/>
    <n v="0"/>
    <n v="0"/>
    <n v="0"/>
    <n v="0"/>
    <n v="0"/>
    <n v="0"/>
    <n v="0"/>
    <n v="0"/>
    <n v="0"/>
    <n v="0"/>
    <n v="0"/>
    <n v="0"/>
    <n v="0"/>
    <n v="0"/>
    <n v="0"/>
    <n v="0"/>
    <n v="0"/>
    <n v="0"/>
    <n v="271400"/>
  </r>
  <r>
    <n v="391"/>
    <x v="2"/>
    <x v="11"/>
    <x v="7"/>
    <n v="343750"/>
    <n v="17"/>
    <n v="282"/>
    <n v="303"/>
    <n v="12"/>
    <n v="23.5"/>
    <n v="93.07"/>
    <n v="57"/>
    <n v="20"/>
    <n v="7"/>
    <n v="1"/>
    <n v="0"/>
    <n v="5"/>
    <n v="0"/>
    <n v="0"/>
    <n v="0"/>
    <n v="0"/>
    <n v="0"/>
    <n v="0"/>
    <n v="0"/>
    <n v="0"/>
    <n v="0"/>
    <n v="0"/>
    <n v="0"/>
    <n v="0"/>
    <n v="343750"/>
  </r>
  <r>
    <n v="392"/>
    <x v="2"/>
    <x v="25"/>
    <x v="7"/>
    <n v="1000000"/>
    <n v="8"/>
    <n v="80"/>
    <n v="66"/>
    <n v="5"/>
    <n v="16"/>
    <n v="121.21"/>
    <n v="27"/>
    <n v="6"/>
    <n v="3"/>
    <n v="0"/>
    <n v="0"/>
    <n v="3"/>
    <n v="41.1"/>
    <n v="330"/>
    <n v="11"/>
    <n v="8.02"/>
    <n v="30"/>
    <n v="22.45"/>
    <n v="0"/>
    <n v="0"/>
    <n v="29"/>
    <n v="6"/>
    <n v="74"/>
    <n v="0"/>
    <n v="1000000"/>
  </r>
  <r>
    <n v="393"/>
    <x v="2"/>
    <x v="28"/>
    <x v="7"/>
    <n v="125000"/>
    <n v="2"/>
    <n v="7"/>
    <n v="9"/>
    <n v="2"/>
    <n v="3.5"/>
    <n v="77.78"/>
    <n v="7"/>
    <n v="1"/>
    <n v="0"/>
    <n v="0"/>
    <n v="0"/>
    <n v="0"/>
    <n v="64.3"/>
    <n v="482"/>
    <n v="22"/>
    <n v="7.47"/>
    <n v="21.91"/>
    <n v="17.59"/>
    <n v="0"/>
    <n v="0"/>
    <n v="60"/>
    <n v="12"/>
    <n v="191"/>
    <n v="0"/>
    <n v="125000"/>
  </r>
  <r>
    <n v="394"/>
    <x v="2"/>
    <x v="234"/>
    <x v="7"/>
    <n v="31250"/>
    <n v="1"/>
    <n v="5"/>
    <n v="8"/>
    <n v="1"/>
    <n v="5"/>
    <n v="62.5"/>
    <n v="5"/>
    <n v="0"/>
    <n v="0"/>
    <n v="0"/>
    <n v="0"/>
    <n v="0"/>
    <n v="0"/>
    <n v="0"/>
    <n v="0"/>
    <n v="0"/>
    <n v="0"/>
    <n v="0"/>
    <n v="0"/>
    <n v="0"/>
    <n v="0"/>
    <n v="0"/>
    <n v="0"/>
    <n v="0"/>
    <n v="31250"/>
  </r>
  <r>
    <n v="395"/>
    <x v="2"/>
    <x v="33"/>
    <x v="7"/>
    <n v="250000"/>
    <n v="12"/>
    <n v="396"/>
    <n v="321"/>
    <n v="11"/>
    <n v="36"/>
    <n v="123.36"/>
    <n v="96"/>
    <n v="36"/>
    <n v="15"/>
    <n v="3"/>
    <n v="0"/>
    <n v="1"/>
    <n v="0"/>
    <n v="0"/>
    <n v="0"/>
    <n v="0"/>
    <n v="0"/>
    <n v="0"/>
    <n v="0"/>
    <n v="0"/>
    <n v="0"/>
    <n v="0"/>
    <n v="0"/>
    <n v="0"/>
    <n v="250000"/>
  </r>
  <r>
    <n v="396"/>
    <x v="2"/>
    <x v="38"/>
    <x v="7"/>
    <n v="312500"/>
    <n v="1"/>
    <n v="1"/>
    <n v="3"/>
    <n v="1"/>
    <n v="1"/>
    <n v="33.33"/>
    <n v="1"/>
    <n v="0"/>
    <n v="0"/>
    <n v="0"/>
    <n v="0"/>
    <n v="0"/>
    <n v="44"/>
    <n v="312"/>
    <n v="16"/>
    <n v="7.09"/>
    <n v="19.5"/>
    <n v="16.5"/>
    <n v="0"/>
    <n v="0"/>
    <n v="21"/>
    <n v="15"/>
    <n v="117"/>
    <n v="0"/>
    <n v="303566.66666666669"/>
  </r>
  <r>
    <n v="397"/>
    <x v="2"/>
    <x v="147"/>
    <x v="7"/>
    <n v="156250"/>
    <n v="0"/>
    <n v="0"/>
    <n v="0"/>
    <n v="0"/>
    <n v="0"/>
    <n v="0"/>
    <n v="0"/>
    <n v="0"/>
    <n v="0"/>
    <n v="0"/>
    <n v="0"/>
    <n v="0"/>
    <n v="64.2"/>
    <n v="431"/>
    <n v="26"/>
    <n v="6.7"/>
    <n v="16.579999999999998"/>
    <n v="14.85"/>
    <n v="2"/>
    <n v="0"/>
    <n v="27"/>
    <n v="18"/>
    <n v="149"/>
    <n v="0"/>
    <n v="156250"/>
  </r>
  <r>
    <n v="398"/>
    <x v="2"/>
    <x v="151"/>
    <x v="7"/>
    <n v="62500"/>
    <n v="0"/>
    <n v="0"/>
    <n v="0"/>
    <n v="0"/>
    <n v="0"/>
    <n v="0"/>
    <n v="0"/>
    <n v="0"/>
    <n v="0"/>
    <n v="0"/>
    <n v="0"/>
    <n v="0"/>
    <n v="0"/>
    <n v="0"/>
    <n v="0"/>
    <n v="0"/>
    <n v="0"/>
    <n v="0"/>
    <n v="0"/>
    <n v="0"/>
    <n v="0"/>
    <n v="0"/>
    <n v="0"/>
    <n v="0"/>
    <n v="62500"/>
  </r>
  <r>
    <n v="399"/>
    <x v="2"/>
    <x v="63"/>
    <x v="7"/>
    <n v="1218750"/>
    <n v="12"/>
    <n v="162"/>
    <n v="169"/>
    <n v="9"/>
    <n v="18"/>
    <n v="95.86"/>
    <n v="58"/>
    <n v="19"/>
    <n v="3"/>
    <n v="1"/>
    <n v="0"/>
    <n v="3"/>
    <n v="0"/>
    <n v="0"/>
    <n v="0"/>
    <n v="0"/>
    <n v="0"/>
    <n v="0"/>
    <n v="0"/>
    <n v="0"/>
    <n v="0"/>
    <n v="0"/>
    <n v="0"/>
    <n v="0"/>
    <n v="907733.33333333337"/>
  </r>
  <r>
    <n v="400"/>
    <x v="2"/>
    <x v="152"/>
    <x v="7"/>
    <n v="478000"/>
    <n v="0"/>
    <n v="0"/>
    <n v="0"/>
    <n v="0"/>
    <n v="0"/>
    <n v="0"/>
    <n v="0"/>
    <n v="0"/>
    <n v="0"/>
    <n v="0"/>
    <n v="0"/>
    <n v="0"/>
    <n v="2.5"/>
    <n v="33"/>
    <n v="1"/>
    <n v="11.65"/>
    <n v="33"/>
    <n v="17"/>
    <n v="0"/>
    <n v="0"/>
    <n v="1"/>
    <n v="3"/>
    <n v="4"/>
    <n v="0"/>
    <n v="478000"/>
  </r>
  <r>
    <n v="401"/>
    <x v="2"/>
    <x v="153"/>
    <x v="7"/>
    <n v="78130"/>
    <n v="0"/>
    <n v="0"/>
    <n v="0"/>
    <n v="0"/>
    <n v="0"/>
    <n v="0"/>
    <n v="0"/>
    <n v="0"/>
    <n v="0"/>
    <n v="0"/>
    <n v="0"/>
    <n v="0"/>
    <n v="0"/>
    <n v="0"/>
    <n v="0"/>
    <n v="0"/>
    <n v="0"/>
    <n v="0"/>
    <n v="0"/>
    <n v="0"/>
    <n v="0"/>
    <n v="0"/>
    <n v="0"/>
    <n v="0"/>
    <n v="78130"/>
  </r>
  <r>
    <n v="402"/>
    <x v="2"/>
    <x v="203"/>
    <x v="7"/>
    <n v="312500"/>
    <n v="2"/>
    <n v="64"/>
    <n v="61"/>
    <n v="2"/>
    <n v="32"/>
    <n v="104.92"/>
    <n v="38"/>
    <n v="6"/>
    <n v="1"/>
    <n v="0"/>
    <n v="0"/>
    <n v="0"/>
    <n v="0"/>
    <n v="0"/>
    <n v="0"/>
    <n v="0"/>
    <n v="0"/>
    <n v="0"/>
    <n v="0"/>
    <n v="0"/>
    <n v="0"/>
    <n v="0"/>
    <n v="0"/>
    <n v="0"/>
    <n v="312500"/>
  </r>
  <r>
    <n v="403"/>
    <x v="2"/>
    <x v="154"/>
    <x v="7"/>
    <n v="78130"/>
    <n v="2"/>
    <n v="32"/>
    <n v="23"/>
    <n v="1"/>
    <n v="32"/>
    <n v="139.13"/>
    <n v="22"/>
    <n v="0"/>
    <n v="3"/>
    <n v="0"/>
    <n v="0"/>
    <n v="1"/>
    <n v="14"/>
    <n v="94"/>
    <n v="4"/>
    <n v="6.71"/>
    <n v="23.5"/>
    <n v="21"/>
    <n v="0"/>
    <n v="0"/>
    <n v="7"/>
    <n v="2"/>
    <n v="37"/>
    <n v="0"/>
    <n v="78130"/>
  </r>
  <r>
    <n v="404"/>
    <x v="2"/>
    <x v="217"/>
    <x v="7"/>
    <n v="714300"/>
    <n v="1"/>
    <n v="0"/>
    <n v="2"/>
    <n v="0"/>
    <n v="0"/>
    <n v="0"/>
    <n v="0"/>
    <n v="0"/>
    <n v="0"/>
    <n v="0"/>
    <n v="0"/>
    <n v="1"/>
    <n v="3"/>
    <n v="27"/>
    <n v="1"/>
    <n v="9"/>
    <n v="27"/>
    <n v="18"/>
    <n v="0"/>
    <n v="0"/>
    <n v="4"/>
    <n v="1"/>
    <n v="8"/>
    <n v="0"/>
    <n v="392850"/>
  </r>
  <r>
    <n v="405"/>
    <x v="2"/>
    <x v="215"/>
    <x v="7"/>
    <n v="31250"/>
    <n v="0"/>
    <n v="0"/>
    <n v="0"/>
    <n v="0"/>
    <n v="0"/>
    <n v="0"/>
    <n v="0"/>
    <n v="0"/>
    <n v="0"/>
    <n v="0"/>
    <n v="0"/>
    <n v="0"/>
    <n v="0"/>
    <n v="0"/>
    <n v="0"/>
    <n v="0"/>
    <n v="0"/>
    <n v="0"/>
    <n v="0"/>
    <n v="0"/>
    <n v="0"/>
    <n v="0"/>
    <n v="0"/>
    <n v="0"/>
    <n v="31250"/>
  </r>
  <r>
    <n v="406"/>
    <x v="2"/>
    <x v="84"/>
    <x v="7"/>
    <n v="2343750"/>
    <n v="12"/>
    <n v="416"/>
    <n v="309"/>
    <n v="5"/>
    <n v="83.2"/>
    <n v="134.63"/>
    <n v="84"/>
    <n v="22"/>
    <n v="23"/>
    <n v="3"/>
    <n v="0"/>
    <n v="7"/>
    <n v="0"/>
    <n v="0"/>
    <n v="0"/>
    <n v="0"/>
    <n v="0"/>
    <n v="0"/>
    <n v="0"/>
    <n v="0"/>
    <n v="0"/>
    <n v="0"/>
    <n v="0"/>
    <n v="0"/>
    <n v="2343750"/>
  </r>
  <r>
    <n v="407"/>
    <x v="2"/>
    <x v="102"/>
    <x v="7"/>
    <n v="1093750"/>
    <n v="9"/>
    <n v="106"/>
    <n v="88"/>
    <n v="3"/>
    <n v="35.33"/>
    <n v="120.45"/>
    <n v="31"/>
    <n v="7"/>
    <n v="4"/>
    <n v="0"/>
    <n v="0"/>
    <n v="6"/>
    <n v="54"/>
    <n v="343"/>
    <n v="15"/>
    <n v="6.35"/>
    <n v="22.87"/>
    <n v="21.6"/>
    <n v="0"/>
    <n v="0"/>
    <n v="22"/>
    <n v="10"/>
    <n v="128"/>
    <n v="0"/>
    <n v="1093750"/>
  </r>
  <r>
    <n v="408"/>
    <x v="2"/>
    <x v="124"/>
    <x v="7"/>
    <n v="1718750"/>
    <n v="17"/>
    <n v="383"/>
    <n v="314"/>
    <n v="16"/>
    <n v="23.94"/>
    <n v="121.97"/>
    <n v="59"/>
    <n v="45"/>
    <n v="9"/>
    <n v="3"/>
    <n v="0"/>
    <n v="1"/>
    <n v="1"/>
    <n v="6"/>
    <n v="0"/>
    <n v="6"/>
    <n v="0"/>
    <n v="0"/>
    <n v="0"/>
    <n v="0"/>
    <n v="0"/>
    <n v="0"/>
    <n v="1"/>
    <n v="0"/>
    <n v="1718750"/>
  </r>
  <r>
    <n v="409"/>
    <x v="2"/>
    <x v="127"/>
    <x v="7"/>
    <n v="406250"/>
    <n v="2"/>
    <n v="14"/>
    <n v="7"/>
    <n v="2"/>
    <n v="7"/>
    <n v="200"/>
    <n v="12"/>
    <n v="1"/>
    <n v="1"/>
    <n v="0"/>
    <n v="0"/>
    <n v="0"/>
    <n v="30"/>
    <n v="281"/>
    <n v="8"/>
    <n v="9.3699999999999992"/>
    <n v="35.119999999999997"/>
    <n v="22.5"/>
    <n v="0"/>
    <n v="0"/>
    <n v="29"/>
    <n v="11"/>
    <n v="65"/>
    <n v="0"/>
    <n v="406250"/>
  </r>
  <r>
    <n v="410"/>
    <x v="2"/>
    <x v="207"/>
    <x v="7"/>
    <n v="625000"/>
    <n v="17"/>
    <n v="398"/>
    <n v="312"/>
    <n v="17"/>
    <n v="23.41"/>
    <n v="127.56"/>
    <n v="96"/>
    <n v="42"/>
    <n v="20"/>
    <n v="3"/>
    <n v="0"/>
    <n v="0"/>
    <n v="0"/>
    <n v="0"/>
    <n v="0"/>
    <n v="0"/>
    <n v="0"/>
    <n v="0"/>
    <n v="0"/>
    <n v="0"/>
    <n v="0"/>
    <n v="0"/>
    <n v="0"/>
    <n v="0"/>
    <n v="625000"/>
  </r>
  <r>
    <n v="411"/>
    <x v="2"/>
    <x v="161"/>
    <x v="7"/>
    <n v="156250"/>
    <n v="1"/>
    <n v="0"/>
    <n v="4"/>
    <n v="1"/>
    <n v="0"/>
    <n v="0"/>
    <n v="0"/>
    <n v="0"/>
    <n v="0"/>
    <n v="0"/>
    <n v="0"/>
    <n v="0"/>
    <n v="0"/>
    <n v="0"/>
    <n v="0"/>
    <n v="0"/>
    <n v="0"/>
    <n v="0"/>
    <n v="0"/>
    <n v="0"/>
    <n v="0"/>
    <n v="0"/>
    <n v="0"/>
    <n v="0"/>
    <n v="220975"/>
  </r>
  <r>
    <n v="412"/>
    <x v="2"/>
    <x v="156"/>
    <x v="0"/>
    <n v="625000"/>
    <n v="4"/>
    <n v="21"/>
    <n v="24"/>
    <n v="2"/>
    <n v="10.5"/>
    <n v="87.5"/>
    <n v="8"/>
    <n v="2"/>
    <n v="0"/>
    <n v="0"/>
    <n v="0"/>
    <n v="2"/>
    <n v="40"/>
    <n v="270"/>
    <n v="11"/>
    <n v="6.75"/>
    <n v="24.55"/>
    <n v="21.82"/>
    <n v="0"/>
    <n v="0"/>
    <n v="14"/>
    <n v="10"/>
    <n v="83"/>
    <n v="0"/>
    <n v="625000"/>
  </r>
  <r>
    <n v="413"/>
    <x v="2"/>
    <x v="235"/>
    <x v="0"/>
    <n v="28600"/>
    <n v="0"/>
    <n v="0"/>
    <n v="0"/>
    <n v="0"/>
    <n v="0"/>
    <n v="0"/>
    <n v="0"/>
    <n v="0"/>
    <n v="0"/>
    <n v="0"/>
    <n v="0"/>
    <n v="0"/>
    <n v="0"/>
    <n v="0"/>
    <n v="0"/>
    <n v="0"/>
    <n v="0"/>
    <n v="0"/>
    <n v="0"/>
    <n v="0"/>
    <n v="0"/>
    <n v="0"/>
    <n v="0"/>
    <n v="0"/>
    <n v="28600"/>
  </r>
  <r>
    <n v="414"/>
    <x v="2"/>
    <x v="9"/>
    <x v="0"/>
    <n v="714300"/>
    <n v="12"/>
    <n v="110"/>
    <n v="88"/>
    <n v="6"/>
    <n v="18.329999999999998"/>
    <n v="125"/>
    <n v="26"/>
    <n v="10"/>
    <n v="3"/>
    <n v="0"/>
    <n v="0"/>
    <n v="6"/>
    <n v="51"/>
    <n v="364"/>
    <n v="10"/>
    <n v="7.14"/>
    <n v="36.4"/>
    <n v="30.6"/>
    <n v="0"/>
    <n v="0"/>
    <n v="23"/>
    <n v="17"/>
    <n v="110"/>
    <n v="0"/>
    <n v="714300"/>
  </r>
  <r>
    <n v="415"/>
    <x v="2"/>
    <x v="12"/>
    <x v="0"/>
    <n v="109380"/>
    <n v="1"/>
    <n v="4"/>
    <n v="3"/>
    <n v="0"/>
    <n v="0"/>
    <n v="133.33000000000001"/>
    <n v="4"/>
    <n v="1"/>
    <n v="0"/>
    <n v="0"/>
    <n v="0"/>
    <n v="1"/>
    <n v="3"/>
    <n v="30"/>
    <n v="0"/>
    <n v="10"/>
    <n v="0"/>
    <n v="0"/>
    <n v="0"/>
    <n v="0"/>
    <n v="6"/>
    <n v="0"/>
    <n v="7"/>
    <n v="0"/>
    <n v="109380"/>
  </r>
  <r>
    <n v="416"/>
    <x v="2"/>
    <x v="236"/>
    <x v="0"/>
    <n v="28600"/>
    <n v="0"/>
    <n v="0"/>
    <n v="0"/>
    <n v="0"/>
    <n v="0"/>
    <n v="0"/>
    <n v="0"/>
    <n v="0"/>
    <n v="0"/>
    <n v="0"/>
    <n v="0"/>
    <n v="0"/>
    <n v="0"/>
    <n v="0"/>
    <n v="0"/>
    <n v="0"/>
    <n v="0"/>
    <n v="0"/>
    <n v="0"/>
    <n v="0"/>
    <n v="0"/>
    <n v="0"/>
    <n v="0"/>
    <n v="0"/>
    <n v="28600"/>
  </r>
  <r>
    <n v="417"/>
    <x v="2"/>
    <x v="237"/>
    <x v="0"/>
    <n v="296880"/>
    <n v="4"/>
    <n v="84"/>
    <n v="70"/>
    <n v="4"/>
    <n v="21"/>
    <n v="120"/>
    <n v="40"/>
    <n v="9"/>
    <n v="4"/>
    <n v="0"/>
    <n v="0"/>
    <n v="0"/>
    <n v="0"/>
    <n v="0"/>
    <n v="0"/>
    <n v="0"/>
    <n v="0"/>
    <n v="0"/>
    <n v="0"/>
    <n v="0"/>
    <n v="0"/>
    <n v="0"/>
    <n v="0"/>
    <n v="0"/>
    <n v="296880"/>
  </r>
  <r>
    <n v="418"/>
    <x v="2"/>
    <x v="238"/>
    <x v="0"/>
    <n v="914300"/>
    <n v="12"/>
    <n v="184"/>
    <n v="154"/>
    <n v="10"/>
    <n v="18.399999999999999"/>
    <n v="119.48"/>
    <n v="47"/>
    <n v="20"/>
    <n v="5"/>
    <n v="0"/>
    <n v="0"/>
    <n v="2"/>
    <n v="0"/>
    <n v="0"/>
    <n v="0"/>
    <n v="0"/>
    <n v="0"/>
    <n v="0"/>
    <n v="0"/>
    <n v="0"/>
    <n v="0"/>
    <n v="0"/>
    <n v="0"/>
    <n v="0"/>
    <n v="914300"/>
  </r>
  <r>
    <n v="419"/>
    <x v="2"/>
    <x v="18"/>
    <x v="0"/>
    <n v="1718750"/>
    <n v="6"/>
    <n v="32"/>
    <n v="37"/>
    <n v="6"/>
    <n v="5.33"/>
    <n v="86.49"/>
    <n v="17"/>
    <n v="1"/>
    <n v="2"/>
    <n v="0"/>
    <n v="0"/>
    <n v="0"/>
    <n v="33"/>
    <n v="306"/>
    <n v="13"/>
    <n v="9.27"/>
    <n v="23.54"/>
    <n v="15.23"/>
    <n v="0"/>
    <n v="0"/>
    <n v="37"/>
    <n v="10"/>
    <n v="69"/>
    <n v="0"/>
    <n v="1919633.3333333333"/>
  </r>
  <r>
    <n v="420"/>
    <x v="2"/>
    <x v="239"/>
    <x v="0"/>
    <n v="285700"/>
    <n v="2"/>
    <n v="4"/>
    <n v="8"/>
    <n v="2"/>
    <n v="2"/>
    <n v="50"/>
    <n v="2"/>
    <n v="0"/>
    <n v="0"/>
    <n v="0"/>
    <n v="0"/>
    <n v="0"/>
    <n v="1"/>
    <n v="9"/>
    <n v="0"/>
    <n v="9"/>
    <n v="0"/>
    <n v="0"/>
    <n v="0"/>
    <n v="0"/>
    <n v="1"/>
    <n v="0"/>
    <n v="0"/>
    <n v="0"/>
    <n v="285700"/>
  </r>
  <r>
    <n v="421"/>
    <x v="2"/>
    <x v="22"/>
    <x v="0"/>
    <n v="31250"/>
    <n v="1"/>
    <n v="0"/>
    <n v="2"/>
    <n v="1"/>
    <n v="0"/>
    <n v="0"/>
    <n v="0"/>
    <n v="0"/>
    <n v="0"/>
    <n v="0"/>
    <n v="0"/>
    <n v="0"/>
    <n v="8"/>
    <n v="77"/>
    <n v="2"/>
    <n v="9.6199999999999992"/>
    <n v="38.5"/>
    <n v="24"/>
    <n v="0"/>
    <n v="0"/>
    <n v="5"/>
    <n v="4"/>
    <n v="16"/>
    <n v="0"/>
    <n v="31250"/>
  </r>
  <r>
    <n v="422"/>
    <x v="2"/>
    <x v="158"/>
    <x v="0"/>
    <n v="157100"/>
    <n v="1"/>
    <n v="10"/>
    <n v="3"/>
    <n v="0"/>
    <n v="0"/>
    <n v="333.33"/>
    <n v="10"/>
    <n v="1"/>
    <n v="1"/>
    <n v="0"/>
    <n v="0"/>
    <n v="1"/>
    <n v="46"/>
    <n v="349"/>
    <n v="13"/>
    <n v="7.59"/>
    <n v="26.85"/>
    <n v="21.23"/>
    <n v="0"/>
    <n v="0"/>
    <n v="45"/>
    <n v="7"/>
    <n v="122"/>
    <n v="0"/>
    <n v="157100"/>
  </r>
  <r>
    <n v="423"/>
    <x v="2"/>
    <x v="43"/>
    <x v="0"/>
    <n v="16667"/>
    <n v="1"/>
    <n v="6"/>
    <n v="15"/>
    <n v="1"/>
    <n v="6"/>
    <n v="40"/>
    <n v="6"/>
    <n v="0"/>
    <n v="0"/>
    <n v="0"/>
    <n v="0"/>
    <n v="0"/>
    <n v="4"/>
    <n v="28"/>
    <n v="2"/>
    <n v="7"/>
    <n v="14"/>
    <n v="12"/>
    <n v="0"/>
    <n v="0"/>
    <n v="3"/>
    <n v="1"/>
    <n v="11"/>
    <n v="0"/>
    <n v="29522.333333333332"/>
  </r>
  <r>
    <n v="424"/>
    <x v="2"/>
    <x v="179"/>
    <x v="0"/>
    <n v="28600"/>
    <n v="0"/>
    <n v="0"/>
    <n v="0"/>
    <n v="0"/>
    <n v="0"/>
    <n v="0"/>
    <n v="0"/>
    <n v="0"/>
    <n v="0"/>
    <n v="0"/>
    <n v="0"/>
    <n v="0"/>
    <n v="0"/>
    <n v="0"/>
    <n v="0"/>
    <n v="0"/>
    <n v="0"/>
    <n v="0"/>
    <n v="0"/>
    <n v="0"/>
    <n v="0"/>
    <n v="0"/>
    <n v="0"/>
    <n v="0"/>
    <n v="35750"/>
  </r>
  <r>
    <n v="425"/>
    <x v="2"/>
    <x v="53"/>
    <x v="0"/>
    <n v="656250"/>
    <n v="4"/>
    <n v="14"/>
    <n v="15"/>
    <n v="3"/>
    <n v="4.67"/>
    <n v="93.33"/>
    <n v="9"/>
    <n v="0"/>
    <n v="1"/>
    <n v="0"/>
    <n v="0"/>
    <n v="1"/>
    <n v="47"/>
    <n v="368"/>
    <n v="25"/>
    <n v="7.83"/>
    <n v="14.72"/>
    <n v="11.28"/>
    <n v="2"/>
    <n v="0"/>
    <n v="39"/>
    <n v="10"/>
    <n v="113"/>
    <n v="0"/>
    <n v="656250"/>
  </r>
  <r>
    <n v="426"/>
    <x v="2"/>
    <x v="216"/>
    <x v="0"/>
    <n v="71400"/>
    <n v="5"/>
    <n v="18"/>
    <n v="24"/>
    <n v="5"/>
    <n v="3.6"/>
    <n v="75"/>
    <n v="7"/>
    <n v="1"/>
    <n v="1"/>
    <n v="0"/>
    <n v="0"/>
    <n v="0"/>
    <n v="27.1"/>
    <n v="237"/>
    <n v="9"/>
    <n v="8.7200000000000006"/>
    <n v="26.33"/>
    <n v="18.11"/>
    <n v="0"/>
    <n v="0"/>
    <n v="18"/>
    <n v="8"/>
    <n v="55"/>
    <n v="0"/>
    <n v="71400"/>
  </r>
  <r>
    <n v="427"/>
    <x v="2"/>
    <x v="240"/>
    <x v="0"/>
    <n v="31250"/>
    <n v="0"/>
    <n v="0"/>
    <n v="0"/>
    <n v="0"/>
    <n v="0"/>
    <n v="0"/>
    <n v="0"/>
    <n v="0"/>
    <n v="0"/>
    <n v="0"/>
    <n v="0"/>
    <n v="0"/>
    <n v="0"/>
    <n v="0"/>
    <n v="0"/>
    <n v="0"/>
    <n v="0"/>
    <n v="0"/>
    <n v="0"/>
    <n v="0"/>
    <n v="0"/>
    <n v="0"/>
    <n v="0"/>
    <n v="0"/>
    <n v="31250"/>
  </r>
  <r>
    <n v="428"/>
    <x v="2"/>
    <x v="241"/>
    <x v="0"/>
    <n v="28600"/>
    <n v="0"/>
    <n v="0"/>
    <n v="0"/>
    <n v="0"/>
    <n v="0"/>
    <n v="0"/>
    <n v="0"/>
    <n v="0"/>
    <n v="0"/>
    <n v="0"/>
    <n v="0"/>
    <n v="0"/>
    <n v="0"/>
    <n v="0"/>
    <n v="0"/>
    <n v="0"/>
    <n v="0"/>
    <n v="0"/>
    <n v="0"/>
    <n v="0"/>
    <n v="0"/>
    <n v="0"/>
    <n v="0"/>
    <n v="0"/>
    <n v="28600"/>
  </r>
  <r>
    <n v="429"/>
    <x v="2"/>
    <x v="95"/>
    <x v="0"/>
    <n v="187500"/>
    <n v="16"/>
    <n v="353"/>
    <n v="264"/>
    <n v="16"/>
    <n v="22.06"/>
    <n v="133.71"/>
    <n v="99"/>
    <n v="45"/>
    <n v="9"/>
    <n v="2"/>
    <n v="0"/>
    <n v="0"/>
    <n v="0"/>
    <n v="0"/>
    <n v="0"/>
    <n v="0"/>
    <n v="0"/>
    <n v="0"/>
    <n v="0"/>
    <n v="0"/>
    <n v="0"/>
    <n v="0"/>
    <n v="0"/>
    <n v="0"/>
    <n v="187500"/>
  </r>
  <r>
    <n v="430"/>
    <x v="2"/>
    <x v="101"/>
    <x v="0"/>
    <n v="468750"/>
    <n v="4"/>
    <n v="26"/>
    <n v="22"/>
    <n v="1"/>
    <n v="26"/>
    <n v="118.18"/>
    <n v="11"/>
    <n v="2"/>
    <n v="1"/>
    <n v="0"/>
    <n v="0"/>
    <n v="3"/>
    <n v="6.2"/>
    <n v="42"/>
    <n v="2"/>
    <n v="6.63"/>
    <n v="21"/>
    <n v="19"/>
    <n v="0"/>
    <n v="0"/>
    <n v="4"/>
    <n v="2"/>
    <n v="19"/>
    <n v="0"/>
    <n v="442916.66666666669"/>
  </r>
  <r>
    <n v="431"/>
    <x v="2"/>
    <x v="110"/>
    <x v="0"/>
    <n v="2343750"/>
    <n v="16"/>
    <n v="488"/>
    <n v="300"/>
    <n v="13"/>
    <n v="37.54"/>
    <n v="162.66999999999999"/>
    <n v="78"/>
    <n v="37"/>
    <n v="27"/>
    <n v="3"/>
    <n v="0"/>
    <n v="3"/>
    <n v="0"/>
    <n v="0"/>
    <n v="0"/>
    <n v="0"/>
    <n v="0"/>
    <n v="0"/>
    <n v="0"/>
    <n v="0"/>
    <n v="0"/>
    <n v="0"/>
    <n v="0"/>
    <n v="0"/>
    <n v="2343750"/>
  </r>
  <r>
    <n v="432"/>
    <x v="2"/>
    <x v="113"/>
    <x v="0"/>
    <n v="812500"/>
    <n v="16"/>
    <n v="521"/>
    <n v="384"/>
    <n v="15"/>
    <n v="34.729999999999997"/>
    <n v="135.68"/>
    <n v="97"/>
    <n v="64"/>
    <n v="11"/>
    <n v="5"/>
    <n v="0"/>
    <n v="1"/>
    <n v="0"/>
    <n v="0"/>
    <n v="0"/>
    <n v="0"/>
    <n v="0"/>
    <n v="0"/>
    <n v="0"/>
    <n v="0"/>
    <n v="0"/>
    <n v="0"/>
    <n v="0"/>
    <n v="0"/>
    <n v="812500"/>
  </r>
  <r>
    <n v="433"/>
    <x v="2"/>
    <x v="218"/>
    <x v="0"/>
    <n v="31250"/>
    <n v="1"/>
    <n v="0"/>
    <n v="1"/>
    <n v="1"/>
    <n v="0"/>
    <n v="0"/>
    <n v="0"/>
    <n v="0"/>
    <n v="0"/>
    <n v="0"/>
    <n v="0"/>
    <n v="0"/>
    <n v="23"/>
    <n v="210"/>
    <n v="8"/>
    <n v="9.1300000000000008"/>
    <n v="26.25"/>
    <n v="17.25"/>
    <n v="0"/>
    <n v="0"/>
    <n v="16"/>
    <n v="13"/>
    <n v="47"/>
    <n v="0"/>
    <n v="31250"/>
  </r>
  <r>
    <n v="434"/>
    <x v="2"/>
    <x v="193"/>
    <x v="0"/>
    <n v="285700"/>
    <n v="7"/>
    <n v="73"/>
    <n v="54"/>
    <n v="5"/>
    <n v="14.6"/>
    <n v="135.19"/>
    <n v="28"/>
    <n v="2"/>
    <n v="7"/>
    <n v="0"/>
    <n v="0"/>
    <n v="2"/>
    <n v="6.5"/>
    <n v="59"/>
    <n v="1"/>
    <n v="8.6300000000000008"/>
    <n v="59"/>
    <n v="41"/>
    <n v="0"/>
    <n v="0"/>
    <n v="4"/>
    <n v="1"/>
    <n v="8"/>
    <n v="0"/>
    <n v="288566.66666666669"/>
  </r>
  <r>
    <n v="435"/>
    <x v="2"/>
    <x v="131"/>
    <x v="0"/>
    <n v="1093750"/>
    <n v="16"/>
    <n v="463"/>
    <n v="386"/>
    <n v="15"/>
    <n v="30.87"/>
    <n v="119.95"/>
    <n v="67"/>
    <n v="41"/>
    <n v="14"/>
    <n v="3"/>
    <n v="0"/>
    <n v="1"/>
    <n v="0"/>
    <n v="0"/>
    <n v="0"/>
    <n v="0"/>
    <n v="0"/>
    <n v="0"/>
    <n v="0"/>
    <n v="0"/>
    <n v="0"/>
    <n v="0"/>
    <n v="0"/>
    <n v="0"/>
    <n v="1093750"/>
  </r>
  <r>
    <n v="436"/>
    <x v="2"/>
    <x v="135"/>
    <x v="0"/>
    <n v="343750"/>
    <n v="2"/>
    <n v="7"/>
    <n v="4"/>
    <n v="1"/>
    <n v="7"/>
    <n v="175"/>
    <n v="6"/>
    <n v="0"/>
    <n v="1"/>
    <n v="0"/>
    <n v="0"/>
    <n v="1"/>
    <n v="19"/>
    <n v="163"/>
    <n v="5"/>
    <n v="8.58"/>
    <n v="32.6"/>
    <n v="22.8"/>
    <n v="0"/>
    <n v="0"/>
    <n v="12"/>
    <n v="9"/>
    <n v="44"/>
    <n v="0"/>
    <n v="421250"/>
  </r>
  <r>
    <n v="437"/>
    <x v="2"/>
    <x v="242"/>
    <x v="6"/>
    <n v="28600"/>
    <n v="0"/>
    <n v="0"/>
    <n v="0"/>
    <n v="0"/>
    <n v="0"/>
    <n v="0"/>
    <n v="0"/>
    <n v="0"/>
    <n v="0"/>
    <n v="0"/>
    <n v="0"/>
    <n v="0"/>
    <n v="0"/>
    <n v="0"/>
    <n v="0"/>
    <n v="0"/>
    <n v="0"/>
    <n v="0"/>
    <n v="0"/>
    <n v="0"/>
    <n v="0"/>
    <n v="0"/>
    <n v="0"/>
    <n v="0"/>
    <n v="28600"/>
  </r>
  <r>
    <n v="438"/>
    <x v="2"/>
    <x v="183"/>
    <x v="6"/>
    <n v="1125000"/>
    <n v="1"/>
    <n v="0"/>
    <n v="2"/>
    <n v="0"/>
    <n v="0"/>
    <n v="0"/>
    <n v="0"/>
    <n v="0"/>
    <n v="0"/>
    <n v="0"/>
    <n v="0"/>
    <n v="1"/>
    <n v="22"/>
    <n v="233"/>
    <n v="3"/>
    <n v="10.59"/>
    <n v="77.67"/>
    <n v="44"/>
    <n v="0"/>
    <n v="0"/>
    <n v="23"/>
    <n v="9"/>
    <n v="30"/>
    <n v="0"/>
    <n v="470266.66666666669"/>
  </r>
  <r>
    <n v="439"/>
    <x v="2"/>
    <x v="10"/>
    <x v="6"/>
    <n v="28600"/>
    <n v="0"/>
    <n v="0"/>
    <n v="0"/>
    <n v="0"/>
    <n v="0"/>
    <n v="0"/>
    <n v="0"/>
    <n v="0"/>
    <n v="0"/>
    <n v="0"/>
    <n v="0"/>
    <n v="0"/>
    <n v="10"/>
    <n v="109"/>
    <n v="3"/>
    <n v="10.9"/>
    <n v="36.33"/>
    <n v="20"/>
    <n v="0"/>
    <n v="0"/>
    <n v="12"/>
    <n v="4"/>
    <n v="20"/>
    <n v="0"/>
    <n v="28600"/>
  </r>
  <r>
    <n v="440"/>
    <x v="2"/>
    <x v="197"/>
    <x v="6"/>
    <n v="468750"/>
    <n v="0"/>
    <n v="0"/>
    <n v="0"/>
    <n v="0"/>
    <n v="0"/>
    <n v="0"/>
    <n v="0"/>
    <n v="0"/>
    <n v="0"/>
    <n v="0"/>
    <n v="0"/>
    <n v="0"/>
    <n v="16"/>
    <n v="152"/>
    <n v="3"/>
    <n v="9.5"/>
    <n v="50.67"/>
    <n v="32"/>
    <n v="0"/>
    <n v="0"/>
    <n v="17"/>
    <n v="4"/>
    <n v="38"/>
    <n v="0"/>
    <n v="449375"/>
  </r>
  <r>
    <n v="441"/>
    <x v="2"/>
    <x v="17"/>
    <x v="6"/>
    <n v="312500"/>
    <n v="13"/>
    <n v="490"/>
    <n v="319"/>
    <n v="12"/>
    <n v="40.83"/>
    <n v="153.61000000000001"/>
    <n v="99"/>
    <n v="45"/>
    <n v="34"/>
    <n v="4"/>
    <n v="0"/>
    <n v="1"/>
    <n v="0"/>
    <n v="0"/>
    <n v="0"/>
    <n v="0"/>
    <n v="0"/>
    <n v="0"/>
    <n v="0"/>
    <n v="0"/>
    <n v="0"/>
    <n v="0"/>
    <n v="0"/>
    <n v="0"/>
    <n v="312500"/>
  </r>
  <r>
    <n v="442"/>
    <x v="2"/>
    <x v="21"/>
    <x v="6"/>
    <n v="1200000"/>
    <n v="0"/>
    <n v="0"/>
    <n v="0"/>
    <n v="0"/>
    <n v="0"/>
    <n v="0"/>
    <n v="0"/>
    <n v="0"/>
    <n v="0"/>
    <n v="0"/>
    <n v="0"/>
    <n v="0"/>
    <n v="3"/>
    <n v="35"/>
    <n v="1"/>
    <n v="11.67"/>
    <n v="35"/>
    <n v="18"/>
    <n v="0"/>
    <n v="0"/>
    <n v="3"/>
    <n v="3"/>
    <n v="8"/>
    <n v="0"/>
    <n v="1200000"/>
  </r>
  <r>
    <n v="443"/>
    <x v="2"/>
    <x v="23"/>
    <x v="6"/>
    <n v="468750"/>
    <n v="10"/>
    <n v="210"/>
    <n v="164"/>
    <n v="8"/>
    <n v="26.25"/>
    <n v="128.05000000000001"/>
    <n v="59"/>
    <n v="19"/>
    <n v="7"/>
    <n v="1"/>
    <n v="0"/>
    <n v="2"/>
    <n v="0"/>
    <n v="0"/>
    <n v="0"/>
    <n v="0"/>
    <n v="0"/>
    <n v="0"/>
    <n v="0"/>
    <n v="0"/>
    <n v="0"/>
    <n v="0"/>
    <n v="0"/>
    <n v="0"/>
    <n v="227650"/>
  </r>
  <r>
    <n v="444"/>
    <x v="2"/>
    <x v="178"/>
    <x v="6"/>
    <n v="42900"/>
    <n v="0"/>
    <n v="0"/>
    <n v="0"/>
    <n v="0"/>
    <n v="0"/>
    <n v="0"/>
    <n v="0"/>
    <n v="0"/>
    <n v="0"/>
    <n v="0"/>
    <n v="0"/>
    <n v="0"/>
    <n v="0"/>
    <n v="0"/>
    <n v="0"/>
    <n v="0"/>
    <n v="0"/>
    <n v="0"/>
    <n v="0"/>
    <n v="0"/>
    <n v="0"/>
    <n v="0"/>
    <n v="0"/>
    <n v="0"/>
    <n v="42900"/>
  </r>
  <r>
    <n v="445"/>
    <x v="2"/>
    <x v="219"/>
    <x v="6"/>
    <n v="107100"/>
    <n v="3"/>
    <n v="3"/>
    <n v="7"/>
    <n v="2"/>
    <n v="1.5"/>
    <n v="42.86"/>
    <n v="2"/>
    <n v="0"/>
    <n v="0"/>
    <n v="0"/>
    <n v="0"/>
    <n v="1"/>
    <n v="23"/>
    <n v="222"/>
    <n v="7"/>
    <n v="9.65"/>
    <n v="31.71"/>
    <n v="19.71"/>
    <n v="0"/>
    <n v="0"/>
    <n v="25"/>
    <n v="6"/>
    <n v="47"/>
    <n v="0"/>
    <n v="107100"/>
  </r>
  <r>
    <n v="446"/>
    <x v="2"/>
    <x v="39"/>
    <x v="6"/>
    <n v="28600"/>
    <n v="1"/>
    <n v="20"/>
    <n v="12"/>
    <n v="0"/>
    <n v="0"/>
    <n v="166.67"/>
    <n v="20"/>
    <n v="2"/>
    <n v="1"/>
    <n v="0"/>
    <n v="0"/>
    <n v="1"/>
    <n v="5"/>
    <n v="48"/>
    <n v="0"/>
    <n v="9.6"/>
    <n v="0"/>
    <n v="0"/>
    <n v="0"/>
    <n v="0"/>
    <n v="3"/>
    <n v="3"/>
    <n v="7"/>
    <n v="0"/>
    <n v="28600"/>
  </r>
  <r>
    <n v="447"/>
    <x v="2"/>
    <x v="166"/>
    <x v="6"/>
    <n v="875000"/>
    <n v="1"/>
    <n v="5"/>
    <n v="6"/>
    <n v="1"/>
    <n v="5"/>
    <n v="83.33"/>
    <n v="5"/>
    <n v="0"/>
    <n v="0"/>
    <n v="0"/>
    <n v="0"/>
    <n v="0"/>
    <n v="0"/>
    <n v="0"/>
    <n v="0"/>
    <n v="0"/>
    <n v="0"/>
    <n v="0"/>
    <n v="0"/>
    <n v="0"/>
    <n v="0"/>
    <n v="0"/>
    <n v="0"/>
    <n v="0"/>
    <n v="607133.33333333337"/>
  </r>
  <r>
    <n v="448"/>
    <x v="2"/>
    <x v="62"/>
    <x v="6"/>
    <n v="1718750"/>
    <n v="14"/>
    <n v="593"/>
    <n v="438"/>
    <n v="11"/>
    <n v="53.91"/>
    <n v="135.38999999999999"/>
    <n v="100"/>
    <n v="49"/>
    <n v="25"/>
    <n v="6"/>
    <n v="1"/>
    <n v="3"/>
    <n v="0"/>
    <n v="0"/>
    <n v="0"/>
    <n v="0"/>
    <n v="0"/>
    <n v="0"/>
    <n v="0"/>
    <n v="0"/>
    <n v="0"/>
    <n v="0"/>
    <n v="0"/>
    <n v="0"/>
    <n v="1718750"/>
  </r>
  <r>
    <n v="449"/>
    <x v="2"/>
    <x v="69"/>
    <x v="6"/>
    <n v="28600"/>
    <n v="3"/>
    <n v="3"/>
    <n v="5"/>
    <n v="1"/>
    <n v="3"/>
    <n v="60"/>
    <n v="1"/>
    <n v="0"/>
    <n v="0"/>
    <n v="0"/>
    <n v="0"/>
    <n v="2"/>
    <n v="34"/>
    <n v="255"/>
    <n v="5"/>
    <n v="7.5"/>
    <n v="51"/>
    <n v="40.799999999999997"/>
    <n v="0"/>
    <n v="0"/>
    <n v="20"/>
    <n v="6"/>
    <n v="60"/>
    <n v="0"/>
    <n v="28600"/>
  </r>
  <r>
    <n v="450"/>
    <x v="2"/>
    <x v="74"/>
    <x v="6"/>
    <n v="156250"/>
    <n v="13"/>
    <n v="332"/>
    <n v="234"/>
    <n v="13"/>
    <n v="25.54"/>
    <n v="141.88"/>
    <n v="58"/>
    <n v="26"/>
    <n v="14"/>
    <n v="2"/>
    <n v="0"/>
    <n v="0"/>
    <n v="0"/>
    <n v="0"/>
    <n v="0"/>
    <n v="0"/>
    <n v="0"/>
    <n v="0"/>
    <n v="0"/>
    <n v="0"/>
    <n v="0"/>
    <n v="0"/>
    <n v="0"/>
    <n v="0"/>
    <n v="156250"/>
  </r>
  <r>
    <n v="451"/>
    <x v="2"/>
    <x v="75"/>
    <x v="6"/>
    <n v="218750"/>
    <n v="12"/>
    <n v="165"/>
    <n v="120"/>
    <n v="4"/>
    <n v="41.25"/>
    <n v="137.5"/>
    <n v="33"/>
    <n v="10"/>
    <n v="4"/>
    <n v="0"/>
    <n v="0"/>
    <n v="8"/>
    <n v="2"/>
    <n v="26"/>
    <n v="0"/>
    <n v="13"/>
    <n v="0"/>
    <n v="0"/>
    <n v="0"/>
    <n v="0"/>
    <n v="1"/>
    <n v="2"/>
    <n v="1"/>
    <n v="0"/>
    <n v="218750"/>
  </r>
  <r>
    <n v="452"/>
    <x v="2"/>
    <x v="76"/>
    <x v="6"/>
    <n v="142900"/>
    <n v="0"/>
    <n v="0"/>
    <n v="0"/>
    <n v="0"/>
    <n v="0"/>
    <n v="0"/>
    <n v="0"/>
    <n v="0"/>
    <n v="0"/>
    <n v="0"/>
    <n v="0"/>
    <n v="0"/>
    <n v="0"/>
    <n v="0"/>
    <n v="0"/>
    <n v="0"/>
    <n v="0"/>
    <n v="0"/>
    <n v="0"/>
    <n v="0"/>
    <n v="0"/>
    <n v="0"/>
    <n v="0"/>
    <n v="0"/>
    <n v="371450"/>
  </r>
  <r>
    <n v="453"/>
    <x v="2"/>
    <x v="81"/>
    <x v="6"/>
    <n v="685700"/>
    <n v="2"/>
    <n v="1"/>
    <n v="2"/>
    <n v="1"/>
    <n v="1"/>
    <n v="50"/>
    <n v="1"/>
    <n v="0"/>
    <n v="0"/>
    <n v="0"/>
    <n v="0"/>
    <n v="1"/>
    <n v="54"/>
    <n v="469"/>
    <n v="19"/>
    <n v="8.69"/>
    <n v="24.68"/>
    <n v="17.05"/>
    <n v="0"/>
    <n v="0"/>
    <n v="47"/>
    <n v="19"/>
    <n v="120"/>
    <n v="0"/>
    <n v="685700"/>
  </r>
  <r>
    <n v="454"/>
    <x v="2"/>
    <x v="85"/>
    <x v="6"/>
    <n v="625000"/>
    <n v="2"/>
    <n v="0"/>
    <n v="4"/>
    <n v="1"/>
    <n v="0"/>
    <n v="0"/>
    <n v="0"/>
    <n v="0"/>
    <n v="0"/>
    <n v="0"/>
    <n v="0"/>
    <n v="1"/>
    <n v="19"/>
    <n v="191"/>
    <n v="3"/>
    <n v="10.050000000000001"/>
    <n v="63.67"/>
    <n v="38"/>
    <n v="0"/>
    <n v="0"/>
    <n v="13"/>
    <n v="9"/>
    <n v="37"/>
    <n v="0"/>
    <n v="625000"/>
  </r>
  <r>
    <n v="455"/>
    <x v="2"/>
    <x v="87"/>
    <x v="6"/>
    <n v="600000"/>
    <n v="6"/>
    <n v="168"/>
    <n v="107"/>
    <n v="6"/>
    <n v="28"/>
    <n v="157.01"/>
    <n v="48"/>
    <n v="10"/>
    <n v="14"/>
    <n v="0"/>
    <n v="0"/>
    <n v="0"/>
    <n v="0"/>
    <n v="0"/>
    <n v="0"/>
    <n v="0"/>
    <n v="0"/>
    <n v="0"/>
    <n v="0"/>
    <n v="0"/>
    <n v="0"/>
    <n v="0"/>
    <n v="0"/>
    <n v="0"/>
    <n v="600000"/>
  </r>
  <r>
    <n v="456"/>
    <x v="2"/>
    <x v="243"/>
    <x v="6"/>
    <n v="685700"/>
    <n v="0"/>
    <n v="0"/>
    <n v="0"/>
    <n v="0"/>
    <n v="0"/>
    <n v="0"/>
    <n v="0"/>
    <n v="0"/>
    <n v="0"/>
    <n v="0"/>
    <n v="0"/>
    <n v="0"/>
    <n v="0"/>
    <n v="0"/>
    <n v="0"/>
    <n v="0"/>
    <n v="0"/>
    <n v="0"/>
    <n v="0"/>
    <n v="0"/>
    <n v="0"/>
    <n v="0"/>
    <n v="0"/>
    <n v="0"/>
    <n v="685700"/>
  </r>
  <r>
    <n v="457"/>
    <x v="2"/>
    <x v="99"/>
    <x v="6"/>
    <n v="1187500"/>
    <n v="6"/>
    <n v="42"/>
    <n v="28"/>
    <n v="5"/>
    <n v="8.4"/>
    <n v="150"/>
    <n v="17"/>
    <n v="3"/>
    <n v="3"/>
    <n v="0"/>
    <n v="0"/>
    <n v="1"/>
    <n v="55"/>
    <n v="400"/>
    <n v="15"/>
    <n v="7.27"/>
    <n v="26.67"/>
    <n v="22"/>
    <n v="0"/>
    <n v="0"/>
    <n v="20"/>
    <n v="15"/>
    <n v="100"/>
    <n v="0"/>
    <n v="1129166.6666666667"/>
  </r>
  <r>
    <n v="458"/>
    <x v="2"/>
    <x v="125"/>
    <x v="6"/>
    <n v="1028600"/>
    <n v="8"/>
    <n v="95"/>
    <n v="55"/>
    <n v="4"/>
    <n v="23.75"/>
    <n v="172.73"/>
    <n v="55"/>
    <n v="13"/>
    <n v="3"/>
    <n v="1"/>
    <n v="0"/>
    <n v="4"/>
    <n v="33"/>
    <n v="323"/>
    <n v="10"/>
    <n v="9.7899999999999991"/>
    <n v="32.299999999999997"/>
    <n v="19.8"/>
    <n v="1"/>
    <n v="0"/>
    <n v="31"/>
    <n v="12"/>
    <n v="61"/>
    <n v="0"/>
    <n v="866666.66666666663"/>
  </r>
  <r>
    <n v="459"/>
    <x v="2"/>
    <x v="126"/>
    <x v="6"/>
    <n v="35700"/>
    <n v="5"/>
    <n v="180"/>
    <n v="143"/>
    <n v="4"/>
    <n v="45"/>
    <n v="125.87"/>
    <n v="67"/>
    <n v="19"/>
    <n v="4"/>
    <n v="1"/>
    <n v="0"/>
    <n v="1"/>
    <n v="0.2"/>
    <n v="6"/>
    <n v="0"/>
    <n v="18"/>
    <n v="0"/>
    <n v="0"/>
    <n v="0"/>
    <n v="0"/>
    <n v="1"/>
    <n v="0"/>
    <n v="0"/>
    <n v="0"/>
    <n v="35700"/>
  </r>
  <r>
    <n v="460"/>
    <x v="2"/>
    <x v="157"/>
    <x v="2"/>
    <n v="28600"/>
    <n v="0"/>
    <n v="0"/>
    <n v="0"/>
    <n v="0"/>
    <n v="0"/>
    <n v="0"/>
    <n v="0"/>
    <n v="0"/>
    <n v="0"/>
    <n v="0"/>
    <n v="0"/>
    <n v="0"/>
    <n v="0"/>
    <n v="0"/>
    <n v="0"/>
    <n v="0"/>
    <n v="0"/>
    <n v="0"/>
    <n v="0"/>
    <n v="0"/>
    <n v="0"/>
    <n v="0"/>
    <n v="0"/>
    <n v="0"/>
    <n v="28600"/>
  </r>
  <r>
    <n v="461"/>
    <x v="2"/>
    <x v="3"/>
    <x v="2"/>
    <n v="1328130"/>
    <n v="13"/>
    <n v="510"/>
    <n v="249"/>
    <n v="9"/>
    <n v="56.67"/>
    <n v="204.82"/>
    <n v="80"/>
    <n v="31"/>
    <n v="52"/>
    <n v="4"/>
    <n v="0"/>
    <n v="4"/>
    <n v="30.1"/>
    <n v="287"/>
    <n v="11"/>
    <n v="9.51"/>
    <n v="26.09"/>
    <n v="16.45"/>
    <n v="0"/>
    <n v="0"/>
    <n v="28"/>
    <n v="14"/>
    <n v="61"/>
    <n v="0"/>
    <n v="1328130"/>
  </r>
  <r>
    <n v="462"/>
    <x v="2"/>
    <x v="16"/>
    <x v="2"/>
    <n v="1500000"/>
    <n v="13"/>
    <n v="405"/>
    <n v="290"/>
    <n v="13"/>
    <n v="31.15"/>
    <n v="139.66"/>
    <n v="82"/>
    <n v="41"/>
    <n v="22"/>
    <n v="4"/>
    <n v="0"/>
    <n v="0"/>
    <n v="0"/>
    <n v="0"/>
    <n v="0"/>
    <n v="0"/>
    <n v="0"/>
    <n v="0"/>
    <n v="0"/>
    <n v="0"/>
    <n v="0"/>
    <n v="0"/>
    <n v="0"/>
    <n v="0"/>
    <n v="690466.66666666663"/>
  </r>
  <r>
    <n v="463"/>
    <x v="2"/>
    <x v="244"/>
    <x v="2"/>
    <n v="714300"/>
    <n v="2"/>
    <n v="11"/>
    <n v="10"/>
    <n v="2"/>
    <n v="5.5"/>
    <n v="110"/>
    <n v="6"/>
    <n v="1"/>
    <n v="0"/>
    <n v="0"/>
    <n v="0"/>
    <n v="0"/>
    <n v="3"/>
    <n v="29"/>
    <n v="0"/>
    <n v="9.67"/>
    <n v="0"/>
    <n v="0"/>
    <n v="0"/>
    <n v="0"/>
    <n v="4"/>
    <n v="0"/>
    <n v="6"/>
    <n v="0"/>
    <n v="714300"/>
  </r>
  <r>
    <n v="464"/>
    <x v="2"/>
    <x v="223"/>
    <x v="2"/>
    <n v="107100"/>
    <n v="1"/>
    <n v="1"/>
    <n v="5"/>
    <n v="0"/>
    <n v="0"/>
    <n v="20"/>
    <n v="1"/>
    <n v="0"/>
    <n v="0"/>
    <n v="0"/>
    <n v="0"/>
    <n v="1"/>
    <n v="27"/>
    <n v="238"/>
    <n v="7"/>
    <n v="8.81"/>
    <n v="34"/>
    <n v="23.14"/>
    <n v="0"/>
    <n v="0"/>
    <n v="23"/>
    <n v="7"/>
    <n v="51"/>
    <n v="0"/>
    <n v="107100"/>
  </r>
  <r>
    <n v="465"/>
    <x v="2"/>
    <x v="245"/>
    <x v="2"/>
    <n v="142900"/>
    <n v="1"/>
    <n v="0"/>
    <n v="1"/>
    <n v="1"/>
    <n v="0"/>
    <n v="0"/>
    <n v="0"/>
    <n v="0"/>
    <n v="0"/>
    <n v="0"/>
    <n v="0"/>
    <n v="0"/>
    <n v="0"/>
    <n v="0"/>
    <n v="0"/>
    <n v="0"/>
    <n v="0"/>
    <n v="0"/>
    <n v="0"/>
    <n v="0"/>
    <n v="0"/>
    <n v="0"/>
    <n v="0"/>
    <n v="0"/>
    <n v="142900"/>
  </r>
  <r>
    <n v="466"/>
    <x v="2"/>
    <x v="186"/>
    <x v="2"/>
    <n v="120000"/>
    <n v="1"/>
    <n v="9"/>
    <n v="3"/>
    <n v="0"/>
    <n v="0"/>
    <n v="300"/>
    <n v="9"/>
    <n v="0"/>
    <n v="1"/>
    <n v="0"/>
    <n v="0"/>
    <n v="1"/>
    <n v="2"/>
    <n v="34"/>
    <n v="0"/>
    <n v="17"/>
    <n v="0"/>
    <n v="0"/>
    <n v="0"/>
    <n v="0"/>
    <n v="2"/>
    <n v="3"/>
    <n v="1"/>
    <n v="0"/>
    <n v="74300"/>
  </r>
  <r>
    <n v="467"/>
    <x v="2"/>
    <x v="58"/>
    <x v="2"/>
    <n v="1156250"/>
    <n v="12"/>
    <n v="253"/>
    <n v="173"/>
    <n v="8"/>
    <n v="31.62"/>
    <n v="146.24"/>
    <n v="97"/>
    <n v="22"/>
    <n v="14"/>
    <n v="2"/>
    <n v="0"/>
    <n v="4"/>
    <n v="0"/>
    <n v="0"/>
    <n v="0"/>
    <n v="0"/>
    <n v="0"/>
    <n v="0"/>
    <n v="0"/>
    <n v="0"/>
    <n v="0"/>
    <n v="0"/>
    <n v="0"/>
    <n v="0"/>
    <n v="1156250"/>
  </r>
  <r>
    <n v="468"/>
    <x v="2"/>
    <x v="167"/>
    <x v="2"/>
    <n v="906250"/>
    <n v="3"/>
    <n v="12"/>
    <n v="8"/>
    <n v="2"/>
    <n v="6"/>
    <n v="150"/>
    <n v="10"/>
    <n v="1"/>
    <n v="0"/>
    <n v="0"/>
    <n v="0"/>
    <n v="1"/>
    <n v="33"/>
    <n v="286"/>
    <n v="4"/>
    <n v="8.67"/>
    <n v="71.5"/>
    <n v="49.5"/>
    <n v="0"/>
    <n v="0"/>
    <n v="19"/>
    <n v="13"/>
    <n v="54"/>
    <n v="0"/>
    <n v="613700"/>
  </r>
  <r>
    <n v="469"/>
    <x v="2"/>
    <x v="67"/>
    <x v="2"/>
    <n v="228600"/>
    <n v="0"/>
    <n v="0"/>
    <n v="0"/>
    <n v="0"/>
    <n v="0"/>
    <n v="0"/>
    <n v="0"/>
    <n v="0"/>
    <n v="0"/>
    <n v="0"/>
    <n v="0"/>
    <n v="0"/>
    <n v="17"/>
    <n v="183"/>
    <n v="2"/>
    <n v="10.76"/>
    <n v="91.5"/>
    <n v="51"/>
    <n v="0"/>
    <n v="0"/>
    <n v="20"/>
    <n v="7"/>
    <n v="30"/>
    <n v="0"/>
    <n v="228600"/>
  </r>
  <r>
    <n v="470"/>
    <x v="2"/>
    <x v="71"/>
    <x v="2"/>
    <n v="15620"/>
    <n v="1"/>
    <n v="0"/>
    <n v="2"/>
    <n v="1"/>
    <n v="0"/>
    <n v="0"/>
    <n v="0"/>
    <n v="0"/>
    <n v="0"/>
    <n v="0"/>
    <n v="0"/>
    <n v="0"/>
    <n v="40.200000000000003"/>
    <n v="377"/>
    <n v="4"/>
    <n v="9.35"/>
    <n v="94.25"/>
    <n v="60.5"/>
    <n v="0"/>
    <n v="0"/>
    <n v="49"/>
    <n v="10"/>
    <n v="99"/>
    <n v="0"/>
    <n v="15620"/>
  </r>
  <r>
    <n v="471"/>
    <x v="2"/>
    <x v="88"/>
    <x v="2"/>
    <n v="531250"/>
    <n v="11"/>
    <n v="344"/>
    <n v="235"/>
    <n v="10"/>
    <n v="34.4"/>
    <n v="146.38"/>
    <n v="85"/>
    <n v="27"/>
    <n v="21"/>
    <n v="3"/>
    <n v="0"/>
    <n v="1"/>
    <n v="8"/>
    <n v="72"/>
    <n v="3"/>
    <n v="9"/>
    <n v="24"/>
    <n v="16"/>
    <n v="0"/>
    <n v="0"/>
    <n v="6"/>
    <n v="3"/>
    <n v="15"/>
    <n v="0"/>
    <n v="531250"/>
  </r>
  <r>
    <n v="472"/>
    <x v="2"/>
    <x v="205"/>
    <x v="2"/>
    <n v="28600"/>
    <n v="1"/>
    <n v="7"/>
    <n v="16"/>
    <n v="1"/>
    <n v="7"/>
    <n v="43.75"/>
    <n v="7"/>
    <n v="1"/>
    <n v="0"/>
    <n v="0"/>
    <n v="0"/>
    <n v="0"/>
    <n v="0"/>
    <n v="0"/>
    <n v="0"/>
    <n v="0"/>
    <n v="0"/>
    <n v="0"/>
    <n v="0"/>
    <n v="0"/>
    <n v="0"/>
    <n v="0"/>
    <n v="0"/>
    <n v="0"/>
    <n v="28600"/>
  </r>
  <r>
    <n v="473"/>
    <x v="2"/>
    <x v="94"/>
    <x v="2"/>
    <n v="656250"/>
    <n v="5"/>
    <n v="42"/>
    <n v="37"/>
    <n v="3"/>
    <n v="14"/>
    <n v="113.51"/>
    <n v="14"/>
    <n v="4"/>
    <n v="2"/>
    <n v="0"/>
    <n v="0"/>
    <n v="2"/>
    <n v="44.3"/>
    <n v="399"/>
    <n v="10"/>
    <n v="8.9700000000000006"/>
    <n v="39.9"/>
    <n v="26.7"/>
    <n v="0"/>
    <n v="0"/>
    <n v="31"/>
    <n v="21"/>
    <n v="87"/>
    <n v="0"/>
    <n v="654483.33333333337"/>
  </r>
  <r>
    <n v="474"/>
    <x v="2"/>
    <x v="169"/>
    <x v="2"/>
    <n v="125000"/>
    <n v="3"/>
    <n v="37"/>
    <n v="34"/>
    <n v="2"/>
    <n v="18.5"/>
    <n v="108.82"/>
    <n v="30"/>
    <n v="1"/>
    <n v="2"/>
    <n v="0"/>
    <n v="0"/>
    <n v="1"/>
    <n v="0"/>
    <n v="0"/>
    <n v="0"/>
    <n v="0"/>
    <n v="0"/>
    <n v="0"/>
    <n v="0"/>
    <n v="0"/>
    <n v="0"/>
    <n v="0"/>
    <n v="0"/>
    <n v="0"/>
    <n v="125000"/>
  </r>
  <r>
    <n v="475"/>
    <x v="2"/>
    <x v="112"/>
    <x v="2"/>
    <n v="1000000"/>
    <n v="11"/>
    <n v="282"/>
    <n v="245"/>
    <n v="9"/>
    <n v="31.33"/>
    <n v="115.1"/>
    <n v="67"/>
    <n v="28"/>
    <n v="10"/>
    <n v="1"/>
    <n v="0"/>
    <n v="2"/>
    <n v="0"/>
    <n v="0"/>
    <n v="0"/>
    <n v="0"/>
    <n v="0"/>
    <n v="0"/>
    <n v="0"/>
    <n v="0"/>
    <n v="0"/>
    <n v="0"/>
    <n v="0"/>
    <n v="0"/>
    <n v="619066.66666666663"/>
  </r>
  <r>
    <n v="476"/>
    <x v="2"/>
    <x v="170"/>
    <x v="2"/>
    <n v="16000"/>
    <n v="0"/>
    <n v="0"/>
    <n v="0"/>
    <n v="0"/>
    <n v="0"/>
    <n v="0"/>
    <n v="0"/>
    <n v="0"/>
    <n v="0"/>
    <n v="0"/>
    <n v="0"/>
    <n v="0"/>
    <n v="12"/>
    <n v="85"/>
    <n v="2"/>
    <n v="7.08"/>
    <n v="42.5"/>
    <n v="36"/>
    <n v="0"/>
    <n v="0"/>
    <n v="8"/>
    <n v="3"/>
    <n v="31"/>
    <n v="0"/>
    <n v="16000"/>
  </r>
  <r>
    <n v="477"/>
    <x v="2"/>
    <x v="122"/>
    <x v="2"/>
    <n v="468750"/>
    <n v="0"/>
    <n v="0"/>
    <n v="0"/>
    <n v="0"/>
    <n v="0"/>
    <n v="0"/>
    <n v="0"/>
    <n v="0"/>
    <n v="0"/>
    <n v="0"/>
    <n v="0"/>
    <n v="0"/>
    <n v="0"/>
    <n v="0"/>
    <n v="0"/>
    <n v="0"/>
    <n v="0"/>
    <n v="0"/>
    <n v="0"/>
    <n v="0"/>
    <n v="0"/>
    <n v="0"/>
    <n v="0"/>
    <n v="0"/>
    <n v="468750"/>
  </r>
  <r>
    <n v="478"/>
    <x v="2"/>
    <x v="123"/>
    <x v="2"/>
    <n v="281250"/>
    <n v="13"/>
    <n v="296"/>
    <n v="238"/>
    <n v="9"/>
    <n v="32.89"/>
    <n v="124.37"/>
    <n v="76"/>
    <n v="21"/>
    <n v="10"/>
    <n v="3"/>
    <n v="0"/>
    <n v="4"/>
    <n v="0"/>
    <n v="0"/>
    <n v="0"/>
    <n v="0"/>
    <n v="0"/>
    <n v="0"/>
    <n v="0"/>
    <n v="0"/>
    <n v="0"/>
    <n v="0"/>
    <n v="0"/>
    <n v="0"/>
    <n v="281250"/>
  </r>
  <r>
    <n v="479"/>
    <x v="2"/>
    <x v="129"/>
    <x v="2"/>
    <n v="1953130"/>
    <n v="8"/>
    <n v="143"/>
    <n v="86"/>
    <n v="8"/>
    <n v="17.88"/>
    <n v="166.28"/>
    <n v="47"/>
    <n v="17"/>
    <n v="9"/>
    <n v="0"/>
    <n v="0"/>
    <n v="0"/>
    <n v="44.2"/>
    <n v="347"/>
    <n v="10"/>
    <n v="7.83"/>
    <n v="34.700000000000003"/>
    <n v="26.6"/>
    <n v="0"/>
    <n v="0"/>
    <n v="27"/>
    <n v="13"/>
    <n v="96"/>
    <n v="0"/>
    <n v="1953130"/>
  </r>
  <r>
    <n v="480"/>
    <x v="2"/>
    <x v="246"/>
    <x v="2"/>
    <n v="28600"/>
    <n v="0"/>
    <n v="0"/>
    <n v="0"/>
    <n v="0"/>
    <n v="0"/>
    <n v="0"/>
    <n v="0"/>
    <n v="0"/>
    <n v="0"/>
    <n v="0"/>
    <n v="0"/>
    <n v="0"/>
    <n v="0"/>
    <n v="0"/>
    <n v="0"/>
    <n v="0"/>
    <n v="0"/>
    <n v="0"/>
    <n v="0"/>
    <n v="0"/>
    <n v="0"/>
    <n v="0"/>
    <n v="0"/>
    <n v="0"/>
    <n v="28600"/>
  </r>
  <r>
    <n v="481"/>
    <x v="2"/>
    <x v="247"/>
    <x v="2"/>
    <n v="28600"/>
    <n v="1"/>
    <n v="0"/>
    <n v="1"/>
    <n v="0"/>
    <n v="0"/>
    <n v="0"/>
    <n v="0"/>
    <n v="0"/>
    <n v="0"/>
    <n v="0"/>
    <n v="0"/>
    <n v="1"/>
    <n v="5"/>
    <n v="57"/>
    <n v="1"/>
    <n v="11.4"/>
    <n v="57"/>
    <n v="30"/>
    <n v="0"/>
    <n v="0"/>
    <n v="6"/>
    <n v="2"/>
    <n v="8"/>
    <n v="0"/>
    <n v="28600"/>
  </r>
  <r>
    <n v="482"/>
    <x v="2"/>
    <x v="4"/>
    <x v="3"/>
    <n v="116667"/>
    <n v="0"/>
    <n v="0"/>
    <n v="0"/>
    <n v="0"/>
    <n v="0"/>
    <n v="0"/>
    <n v="0"/>
    <n v="0"/>
    <n v="0"/>
    <n v="0"/>
    <n v="0"/>
    <n v="0"/>
    <n v="0"/>
    <n v="0"/>
    <n v="0"/>
    <n v="0"/>
    <n v="0"/>
    <n v="0"/>
    <n v="0"/>
    <n v="0"/>
    <n v="0"/>
    <n v="0"/>
    <n v="0"/>
    <n v="0"/>
    <n v="286883.5"/>
  </r>
  <r>
    <n v="483"/>
    <x v="2"/>
    <x v="7"/>
    <x v="3"/>
    <n v="114300"/>
    <n v="0"/>
    <n v="0"/>
    <n v="0"/>
    <n v="0"/>
    <n v="0"/>
    <n v="0"/>
    <n v="0"/>
    <n v="0"/>
    <n v="0"/>
    <n v="0"/>
    <n v="0"/>
    <n v="0"/>
    <n v="0"/>
    <n v="0"/>
    <n v="0"/>
    <n v="0"/>
    <n v="0"/>
    <n v="0"/>
    <n v="0"/>
    <n v="0"/>
    <n v="0"/>
    <n v="0"/>
    <n v="0"/>
    <n v="0"/>
    <n v="114300"/>
  </r>
  <r>
    <n v="484"/>
    <x v="2"/>
    <x v="173"/>
    <x v="3"/>
    <n v="31250"/>
    <n v="0"/>
    <n v="0"/>
    <n v="0"/>
    <n v="0"/>
    <n v="0"/>
    <n v="0"/>
    <n v="0"/>
    <n v="0"/>
    <n v="0"/>
    <n v="0"/>
    <n v="0"/>
    <n v="0"/>
    <n v="0"/>
    <n v="0"/>
    <n v="0"/>
    <n v="0"/>
    <n v="0"/>
    <n v="0"/>
    <n v="0"/>
    <n v="0"/>
    <n v="0"/>
    <n v="0"/>
    <n v="0"/>
    <n v="0"/>
    <n v="31250"/>
  </r>
  <r>
    <n v="485"/>
    <x v="2"/>
    <x v="175"/>
    <x v="3"/>
    <n v="31250"/>
    <n v="0"/>
    <n v="0"/>
    <n v="0"/>
    <n v="0"/>
    <n v="0"/>
    <n v="0"/>
    <n v="0"/>
    <n v="0"/>
    <n v="0"/>
    <n v="0"/>
    <n v="0"/>
    <n v="0"/>
    <n v="2"/>
    <n v="11"/>
    <n v="1"/>
    <n v="5.5"/>
    <n v="11"/>
    <n v="12"/>
    <n v="0"/>
    <n v="0"/>
    <n v="0"/>
    <n v="0"/>
    <n v="4"/>
    <n v="0"/>
    <n v="31250"/>
  </r>
  <r>
    <n v="486"/>
    <x v="2"/>
    <x v="248"/>
    <x v="3"/>
    <n v="485700"/>
    <n v="1"/>
    <n v="3"/>
    <n v="3"/>
    <n v="0"/>
    <n v="0"/>
    <n v="100"/>
    <n v="3"/>
    <n v="0"/>
    <n v="0"/>
    <n v="0"/>
    <n v="0"/>
    <n v="1"/>
    <n v="4"/>
    <n v="51"/>
    <n v="0"/>
    <n v="12.75"/>
    <n v="0"/>
    <n v="0"/>
    <n v="0"/>
    <n v="0"/>
    <n v="7"/>
    <n v="2"/>
    <n v="7"/>
    <n v="0"/>
    <n v="485700"/>
  </r>
  <r>
    <n v="487"/>
    <x v="2"/>
    <x v="164"/>
    <x v="3"/>
    <n v="343750"/>
    <n v="3"/>
    <n v="18"/>
    <n v="17"/>
    <n v="2"/>
    <n v="9"/>
    <n v="105.88"/>
    <n v="13"/>
    <n v="1"/>
    <n v="1"/>
    <n v="0"/>
    <n v="0"/>
    <n v="1"/>
    <n v="2"/>
    <n v="27"/>
    <n v="1"/>
    <n v="13.5"/>
    <n v="27"/>
    <n v="12"/>
    <n v="0"/>
    <n v="0"/>
    <n v="4"/>
    <n v="1"/>
    <n v="2"/>
    <n v="0"/>
    <n v="225425"/>
  </r>
  <r>
    <n v="488"/>
    <x v="2"/>
    <x v="31"/>
    <x v="3"/>
    <n v="593750"/>
    <n v="3"/>
    <n v="48"/>
    <n v="52"/>
    <n v="3"/>
    <n v="16"/>
    <n v="92.31"/>
    <n v="32"/>
    <n v="4"/>
    <n v="2"/>
    <n v="0"/>
    <n v="0"/>
    <n v="0"/>
    <n v="0"/>
    <n v="0"/>
    <n v="0"/>
    <n v="0"/>
    <n v="0"/>
    <n v="0"/>
    <n v="0"/>
    <n v="0"/>
    <n v="0"/>
    <n v="0"/>
    <n v="0"/>
    <n v="0"/>
    <n v="593750"/>
  </r>
  <r>
    <n v="489"/>
    <x v="2"/>
    <x v="40"/>
    <x v="3"/>
    <n v="1718750"/>
    <n v="15"/>
    <n v="402"/>
    <n v="210"/>
    <n v="9"/>
    <n v="44.67"/>
    <n v="191.43"/>
    <n v="91"/>
    <n v="28"/>
    <n v="29"/>
    <n v="1"/>
    <n v="0"/>
    <n v="6"/>
    <n v="42.3"/>
    <n v="390"/>
    <n v="14"/>
    <n v="9.18"/>
    <n v="27.86"/>
    <n v="18.21"/>
    <n v="0"/>
    <n v="0"/>
    <n v="28"/>
    <n v="23"/>
    <n v="94"/>
    <n v="0"/>
    <n v="1718750"/>
  </r>
  <r>
    <n v="490"/>
    <x v="2"/>
    <x v="42"/>
    <x v="3"/>
    <n v="968750"/>
    <n v="6"/>
    <n v="101"/>
    <n v="100"/>
    <n v="6"/>
    <n v="16.829999999999998"/>
    <n v="101"/>
    <n v="28"/>
    <n v="8"/>
    <n v="4"/>
    <n v="0"/>
    <n v="0"/>
    <n v="0"/>
    <n v="0"/>
    <n v="0"/>
    <n v="0"/>
    <n v="0"/>
    <n v="0"/>
    <n v="0"/>
    <n v="0"/>
    <n v="0"/>
    <n v="0"/>
    <n v="0"/>
    <n v="0"/>
    <n v="0"/>
    <n v="968750"/>
  </r>
  <r>
    <n v="491"/>
    <x v="2"/>
    <x v="44"/>
    <x v="3"/>
    <n v="78130"/>
    <n v="0"/>
    <n v="0"/>
    <n v="0"/>
    <n v="0"/>
    <n v="0"/>
    <n v="0"/>
    <n v="0"/>
    <n v="0"/>
    <n v="0"/>
    <n v="0"/>
    <n v="0"/>
    <n v="0"/>
    <n v="7"/>
    <n v="50"/>
    <n v="1"/>
    <n v="7.14"/>
    <n v="50"/>
    <n v="42"/>
    <n v="0"/>
    <n v="0"/>
    <n v="2"/>
    <n v="3"/>
    <n v="18"/>
    <n v="0"/>
    <n v="78130"/>
  </r>
  <r>
    <n v="492"/>
    <x v="2"/>
    <x v="49"/>
    <x v="3"/>
    <n v="1093750"/>
    <n v="1"/>
    <n v="0"/>
    <n v="1"/>
    <n v="0"/>
    <n v="0"/>
    <n v="0"/>
    <n v="0"/>
    <n v="0"/>
    <n v="0"/>
    <n v="0"/>
    <n v="0"/>
    <n v="1"/>
    <n v="61.4"/>
    <n v="409"/>
    <n v="19"/>
    <n v="6.63"/>
    <n v="21.53"/>
    <n v="19.47"/>
    <n v="0"/>
    <n v="0"/>
    <n v="41"/>
    <n v="10"/>
    <n v="170"/>
    <n v="0"/>
    <n v="1093750"/>
  </r>
  <r>
    <n v="493"/>
    <x v="2"/>
    <x v="148"/>
    <x v="3"/>
    <n v="234380"/>
    <n v="0"/>
    <n v="0"/>
    <n v="0"/>
    <n v="0"/>
    <n v="0"/>
    <n v="0"/>
    <n v="0"/>
    <n v="0"/>
    <n v="0"/>
    <n v="0"/>
    <n v="0"/>
    <n v="0"/>
    <n v="19"/>
    <n v="165"/>
    <n v="5"/>
    <n v="8.68"/>
    <n v="33"/>
    <n v="22.8"/>
    <n v="0"/>
    <n v="0"/>
    <n v="19"/>
    <n v="8"/>
    <n v="54"/>
    <n v="0"/>
    <n v="234380"/>
  </r>
  <r>
    <n v="494"/>
    <x v="2"/>
    <x v="56"/>
    <x v="3"/>
    <n v="843750"/>
    <n v="12"/>
    <n v="279"/>
    <n v="178"/>
    <n v="8"/>
    <n v="34.880000000000003"/>
    <n v="156.74"/>
    <n v="83"/>
    <n v="14"/>
    <n v="22"/>
    <n v="1"/>
    <n v="0"/>
    <n v="4"/>
    <n v="0"/>
    <n v="0"/>
    <n v="0"/>
    <n v="0"/>
    <n v="0"/>
    <n v="0"/>
    <n v="0"/>
    <n v="0"/>
    <n v="0"/>
    <n v="0"/>
    <n v="0"/>
    <n v="0"/>
    <n v="843750"/>
  </r>
  <r>
    <n v="495"/>
    <x v="2"/>
    <x v="59"/>
    <x v="3"/>
    <n v="1375000"/>
    <n v="14"/>
    <n v="183"/>
    <n v="150"/>
    <n v="11"/>
    <n v="16.64"/>
    <n v="122"/>
    <n v="42"/>
    <n v="18"/>
    <n v="5"/>
    <n v="0"/>
    <n v="0"/>
    <n v="3"/>
    <n v="46"/>
    <n v="335"/>
    <n v="12"/>
    <n v="7.28"/>
    <n v="27.92"/>
    <n v="23"/>
    <n v="0"/>
    <n v="0"/>
    <n v="24"/>
    <n v="12"/>
    <n v="94"/>
    <n v="0"/>
    <n v="1375000"/>
  </r>
  <r>
    <n v="496"/>
    <x v="2"/>
    <x v="187"/>
    <x v="3"/>
    <n v="31250"/>
    <n v="1"/>
    <n v="6"/>
    <n v="5"/>
    <n v="1"/>
    <n v="6"/>
    <n v="120"/>
    <n v="6"/>
    <n v="1"/>
    <n v="0"/>
    <n v="0"/>
    <n v="0"/>
    <n v="0"/>
    <n v="6"/>
    <n v="59"/>
    <n v="1"/>
    <n v="9.83"/>
    <n v="59"/>
    <n v="36"/>
    <n v="0"/>
    <n v="0"/>
    <n v="6"/>
    <n v="3"/>
    <n v="11"/>
    <n v="0"/>
    <n v="203750"/>
  </r>
  <r>
    <n v="497"/>
    <x v="2"/>
    <x v="227"/>
    <x v="3"/>
    <n v="50000"/>
    <n v="4"/>
    <n v="11"/>
    <n v="16"/>
    <n v="3"/>
    <n v="3.67"/>
    <n v="68.75"/>
    <n v="10"/>
    <n v="2"/>
    <n v="0"/>
    <n v="0"/>
    <n v="0"/>
    <n v="1"/>
    <n v="18"/>
    <n v="142"/>
    <n v="3"/>
    <n v="7.89"/>
    <n v="47.33"/>
    <n v="36"/>
    <n v="0"/>
    <n v="0"/>
    <n v="12"/>
    <n v="6"/>
    <n v="45"/>
    <n v="0"/>
    <n v="50000"/>
  </r>
  <r>
    <n v="498"/>
    <x v="2"/>
    <x v="249"/>
    <x v="3"/>
    <n v="28600"/>
    <n v="0"/>
    <n v="0"/>
    <n v="0"/>
    <n v="0"/>
    <n v="0"/>
    <n v="0"/>
    <n v="0"/>
    <n v="0"/>
    <n v="0"/>
    <n v="0"/>
    <n v="0"/>
    <n v="0"/>
    <n v="0"/>
    <n v="0"/>
    <n v="0"/>
    <n v="0"/>
    <n v="0"/>
    <n v="0"/>
    <n v="0"/>
    <n v="0"/>
    <n v="0"/>
    <n v="0"/>
    <n v="0"/>
    <n v="0"/>
    <n v="28600"/>
  </r>
  <r>
    <n v="499"/>
    <x v="2"/>
    <x v="98"/>
    <x v="3"/>
    <n v="437500"/>
    <n v="16"/>
    <n v="529"/>
    <n v="398"/>
    <n v="15"/>
    <n v="35.270000000000003"/>
    <n v="132.91"/>
    <n v="81"/>
    <n v="45"/>
    <n v="25"/>
    <n v="4"/>
    <n v="0"/>
    <n v="1"/>
    <n v="0"/>
    <n v="0"/>
    <n v="0"/>
    <n v="0"/>
    <n v="0"/>
    <n v="0"/>
    <n v="0"/>
    <n v="0"/>
    <n v="0"/>
    <n v="0"/>
    <n v="0"/>
    <n v="0"/>
    <n v="437500"/>
  </r>
  <r>
    <n v="500"/>
    <x v="2"/>
    <x v="250"/>
    <x v="3"/>
    <n v="28600"/>
    <n v="1"/>
    <n v="5"/>
    <n v="4"/>
    <n v="0"/>
    <n v="0"/>
    <n v="125"/>
    <n v="5"/>
    <n v="0"/>
    <n v="0"/>
    <n v="0"/>
    <n v="0"/>
    <n v="1"/>
    <n v="4"/>
    <n v="42"/>
    <n v="0"/>
    <n v="10.5"/>
    <n v="0"/>
    <n v="0"/>
    <n v="0"/>
    <n v="0"/>
    <n v="3"/>
    <n v="2"/>
    <n v="8"/>
    <n v="0"/>
    <n v="28600"/>
  </r>
  <r>
    <n v="501"/>
    <x v="2"/>
    <x v="106"/>
    <x v="3"/>
    <n v="296880"/>
    <n v="4"/>
    <n v="12"/>
    <n v="11"/>
    <n v="2"/>
    <n v="6"/>
    <n v="109.09"/>
    <n v="10"/>
    <n v="2"/>
    <n v="0"/>
    <n v="0"/>
    <n v="0"/>
    <n v="2"/>
    <n v="47"/>
    <n v="308"/>
    <n v="13"/>
    <n v="6.55"/>
    <n v="23.69"/>
    <n v="21.69"/>
    <n v="0"/>
    <n v="0"/>
    <n v="19"/>
    <n v="16"/>
    <n v="125"/>
    <n v="0"/>
    <n v="296880"/>
  </r>
  <r>
    <n v="502"/>
    <x v="2"/>
    <x v="108"/>
    <x v="3"/>
    <n v="2343750"/>
    <n v="15"/>
    <n v="405"/>
    <n v="315"/>
    <n v="14"/>
    <n v="28.93"/>
    <n v="128.57"/>
    <n v="67"/>
    <n v="52"/>
    <n v="10"/>
    <n v="2"/>
    <n v="0"/>
    <n v="1"/>
    <n v="0"/>
    <n v="0"/>
    <n v="0"/>
    <n v="0"/>
    <n v="0"/>
    <n v="0"/>
    <n v="0"/>
    <n v="0"/>
    <n v="0"/>
    <n v="0"/>
    <n v="0"/>
    <n v="0"/>
    <n v="2343750"/>
  </r>
  <r>
    <n v="503"/>
    <x v="2"/>
    <x v="118"/>
    <x v="3"/>
    <n v="500000"/>
    <n v="15"/>
    <n v="424"/>
    <n v="324"/>
    <n v="13"/>
    <n v="32.619999999999997"/>
    <n v="130.86000000000001"/>
    <n v="71"/>
    <n v="45"/>
    <n v="10"/>
    <n v="2"/>
    <n v="0"/>
    <n v="2"/>
    <n v="0"/>
    <n v="0"/>
    <n v="0"/>
    <n v="0"/>
    <n v="0"/>
    <n v="0"/>
    <n v="0"/>
    <n v="0"/>
    <n v="0"/>
    <n v="0"/>
    <n v="0"/>
    <n v="0"/>
    <n v="500000"/>
  </r>
  <r>
    <n v="504"/>
    <x v="2"/>
    <x v="225"/>
    <x v="3"/>
    <n v="31250"/>
    <n v="1"/>
    <n v="15"/>
    <n v="13"/>
    <n v="1"/>
    <n v="15"/>
    <n v="115.38"/>
    <n v="15"/>
    <n v="1"/>
    <n v="1"/>
    <n v="0"/>
    <n v="0"/>
    <n v="0"/>
    <n v="0"/>
    <n v="0"/>
    <n v="0"/>
    <n v="0"/>
    <n v="0"/>
    <n v="0"/>
    <n v="0"/>
    <n v="0"/>
    <n v="0"/>
    <n v="0"/>
    <n v="0"/>
    <n v="0"/>
    <n v="30125"/>
  </r>
  <r>
    <n v="505"/>
    <x v="2"/>
    <x v="228"/>
    <x v="3"/>
    <n v="285700"/>
    <n v="0"/>
    <n v="0"/>
    <n v="0"/>
    <n v="0"/>
    <n v="0"/>
    <n v="0"/>
    <n v="0"/>
    <n v="0"/>
    <n v="0"/>
    <n v="0"/>
    <n v="0"/>
    <n v="0"/>
    <n v="44.5"/>
    <n v="438"/>
    <n v="16"/>
    <n v="9.77"/>
    <n v="27.38"/>
    <n v="16.809999999999999"/>
    <n v="2"/>
    <n v="0"/>
    <n v="37"/>
    <n v="23"/>
    <n v="93"/>
    <n v="0"/>
    <n v="285700"/>
  </r>
  <r>
    <n v="506"/>
    <x v="2"/>
    <x v="251"/>
    <x v="3"/>
    <n v="142900"/>
    <n v="4"/>
    <n v="98"/>
    <n v="75"/>
    <n v="4"/>
    <n v="24.5"/>
    <n v="130.66999999999999"/>
    <n v="53"/>
    <n v="7"/>
    <n v="6"/>
    <n v="1"/>
    <n v="0"/>
    <n v="0"/>
    <n v="0"/>
    <n v="0"/>
    <n v="0"/>
    <n v="0"/>
    <n v="0"/>
    <n v="0"/>
    <n v="0"/>
    <n v="0"/>
    <n v="0"/>
    <n v="0"/>
    <n v="0"/>
    <n v="0"/>
    <n v="142900"/>
  </r>
  <r>
    <n v="507"/>
    <x v="2"/>
    <x v="252"/>
    <x v="5"/>
    <n v="71400"/>
    <n v="4"/>
    <n v="3"/>
    <n v="10"/>
    <n v="3"/>
    <n v="1"/>
    <n v="30"/>
    <n v="3"/>
    <n v="0"/>
    <n v="0"/>
    <n v="0"/>
    <n v="0"/>
    <n v="1"/>
    <n v="0"/>
    <n v="0"/>
    <n v="0"/>
    <n v="0"/>
    <n v="0"/>
    <n v="0"/>
    <n v="0"/>
    <n v="0"/>
    <n v="0"/>
    <n v="0"/>
    <n v="0"/>
    <n v="0"/>
    <n v="71400"/>
  </r>
  <r>
    <n v="508"/>
    <x v="2"/>
    <x v="6"/>
    <x v="5"/>
    <n v="625000"/>
    <n v="13"/>
    <n v="393"/>
    <n v="285"/>
    <n v="12"/>
    <n v="32.75"/>
    <n v="137.88999999999999"/>
    <n v="105"/>
    <n v="45"/>
    <n v="9"/>
    <n v="1"/>
    <n v="1"/>
    <n v="1"/>
    <n v="0"/>
    <n v="0"/>
    <n v="0"/>
    <n v="0"/>
    <n v="0"/>
    <n v="0"/>
    <n v="0"/>
    <n v="0"/>
    <n v="0"/>
    <n v="0"/>
    <n v="0"/>
    <n v="0"/>
    <n v="715000"/>
  </r>
  <r>
    <n v="509"/>
    <x v="2"/>
    <x v="14"/>
    <x v="5"/>
    <n v="1953130"/>
    <n v="9"/>
    <n v="123"/>
    <n v="99"/>
    <n v="6"/>
    <n v="20.5"/>
    <n v="124.24"/>
    <n v="46"/>
    <n v="8"/>
    <n v="4"/>
    <n v="0"/>
    <n v="0"/>
    <n v="3"/>
    <n v="16.5"/>
    <n v="189"/>
    <n v="6"/>
    <n v="11.23"/>
    <n v="31.5"/>
    <n v="16.829999999999998"/>
    <n v="0"/>
    <n v="0"/>
    <n v="21"/>
    <n v="7"/>
    <n v="31"/>
    <n v="0"/>
    <n v="1953130"/>
  </r>
  <r>
    <n v="510"/>
    <x v="2"/>
    <x v="176"/>
    <x v="5"/>
    <n v="117190"/>
    <n v="1"/>
    <n v="5"/>
    <n v="3"/>
    <n v="0"/>
    <n v="0"/>
    <n v="166.67"/>
    <n v="5"/>
    <n v="1"/>
    <n v="0"/>
    <n v="0"/>
    <n v="0"/>
    <n v="1"/>
    <n v="35"/>
    <n v="335"/>
    <n v="6"/>
    <n v="9.57"/>
    <n v="55.83"/>
    <n v="35"/>
    <n v="0"/>
    <n v="0"/>
    <n v="36"/>
    <n v="13"/>
    <n v="77"/>
    <n v="0"/>
    <n v="112396.66666666667"/>
  </r>
  <r>
    <n v="511"/>
    <x v="2"/>
    <x v="253"/>
    <x v="5"/>
    <n v="69573"/>
    <n v="1"/>
    <n v="6"/>
    <n v="11"/>
    <n v="1"/>
    <n v="6"/>
    <n v="54.55"/>
    <n v="6"/>
    <n v="0"/>
    <n v="0"/>
    <n v="0"/>
    <n v="0"/>
    <n v="0"/>
    <n v="7.1"/>
    <n v="67"/>
    <n v="4"/>
    <n v="9.35"/>
    <n v="16.75"/>
    <n v="10.75"/>
    <n v="0"/>
    <n v="0"/>
    <n v="1"/>
    <n v="6"/>
    <n v="15"/>
    <n v="0"/>
    <n v="69573"/>
  </r>
  <r>
    <n v="512"/>
    <x v="2"/>
    <x v="185"/>
    <x v="5"/>
    <n v="1125000"/>
    <n v="5"/>
    <n v="67"/>
    <n v="40"/>
    <n v="2"/>
    <n v="33.5"/>
    <n v="167.5"/>
    <n v="27"/>
    <n v="4"/>
    <n v="4"/>
    <n v="0"/>
    <n v="0"/>
    <n v="3"/>
    <n v="43"/>
    <n v="288"/>
    <n v="11"/>
    <n v="6.7"/>
    <n v="26.18"/>
    <n v="23.45"/>
    <n v="0"/>
    <n v="0"/>
    <n v="21"/>
    <n v="14"/>
    <n v="121"/>
    <n v="0"/>
    <n v="1125000"/>
  </r>
  <r>
    <n v="513"/>
    <x v="2"/>
    <x v="46"/>
    <x v="5"/>
    <n v="687500"/>
    <n v="8"/>
    <n v="311"/>
    <n v="205"/>
    <n v="8"/>
    <n v="38.880000000000003"/>
    <n v="151.71"/>
    <n v="89"/>
    <n v="38"/>
    <n v="14"/>
    <n v="3"/>
    <n v="0"/>
    <n v="0"/>
    <n v="0"/>
    <n v="0"/>
    <n v="0"/>
    <n v="0"/>
    <n v="0"/>
    <n v="0"/>
    <n v="0"/>
    <n v="0"/>
    <n v="0"/>
    <n v="0"/>
    <n v="0"/>
    <n v="0"/>
    <n v="687500"/>
  </r>
  <r>
    <n v="514"/>
    <x v="2"/>
    <x v="47"/>
    <x v="5"/>
    <n v="1200000"/>
    <n v="2"/>
    <n v="1"/>
    <n v="3"/>
    <n v="1"/>
    <n v="1"/>
    <n v="33.33"/>
    <n v="1"/>
    <n v="0"/>
    <n v="0"/>
    <n v="0"/>
    <n v="0"/>
    <n v="1"/>
    <n v="37.200000000000003"/>
    <n v="398"/>
    <n v="10"/>
    <n v="10.66"/>
    <n v="39.799999999999997"/>
    <n v="22.4"/>
    <n v="0"/>
    <n v="0"/>
    <n v="29"/>
    <n v="22"/>
    <n v="58"/>
    <n v="0"/>
    <n v="685733.33333333337"/>
  </r>
  <r>
    <n v="515"/>
    <x v="2"/>
    <x v="150"/>
    <x v="5"/>
    <n v="968750"/>
    <n v="4"/>
    <n v="18"/>
    <n v="19"/>
    <n v="3"/>
    <n v="6"/>
    <n v="94.74"/>
    <n v="9"/>
    <n v="1"/>
    <n v="1"/>
    <n v="0"/>
    <n v="0"/>
    <n v="1"/>
    <n v="20"/>
    <n v="166"/>
    <n v="1"/>
    <n v="8.3000000000000007"/>
    <n v="166"/>
    <n v="120"/>
    <n v="0"/>
    <n v="0"/>
    <n v="15"/>
    <n v="6"/>
    <n v="38"/>
    <n v="0"/>
    <n v="922916.66666666663"/>
  </r>
  <r>
    <n v="516"/>
    <x v="2"/>
    <x v="68"/>
    <x v="5"/>
    <n v="71400"/>
    <n v="4"/>
    <n v="70"/>
    <n v="48"/>
    <n v="3"/>
    <n v="23.33"/>
    <n v="145.83000000000001"/>
    <n v="44"/>
    <n v="6"/>
    <n v="5"/>
    <n v="0"/>
    <n v="0"/>
    <n v="1"/>
    <n v="1"/>
    <n v="13"/>
    <n v="0"/>
    <n v="13"/>
    <n v="0"/>
    <n v="0"/>
    <n v="0"/>
    <n v="0"/>
    <n v="0"/>
    <n v="2"/>
    <n v="3"/>
    <n v="0"/>
    <n v="89250"/>
  </r>
  <r>
    <n v="517"/>
    <x v="2"/>
    <x v="73"/>
    <x v="5"/>
    <n v="28600"/>
    <n v="0"/>
    <n v="0"/>
    <n v="0"/>
    <n v="0"/>
    <n v="0"/>
    <n v="0"/>
    <n v="0"/>
    <n v="0"/>
    <n v="0"/>
    <n v="0"/>
    <n v="0"/>
    <n v="0"/>
    <n v="0"/>
    <n v="0"/>
    <n v="0"/>
    <n v="0"/>
    <n v="0"/>
    <n v="0"/>
    <n v="0"/>
    <n v="0"/>
    <n v="0"/>
    <n v="0"/>
    <n v="0"/>
    <n v="0"/>
    <n v="28600"/>
  </r>
  <r>
    <n v="518"/>
    <x v="2"/>
    <x v="77"/>
    <x v="5"/>
    <n v="31250"/>
    <n v="1"/>
    <n v="8"/>
    <n v="3"/>
    <n v="1"/>
    <n v="8"/>
    <n v="266.67"/>
    <n v="8"/>
    <n v="2"/>
    <n v="0"/>
    <n v="0"/>
    <n v="0"/>
    <n v="0"/>
    <n v="0"/>
    <n v="0"/>
    <n v="0"/>
    <n v="0"/>
    <n v="0"/>
    <n v="0"/>
    <n v="0"/>
    <n v="0"/>
    <n v="0"/>
    <n v="0"/>
    <n v="0"/>
    <n v="0"/>
    <n v="31250"/>
  </r>
  <r>
    <n v="519"/>
    <x v="2"/>
    <x v="188"/>
    <x v="5"/>
    <n v="157100"/>
    <n v="0"/>
    <n v="0"/>
    <n v="0"/>
    <n v="0"/>
    <n v="0"/>
    <n v="0"/>
    <n v="0"/>
    <n v="0"/>
    <n v="0"/>
    <n v="0"/>
    <n v="0"/>
    <n v="0"/>
    <n v="10"/>
    <n v="79"/>
    <n v="5"/>
    <n v="7.9"/>
    <n v="15.8"/>
    <n v="12"/>
    <n v="0"/>
    <n v="0"/>
    <n v="9"/>
    <n v="1"/>
    <n v="23"/>
    <n v="0"/>
    <n v="99966.666666666672"/>
  </r>
  <r>
    <n v="520"/>
    <x v="2"/>
    <x v="100"/>
    <x v="5"/>
    <n v="28600"/>
    <n v="5"/>
    <n v="160"/>
    <n v="126"/>
    <n v="5"/>
    <n v="32"/>
    <n v="126.98"/>
    <n v="50"/>
    <n v="17"/>
    <n v="5"/>
    <n v="1"/>
    <n v="0"/>
    <n v="0"/>
    <n v="14"/>
    <n v="121"/>
    <n v="2"/>
    <n v="8.64"/>
    <n v="60.5"/>
    <n v="42"/>
    <n v="0"/>
    <n v="0"/>
    <n v="8"/>
    <n v="4"/>
    <n v="18"/>
    <n v="0"/>
    <n v="28600"/>
  </r>
  <r>
    <n v="521"/>
    <x v="2"/>
    <x v="103"/>
    <x v="5"/>
    <n v="531250"/>
    <n v="7"/>
    <n v="141"/>
    <n v="118"/>
    <n v="6"/>
    <n v="23.5"/>
    <n v="119.49"/>
    <n v="50"/>
    <n v="13"/>
    <n v="2"/>
    <n v="1"/>
    <n v="0"/>
    <n v="1"/>
    <n v="0"/>
    <n v="0"/>
    <n v="0"/>
    <n v="0"/>
    <n v="0"/>
    <n v="0"/>
    <n v="0"/>
    <n v="0"/>
    <n v="0"/>
    <n v="0"/>
    <n v="0"/>
    <n v="0"/>
    <n v="234216.66666666666"/>
  </r>
  <r>
    <n v="522"/>
    <x v="2"/>
    <x v="115"/>
    <x v="5"/>
    <n v="31250"/>
    <n v="7"/>
    <n v="63"/>
    <n v="46"/>
    <n v="4"/>
    <n v="15.75"/>
    <n v="136.96"/>
    <n v="19"/>
    <n v="8"/>
    <n v="1"/>
    <n v="0"/>
    <n v="0"/>
    <n v="3"/>
    <n v="48"/>
    <n v="347"/>
    <n v="20"/>
    <n v="7.23"/>
    <n v="17.350000000000001"/>
    <n v="14.4"/>
    <n v="0"/>
    <n v="0"/>
    <n v="21"/>
    <n v="17"/>
    <n v="107"/>
    <n v="0"/>
    <n v="31250"/>
  </r>
  <r>
    <n v="523"/>
    <x v="2"/>
    <x v="254"/>
    <x v="5"/>
    <n v="31250"/>
    <n v="0"/>
    <n v="0"/>
    <n v="0"/>
    <n v="0"/>
    <n v="0"/>
    <n v="0"/>
    <n v="0"/>
    <n v="0"/>
    <n v="0"/>
    <n v="0"/>
    <n v="0"/>
    <n v="0"/>
    <n v="2"/>
    <n v="27"/>
    <n v="0"/>
    <n v="13.5"/>
    <n v="0"/>
    <n v="0"/>
    <n v="0"/>
    <n v="0"/>
    <n v="2"/>
    <n v="2"/>
    <n v="4"/>
    <n v="0"/>
    <n v="31250"/>
  </r>
  <r>
    <n v="524"/>
    <x v="2"/>
    <x v="229"/>
    <x v="5"/>
    <n v="42900"/>
    <n v="0"/>
    <n v="0"/>
    <n v="0"/>
    <n v="0"/>
    <n v="0"/>
    <n v="0"/>
    <n v="0"/>
    <n v="0"/>
    <n v="0"/>
    <n v="0"/>
    <n v="0"/>
    <n v="0"/>
    <n v="0"/>
    <n v="0"/>
    <n v="0"/>
    <n v="0"/>
    <n v="0"/>
    <n v="0"/>
    <n v="0"/>
    <n v="0"/>
    <n v="0"/>
    <n v="0"/>
    <n v="0"/>
    <n v="0"/>
    <n v="42900"/>
  </r>
  <r>
    <n v="525"/>
    <x v="2"/>
    <x v="255"/>
    <x v="5"/>
    <n v="28600"/>
    <n v="0"/>
    <n v="0"/>
    <n v="0"/>
    <n v="0"/>
    <n v="0"/>
    <n v="0"/>
    <n v="0"/>
    <n v="0"/>
    <n v="0"/>
    <n v="0"/>
    <n v="0"/>
    <n v="0"/>
    <n v="0"/>
    <n v="0"/>
    <n v="0"/>
    <n v="0"/>
    <n v="0"/>
    <n v="0"/>
    <n v="0"/>
    <n v="0"/>
    <n v="0"/>
    <n v="0"/>
    <n v="0"/>
    <n v="0"/>
    <n v="28600"/>
  </r>
  <r>
    <n v="526"/>
    <x v="2"/>
    <x v="130"/>
    <x v="5"/>
    <n v="1953130"/>
    <n v="10"/>
    <n v="319"/>
    <n v="275"/>
    <n v="8"/>
    <n v="39.880000000000003"/>
    <n v="116"/>
    <n v="73"/>
    <n v="30"/>
    <n v="4"/>
    <n v="3"/>
    <n v="0"/>
    <n v="2"/>
    <n v="0"/>
    <n v="0"/>
    <n v="0"/>
    <n v="0"/>
    <n v="0"/>
    <n v="0"/>
    <n v="0"/>
    <n v="0"/>
    <n v="0"/>
    <n v="0"/>
    <n v="0"/>
    <n v="0"/>
    <n v="1406853.3333333333"/>
  </r>
  <r>
    <n v="527"/>
    <x v="2"/>
    <x v="256"/>
    <x v="5"/>
    <n v="78130"/>
    <n v="5"/>
    <n v="70"/>
    <n v="40"/>
    <n v="3"/>
    <n v="23.33"/>
    <n v="175"/>
    <n v="33"/>
    <n v="5"/>
    <n v="4"/>
    <n v="0"/>
    <n v="0"/>
    <n v="2"/>
    <n v="7"/>
    <n v="44"/>
    <n v="1"/>
    <n v="6.29"/>
    <n v="44"/>
    <n v="42"/>
    <n v="0"/>
    <n v="0"/>
    <n v="3"/>
    <n v="0"/>
    <n v="13"/>
    <n v="0"/>
    <n v="78130"/>
  </r>
  <r>
    <n v="528"/>
    <x v="2"/>
    <x v="133"/>
    <x v="5"/>
    <n v="1250000"/>
    <n v="11"/>
    <n v="342"/>
    <n v="230"/>
    <n v="10"/>
    <n v="34.200000000000003"/>
    <n v="148.69999999999999"/>
    <n v="102"/>
    <n v="28"/>
    <n v="13"/>
    <n v="0"/>
    <n v="1"/>
    <n v="1"/>
    <n v="0"/>
    <n v="0"/>
    <n v="0"/>
    <n v="0"/>
    <n v="0"/>
    <n v="0"/>
    <n v="0"/>
    <n v="0"/>
    <n v="0"/>
    <n v="0"/>
    <n v="0"/>
    <n v="0"/>
    <n v="1250000"/>
  </r>
  <r>
    <n v="529"/>
    <x v="2"/>
    <x v="212"/>
    <x v="5"/>
    <n v="342900"/>
    <n v="1"/>
    <n v="3"/>
    <n v="7"/>
    <n v="0"/>
    <n v="0"/>
    <n v="42.86"/>
    <n v="3"/>
    <n v="0"/>
    <n v="0"/>
    <n v="0"/>
    <n v="0"/>
    <n v="1"/>
    <n v="12"/>
    <n v="116"/>
    <n v="4"/>
    <n v="9.67"/>
    <n v="29"/>
    <n v="18"/>
    <n v="0"/>
    <n v="0"/>
    <n v="10"/>
    <n v="5"/>
    <n v="28"/>
    <n v="0"/>
    <n v="342900"/>
  </r>
  <r>
    <n v="530"/>
    <x v="2"/>
    <x v="257"/>
    <x v="8"/>
    <n v="28600"/>
    <n v="0"/>
    <n v="0"/>
    <n v="0"/>
    <n v="0"/>
    <n v="0"/>
    <n v="0"/>
    <n v="0"/>
    <n v="0"/>
    <n v="0"/>
    <n v="0"/>
    <n v="0"/>
    <n v="0"/>
    <n v="0"/>
    <n v="0"/>
    <n v="0"/>
    <n v="0"/>
    <n v="0"/>
    <n v="0"/>
    <n v="0"/>
    <n v="0"/>
    <n v="0"/>
    <n v="0"/>
    <n v="0"/>
    <n v="0"/>
    <n v="28600"/>
  </r>
  <r>
    <n v="531"/>
    <x v="2"/>
    <x v="79"/>
    <x v="8"/>
    <n v="265630"/>
    <n v="10"/>
    <n v="220"/>
    <n v="133"/>
    <n v="8"/>
    <n v="27.5"/>
    <n v="165.41"/>
    <n v="66"/>
    <n v="16"/>
    <n v="17"/>
    <n v="2"/>
    <n v="0"/>
    <n v="2"/>
    <n v="25"/>
    <n v="169"/>
    <n v="6"/>
    <n v="6.76"/>
    <n v="28.17"/>
    <n v="25"/>
    <n v="0"/>
    <n v="0"/>
    <n v="11"/>
    <n v="8"/>
    <n v="63"/>
    <n v="0"/>
    <n v="510420"/>
  </r>
  <r>
    <n v="532"/>
    <x v="2"/>
    <x v="196"/>
    <x v="8"/>
    <n v="406250"/>
    <n v="3"/>
    <n v="4"/>
    <n v="14"/>
    <n v="1"/>
    <n v="4"/>
    <n v="28.57"/>
    <n v="3"/>
    <n v="0"/>
    <n v="0"/>
    <n v="0"/>
    <n v="0"/>
    <n v="2"/>
    <n v="28.1"/>
    <n v="269"/>
    <n v="7"/>
    <n v="9.5500000000000007"/>
    <n v="38.43"/>
    <n v="24.14"/>
    <n v="0"/>
    <n v="0"/>
    <n v="27"/>
    <n v="13"/>
    <n v="69"/>
    <n v="0"/>
    <n v="406250"/>
  </r>
  <r>
    <n v="533"/>
    <x v="2"/>
    <x v="83"/>
    <x v="8"/>
    <n v="968750"/>
    <n v="10"/>
    <n v="211"/>
    <n v="156"/>
    <n v="4"/>
    <n v="52.75"/>
    <n v="135.26"/>
    <n v="46"/>
    <n v="14"/>
    <n v="10"/>
    <n v="0"/>
    <n v="0"/>
    <n v="6"/>
    <n v="16.399999999999999"/>
    <n v="145"/>
    <n v="2"/>
    <n v="8.6999999999999993"/>
    <n v="72.5"/>
    <n v="50"/>
    <n v="0"/>
    <n v="0"/>
    <n v="8"/>
    <n v="8"/>
    <n v="32"/>
    <n v="0"/>
    <n v="780050"/>
  </r>
  <r>
    <n v="534"/>
    <x v="2"/>
    <x v="199"/>
    <x v="8"/>
    <n v="468750"/>
    <n v="2"/>
    <n v="2"/>
    <n v="4"/>
    <n v="1"/>
    <n v="2"/>
    <n v="50"/>
    <n v="2"/>
    <n v="0"/>
    <n v="0"/>
    <n v="0"/>
    <n v="0"/>
    <n v="1"/>
    <n v="48"/>
    <n v="397"/>
    <n v="11"/>
    <n v="8.27"/>
    <n v="36.090000000000003"/>
    <n v="26.18"/>
    <n v="0"/>
    <n v="0"/>
    <n v="49"/>
    <n v="14"/>
    <n v="141"/>
    <n v="0"/>
    <n v="468750"/>
  </r>
  <r>
    <n v="535"/>
    <x v="2"/>
    <x v="90"/>
    <x v="8"/>
    <n v="343750"/>
    <n v="0"/>
    <n v="0"/>
    <n v="0"/>
    <n v="0"/>
    <n v="0"/>
    <n v="0"/>
    <n v="0"/>
    <n v="0"/>
    <n v="0"/>
    <n v="0"/>
    <n v="0"/>
    <n v="0"/>
    <n v="0"/>
    <n v="0"/>
    <n v="0"/>
    <n v="0"/>
    <n v="0"/>
    <n v="0"/>
    <n v="0"/>
    <n v="0"/>
    <n v="0"/>
    <n v="0"/>
    <n v="0"/>
    <n v="0"/>
    <n v="733650"/>
  </r>
  <r>
    <n v="536"/>
    <x v="2"/>
    <x v="168"/>
    <x v="8"/>
    <n v="156250"/>
    <n v="4"/>
    <n v="9"/>
    <n v="12"/>
    <n v="4"/>
    <n v="2.25"/>
    <n v="75"/>
    <n v="5"/>
    <n v="1"/>
    <n v="0"/>
    <n v="0"/>
    <n v="0"/>
    <n v="0"/>
    <n v="11.1"/>
    <n v="102"/>
    <n v="3"/>
    <n v="9.1300000000000008"/>
    <n v="34"/>
    <n v="22.33"/>
    <n v="0"/>
    <n v="0"/>
    <n v="8"/>
    <n v="6"/>
    <n v="25"/>
    <n v="0"/>
    <n v="127966.66666666667"/>
  </r>
  <r>
    <n v="537"/>
    <x v="2"/>
    <x v="258"/>
    <x v="8"/>
    <n v="214300"/>
    <n v="1"/>
    <n v="19"/>
    <n v="24"/>
    <n v="1"/>
    <n v="19"/>
    <n v="79.17"/>
    <n v="19"/>
    <n v="2"/>
    <n v="0"/>
    <n v="0"/>
    <n v="0"/>
    <n v="0"/>
    <n v="4"/>
    <n v="56"/>
    <n v="0"/>
    <n v="14"/>
    <n v="0"/>
    <n v="0"/>
    <n v="0"/>
    <n v="0"/>
    <n v="3"/>
    <n v="4"/>
    <n v="2"/>
    <n v="0"/>
    <n v="214300"/>
  </r>
  <r>
    <n v="538"/>
    <x v="2"/>
    <x v="206"/>
    <x v="8"/>
    <n v="265630"/>
    <n v="14"/>
    <n v="373"/>
    <n v="268"/>
    <n v="14"/>
    <n v="26.64"/>
    <n v="139.18"/>
    <n v="67"/>
    <n v="48"/>
    <n v="10"/>
    <n v="2"/>
    <n v="0"/>
    <n v="0"/>
    <n v="0"/>
    <n v="0"/>
    <n v="0"/>
    <n v="0"/>
    <n v="0"/>
    <n v="0"/>
    <n v="0"/>
    <n v="0"/>
    <n v="0"/>
    <n v="0"/>
    <n v="0"/>
    <n v="0"/>
    <n v="265630"/>
  </r>
  <r>
    <n v="539"/>
    <x v="2"/>
    <x v="114"/>
    <x v="8"/>
    <n v="714300"/>
    <n v="4"/>
    <n v="40"/>
    <n v="33"/>
    <n v="3"/>
    <n v="13.33"/>
    <n v="121.21"/>
    <n v="24"/>
    <n v="1"/>
    <n v="3"/>
    <n v="0"/>
    <n v="0"/>
    <n v="1"/>
    <n v="1.4"/>
    <n v="8"/>
    <n v="0"/>
    <n v="4.8"/>
    <n v="0"/>
    <n v="0"/>
    <n v="0"/>
    <n v="0"/>
    <n v="0"/>
    <n v="0"/>
    <n v="3"/>
    <n v="0"/>
    <n v="685733.33333333337"/>
  </r>
  <r>
    <n v="540"/>
    <x v="2"/>
    <x v="128"/>
    <x v="8"/>
    <n v="600000"/>
    <n v="5"/>
    <n v="90"/>
    <n v="73"/>
    <n v="5"/>
    <n v="18"/>
    <n v="123.29"/>
    <n v="75"/>
    <n v="4"/>
    <n v="7"/>
    <n v="1"/>
    <n v="0"/>
    <n v="0"/>
    <n v="0"/>
    <n v="0"/>
    <n v="0"/>
    <n v="0"/>
    <n v="0"/>
    <n v="0"/>
    <n v="0"/>
    <n v="0"/>
    <n v="0"/>
    <n v="0"/>
    <n v="0"/>
    <n v="0"/>
    <n v="938066.66666666663"/>
  </r>
  <r>
    <n v="541"/>
    <x v="2"/>
    <x v="136"/>
    <x v="8"/>
    <n v="156250"/>
    <n v="1"/>
    <n v="9"/>
    <n v="9"/>
    <n v="0"/>
    <n v="0"/>
    <n v="100"/>
    <n v="9"/>
    <n v="0"/>
    <n v="0"/>
    <n v="0"/>
    <n v="0"/>
    <n v="1"/>
    <n v="9"/>
    <n v="118"/>
    <n v="1"/>
    <n v="13.11"/>
    <n v="118"/>
    <n v="54"/>
    <n v="0"/>
    <n v="0"/>
    <n v="18"/>
    <n v="4"/>
    <n v="19"/>
    <n v="0"/>
    <n v="156250"/>
  </r>
  <r>
    <n v="542"/>
    <x v="2"/>
    <x v="162"/>
    <x v="8"/>
    <n v="656250"/>
    <n v="5"/>
    <n v="25"/>
    <n v="25"/>
    <n v="2"/>
    <n v="12.5"/>
    <n v="100"/>
    <n v="14"/>
    <n v="3"/>
    <n v="1"/>
    <n v="0"/>
    <n v="0"/>
    <n v="3"/>
    <n v="37.5"/>
    <n v="371"/>
    <n v="8"/>
    <n v="9.81"/>
    <n v="46.38"/>
    <n v="28.38"/>
    <n v="0"/>
    <n v="0"/>
    <n v="39"/>
    <n v="18"/>
    <n v="88"/>
    <n v="0"/>
    <n v="485133.33333333331"/>
  </r>
  <r>
    <n v="543"/>
    <x v="2"/>
    <x v="55"/>
    <x v="8"/>
    <n v="2656250"/>
    <n v="14"/>
    <n v="464"/>
    <n v="328"/>
    <n v="14"/>
    <n v="33.14"/>
    <n v="141.46"/>
    <n v="100"/>
    <n v="46"/>
    <n v="13"/>
    <n v="2"/>
    <n v="1"/>
    <n v="0"/>
    <n v="0"/>
    <n v="0"/>
    <n v="0"/>
    <n v="0"/>
    <n v="0"/>
    <n v="0"/>
    <n v="0"/>
    <n v="0"/>
    <n v="0"/>
    <n v="0"/>
    <n v="0"/>
    <n v="0"/>
    <n v="2656250"/>
  </r>
  <r>
    <n v="544"/>
    <x v="2"/>
    <x v="202"/>
    <x v="8"/>
    <n v="500000"/>
    <n v="2"/>
    <n v="1"/>
    <n v="3"/>
    <n v="2"/>
    <n v="0.5"/>
    <n v="33.33"/>
    <n v="1"/>
    <n v="0"/>
    <n v="0"/>
    <n v="0"/>
    <n v="0"/>
    <n v="0"/>
    <n v="9"/>
    <n v="74"/>
    <n v="4"/>
    <n v="8.2200000000000006"/>
    <n v="18.5"/>
    <n v="13.5"/>
    <n v="0"/>
    <n v="0"/>
    <n v="4"/>
    <n v="5"/>
    <n v="21"/>
    <n v="0"/>
    <n v="500000"/>
  </r>
  <r>
    <n v="545"/>
    <x v="2"/>
    <x v="37"/>
    <x v="8"/>
    <n v="937500"/>
    <n v="3"/>
    <n v="6"/>
    <n v="16"/>
    <n v="2"/>
    <n v="3"/>
    <n v="37.5"/>
    <n v="4"/>
    <n v="0"/>
    <n v="0"/>
    <n v="0"/>
    <n v="0"/>
    <n v="1"/>
    <n v="49.2"/>
    <n v="386"/>
    <n v="18"/>
    <n v="7.82"/>
    <n v="21.44"/>
    <n v="16.440000000000001"/>
    <n v="1"/>
    <n v="0"/>
    <n v="21"/>
    <n v="22"/>
    <n v="117"/>
    <n v="0"/>
    <n v="937500"/>
  </r>
  <r>
    <n v="546"/>
    <x v="0"/>
    <x v="204"/>
    <x v="8"/>
    <n v="571400"/>
    <n v="0"/>
    <n v="0"/>
    <n v="0"/>
    <n v="0"/>
    <n v="0"/>
    <n v="0"/>
    <n v="0"/>
    <n v="0"/>
    <n v="0"/>
    <n v="0"/>
    <n v="0"/>
    <n v="0"/>
    <n v="3"/>
    <n v="29"/>
    <n v="1"/>
    <n v="9.67"/>
    <n v="29"/>
    <n v="18"/>
    <n v="0"/>
    <n v="0"/>
    <n v="5"/>
    <n v="0"/>
    <n v="5"/>
    <n v="-3"/>
    <n v="571400"/>
  </r>
  <r>
    <n v="547"/>
    <x v="0"/>
    <x v="259"/>
    <x v="8"/>
    <n v="28600"/>
    <n v="1"/>
    <n v="7"/>
    <n v="17"/>
    <n v="1"/>
    <n v="7"/>
    <n v="41.18"/>
    <n v="7"/>
    <n v="0"/>
    <n v="0"/>
    <n v="0"/>
    <n v="0"/>
    <n v="0"/>
    <n v="0"/>
    <n v="0"/>
    <n v="0"/>
    <n v="0"/>
    <n v="0"/>
    <n v="0"/>
    <n v="0"/>
    <n v="0"/>
    <n v="0"/>
    <n v="0"/>
    <n v="0"/>
    <n v="-18"/>
    <n v="28600"/>
  </r>
  <r>
    <n v="548"/>
    <x v="0"/>
    <x v="260"/>
    <x v="8"/>
    <n v="28600"/>
    <n v="4"/>
    <n v="71"/>
    <n v="62"/>
    <n v="4"/>
    <n v="17.75"/>
    <n v="114.52"/>
    <n v="31"/>
    <n v="3"/>
    <n v="3"/>
    <n v="0"/>
    <n v="0"/>
    <n v="0"/>
    <n v="0"/>
    <n v="0"/>
    <n v="0"/>
    <n v="0"/>
    <n v="0"/>
    <n v="0"/>
    <n v="0"/>
    <n v="0"/>
    <n v="0"/>
    <n v="0"/>
    <n v="0"/>
    <n v="-30"/>
    <n v="28600"/>
  </r>
  <r>
    <n v="549"/>
    <x v="0"/>
    <x v="200"/>
    <x v="8"/>
    <n v="28600"/>
    <n v="7"/>
    <n v="59"/>
    <n v="53"/>
    <n v="7"/>
    <n v="8.43"/>
    <n v="111.32"/>
    <n v="14"/>
    <n v="4"/>
    <n v="2"/>
    <n v="0"/>
    <n v="0"/>
    <n v="0"/>
    <n v="14"/>
    <n v="92"/>
    <n v="7"/>
    <n v="6.57"/>
    <n v="13.14"/>
    <n v="12"/>
    <n v="0"/>
    <n v="0"/>
    <n v="3"/>
    <n v="3"/>
    <n v="21"/>
    <n v="-33"/>
    <n v="28600"/>
  </r>
  <r>
    <n v="550"/>
    <x v="0"/>
    <x v="196"/>
    <x v="8"/>
    <n v="406250"/>
    <n v="4"/>
    <n v="20"/>
    <n v="26"/>
    <n v="1"/>
    <n v="20"/>
    <n v="76.92"/>
    <n v="12"/>
    <n v="1"/>
    <n v="1"/>
    <n v="0"/>
    <n v="0"/>
    <n v="3"/>
    <n v="52"/>
    <n v="353"/>
    <n v="11"/>
    <n v="6.79"/>
    <n v="32.090000000000003"/>
    <n v="28.36"/>
    <n v="0"/>
    <n v="0"/>
    <n v="44"/>
    <n v="6"/>
    <n v="147"/>
    <n v="-72"/>
    <n v="406250"/>
  </r>
  <r>
    <n v="551"/>
    <x v="0"/>
    <x v="199"/>
    <x v="8"/>
    <n v="468750"/>
    <n v="1"/>
    <n v="2"/>
    <n v="4"/>
    <n v="1"/>
    <n v="2"/>
    <n v="50"/>
    <n v="2"/>
    <n v="0"/>
    <n v="0"/>
    <n v="0"/>
    <n v="0"/>
    <n v="0"/>
    <n v="4"/>
    <n v="52"/>
    <n v="0"/>
    <n v="13"/>
    <n v="0"/>
    <n v="0"/>
    <n v="0"/>
    <n v="0"/>
    <n v="5"/>
    <n v="3"/>
    <n v="5"/>
    <n v="-74"/>
    <n v="468750"/>
  </r>
  <r>
    <n v="552"/>
    <x v="0"/>
    <x v="202"/>
    <x v="8"/>
    <n v="500000"/>
    <n v="4"/>
    <n v="31"/>
    <n v="47"/>
    <n v="4"/>
    <n v="7.75"/>
    <n v="65.959999999999994"/>
    <n v="10"/>
    <n v="2"/>
    <n v="0"/>
    <n v="0"/>
    <n v="0"/>
    <n v="0"/>
    <n v="16"/>
    <n v="118"/>
    <n v="3"/>
    <n v="7.38"/>
    <n v="39.33"/>
    <n v="32"/>
    <n v="0"/>
    <n v="0"/>
    <n v="9"/>
    <n v="4"/>
    <n v="32"/>
    <n v="-109"/>
    <n v="500000"/>
  </r>
  <r>
    <n v="553"/>
    <x v="0"/>
    <x v="261"/>
    <x v="8"/>
    <n v="234380"/>
    <n v="7"/>
    <n v="14"/>
    <n v="24"/>
    <n v="6"/>
    <n v="2.33"/>
    <n v="58.33"/>
    <n v="9"/>
    <n v="1"/>
    <n v="0"/>
    <n v="0"/>
    <n v="0"/>
    <n v="1"/>
    <n v="16.399999999999999"/>
    <n v="155"/>
    <n v="4"/>
    <n v="9.3000000000000007"/>
    <n v="38.75"/>
    <n v="25"/>
    <n v="0"/>
    <n v="0"/>
    <n v="15"/>
    <n v="5"/>
    <n v="29"/>
    <n v="-137"/>
    <n v="234380"/>
  </r>
  <r>
    <n v="554"/>
    <x v="2"/>
    <x v="2"/>
    <x v="1"/>
    <n v="85940"/>
    <n v="3"/>
    <n v="9"/>
    <n v="9"/>
    <n v="2"/>
    <n v="4.5"/>
    <n v="100"/>
    <n v="5"/>
    <n v="1"/>
    <n v="0"/>
    <n v="0"/>
    <n v="0"/>
    <n v="1"/>
    <n v="2"/>
    <n v="21"/>
    <n v="1"/>
    <n v="10.5"/>
    <n v="21"/>
    <n v="12"/>
    <n v="0"/>
    <n v="0"/>
    <n v="1"/>
    <n v="1"/>
    <n v="1"/>
    <n v="0"/>
    <n v="85940"/>
  </r>
  <r>
    <n v="555"/>
    <x v="2"/>
    <x v="13"/>
    <x v="1"/>
    <n v="1328130"/>
    <n v="4"/>
    <n v="12"/>
    <n v="19"/>
    <n v="3"/>
    <n v="4"/>
    <n v="63.16"/>
    <n v="7"/>
    <n v="1"/>
    <n v="0"/>
    <n v="0"/>
    <n v="0"/>
    <n v="1"/>
    <n v="59"/>
    <n v="461"/>
    <n v="13"/>
    <n v="7.81"/>
    <n v="35.46"/>
    <n v="27.23"/>
    <n v="0"/>
    <n v="0"/>
    <n v="49"/>
    <n v="16"/>
    <n v="168"/>
    <n v="0"/>
    <n v="1328130"/>
  </r>
  <r>
    <n v="556"/>
    <x v="2"/>
    <x v="232"/>
    <x v="1"/>
    <n v="78130"/>
    <n v="0"/>
    <n v="0"/>
    <n v="0"/>
    <n v="0"/>
    <n v="0"/>
    <n v="0"/>
    <n v="0"/>
    <n v="0"/>
    <n v="0"/>
    <n v="0"/>
    <n v="0"/>
    <n v="0"/>
    <n v="0"/>
    <n v="0"/>
    <n v="0"/>
    <n v="0"/>
    <n v="0"/>
    <n v="0"/>
    <n v="0"/>
    <n v="0"/>
    <n v="0"/>
    <n v="0"/>
    <n v="0"/>
    <n v="0"/>
    <n v="78130"/>
  </r>
  <r>
    <n v="557"/>
    <x v="2"/>
    <x v="191"/>
    <x v="1"/>
    <n v="148440"/>
    <n v="1"/>
    <n v="1"/>
    <n v="1"/>
    <n v="0"/>
    <n v="0"/>
    <n v="100"/>
    <n v="1"/>
    <n v="0"/>
    <n v="0"/>
    <n v="0"/>
    <n v="0"/>
    <n v="1"/>
    <n v="12"/>
    <n v="110"/>
    <n v="0"/>
    <n v="9.17"/>
    <n v="0"/>
    <n v="0"/>
    <n v="0"/>
    <n v="0"/>
    <n v="10"/>
    <n v="5"/>
    <n v="22"/>
    <n v="0"/>
    <n v="148440"/>
  </r>
  <r>
    <n v="558"/>
    <x v="2"/>
    <x v="24"/>
    <x v="1"/>
    <n v="1953130"/>
    <n v="12"/>
    <n v="692"/>
    <n v="481"/>
    <n v="10"/>
    <n v="69.2"/>
    <n v="143.87"/>
    <n v="100"/>
    <n v="57"/>
    <n v="21"/>
    <n v="8"/>
    <n v="1"/>
    <n v="2"/>
    <n v="0"/>
    <n v="0"/>
    <n v="0"/>
    <n v="0"/>
    <n v="0"/>
    <n v="0"/>
    <n v="0"/>
    <n v="0"/>
    <n v="0"/>
    <n v="0"/>
    <n v="0"/>
    <n v="0"/>
    <n v="1953130"/>
  </r>
  <r>
    <n v="559"/>
    <x v="2"/>
    <x v="26"/>
    <x v="1"/>
    <n v="562500"/>
    <n v="7"/>
    <n v="64"/>
    <n v="63"/>
    <n v="6"/>
    <n v="10.67"/>
    <n v="101.59"/>
    <n v="20"/>
    <n v="5"/>
    <n v="1"/>
    <n v="0"/>
    <n v="0"/>
    <n v="1"/>
    <n v="2"/>
    <n v="21"/>
    <n v="1"/>
    <n v="10.5"/>
    <n v="21"/>
    <n v="12"/>
    <n v="0"/>
    <n v="0"/>
    <n v="1"/>
    <n v="1"/>
    <n v="1"/>
    <n v="0"/>
    <n v="235100"/>
  </r>
  <r>
    <n v="560"/>
    <x v="2"/>
    <x v="51"/>
    <x v="1"/>
    <n v="314300"/>
    <n v="10"/>
    <n v="445"/>
    <n v="283"/>
    <n v="8"/>
    <n v="55.62"/>
    <n v="157.24"/>
    <n v="114"/>
    <n v="48"/>
    <n v="18"/>
    <n v="2"/>
    <n v="1"/>
    <n v="2"/>
    <n v="0"/>
    <n v="0"/>
    <n v="0"/>
    <n v="0"/>
    <n v="0"/>
    <n v="0"/>
    <n v="0"/>
    <n v="0"/>
    <n v="0"/>
    <n v="0"/>
    <n v="0"/>
    <n v="0"/>
    <n v="314300"/>
  </r>
  <r>
    <n v="561"/>
    <x v="2"/>
    <x v="60"/>
    <x v="1"/>
    <n v="468750"/>
    <n v="1"/>
    <n v="0"/>
    <n v="1"/>
    <n v="1"/>
    <n v="0"/>
    <n v="0"/>
    <n v="0"/>
    <n v="0"/>
    <n v="0"/>
    <n v="0"/>
    <n v="0"/>
    <n v="0"/>
    <n v="34.5"/>
    <n v="287"/>
    <n v="20"/>
    <n v="8.24"/>
    <n v="14.35"/>
    <n v="10.45"/>
    <n v="0"/>
    <n v="0"/>
    <n v="29"/>
    <n v="11"/>
    <n v="87"/>
    <n v="0"/>
    <n v="468750"/>
  </r>
  <r>
    <n v="562"/>
    <x v="2"/>
    <x v="65"/>
    <x v="1"/>
    <n v="468750"/>
    <n v="9"/>
    <n v="156"/>
    <n v="130"/>
    <n v="7"/>
    <n v="22.29"/>
    <n v="120"/>
    <n v="70"/>
    <n v="12"/>
    <n v="5"/>
    <n v="1"/>
    <n v="0"/>
    <n v="2"/>
    <n v="0"/>
    <n v="0"/>
    <n v="0"/>
    <n v="0"/>
    <n v="0"/>
    <n v="0"/>
    <n v="0"/>
    <n v="0"/>
    <n v="0"/>
    <n v="0"/>
    <n v="0"/>
    <n v="0"/>
    <n v="468750"/>
  </r>
  <r>
    <n v="563"/>
    <x v="2"/>
    <x v="262"/>
    <x v="1"/>
    <n v="142900"/>
    <n v="3"/>
    <n v="81"/>
    <n v="53"/>
    <n v="3"/>
    <n v="27"/>
    <n v="152.83000000000001"/>
    <n v="36"/>
    <n v="4"/>
    <n v="7"/>
    <n v="0"/>
    <n v="0"/>
    <n v="0"/>
    <n v="0"/>
    <n v="0"/>
    <n v="0"/>
    <n v="0"/>
    <n v="0"/>
    <n v="0"/>
    <n v="0"/>
    <n v="0"/>
    <n v="0"/>
    <n v="0"/>
    <n v="0"/>
    <n v="0"/>
    <n v="142900"/>
  </r>
  <r>
    <n v="564"/>
    <x v="2"/>
    <x v="78"/>
    <x v="1"/>
    <n v="1718750"/>
    <n v="11"/>
    <n v="344"/>
    <n v="263"/>
    <n v="8"/>
    <n v="43"/>
    <n v="130.80000000000001"/>
    <n v="83"/>
    <n v="34"/>
    <n v="6"/>
    <n v="3"/>
    <n v="0"/>
    <n v="3"/>
    <n v="0"/>
    <n v="0"/>
    <n v="0"/>
    <n v="0"/>
    <n v="0"/>
    <n v="0"/>
    <n v="0"/>
    <n v="0"/>
    <n v="0"/>
    <n v="0"/>
    <n v="0"/>
    <n v="0"/>
    <n v="1718750"/>
  </r>
  <r>
    <n v="565"/>
    <x v="2"/>
    <x v="80"/>
    <x v="1"/>
    <n v="156250"/>
    <n v="7"/>
    <n v="115"/>
    <n v="76"/>
    <n v="6"/>
    <n v="19.170000000000002"/>
    <n v="151.32"/>
    <n v="31"/>
    <n v="8"/>
    <n v="7"/>
    <n v="0"/>
    <n v="0"/>
    <n v="1"/>
    <n v="29.1"/>
    <n v="194"/>
    <n v="8"/>
    <n v="6.65"/>
    <n v="24.25"/>
    <n v="21.88"/>
    <n v="1"/>
    <n v="0"/>
    <n v="11"/>
    <n v="9"/>
    <n v="69"/>
    <n v="0"/>
    <n v="156250"/>
  </r>
  <r>
    <n v="566"/>
    <x v="2"/>
    <x v="104"/>
    <x v="1"/>
    <n v="1406250"/>
    <n v="7"/>
    <n v="34"/>
    <n v="23"/>
    <n v="5"/>
    <n v="6.8"/>
    <n v="147.83000000000001"/>
    <n v="17"/>
    <n v="2"/>
    <n v="2"/>
    <n v="0"/>
    <n v="0"/>
    <n v="2"/>
    <n v="60"/>
    <n v="377"/>
    <n v="17"/>
    <n v="6.28"/>
    <n v="22.18"/>
    <n v="21.18"/>
    <n v="0"/>
    <n v="0"/>
    <n v="31"/>
    <n v="14"/>
    <n v="166"/>
    <n v="0"/>
    <n v="1406250"/>
  </r>
  <r>
    <n v="567"/>
    <x v="2"/>
    <x v="263"/>
    <x v="1"/>
    <n v="31250"/>
    <n v="1"/>
    <n v="7"/>
    <n v="12"/>
    <n v="1"/>
    <n v="7"/>
    <n v="58.33"/>
    <n v="7"/>
    <n v="0"/>
    <n v="0"/>
    <n v="0"/>
    <n v="0"/>
    <n v="0"/>
    <n v="0"/>
    <n v="0"/>
    <n v="0"/>
    <n v="0"/>
    <n v="0"/>
    <n v="0"/>
    <n v="0"/>
    <n v="0"/>
    <n v="0"/>
    <n v="0"/>
    <n v="0"/>
    <n v="0"/>
    <n v="31250"/>
  </r>
  <r>
    <n v="568"/>
    <x v="2"/>
    <x v="116"/>
    <x v="1"/>
    <n v="593750"/>
    <n v="1"/>
    <n v="0"/>
    <n v="1"/>
    <n v="1"/>
    <n v="0"/>
    <n v="0"/>
    <n v="0"/>
    <n v="0"/>
    <n v="0"/>
    <n v="0"/>
    <n v="0"/>
    <n v="0"/>
    <n v="27"/>
    <n v="242"/>
    <n v="6"/>
    <n v="8.9600000000000009"/>
    <n v="40.33"/>
    <n v="27"/>
    <n v="0"/>
    <n v="0"/>
    <n v="15"/>
    <n v="15"/>
    <n v="57"/>
    <n v="0"/>
    <n v="593750"/>
  </r>
  <r>
    <n v="569"/>
    <x v="2"/>
    <x v="117"/>
    <x v="1"/>
    <n v="500000"/>
    <n v="0"/>
    <n v="0"/>
    <n v="0"/>
    <n v="0"/>
    <n v="0"/>
    <n v="0"/>
    <n v="0"/>
    <n v="0"/>
    <n v="0"/>
    <n v="0"/>
    <n v="0"/>
    <n v="0"/>
    <n v="9"/>
    <n v="90"/>
    <n v="2"/>
    <n v="10"/>
    <n v="45"/>
    <n v="27"/>
    <n v="0"/>
    <n v="0"/>
    <n v="3"/>
    <n v="7"/>
    <n v="10"/>
    <n v="0"/>
    <n v="500000"/>
  </r>
  <r>
    <n v="570"/>
    <x v="2"/>
    <x v="119"/>
    <x v="1"/>
    <n v="468750"/>
    <n v="2"/>
    <n v="6"/>
    <n v="3"/>
    <n v="0"/>
    <n v="0"/>
    <n v="200"/>
    <n v="5"/>
    <n v="1"/>
    <n v="0"/>
    <n v="0"/>
    <n v="0"/>
    <n v="2"/>
    <n v="42.4"/>
    <n v="352"/>
    <n v="12"/>
    <n v="8.25"/>
    <n v="29.33"/>
    <n v="21.33"/>
    <n v="0"/>
    <n v="0"/>
    <n v="29"/>
    <n v="12"/>
    <n v="82"/>
    <n v="0"/>
    <n v="468750"/>
  </r>
  <r>
    <n v="571"/>
    <x v="2"/>
    <x v="121"/>
    <x v="1"/>
    <n v="312500"/>
    <n v="1"/>
    <n v="9"/>
    <n v="10"/>
    <n v="1"/>
    <n v="9"/>
    <n v="90"/>
    <n v="9"/>
    <n v="0"/>
    <n v="0"/>
    <n v="0"/>
    <n v="0"/>
    <n v="0"/>
    <n v="10.5"/>
    <n v="95"/>
    <n v="2"/>
    <n v="8.77"/>
    <n v="47.5"/>
    <n v="32.5"/>
    <n v="0"/>
    <n v="0"/>
    <n v="5"/>
    <n v="6"/>
    <n v="22"/>
    <n v="0"/>
    <n v="384800"/>
  </r>
  <r>
    <n v="572"/>
    <x v="2"/>
    <x v="194"/>
    <x v="1"/>
    <n v="156250"/>
    <n v="0"/>
    <n v="0"/>
    <n v="0"/>
    <n v="0"/>
    <n v="0"/>
    <n v="0"/>
    <n v="0"/>
    <n v="0"/>
    <n v="0"/>
    <n v="0"/>
    <n v="0"/>
    <n v="0"/>
    <n v="0"/>
    <n v="0"/>
    <n v="0"/>
    <n v="0"/>
    <n v="0"/>
    <n v="0"/>
    <n v="0"/>
    <n v="0"/>
    <n v="0"/>
    <n v="0"/>
    <n v="0"/>
    <n v="0"/>
    <n v="156250"/>
  </r>
  <r>
    <n v="573"/>
    <x v="2"/>
    <x v="195"/>
    <x v="1"/>
    <n v="62500"/>
    <n v="0"/>
    <n v="0"/>
    <n v="0"/>
    <n v="0"/>
    <n v="0"/>
    <n v="0"/>
    <n v="0"/>
    <n v="0"/>
    <n v="0"/>
    <n v="0"/>
    <n v="0"/>
    <n v="0"/>
    <n v="0"/>
    <n v="0"/>
    <n v="0"/>
    <n v="0"/>
    <n v="0"/>
    <n v="0"/>
    <n v="0"/>
    <n v="0"/>
    <n v="0"/>
    <n v="0"/>
    <n v="0"/>
    <n v="0"/>
    <n v="62500"/>
  </r>
  <r>
    <n v="574"/>
    <x v="2"/>
    <x v="140"/>
    <x v="1"/>
    <n v="500000"/>
    <n v="14"/>
    <n v="244"/>
    <n v="193"/>
    <n v="12"/>
    <n v="20.329999999999998"/>
    <n v="126.42"/>
    <n v="40"/>
    <n v="11"/>
    <n v="12"/>
    <n v="0"/>
    <n v="0"/>
    <n v="2"/>
    <n v="8"/>
    <n v="70"/>
    <n v="1"/>
    <n v="8.75"/>
    <n v="70"/>
    <n v="48"/>
    <n v="0"/>
    <n v="0"/>
    <n v="8"/>
    <n v="1"/>
    <n v="15"/>
    <n v="0"/>
    <n v="500000"/>
  </r>
  <r>
    <n v="575"/>
    <x v="2"/>
    <x v="143"/>
    <x v="1"/>
    <n v="171400"/>
    <n v="5"/>
    <n v="86"/>
    <n v="53"/>
    <n v="5"/>
    <n v="17.2"/>
    <n v="162.26"/>
    <n v="28"/>
    <n v="13"/>
    <n v="1"/>
    <n v="0"/>
    <n v="0"/>
    <n v="0"/>
    <n v="0"/>
    <n v="0"/>
    <n v="0"/>
    <n v="0"/>
    <n v="0"/>
    <n v="0"/>
    <n v="0"/>
    <n v="0"/>
    <n v="0"/>
    <n v="0"/>
    <n v="0"/>
    <n v="0"/>
    <n v="171400"/>
  </r>
  <r>
    <n v="576"/>
    <x v="2"/>
    <x v="264"/>
    <x v="1"/>
    <n v="296880"/>
    <n v="7"/>
    <n v="40"/>
    <n v="45"/>
    <n v="3"/>
    <n v="13.33"/>
    <n v="88.89"/>
    <n v="16"/>
    <n v="1"/>
    <n v="1"/>
    <n v="0"/>
    <n v="0"/>
    <n v="4"/>
    <n v="1"/>
    <n v="8"/>
    <n v="0"/>
    <n v="8"/>
    <n v="0"/>
    <n v="0"/>
    <n v="0"/>
    <n v="0"/>
    <n v="1"/>
    <n v="0"/>
    <n v="1"/>
    <n v="0"/>
    <n v="296880"/>
  </r>
  <r>
    <n v="577"/>
    <x v="2"/>
    <x v="265"/>
    <x v="4"/>
    <n v="0"/>
    <n v="1"/>
    <n v="15"/>
    <n v="13"/>
    <n v="0"/>
    <n v="0"/>
    <n v="115.38"/>
    <n v="15"/>
    <n v="2"/>
    <n v="0"/>
    <n v="0"/>
    <n v="0"/>
    <n v="1"/>
    <n v="8.4"/>
    <n v="87"/>
    <n v="6"/>
    <n v="10.039999999999999"/>
    <n v="14.5"/>
    <n v="8.67"/>
    <n v="0"/>
    <n v="1"/>
    <n v="10"/>
    <n v="5"/>
    <n v="25"/>
    <n v="0"/>
    <n v="0"/>
  </r>
  <r>
    <n v="578"/>
    <x v="2"/>
    <x v="96"/>
    <x v="4"/>
    <n v="0"/>
    <n v="1"/>
    <n v="16"/>
    <n v="17"/>
    <n v="1"/>
    <n v="16"/>
    <n v="94.12"/>
    <n v="16"/>
    <n v="1"/>
    <n v="1"/>
    <n v="0"/>
    <n v="0"/>
    <n v="0"/>
    <n v="0"/>
    <n v="0"/>
    <n v="0"/>
    <n v="0"/>
    <n v="0"/>
    <n v="0"/>
    <n v="0"/>
    <n v="0"/>
    <n v="0"/>
    <n v="0"/>
    <n v="0"/>
    <n v="0"/>
    <n v="52400"/>
  </r>
  <r>
    <n v="579"/>
    <x v="2"/>
    <x v="266"/>
    <x v="4"/>
    <n v="0"/>
    <n v="0"/>
    <n v="0"/>
    <n v="0"/>
    <n v="0"/>
    <n v="0"/>
    <n v="0"/>
    <n v="0"/>
    <n v="0"/>
    <n v="0"/>
    <n v="0"/>
    <n v="0"/>
    <n v="0"/>
    <n v="8"/>
    <n v="71"/>
    <n v="2"/>
    <n v="8.8800000000000008"/>
    <n v="35.5"/>
    <n v="24"/>
    <n v="0"/>
    <n v="0"/>
    <n v="6"/>
    <n v="3"/>
    <n v="17"/>
    <n v="0"/>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
  <r>
    <x v="0"/>
    <x v="0"/>
    <n v="178"/>
    <n v="9"/>
    <n v="8"/>
    <n v="9"/>
    <n v="11"/>
    <n v="10"/>
    <n v="12"/>
    <n v="10"/>
    <n v="10"/>
    <n v="0"/>
    <n v="0"/>
    <n v="11"/>
    <n v="106"/>
    <n v="97"/>
    <n v="61"/>
    <n v="36"/>
    <n v="51"/>
    <n v="46"/>
    <n v="55"/>
    <n v="51"/>
    <n v="62.886597938144327"/>
    <n v="56.701030927835049"/>
    <n v="52.577319587628871"/>
    <n v="54.49438202247191"/>
    <n v="62.886597938144327"/>
    <n v="40"/>
    <n v="57"/>
    <n v="59.550561797752813"/>
    <n v="70.175438596491219"/>
  </r>
  <r>
    <x v="1"/>
    <x v="1"/>
    <n v="194"/>
    <n v="7"/>
    <n v="10"/>
    <n v="7"/>
    <n v="4"/>
    <n v="11"/>
    <n v="3"/>
    <n v="2"/>
    <n v="5"/>
    <n v="7"/>
    <n v="6"/>
    <n v="5"/>
    <n v="86"/>
    <n v="100"/>
    <n v="45"/>
    <n v="55"/>
    <n v="36"/>
    <n v="64"/>
    <n v="34"/>
    <n v="52"/>
    <n v="45"/>
    <n v="34"/>
    <n v="52"/>
    <n v="51.546391752577314"/>
    <n v="45"/>
    <n v="31"/>
    <n v="74"/>
    <n v="44.329896907216494"/>
    <n v="41.891891891891895"/>
  </r>
  <r>
    <x v="2"/>
    <x v="2"/>
    <n v="30"/>
    <n v="0"/>
    <n v="0"/>
    <n v="0"/>
    <n v="0"/>
    <n v="0"/>
    <n v="0"/>
    <n v="0"/>
    <n v="0"/>
    <n v="9"/>
    <n v="4"/>
    <n v="0"/>
    <n v="13"/>
    <n v="15"/>
    <n v="10"/>
    <n v="5"/>
    <n v="1"/>
    <n v="14"/>
    <n v="2"/>
    <n v="11"/>
    <n v="66.666666666666657"/>
    <n v="13.333333333333334"/>
    <n v="73.333333333333329"/>
    <n v="50"/>
    <n v="66.666666666666657"/>
    <n v="2"/>
    <n v="56"/>
    <n v="43.333333333333336"/>
    <n v="3.5714285714285712"/>
  </r>
  <r>
    <x v="3"/>
    <x v="3"/>
    <n v="14"/>
    <n v="0"/>
    <n v="0"/>
    <n v="0"/>
    <n v="6"/>
    <n v="0"/>
    <n v="0"/>
    <n v="0"/>
    <n v="0"/>
    <n v="0"/>
    <n v="0"/>
    <n v="0"/>
    <n v="6"/>
    <n v="8"/>
    <n v="4"/>
    <n v="4"/>
    <n v="3"/>
    <n v="5"/>
    <n v="0"/>
    <n v="6"/>
    <n v="50"/>
    <n v="0"/>
    <n v="75"/>
    <n v="57.142857142857139"/>
    <n v="50"/>
    <n v="2"/>
    <n v="5"/>
    <n v="42.857142857142854"/>
    <n v="40"/>
  </r>
  <r>
    <x v="4"/>
    <x v="4"/>
    <n v="192"/>
    <n v="6"/>
    <n v="3"/>
    <n v="7"/>
    <n v="8"/>
    <n v="12"/>
    <n v="6"/>
    <n v="11"/>
    <n v="7"/>
    <n v="8"/>
    <n v="9"/>
    <n v="9"/>
    <n v="99"/>
    <n v="98"/>
    <n v="55"/>
    <n v="43"/>
    <n v="34"/>
    <n v="64"/>
    <n v="38"/>
    <n v="61"/>
    <n v="56.12244897959183"/>
    <n v="38.775510204081634"/>
    <n v="62.244897959183675"/>
    <n v="51.041666666666664"/>
    <n v="56.12244897959183"/>
    <n v="45"/>
    <n v="77"/>
    <n v="51.5625"/>
    <n v="58.441558441558442"/>
  </r>
  <r>
    <x v="5"/>
    <x v="5"/>
    <n v="203"/>
    <n v="7"/>
    <n v="5"/>
    <n v="11"/>
    <n v="10"/>
    <n v="10"/>
    <n v="13"/>
    <n v="7"/>
    <n v="10"/>
    <n v="7"/>
    <n v="12"/>
    <n v="6"/>
    <n v="120"/>
    <n v="106"/>
    <n v="61"/>
    <n v="45"/>
    <n v="48"/>
    <n v="58"/>
    <n v="50"/>
    <n v="70"/>
    <n v="57.547169811320757"/>
    <n v="47.169811320754718"/>
    <n v="66.037735849056602"/>
    <n v="52.216748768472911"/>
    <n v="57.547169811320757"/>
    <n v="53"/>
    <n v="101"/>
    <n v="59.11330049261084"/>
    <n v="52.475247524752476"/>
  </r>
  <r>
    <x v="6"/>
    <x v="6"/>
    <n v="190"/>
    <n v="10"/>
    <n v="7"/>
    <n v="4"/>
    <n v="7"/>
    <n v="8"/>
    <n v="8"/>
    <n v="12"/>
    <n v="3"/>
    <n v="4"/>
    <n v="7"/>
    <n v="6"/>
    <n v="88"/>
    <n v="85"/>
    <n v="36"/>
    <n v="49"/>
    <n v="27"/>
    <n v="58"/>
    <n v="24"/>
    <n v="64"/>
    <n v="42.352941176470587"/>
    <n v="28.235294117647058"/>
    <n v="75.294117647058826"/>
    <n v="44.736842105263158"/>
    <n v="42.352941176470587"/>
    <n v="4"/>
    <n v="9"/>
    <n v="46.315789473684212"/>
    <n v="44.444444444444443"/>
  </r>
  <r>
    <x v="7"/>
    <x v="7"/>
    <n v="161"/>
    <n v="13"/>
    <n v="6"/>
    <n v="6"/>
    <n v="6"/>
    <n v="7"/>
    <n v="11"/>
    <n v="7"/>
    <n v="7"/>
    <n v="0"/>
    <n v="0"/>
    <n v="7"/>
    <n v="81"/>
    <n v="88"/>
    <n v="44"/>
    <n v="44"/>
    <n v="35"/>
    <n v="53"/>
    <n v="37"/>
    <n v="44"/>
    <n v="50"/>
    <n v="42.045454545454547"/>
    <n v="50"/>
    <n v="54.658385093167702"/>
    <n v="50"/>
    <n v="32"/>
    <n v="47"/>
    <n v="50.310559006211179"/>
    <n v="68.085106382978722"/>
  </r>
  <r>
    <x v="8"/>
    <x v="8"/>
    <n v="76"/>
    <n v="0"/>
    <n v="0"/>
    <n v="0"/>
    <n v="4"/>
    <n v="4"/>
    <n v="4"/>
    <n v="0"/>
    <n v="0"/>
    <n v="5"/>
    <n v="10"/>
    <n v="0"/>
    <n v="27"/>
    <n v="33"/>
    <n v="11"/>
    <n v="22"/>
    <n v="14"/>
    <n v="19"/>
    <n v="11"/>
    <n v="16"/>
    <n v="33.333333333333329"/>
    <n v="33.333333333333329"/>
    <n v="48.484848484848484"/>
    <n v="43.421052631578952"/>
    <n v="33.333333333333329"/>
    <n v="9"/>
    <n v="38"/>
    <n v="35.526315789473685"/>
    <n v="23.684210526315788"/>
  </r>
  <r>
    <x v="9"/>
    <x v="9"/>
    <n v="195"/>
    <n v="4"/>
    <n v="9"/>
    <n v="8"/>
    <n v="10"/>
    <n v="8"/>
    <n v="9"/>
    <n v="5"/>
    <n v="8"/>
    <n v="9"/>
    <n v="3"/>
    <n v="6"/>
    <n v="91"/>
    <n v="87"/>
    <n v="43"/>
    <n v="44"/>
    <n v="24"/>
    <n v="63"/>
    <n v="31"/>
    <n v="60"/>
    <n v="49.425287356321839"/>
    <n v="35.632183908045981"/>
    <n v="68.965517241379317"/>
    <n v="44.61538461538462"/>
    <n v="49.425287356321839"/>
    <n v="36"/>
    <n v="79"/>
    <n v="46.666666666666664"/>
    <n v="45.569620253164558"/>
  </r>
  <r>
    <x v="10"/>
    <x v="10"/>
    <n v="199"/>
    <n v="2"/>
    <n v="9"/>
    <n v="8"/>
    <n v="6"/>
    <n v="4"/>
    <n v="10"/>
    <n v="6"/>
    <n v="7"/>
    <n v="11"/>
    <n v="8"/>
    <n v="10"/>
    <n v="95"/>
    <n v="99"/>
    <n v="47"/>
    <n v="52"/>
    <n v="47"/>
    <n v="52"/>
    <n v="37"/>
    <n v="58"/>
    <n v="47.474747474747474"/>
    <n v="37.373737373737377"/>
    <n v="58.585858585858588"/>
    <n v="49.748743718592962"/>
    <n v="47.474747474747474"/>
    <n v="33"/>
    <n v="64"/>
    <n v="47.738693467336688"/>
    <n v="51.562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0BE14D2-7370-4176-998A-1CBDBABFB8AC}" name="PivotTable10"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M16" firstHeaderRow="1" firstDataRow="2" firstDataCol="1"/>
  <pivotFields count="31">
    <pivotField axis="axisRow" showAll="0">
      <items count="12">
        <item x="0"/>
        <item x="1"/>
        <item x="2"/>
        <item x="3"/>
        <item x="4"/>
        <item x="5"/>
        <item x="6"/>
        <item x="7"/>
        <item x="8"/>
        <item x="9"/>
        <item x="10"/>
        <item t="default"/>
      </items>
    </pivotField>
    <pivotField axis="axisCol" showAll="0">
      <items count="12">
        <item x="9"/>
        <item x="2"/>
        <item x="0"/>
        <item x="1"/>
        <item x="10"/>
        <item x="6"/>
        <item x="7"/>
        <item x="3"/>
        <item x="4"/>
        <item x="5"/>
        <item x="8"/>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0"/>
  </rowFields>
  <rowItems count="12">
    <i>
      <x/>
    </i>
    <i>
      <x v="1"/>
    </i>
    <i>
      <x v="2"/>
    </i>
    <i>
      <x v="3"/>
    </i>
    <i>
      <x v="4"/>
    </i>
    <i>
      <x v="5"/>
    </i>
    <i>
      <x v="6"/>
    </i>
    <i>
      <x v="7"/>
    </i>
    <i>
      <x v="8"/>
    </i>
    <i>
      <x v="9"/>
    </i>
    <i>
      <x v="10"/>
    </i>
    <i t="grand">
      <x/>
    </i>
  </rowItems>
  <colFields count="1">
    <field x="1"/>
  </colFields>
  <colItems count="12">
    <i>
      <x/>
    </i>
    <i>
      <x v="1"/>
    </i>
    <i>
      <x v="2"/>
    </i>
    <i>
      <x v="3"/>
    </i>
    <i>
      <x v="4"/>
    </i>
    <i>
      <x v="5"/>
    </i>
    <i>
      <x v="6"/>
    </i>
    <i>
      <x v="7"/>
    </i>
    <i>
      <x v="8"/>
    </i>
    <i>
      <x v="9"/>
    </i>
    <i>
      <x v="10"/>
    </i>
    <i t="grand">
      <x/>
    </i>
  </colItems>
  <dataFields count="1">
    <dataField name="Sum of Number_of_matches_Played_ground" fld="2" baseField="0" baseItem="0"/>
  </dataFields>
  <chartFormats count="22">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2">
          <reference field="4294967294" count="1" selected="0">
            <x v="0"/>
          </reference>
          <reference field="1" count="1" selected="0">
            <x v="4"/>
          </reference>
        </references>
      </pivotArea>
    </chartFormat>
    <chartFormat chart="0" format="5" series="1">
      <pivotArea type="data" outline="0" fieldPosition="0">
        <references count="2">
          <reference field="4294967294" count="1" selected="0">
            <x v="0"/>
          </reference>
          <reference field="1" count="1" selected="0">
            <x v="5"/>
          </reference>
        </references>
      </pivotArea>
    </chartFormat>
    <chartFormat chart="0" format="6" series="1">
      <pivotArea type="data" outline="0" fieldPosition="0">
        <references count="2">
          <reference field="4294967294" count="1" selected="0">
            <x v="0"/>
          </reference>
          <reference field="1" count="1" selected="0">
            <x v="6"/>
          </reference>
        </references>
      </pivotArea>
    </chartFormat>
    <chartFormat chart="0" format="7" series="1">
      <pivotArea type="data" outline="0" fieldPosition="0">
        <references count="2">
          <reference field="4294967294" count="1" selected="0">
            <x v="0"/>
          </reference>
          <reference field="1" count="1" selected="0">
            <x v="7"/>
          </reference>
        </references>
      </pivotArea>
    </chartFormat>
    <chartFormat chart="0" format="8" series="1">
      <pivotArea type="data" outline="0" fieldPosition="0">
        <references count="2">
          <reference field="4294967294" count="1" selected="0">
            <x v="0"/>
          </reference>
          <reference field="1" count="1" selected="0">
            <x v="8"/>
          </reference>
        </references>
      </pivotArea>
    </chartFormat>
    <chartFormat chart="0" format="9" series="1">
      <pivotArea type="data" outline="0" fieldPosition="0">
        <references count="2">
          <reference field="4294967294" count="1" selected="0">
            <x v="0"/>
          </reference>
          <reference field="1" count="1" selected="0">
            <x v="9"/>
          </reference>
        </references>
      </pivotArea>
    </chartFormat>
    <chartFormat chart="0" format="10" series="1">
      <pivotArea type="data" outline="0" fieldPosition="0">
        <references count="2">
          <reference field="4294967294" count="1" selected="0">
            <x v="0"/>
          </reference>
          <reference field="1" count="1" selected="0">
            <x v="10"/>
          </reference>
        </references>
      </pivotArea>
    </chartFormat>
    <chartFormat chart="2" format="22" series="1">
      <pivotArea type="data" outline="0" fieldPosition="0">
        <references count="2">
          <reference field="4294967294" count="1" selected="0">
            <x v="0"/>
          </reference>
          <reference field="1" count="1" selected="0">
            <x v="0"/>
          </reference>
        </references>
      </pivotArea>
    </chartFormat>
    <chartFormat chart="2" format="23" series="1">
      <pivotArea type="data" outline="0" fieldPosition="0">
        <references count="2">
          <reference field="4294967294" count="1" selected="0">
            <x v="0"/>
          </reference>
          <reference field="1" count="1" selected="0">
            <x v="1"/>
          </reference>
        </references>
      </pivotArea>
    </chartFormat>
    <chartFormat chart="2" format="24" series="1">
      <pivotArea type="data" outline="0" fieldPosition="0">
        <references count="2">
          <reference field="4294967294" count="1" selected="0">
            <x v="0"/>
          </reference>
          <reference field="1" count="1" selected="0">
            <x v="2"/>
          </reference>
        </references>
      </pivotArea>
    </chartFormat>
    <chartFormat chart="2" format="25" series="1">
      <pivotArea type="data" outline="0" fieldPosition="0">
        <references count="2">
          <reference field="4294967294" count="1" selected="0">
            <x v="0"/>
          </reference>
          <reference field="1" count="1" selected="0">
            <x v="3"/>
          </reference>
        </references>
      </pivotArea>
    </chartFormat>
    <chartFormat chart="2" format="26" series="1">
      <pivotArea type="data" outline="0" fieldPosition="0">
        <references count="2">
          <reference field="4294967294" count="1" selected="0">
            <x v="0"/>
          </reference>
          <reference field="1" count="1" selected="0">
            <x v="4"/>
          </reference>
        </references>
      </pivotArea>
    </chartFormat>
    <chartFormat chart="2" format="27" series="1">
      <pivotArea type="data" outline="0" fieldPosition="0">
        <references count="2">
          <reference field="4294967294" count="1" selected="0">
            <x v="0"/>
          </reference>
          <reference field="1" count="1" selected="0">
            <x v="5"/>
          </reference>
        </references>
      </pivotArea>
    </chartFormat>
    <chartFormat chart="2" format="28" series="1">
      <pivotArea type="data" outline="0" fieldPosition="0">
        <references count="2">
          <reference field="4294967294" count="1" selected="0">
            <x v="0"/>
          </reference>
          <reference field="1" count="1" selected="0">
            <x v="6"/>
          </reference>
        </references>
      </pivotArea>
    </chartFormat>
    <chartFormat chart="2" format="29" series="1">
      <pivotArea type="data" outline="0" fieldPosition="0">
        <references count="2">
          <reference field="4294967294" count="1" selected="0">
            <x v="0"/>
          </reference>
          <reference field="1" count="1" selected="0">
            <x v="7"/>
          </reference>
        </references>
      </pivotArea>
    </chartFormat>
    <chartFormat chart="2" format="30" series="1">
      <pivotArea type="data" outline="0" fieldPosition="0">
        <references count="2">
          <reference field="4294967294" count="1" selected="0">
            <x v="0"/>
          </reference>
          <reference field="1" count="1" selected="0">
            <x v="8"/>
          </reference>
        </references>
      </pivotArea>
    </chartFormat>
    <chartFormat chart="2" format="31" series="1">
      <pivotArea type="data" outline="0" fieldPosition="0">
        <references count="2">
          <reference field="4294967294" count="1" selected="0">
            <x v="0"/>
          </reference>
          <reference field="1" count="1" selected="0">
            <x v="9"/>
          </reference>
        </references>
      </pivotArea>
    </chartFormat>
    <chartFormat chart="2" format="32" series="1">
      <pivotArea type="data" outline="0" fieldPosition="0">
        <references count="2">
          <reference field="4294967294" count="1" selected="0">
            <x v="0"/>
          </reference>
          <reference field="1"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160BF8C-558D-45EA-8F56-1B50EC73B779}"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7">
  <location ref="A1:B9" firstHeaderRow="1" firstDataRow="1" firstDataCol="1"/>
  <pivotFields count="31">
    <pivotField axis="axisRow" showAll="0" sortType="descending">
      <items count="12">
        <item x="0"/>
        <item x="1"/>
        <item h="1" x="2"/>
        <item x="3"/>
        <item x="4"/>
        <item x="5"/>
        <item x="6"/>
        <item x="7"/>
        <item h="1" x="8"/>
        <item h="1" x="9"/>
        <item h="1" x="1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9" showAll="0"/>
    <pivotField dataField="1" numFmtId="9" showAll="0"/>
    <pivotField numFmtId="9" showAll="0"/>
    <pivotField numFmtId="9" showAll="0"/>
    <pivotField numFmtId="9" showAll="0"/>
    <pivotField showAll="0"/>
    <pivotField showAll="0"/>
    <pivotField numFmtId="9" showAll="0"/>
    <pivotField showAll="0"/>
  </pivotFields>
  <rowFields count="1">
    <field x="0"/>
  </rowFields>
  <rowItems count="8">
    <i>
      <x/>
    </i>
    <i>
      <x v="5"/>
    </i>
    <i>
      <x v="7"/>
    </i>
    <i>
      <x v="4"/>
    </i>
    <i>
      <x v="1"/>
    </i>
    <i>
      <x v="6"/>
    </i>
    <i>
      <x v="3"/>
    </i>
    <i t="grand">
      <x/>
    </i>
  </rowItems>
  <colItems count="1">
    <i/>
  </colItems>
  <dataFields count="1">
    <dataField name="Sum of Bat_First_Match__x000a_win%" fld="23" baseField="0" baseItem="0"/>
  </dataFields>
  <formats count="3">
    <format dxfId="13">
      <pivotArea outline="0" collapsedLevelsAreSubtotals="1" fieldPosition="0"/>
    </format>
    <format dxfId="12">
      <pivotArea dataOnly="0" labelOnly="1" outline="0" axis="axisValues" fieldPosition="0"/>
    </format>
    <format dxfId="11">
      <pivotArea collapsedLevelsAreSubtotals="1" fieldPosition="0">
        <references count="1">
          <reference field="0" count="1">
            <x v="0"/>
          </reference>
        </references>
      </pivotArea>
    </format>
  </formats>
  <chartFormats count="4">
    <chartFormat chart="0"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5" format="3">
      <pivotArea type="data" outline="0" fieldPosition="0">
        <references count="2">
          <reference field="4294967294" count="1" selected="0">
            <x v="0"/>
          </reference>
          <reference field="0" count="1" selected="0">
            <x v="0"/>
          </reference>
        </references>
      </pivotArea>
    </chartFormat>
    <chartFormat chart="15" format="4">
      <pivotArea type="data" outline="0" fieldPosition="0">
        <references count="2">
          <reference field="4294967294" count="1" selected="0">
            <x v="0"/>
          </reference>
          <reference field="0"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E66E448-4CB3-4BF2-8AC3-FC041AD3281D}" name="pvt_toss_win_match_win%"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B11" firstHeaderRow="1" firstDataRow="1" firstDataCol="1"/>
  <pivotFields count="31">
    <pivotField axis="axisRow" showAll="0" sortType="descending">
      <items count="12">
        <item x="0"/>
        <item x="1"/>
        <item h="1" x="2"/>
        <item x="3"/>
        <item x="4"/>
        <item x="5"/>
        <item x="6"/>
        <item x="7"/>
        <item h="1" x="8"/>
        <item h="1" x="9"/>
        <item h="1" x="1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9" showAll="0"/>
    <pivotField numFmtId="9" showAll="0"/>
    <pivotField numFmtId="9" showAll="0"/>
    <pivotField numFmtId="9" showAll="0"/>
    <pivotField dataField="1" numFmtId="9" showAll="0"/>
    <pivotField showAll="0"/>
    <pivotField showAll="0"/>
    <pivotField numFmtId="9" showAll="0"/>
    <pivotField showAll="0"/>
  </pivotFields>
  <rowFields count="1">
    <field x="0"/>
  </rowFields>
  <rowItems count="8">
    <i>
      <x/>
    </i>
    <i>
      <x v="5"/>
    </i>
    <i>
      <x v="4"/>
    </i>
    <i>
      <x v="7"/>
    </i>
    <i>
      <x v="3"/>
    </i>
    <i>
      <x v="1"/>
    </i>
    <i>
      <x v="6"/>
    </i>
    <i t="grand">
      <x/>
    </i>
  </rowItems>
  <colItems count="1">
    <i/>
  </colItems>
  <dataFields count="1">
    <dataField name="Sum of Toss_win_match__x000a_win__x000a_percentage" fld="26" baseField="0" baseItem="0"/>
  </dataFields>
  <chartFormats count="3">
    <chartFormat chart="0"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94993DC-63BC-4018-B994-35674D98B79E}"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3:B11" firstHeaderRow="1" firstDataRow="1" firstDataCol="1"/>
  <pivotFields count="31">
    <pivotField axis="axisRow" showAll="0">
      <items count="12">
        <item x="0"/>
        <item x="1"/>
        <item h="1" x="2"/>
        <item x="3"/>
        <item x="4"/>
        <item x="5"/>
        <item x="6"/>
        <item x="7"/>
        <item h="1" x="8"/>
        <item h="1" x="9"/>
        <item h="1"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9" showAll="0"/>
    <pivotField numFmtId="9" showAll="0"/>
    <pivotField numFmtId="9" showAll="0"/>
    <pivotField numFmtId="9" showAll="0"/>
    <pivotField numFmtId="9" showAll="0"/>
    <pivotField showAll="0"/>
    <pivotField showAll="0"/>
    <pivotField numFmtId="9" showAll="0"/>
    <pivotField dataField="1" showAll="0"/>
  </pivotFields>
  <rowFields count="1">
    <field x="0"/>
  </rowFields>
  <rowItems count="8">
    <i>
      <x/>
    </i>
    <i>
      <x v="1"/>
    </i>
    <i>
      <x v="3"/>
    </i>
    <i>
      <x v="4"/>
    </i>
    <i>
      <x v="5"/>
    </i>
    <i>
      <x v="6"/>
    </i>
    <i>
      <x v="7"/>
    </i>
    <i t="grand">
      <x/>
    </i>
  </rowItems>
  <colItems count="1">
    <i/>
  </colItems>
  <dataFields count="1">
    <dataField name="Sum of Home_ground_" fld="30" baseField="0" baseItem="0"/>
  </dataFields>
  <chartFormats count="3">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774DF2E-6592-47FA-B43D-66AA3E2E815A}" name="cht_match_win_%"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location ref="A3:B11" firstHeaderRow="1" firstDataRow="1" firstDataCol="1"/>
  <pivotFields count="31">
    <pivotField axis="axisRow" showAll="0" sortType="descending">
      <items count="12">
        <item x="0"/>
        <item x="1"/>
        <item h="1" x="2"/>
        <item x="3"/>
        <item x="4"/>
        <item x="5"/>
        <item x="6"/>
        <item x="7"/>
        <item h="1" x="8"/>
        <item h="1" x="9"/>
        <item h="1" x="1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9" showAll="0"/>
    <pivotField numFmtId="9" showAll="0"/>
    <pivotField numFmtId="9" showAll="0"/>
    <pivotField numFmtId="9" showAll="0"/>
    <pivotField showAll="0"/>
    <pivotField showAll="0"/>
    <pivotField showAll="0"/>
    <pivotField dataField="1" showAll="0"/>
    <pivotField showAll="0"/>
  </pivotFields>
  <rowFields count="1">
    <field x="0"/>
  </rowFields>
  <rowItems count="8">
    <i>
      <x/>
    </i>
    <i>
      <x v="5"/>
    </i>
    <i>
      <x v="4"/>
    </i>
    <i>
      <x v="7"/>
    </i>
    <i>
      <x v="6"/>
    </i>
    <i>
      <x v="1"/>
    </i>
    <i>
      <x v="3"/>
    </i>
    <i t="grand">
      <x/>
    </i>
  </rowItems>
  <colItems count="1">
    <i/>
  </colItems>
  <dataFields count="1">
    <dataField name="Sum of win_ " fld="29" baseField="0" baseItem="7"/>
  </dataFields>
  <chartFormats count="21">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5"/>
          </reference>
        </references>
      </pivotArea>
    </chartFormat>
    <chartFormat chart="0" format="3">
      <pivotArea type="data" outline="0" fieldPosition="0">
        <references count="2">
          <reference field="4294967294" count="1" selected="0">
            <x v="0"/>
          </reference>
          <reference field="0" count="1" selected="0">
            <x v="4"/>
          </reference>
        </references>
      </pivotArea>
    </chartFormat>
    <chartFormat chart="0" format="4">
      <pivotArea type="data" outline="0" fieldPosition="0">
        <references count="2">
          <reference field="4294967294" count="1" selected="0">
            <x v="0"/>
          </reference>
          <reference field="0" count="1" selected="0">
            <x v="7"/>
          </reference>
        </references>
      </pivotArea>
    </chartFormat>
    <chartFormat chart="0" format="5">
      <pivotArea type="data" outline="0" fieldPosition="0">
        <references count="2">
          <reference field="4294967294" count="1" selected="0">
            <x v="0"/>
          </reference>
          <reference field="0" count="1" selected="0">
            <x v="10"/>
          </reference>
        </references>
      </pivotArea>
    </chartFormat>
    <chartFormat chart="0" format="6">
      <pivotArea type="data" outline="0" fieldPosition="0">
        <references count="2">
          <reference field="4294967294" count="1" selected="0">
            <x v="0"/>
          </reference>
          <reference field="0" count="1" selected="0">
            <x v="9"/>
          </reference>
        </references>
      </pivotArea>
    </chartFormat>
    <chartFormat chart="0" format="7">
      <pivotArea type="data" outline="0" fieldPosition="0">
        <references count="2">
          <reference field="4294967294" count="1" selected="0">
            <x v="0"/>
          </reference>
          <reference field="0" count="1" selected="0">
            <x v="6"/>
          </reference>
        </references>
      </pivotArea>
    </chartFormat>
    <chartFormat chart="0" format="8">
      <pivotArea type="data" outline="0" fieldPosition="0">
        <references count="2">
          <reference field="4294967294" count="1" selected="0">
            <x v="0"/>
          </reference>
          <reference field="0" count="1" selected="0">
            <x v="1"/>
          </reference>
        </references>
      </pivotArea>
    </chartFormat>
    <chartFormat chart="0" format="9">
      <pivotArea type="data" outline="0" fieldPosition="0">
        <references count="2">
          <reference field="4294967294" count="1" selected="0">
            <x v="0"/>
          </reference>
          <reference field="0" count="1" selected="0">
            <x v="2"/>
          </reference>
        </references>
      </pivotArea>
    </chartFormat>
    <chartFormat chart="0" format="10">
      <pivotArea type="data" outline="0" fieldPosition="0">
        <references count="2">
          <reference field="4294967294" count="1" selected="0">
            <x v="0"/>
          </reference>
          <reference field="0" count="1" selected="0">
            <x v="3"/>
          </reference>
        </references>
      </pivotArea>
    </chartFormat>
    <chartFormat chart="0" format="11">
      <pivotArea type="data" outline="0" fieldPosition="0">
        <references count="2">
          <reference field="4294967294" count="1" selected="0">
            <x v="0"/>
          </reference>
          <reference field="0" count="1" selected="0">
            <x v="8"/>
          </reference>
        </references>
      </pivotArea>
    </chartFormat>
    <chartFormat chart="13" format="20" series="1">
      <pivotArea type="data" outline="0" fieldPosition="0">
        <references count="1">
          <reference field="4294967294" count="1" selected="0">
            <x v="0"/>
          </reference>
        </references>
      </pivotArea>
    </chartFormat>
    <chartFormat chart="13" format="21">
      <pivotArea type="data" outline="0" fieldPosition="0">
        <references count="2">
          <reference field="4294967294" count="1" selected="0">
            <x v="0"/>
          </reference>
          <reference field="0" count="1" selected="0">
            <x v="0"/>
          </reference>
        </references>
      </pivotArea>
    </chartFormat>
    <chartFormat chart="13" format="22">
      <pivotArea type="data" outline="0" fieldPosition="0">
        <references count="2">
          <reference field="4294967294" count="1" selected="0">
            <x v="0"/>
          </reference>
          <reference field="0" count="1" selected="0">
            <x v="5"/>
          </reference>
        </references>
      </pivotArea>
    </chartFormat>
    <chartFormat chart="13" format="23">
      <pivotArea type="data" outline="0" fieldPosition="0">
        <references count="2">
          <reference field="4294967294" count="1" selected="0">
            <x v="0"/>
          </reference>
          <reference field="0" count="1" selected="0">
            <x v="4"/>
          </reference>
        </references>
      </pivotArea>
    </chartFormat>
    <chartFormat chart="13" format="24">
      <pivotArea type="data" outline="0" fieldPosition="0">
        <references count="2">
          <reference field="4294967294" count="1" selected="0">
            <x v="0"/>
          </reference>
          <reference field="0" count="1" selected="0">
            <x v="7"/>
          </reference>
        </references>
      </pivotArea>
    </chartFormat>
    <chartFormat chart="13" format="25">
      <pivotArea type="data" outline="0" fieldPosition="0">
        <references count="2">
          <reference field="4294967294" count="1" selected="0">
            <x v="0"/>
          </reference>
          <reference field="0" count="1" selected="0">
            <x v="1"/>
          </reference>
        </references>
      </pivotArea>
    </chartFormat>
    <chartFormat chart="13" format="26">
      <pivotArea type="data" outline="0" fieldPosition="0">
        <references count="2">
          <reference field="4294967294" count="1" selected="0">
            <x v="0"/>
          </reference>
          <reference field="0" count="1" selected="0">
            <x v="2"/>
          </reference>
        </references>
      </pivotArea>
    </chartFormat>
    <chartFormat chart="13" format="27">
      <pivotArea type="data" outline="0" fieldPosition="0">
        <references count="2">
          <reference field="4294967294" count="1" selected="0">
            <x v="0"/>
          </reference>
          <reference field="0" count="1" selected="0">
            <x v="3"/>
          </reference>
        </references>
      </pivotArea>
    </chartFormat>
    <chartFormat chart="13" format="28">
      <pivotArea type="data" outline="0" fieldPosition="0">
        <references count="2">
          <reference field="4294967294" count="1" selected="0">
            <x v="0"/>
          </reference>
          <reference field="0"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CF6EEEA-427B-4216-A880-8949891C4025}"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11" firstHeaderRow="1" firstDataRow="1" firstDataCol="1"/>
  <pivotFields count="31">
    <pivotField axis="axisRow" showAll="0" sortType="descending">
      <items count="12">
        <item x="0"/>
        <item x="1"/>
        <item h="1" x="2"/>
        <item x="3"/>
        <item x="4"/>
        <item x="5"/>
        <item x="6"/>
        <item x="7"/>
        <item h="1" x="8"/>
        <item h="1" x="9"/>
        <item h="1" x="1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9" showAll="0"/>
    <pivotField numFmtId="9" showAll="0"/>
    <pivotField dataField="1" numFmtId="9" showAll="0"/>
    <pivotField numFmtId="9" showAll="0"/>
    <pivotField numFmtId="9" showAll="0"/>
    <pivotField showAll="0"/>
    <pivotField showAll="0"/>
    <pivotField numFmtId="9" showAll="0"/>
    <pivotField numFmtId="9" showAll="0"/>
  </pivotFields>
  <rowFields count="1">
    <field x="0"/>
  </rowFields>
  <rowItems count="8">
    <i>
      <x v="6"/>
    </i>
    <i>
      <x v="3"/>
    </i>
    <i>
      <x v="5"/>
    </i>
    <i>
      <x v="4"/>
    </i>
    <i>
      <x/>
    </i>
    <i>
      <x v="1"/>
    </i>
    <i>
      <x v="7"/>
    </i>
    <i t="grand">
      <x/>
    </i>
  </rowItems>
  <colItems count="1">
    <i/>
  </colItems>
  <dataFields count="1">
    <dataField name="Sum of Bowl_First_Match__x000a_Win_%" fld="24"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AE2580C-D7DC-454B-A3F8-961AEA0DDE67}" name="pvt_toss_win%"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3:B11" firstHeaderRow="1" firstDataRow="1" firstDataCol="1"/>
  <pivotFields count="31">
    <pivotField axis="axisRow" showAll="0" sortType="descending">
      <items count="12">
        <item x="0"/>
        <item x="1"/>
        <item h="1" x="2"/>
        <item x="3"/>
        <item x="4"/>
        <item x="5"/>
        <item x="6"/>
        <item x="7"/>
        <item h="1" x="8"/>
        <item h="1" x="9"/>
        <item h="1" x="1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9" showAll="0"/>
    <pivotField numFmtId="9" showAll="0"/>
    <pivotField numFmtId="9" showAll="0"/>
    <pivotField dataField="1" numFmtId="9" showAll="0"/>
    <pivotField showAll="0"/>
    <pivotField showAll="0"/>
    <pivotField showAll="0"/>
    <pivotField numFmtId="9" showAll="0"/>
    <pivotField showAll="0"/>
  </pivotFields>
  <rowFields count="1">
    <field x="0"/>
  </rowFields>
  <rowItems count="8">
    <i>
      <x v="3"/>
    </i>
    <i>
      <x v="7"/>
    </i>
    <i>
      <x/>
    </i>
    <i>
      <x v="5"/>
    </i>
    <i>
      <x v="1"/>
    </i>
    <i>
      <x v="4"/>
    </i>
    <i>
      <x v="6"/>
    </i>
    <i t="grand">
      <x/>
    </i>
  </rowItems>
  <colItems count="1">
    <i/>
  </colItems>
  <dataFields count="1">
    <dataField name="Sum of Toss_Win__x000a_Percentage" fld="25" baseField="0"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C439EFC-BCC7-4566-9826-D1ED33198E59}"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3:E8" firstHeaderRow="1" firstDataRow="2" firstDataCol="1"/>
  <pivotFields count="30">
    <pivotField showAll="0"/>
    <pivotField axis="axisRow" showAll="0">
      <items count="4">
        <item x="2"/>
        <item x="1"/>
        <item x="0"/>
        <item t="default"/>
      </items>
    </pivotField>
    <pivotField axis="axisCol" multipleItemSelectionAllowed="1" showAll="0">
      <items count="268">
        <item h="1" x="156"/>
        <item h="1" x="157"/>
        <item h="1" x="89"/>
        <item x="0"/>
        <item h="1" x="1"/>
        <item h="1" x="2"/>
        <item h="1" x="213"/>
        <item h="1" x="3"/>
        <item h="1" x="4"/>
        <item h="1" x="242"/>
        <item h="1" x="120"/>
        <item h="1" x="252"/>
        <item h="1" x="183"/>
        <item x="5"/>
        <item h="1" x="184"/>
        <item h="1" x="6"/>
        <item h="1" x="235"/>
        <item h="1" x="7"/>
        <item h="1" x="8"/>
        <item h="1" x="173"/>
        <item h="1" x="9"/>
        <item h="1" x="174"/>
        <item h="1" x="10"/>
        <item h="1" x="265"/>
        <item h="1" x="197"/>
        <item h="1" x="175"/>
        <item h="1" x="198"/>
        <item h="1" x="11"/>
        <item h="1" x="12"/>
        <item h="1" x="13"/>
        <item h="1" x="232"/>
        <item h="1" x="14"/>
        <item h="1" x="236"/>
        <item h="1" x="191"/>
        <item h="1" x="248"/>
        <item h="1" x="164"/>
        <item h="1" x="214"/>
        <item h="1" x="237"/>
        <item h="1" x="15"/>
        <item h="1" x="238"/>
        <item h="1" x="16"/>
        <item h="1" x="146"/>
        <item h="1" x="17"/>
        <item h="1" x="18"/>
        <item h="1" x="222"/>
        <item h="1" x="19"/>
        <item h="1" x="244"/>
        <item h="1" x="20"/>
        <item h="1" x="21"/>
        <item h="1" x="41"/>
        <item h="1" x="23"/>
        <item x="24"/>
        <item h="1" x="178"/>
        <item h="1" x="226"/>
        <item h="1" x="25"/>
        <item h="1" x="26"/>
        <item h="1" x="27"/>
        <item h="1" x="28"/>
        <item h="1" x="29"/>
        <item h="1" x="234"/>
        <item h="1" x="176"/>
        <item h="1" x="261"/>
        <item h="1" x="145"/>
        <item h="1" x="31"/>
        <item h="1" x="32"/>
        <item h="1" x="33"/>
        <item h="1" x="34"/>
        <item h="1" x="219"/>
        <item h="1" x="35"/>
        <item h="1" x="239"/>
        <item h="1" x="36"/>
        <item h="1" x="30"/>
        <item h="1" x="165"/>
        <item h="1" x="230"/>
        <item h="1" x="38"/>
        <item h="1" x="39"/>
        <item h="1" x="223"/>
        <item h="1" x="40"/>
        <item h="1" x="231"/>
        <item h="1" x="22"/>
        <item h="1" x="158"/>
        <item h="1" x="189"/>
        <item h="1" x="147"/>
        <item h="1" x="253"/>
        <item h="1" x="42"/>
        <item h="1" x="220"/>
        <item h="1" x="43"/>
        <item h="1" x="44"/>
        <item h="1" x="45"/>
        <item h="1" x="179"/>
        <item h="1" x="185"/>
        <item h="1" x="46"/>
        <item h="1" x="47"/>
        <item h="1" x="48"/>
        <item h="1" x="49"/>
        <item h="1" x="50"/>
        <item h="1" x="245"/>
        <item h="1" x="201"/>
        <item h="1" x="51"/>
        <item h="1" x="52"/>
        <item h="1" x="148"/>
        <item h="1" x="149"/>
        <item h="1" x="190"/>
        <item h="1" x="150"/>
        <item h="1" x="159"/>
        <item h="1" x="53"/>
        <item h="1" x="54"/>
        <item h="1" x="82"/>
        <item h="1" x="56"/>
        <item h="1" x="57"/>
        <item h="1" x="186"/>
        <item h="1" x="58"/>
        <item h="1" x="59"/>
        <item h="1" x="60"/>
        <item h="1" x="166"/>
        <item h="1" x="61"/>
        <item h="1" x="62"/>
        <item h="1" x="151"/>
        <item h="1" x="63"/>
        <item h="1" x="216"/>
        <item h="1" x="64"/>
        <item h="1" x="65"/>
        <item h="1" x="167"/>
        <item h="1" x="152"/>
        <item h="1" x="204"/>
        <item h="1" x="153"/>
        <item h="1" x="66"/>
        <item h="1" x="67"/>
        <item h="1" x="68"/>
        <item h="1" x="69"/>
        <item h="1" x="70"/>
        <item h="1" x="187"/>
        <item h="1" x="71"/>
        <item h="1" x="72"/>
        <item h="1" x="203"/>
        <item h="1" x="73"/>
        <item h="1" x="74"/>
        <item h="1" x="75"/>
        <item h="1" x="240"/>
        <item h="1" x="76"/>
        <item h="1" x="257"/>
        <item h="1" x="262"/>
        <item h="1" x="227"/>
        <item h="1" x="154"/>
        <item h="1" x="77"/>
        <item h="1" x="78"/>
        <item h="1" x="79"/>
        <item h="1" x="217"/>
        <item h="1" x="80"/>
        <item h="1" x="81"/>
        <item h="1" x="196"/>
        <item h="1" x="177"/>
        <item h="1" x="215"/>
        <item h="1" x="83"/>
        <item h="1" x="192"/>
        <item h="1" x="84"/>
        <item h="1" x="85"/>
        <item h="1" x="86"/>
        <item h="1" x="155"/>
        <item h="1" x="87"/>
        <item h="1" x="88"/>
        <item h="1" x="199"/>
        <item h="1" x="241"/>
        <item h="1" x="90"/>
        <item h="1" x="205"/>
        <item h="1" x="91"/>
        <item h="1" x="188"/>
        <item h="1" x="160"/>
        <item h="1" x="168"/>
        <item h="1" x="258"/>
        <item h="1" x="243"/>
        <item h="1" x="206"/>
        <item h="1" x="249"/>
        <item h="1" x="92"/>
        <item h="1" x="93"/>
        <item h="1" x="94"/>
        <item h="1" x="95"/>
        <item h="1" x="96"/>
        <item h="1" x="211"/>
        <item h="1" x="224"/>
        <item h="1" x="109"/>
        <item h="1" x="97"/>
        <item h="1" x="98"/>
        <item h="1" x="99"/>
        <item h="1" x="100"/>
        <item h="1" x="233"/>
        <item h="1" x="101"/>
        <item h="1" x="102"/>
        <item h="1" x="103"/>
        <item h="1" x="104"/>
        <item h="1" x="250"/>
        <item h="1" x="105"/>
        <item h="1" x="106"/>
        <item h="1" x="107"/>
        <item h="1" x="108"/>
        <item h="1" x="263"/>
        <item h="1" x="169"/>
        <item h="1" x="260"/>
        <item h="1" x="180"/>
        <item h="1" x="110"/>
        <item h="1" x="111"/>
        <item h="1" x="112"/>
        <item h="1" x="113"/>
        <item h="1" x="114"/>
        <item h="1" x="115"/>
        <item h="1" x="116"/>
        <item h="1" x="218"/>
        <item h="1" x="254"/>
        <item h="1" x="117"/>
        <item h="1" x="170"/>
        <item h="1" x="118"/>
        <item h="1" x="259"/>
        <item h="1" x="119"/>
        <item h="1" x="181"/>
        <item h="1" x="266"/>
        <item h="1" x="225"/>
        <item h="1" x="193"/>
        <item h="1" x="200"/>
        <item h="1" x="121"/>
        <item h="1" x="229"/>
        <item h="1" x="122"/>
        <item h="1" x="255"/>
        <item h="1" x="123"/>
        <item h="1" x="124"/>
        <item h="1" x="228"/>
        <item h="1" x="125"/>
        <item h="1" x="126"/>
        <item h="1" x="127"/>
        <item h="1" x="128"/>
        <item h="1" x="194"/>
        <item h="1" x="171"/>
        <item h="1" x="129"/>
        <item h="1" x="130"/>
        <item h="1" x="207"/>
        <item h="1" x="208"/>
        <item h="1" x="131"/>
        <item h="1" x="246"/>
        <item h="1" x="132"/>
        <item h="1" x="256"/>
        <item h="1" x="133"/>
        <item h="1" x="161"/>
        <item h="1" x="209"/>
        <item h="1" x="195"/>
        <item h="1" x="134"/>
        <item h="1" x="135"/>
        <item h="1" x="221"/>
        <item h="1" x="136"/>
        <item h="1" x="137"/>
        <item h="1" x="138"/>
        <item h="1" x="139"/>
        <item h="1" x="210"/>
        <item h="1" x="162"/>
        <item h="1" x="182"/>
        <item h="1" x="55"/>
        <item h="1" x="140"/>
        <item h="1" x="172"/>
        <item h="1" x="141"/>
        <item h="1" x="163"/>
        <item h="1" x="212"/>
        <item h="1" x="142"/>
        <item h="1" x="202"/>
        <item h="1" x="143"/>
        <item h="1" x="247"/>
        <item h="1" x="144"/>
        <item h="1" x="264"/>
        <item h="1" x="37"/>
        <item h="1" x="251"/>
        <item t="default"/>
      </items>
    </pivotField>
    <pivotField showAll="0">
      <items count="11">
        <item x="7"/>
        <item x="0"/>
        <item h="1" m="1" x="9"/>
        <item h="1" x="2"/>
        <item h="1" x="3"/>
        <item h="1" x="6"/>
        <item h="1" x="5"/>
        <item x="8"/>
        <item x="1"/>
        <item x="4"/>
        <item t="default"/>
      </items>
    </pivotField>
    <pivotField numFmtId="164"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4">
    <i>
      <x/>
    </i>
    <i>
      <x v="1"/>
    </i>
    <i>
      <x v="2"/>
    </i>
    <i t="grand">
      <x/>
    </i>
  </rowItems>
  <colFields count="1">
    <field x="2"/>
  </colFields>
  <colItems count="4">
    <i>
      <x v="3"/>
    </i>
    <i>
      <x v="13"/>
    </i>
    <i>
      <x v="51"/>
    </i>
    <i t="grand">
      <x/>
    </i>
  </colItems>
  <dataFields count="1">
    <dataField name="Runs scored per year" fld="6" baseField="1" baseItem="0"/>
  </dataFields>
  <chartFormats count="6">
    <chartFormat chart="0" format="1" series="1">
      <pivotArea type="data" outline="0" fieldPosition="0">
        <references count="2">
          <reference field="4294967294" count="1" selected="0">
            <x v="0"/>
          </reference>
          <reference field="2" count="1" selected="0">
            <x v="3"/>
          </reference>
        </references>
      </pivotArea>
    </chartFormat>
    <chartFormat chart="0" format="2" series="1">
      <pivotArea type="data" outline="0" fieldPosition="0">
        <references count="2">
          <reference field="4294967294" count="1" selected="0">
            <x v="0"/>
          </reference>
          <reference field="2" count="1" selected="0">
            <x v="13"/>
          </reference>
        </references>
      </pivotArea>
    </chartFormat>
    <chartFormat chart="0" format="3" series="1">
      <pivotArea type="data" outline="0" fieldPosition="0">
        <references count="2">
          <reference field="4294967294" count="1" selected="0">
            <x v="0"/>
          </reference>
          <reference field="2" count="1" selected="0">
            <x v="51"/>
          </reference>
        </references>
      </pivotArea>
    </chartFormat>
    <chartFormat chart="8" format="7" series="1">
      <pivotArea type="data" outline="0" fieldPosition="0">
        <references count="2">
          <reference field="4294967294" count="1" selected="0">
            <x v="0"/>
          </reference>
          <reference field="2" count="1" selected="0">
            <x v="3"/>
          </reference>
        </references>
      </pivotArea>
    </chartFormat>
    <chartFormat chart="8" format="8" series="1">
      <pivotArea type="data" outline="0" fieldPosition="0">
        <references count="2">
          <reference field="4294967294" count="1" selected="0">
            <x v="0"/>
          </reference>
          <reference field="2" count="1" selected="0">
            <x v="13"/>
          </reference>
        </references>
      </pivotArea>
    </chartFormat>
    <chartFormat chart="8" format="9" series="1">
      <pivotArea type="data" outline="0" fieldPosition="0">
        <references count="2">
          <reference field="4294967294" count="1" selected="0">
            <x v="0"/>
          </reference>
          <reference field="2" count="1" selected="0">
            <x v="5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748B5CF-444F-4181-99AD-F5DD8FDFC352}"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3:B13" firstHeaderRow="1" firstDataRow="1" firstDataCol="1"/>
  <pivotFields count="30">
    <pivotField showAll="0"/>
    <pivotField showAll="0">
      <items count="4">
        <item x="2"/>
        <item x="1"/>
        <item x="0"/>
        <item t="default"/>
      </items>
    </pivotField>
    <pivotField axis="axisRow" showAll="0">
      <items count="268">
        <item h="1" x="156"/>
        <item h="1" x="157"/>
        <item h="1" x="89"/>
        <item h="1" x="0"/>
        <item h="1" x="1"/>
        <item h="1" x="2"/>
        <item h="1" x="213"/>
        <item h="1" x="3"/>
        <item x="4"/>
        <item h="1" x="242"/>
        <item x="120"/>
        <item x="252"/>
        <item h="1" x="183"/>
        <item h="1" x="5"/>
        <item h="1" x="184"/>
        <item h="1" x="6"/>
        <item h="1" x="235"/>
        <item h="1" x="7"/>
        <item x="8"/>
        <item h="1" x="173"/>
        <item h="1" x="9"/>
        <item h="1" x="174"/>
        <item h="1" x="10"/>
        <item h="1" x="265"/>
        <item h="1" x="197"/>
        <item x="175"/>
        <item h="1" x="198"/>
        <item h="1" x="11"/>
        <item x="12"/>
        <item h="1" x="13"/>
        <item h="1" x="232"/>
        <item h="1" x="14"/>
        <item h="1" x="236"/>
        <item h="1" x="191"/>
        <item h="1" x="248"/>
        <item h="1" x="164"/>
        <item h="1" x="214"/>
        <item h="1" x="237"/>
        <item h="1" x="15"/>
        <item h="1" x="238"/>
        <item h="1" x="16"/>
        <item h="1" x="146"/>
        <item h="1" x="17"/>
        <item h="1" x="18"/>
        <item h="1" x="222"/>
        <item h="1" x="19"/>
        <item h="1" x="244"/>
        <item h="1" x="20"/>
        <item h="1" x="21"/>
        <item h="1" x="41"/>
        <item h="1" x="23"/>
        <item h="1" x="24"/>
        <item h="1" x="178"/>
        <item h="1" x="226"/>
        <item h="1" x="25"/>
        <item x="26"/>
        <item h="1" x="27"/>
        <item h="1" x="28"/>
        <item h="1" x="29"/>
        <item h="1" x="234"/>
        <item h="1" x="176"/>
        <item h="1" x="261"/>
        <item h="1" x="145"/>
        <item h="1" x="31"/>
        <item h="1" x="32"/>
        <item x="33"/>
        <item h="1" x="34"/>
        <item h="1" x="219"/>
        <item h="1" x="35"/>
        <item h="1" x="239"/>
        <item h="1" x="36"/>
        <item h="1" x="30"/>
        <item h="1" x="165"/>
        <item x="230"/>
        <item h="1" x="38"/>
        <item h="1" x="39"/>
        <item h="1" x="223"/>
        <item h="1" x="40"/>
        <item h="1" x="231"/>
        <item h="1" x="22"/>
        <item h="1" x="158"/>
        <item h="1" x="189"/>
        <item h="1" x="147"/>
        <item h="1" x="253"/>
        <item h="1" x="42"/>
        <item h="1" x="220"/>
        <item h="1" x="43"/>
        <item h="1" x="44"/>
        <item h="1" x="45"/>
        <item h="1" x="179"/>
        <item h="1" x="185"/>
        <item h="1" x="46"/>
        <item h="1" x="47"/>
        <item h="1" x="48"/>
        <item h="1" x="49"/>
        <item h="1" x="50"/>
        <item h="1" x="245"/>
        <item h="1" x="201"/>
        <item h="1" x="51"/>
        <item h="1" x="52"/>
        <item h="1" x="148"/>
        <item h="1" x="149"/>
        <item h="1" x="190"/>
        <item h="1" x="150"/>
        <item h="1" x="159"/>
        <item h="1" x="53"/>
        <item h="1" x="54"/>
        <item h="1" x="82"/>
        <item h="1" x="56"/>
        <item h="1" x="57"/>
        <item h="1" x="186"/>
        <item h="1" x="58"/>
        <item h="1" x="59"/>
        <item h="1" x="60"/>
        <item h="1" x="166"/>
        <item h="1" x="61"/>
        <item h="1" x="62"/>
        <item h="1" x="151"/>
        <item h="1" x="63"/>
        <item h="1" x="216"/>
        <item h="1" x="64"/>
        <item h="1" x="65"/>
        <item h="1" x="167"/>
        <item h="1" x="152"/>
        <item h="1" x="204"/>
        <item h="1" x="153"/>
        <item h="1" x="66"/>
        <item h="1" x="67"/>
        <item h="1" x="68"/>
        <item h="1" x="69"/>
        <item h="1" x="70"/>
        <item h="1" x="187"/>
        <item h="1" x="71"/>
        <item h="1" x="72"/>
        <item h="1" x="203"/>
        <item h="1" x="73"/>
        <item h="1" x="74"/>
        <item h="1" x="75"/>
        <item h="1" x="240"/>
        <item h="1" x="76"/>
        <item h="1" x="257"/>
        <item h="1" x="262"/>
        <item h="1" x="227"/>
        <item h="1" x="154"/>
        <item h="1" x="77"/>
        <item h="1" x="78"/>
        <item h="1" x="79"/>
        <item h="1" x="217"/>
        <item h="1" x="80"/>
        <item h="1" x="81"/>
        <item h="1" x="196"/>
        <item h="1" x="177"/>
        <item h="1" x="215"/>
        <item h="1" x="83"/>
        <item h="1" x="192"/>
        <item h="1" x="84"/>
        <item h="1" x="85"/>
        <item h="1" x="86"/>
        <item h="1" x="155"/>
        <item h="1" x="87"/>
        <item h="1" x="88"/>
        <item h="1" x="199"/>
        <item h="1" x="241"/>
        <item h="1" x="90"/>
        <item h="1" x="205"/>
        <item h="1" x="91"/>
        <item h="1" x="188"/>
        <item h="1" x="160"/>
        <item h="1" x="168"/>
        <item h="1" x="258"/>
        <item h="1" x="243"/>
        <item h="1" x="206"/>
        <item h="1" x="249"/>
        <item h="1" x="92"/>
        <item h="1" x="93"/>
        <item h="1" x="94"/>
        <item h="1" x="95"/>
        <item h="1" x="96"/>
        <item h="1" x="211"/>
        <item h="1" x="224"/>
        <item h="1" x="109"/>
        <item h="1" x="97"/>
        <item h="1" x="98"/>
        <item h="1" x="99"/>
        <item h="1" x="100"/>
        <item h="1" x="233"/>
        <item h="1" x="101"/>
        <item h="1" x="102"/>
        <item h="1" x="103"/>
        <item h="1" x="104"/>
        <item h="1" x="250"/>
        <item h="1" x="105"/>
        <item h="1" x="106"/>
        <item h="1" x="107"/>
        <item h="1" x="108"/>
        <item h="1" x="263"/>
        <item h="1" x="169"/>
        <item h="1" x="260"/>
        <item h="1" x="180"/>
        <item h="1" x="110"/>
        <item h="1" x="111"/>
        <item h="1" x="112"/>
        <item h="1" x="113"/>
        <item h="1" x="114"/>
        <item h="1" x="115"/>
        <item h="1" x="116"/>
        <item h="1" x="218"/>
        <item h="1" x="254"/>
        <item h="1" x="117"/>
        <item h="1" x="170"/>
        <item h="1" x="118"/>
        <item h="1" x="259"/>
        <item h="1" x="119"/>
        <item h="1" x="181"/>
        <item h="1" x="266"/>
        <item h="1" x="225"/>
        <item h="1" x="193"/>
        <item h="1" x="200"/>
        <item h="1" x="121"/>
        <item h="1" x="229"/>
        <item h="1" x="122"/>
        <item h="1" x="255"/>
        <item h="1" x="123"/>
        <item h="1" x="124"/>
        <item h="1" x="228"/>
        <item h="1" x="125"/>
        <item h="1" x="126"/>
        <item h="1" x="127"/>
        <item h="1" x="128"/>
        <item h="1" x="194"/>
        <item h="1" x="171"/>
        <item h="1" x="129"/>
        <item h="1" x="130"/>
        <item h="1" x="207"/>
        <item h="1" x="208"/>
        <item h="1" x="131"/>
        <item h="1" x="246"/>
        <item h="1" x="132"/>
        <item h="1" x="256"/>
        <item h="1" x="133"/>
        <item h="1" x="161"/>
        <item h="1" x="209"/>
        <item h="1" x="195"/>
        <item h="1" x="134"/>
        <item h="1" x="135"/>
        <item h="1" x="221"/>
        <item h="1" x="136"/>
        <item h="1" x="137"/>
        <item h="1" x="138"/>
        <item h="1" x="139"/>
        <item h="1" x="210"/>
        <item h="1" x="162"/>
        <item h="1" x="182"/>
        <item h="1" x="55"/>
        <item h="1" x="140"/>
        <item h="1" x="172"/>
        <item h="1" x="141"/>
        <item h="1" x="163"/>
        <item h="1" x="212"/>
        <item h="1" x="142"/>
        <item h="1" x="202"/>
        <item h="1" x="143"/>
        <item h="1" x="247"/>
        <item h="1" x="144"/>
        <item h="1" x="264"/>
        <item h="1" x="37"/>
        <item h="1" x="251"/>
        <item t="default"/>
      </items>
    </pivotField>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2"/>
  </rowFields>
  <rowItems count="10">
    <i>
      <x v="8"/>
    </i>
    <i>
      <x v="10"/>
    </i>
    <i>
      <x v="11"/>
    </i>
    <i>
      <x v="18"/>
    </i>
    <i>
      <x v="25"/>
    </i>
    <i>
      <x v="28"/>
    </i>
    <i>
      <x v="55"/>
    </i>
    <i>
      <x v="65"/>
    </i>
    <i>
      <x v="73"/>
    </i>
    <i t="grand">
      <x/>
    </i>
  </rowItems>
  <colItems count="1">
    <i/>
  </colItems>
  <dataFields count="1">
    <dataField name="Sum of Expected_price_of_Players" fld="29" baseField="0" baseItem="0" numFmtId="164"/>
  </dataFields>
  <formats count="2">
    <format dxfId="10">
      <pivotArea outline="0" collapsedLevelsAreSubtotals="1" fieldPosition="0"/>
    </format>
    <format dxfId="9">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CB8613E-6D6B-4CCC-9E23-13E05BF9F21C}"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C10" firstHeaderRow="0" firstDataRow="1" firstDataCol="1" rowPageCount="1" colPageCount="1"/>
  <pivotFields count="30">
    <pivotField showAll="0"/>
    <pivotField axis="axisPage" multipleItemSelectionAllowed="1" showAll="0">
      <items count="4">
        <item x="2"/>
        <item x="1"/>
        <item x="0"/>
        <item t="default"/>
      </items>
    </pivotField>
    <pivotField axis="axisRow" multipleItemSelectionAllowed="1" showAll="0">
      <items count="268">
        <item h="1" x="156"/>
        <item h="1" x="157"/>
        <item h="1" x="89"/>
        <item x="0"/>
        <item h="1" x="1"/>
        <item h="1" x="2"/>
        <item h="1" x="213"/>
        <item x="3"/>
        <item h="1" x="4"/>
        <item h="1" x="242"/>
        <item h="1" x="120"/>
        <item h="1" x="252"/>
        <item h="1" x="183"/>
        <item h="1" x="5"/>
        <item h="1" x="184"/>
        <item h="1" x="6"/>
        <item h="1" x="235"/>
        <item h="1" x="7"/>
        <item h="1" x="8"/>
        <item h="1" x="173"/>
        <item h="1" x="9"/>
        <item h="1" x="174"/>
        <item h="1" x="10"/>
        <item h="1" x="265"/>
        <item h="1" x="197"/>
        <item h="1" x="175"/>
        <item h="1" x="198"/>
        <item h="1" x="11"/>
        <item h="1" x="12"/>
        <item h="1" x="13"/>
        <item h="1" x="232"/>
        <item h="1" x="14"/>
        <item h="1" x="236"/>
        <item h="1" x="191"/>
        <item h="1" x="248"/>
        <item h="1" x="164"/>
        <item h="1" x="214"/>
        <item h="1" x="237"/>
        <item h="1" x="15"/>
        <item h="1" x="238"/>
        <item h="1" x="16"/>
        <item h="1" x="146"/>
        <item x="17"/>
        <item h="1" x="18"/>
        <item h="1" x="222"/>
        <item h="1" x="19"/>
        <item h="1" x="244"/>
        <item h="1" x="20"/>
        <item h="1" x="21"/>
        <item h="1" x="41"/>
        <item h="1" x="23"/>
        <item h="1" x="24"/>
        <item h="1" x="178"/>
        <item h="1" x="226"/>
        <item h="1" x="25"/>
        <item h="1" x="26"/>
        <item h="1" x="27"/>
        <item h="1" x="28"/>
        <item h="1" x="29"/>
        <item h="1" x="234"/>
        <item h="1" x="176"/>
        <item h="1" x="261"/>
        <item h="1" x="145"/>
        <item h="1" x="31"/>
        <item h="1" x="32"/>
        <item x="33"/>
        <item h="1" x="34"/>
        <item h="1" x="219"/>
        <item h="1" x="35"/>
        <item h="1" x="239"/>
        <item h="1" x="36"/>
        <item x="30"/>
        <item h="1" x="165"/>
        <item x="230"/>
        <item h="1" x="38"/>
        <item h="1" x="39"/>
        <item h="1" x="223"/>
        <item h="1" x="40"/>
        <item h="1" x="231"/>
        <item h="1" x="22"/>
        <item h="1" x="158"/>
        <item h="1" x="189"/>
        <item h="1" x="147"/>
        <item h="1" x="253"/>
        <item h="1" x="42"/>
        <item h="1" x="220"/>
        <item h="1" x="43"/>
        <item h="1" x="44"/>
        <item h="1" x="45"/>
        <item h="1" x="179"/>
        <item h="1" x="185"/>
        <item h="1" x="46"/>
        <item h="1" x="47"/>
        <item h="1" x="48"/>
        <item h="1" x="49"/>
        <item h="1" x="50"/>
        <item h="1" x="245"/>
        <item h="1" x="201"/>
        <item h="1" x="51"/>
        <item h="1" x="52"/>
        <item h="1" x="148"/>
        <item h="1" x="149"/>
        <item h="1" x="190"/>
        <item h="1" x="150"/>
        <item h="1" x="159"/>
        <item h="1" x="53"/>
        <item h="1" x="54"/>
        <item h="1" x="82"/>
        <item h="1" x="56"/>
        <item h="1" x="57"/>
        <item h="1" x="186"/>
        <item h="1" x="58"/>
        <item h="1" x="59"/>
        <item h="1" x="60"/>
        <item h="1" x="166"/>
        <item h="1" x="61"/>
        <item h="1" x="62"/>
        <item h="1" x="151"/>
        <item h="1" x="63"/>
        <item h="1" x="216"/>
        <item h="1" x="64"/>
        <item h="1" x="65"/>
        <item h="1" x="167"/>
        <item h="1" x="152"/>
        <item h="1" x="204"/>
        <item h="1" x="153"/>
        <item h="1" x="66"/>
        <item h="1" x="67"/>
        <item h="1" x="68"/>
        <item h="1" x="69"/>
        <item h="1" x="70"/>
        <item h="1" x="187"/>
        <item h="1" x="71"/>
        <item h="1" x="72"/>
        <item h="1" x="203"/>
        <item h="1" x="73"/>
        <item h="1" x="74"/>
        <item h="1" x="75"/>
        <item h="1" x="240"/>
        <item h="1" x="76"/>
        <item h="1" x="257"/>
        <item h="1" x="262"/>
        <item h="1" x="227"/>
        <item h="1" x="154"/>
        <item h="1" x="77"/>
        <item h="1" x="78"/>
        <item h="1" x="79"/>
        <item h="1" x="217"/>
        <item h="1" x="80"/>
        <item h="1" x="81"/>
        <item h="1" x="196"/>
        <item h="1" x="177"/>
        <item h="1" x="215"/>
        <item h="1" x="83"/>
        <item h="1" x="192"/>
        <item h="1" x="84"/>
        <item h="1" x="85"/>
        <item h="1" x="86"/>
        <item h="1" x="155"/>
        <item h="1" x="87"/>
        <item h="1" x="88"/>
        <item h="1" x="199"/>
        <item h="1" x="241"/>
        <item h="1" x="90"/>
        <item h="1" x="205"/>
        <item h="1" x="91"/>
        <item h="1" x="188"/>
        <item h="1" x="160"/>
        <item h="1" x="168"/>
        <item h="1" x="258"/>
        <item h="1" x="243"/>
        <item h="1" x="206"/>
        <item h="1" x="249"/>
        <item h="1" x="92"/>
        <item h="1" x="93"/>
        <item h="1" x="94"/>
        <item h="1" x="95"/>
        <item h="1" x="96"/>
        <item h="1" x="211"/>
        <item h="1" x="224"/>
        <item h="1" x="109"/>
        <item h="1" x="97"/>
        <item h="1" x="98"/>
        <item h="1" x="99"/>
        <item h="1" x="100"/>
        <item h="1" x="233"/>
        <item h="1" x="101"/>
        <item h="1" x="102"/>
        <item h="1" x="103"/>
        <item h="1" x="104"/>
        <item h="1" x="250"/>
        <item h="1" x="105"/>
        <item h="1" x="106"/>
        <item h="1" x="107"/>
        <item h="1" x="108"/>
        <item h="1" x="263"/>
        <item h="1" x="169"/>
        <item h="1" x="260"/>
        <item h="1" x="180"/>
        <item h="1" x="110"/>
        <item h="1" x="111"/>
        <item h="1" x="112"/>
        <item h="1" x="113"/>
        <item h="1" x="114"/>
        <item h="1" x="115"/>
        <item h="1" x="116"/>
        <item h="1" x="218"/>
        <item h="1" x="254"/>
        <item h="1" x="117"/>
        <item h="1" x="170"/>
        <item h="1" x="118"/>
        <item h="1" x="259"/>
        <item h="1" x="119"/>
        <item h="1" x="181"/>
        <item h="1" x="266"/>
        <item h="1" x="225"/>
        <item h="1" x="193"/>
        <item h="1" x="200"/>
        <item h="1" x="121"/>
        <item h="1" x="229"/>
        <item h="1" x="122"/>
        <item h="1" x="255"/>
        <item h="1" x="123"/>
        <item h="1" x="124"/>
        <item h="1" x="228"/>
        <item h="1" x="125"/>
        <item h="1" x="126"/>
        <item h="1" x="127"/>
        <item h="1" x="128"/>
        <item h="1" x="194"/>
        <item h="1" x="171"/>
        <item h="1" x="129"/>
        <item h="1" x="130"/>
        <item h="1" x="207"/>
        <item h="1" x="208"/>
        <item h="1" x="131"/>
        <item h="1" x="246"/>
        <item h="1" x="132"/>
        <item h="1" x="256"/>
        <item h="1" x="133"/>
        <item h="1" x="161"/>
        <item h="1" x="209"/>
        <item h="1" x="195"/>
        <item h="1" x="134"/>
        <item h="1" x="135"/>
        <item h="1" x="221"/>
        <item h="1" x="136"/>
        <item h="1" x="137"/>
        <item h="1" x="138"/>
        <item h="1" x="139"/>
        <item h="1" x="210"/>
        <item h="1" x="162"/>
        <item h="1" x="182"/>
        <item h="1" x="55"/>
        <item h="1" x="140"/>
        <item h="1" x="172"/>
        <item h="1" x="141"/>
        <item h="1" x="163"/>
        <item h="1" x="212"/>
        <item h="1" x="142"/>
        <item h="1" x="202"/>
        <item h="1" x="143"/>
        <item h="1" x="247"/>
        <item h="1" x="144"/>
        <item h="1" x="264"/>
        <item h="1" x="37"/>
        <item h="1" x="251"/>
        <item t="default"/>
      </items>
    </pivotField>
    <pivotField showAll="0"/>
    <pivotField numFmtId="164"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7">
    <i>
      <x v="3"/>
    </i>
    <i>
      <x v="7"/>
    </i>
    <i>
      <x v="42"/>
    </i>
    <i>
      <x v="65"/>
    </i>
    <i>
      <x v="71"/>
    </i>
    <i>
      <x v="73"/>
    </i>
    <i t="grand">
      <x/>
    </i>
  </rowItems>
  <colFields count="1">
    <field x="-2"/>
  </colFields>
  <colItems count="2">
    <i>
      <x/>
    </i>
    <i i="1">
      <x v="1"/>
    </i>
  </colItems>
  <pageFields count="1">
    <pageField fld="1" hier="-1"/>
  </pageFields>
  <dataFields count="2">
    <dataField name="Sum of 4s hit" fld="12" baseField="0" baseItem="0"/>
    <dataField name="Sum of 6s hit" fld="13"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7"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am" xr10:uid="{27A189E4-AE09-48B7-A548-5F06979AB5F8}" sourceName="Team">
  <pivotTables>
    <pivotTable tabId="65" name="PivotTable2"/>
    <pivotTable tabId="68" name="PivotTable5"/>
    <pivotTable tabId="67" name="PivotTable4"/>
    <pivotTable tabId="62" name="cht_match_win_%"/>
    <pivotTable tabId="66" name="pvt_toss_win_match_win%"/>
    <pivotTable tabId="64" name="pvt_toss_win%"/>
  </pivotTables>
  <data>
    <tabular pivotCacheId="764348189" crossFilter="showItemsWithNoData">
      <items count="11">
        <i x="0" s="1"/>
        <i x="1" s="1"/>
        <i x="2"/>
        <i x="3" s="1"/>
        <i x="4" s="1"/>
        <i x="5" s="1"/>
        <i x="6" s="1"/>
        <i x="7" s="1"/>
        <i x="8"/>
        <i x="9"/>
        <i x="1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3774C29-4829-4BA0-95D9-CB7D55388DA7}" sourceName="Year">
  <pivotTables>
    <pivotTable tabId="70" name="PivotTable6"/>
    <pivotTable tabId="74" name="PivotTable9"/>
    <pivotTable tabId="73" name="PivotTable8"/>
  </pivotTables>
  <data>
    <tabular pivotCacheId="1741475843">
      <items count="3">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yer" xr10:uid="{C99B9521-35A2-4647-A027-65EA5895644B}" sourceName="Player">
  <pivotTables>
    <pivotTable tabId="70" name="PivotTable6"/>
  </pivotTables>
  <data>
    <tabular pivotCacheId="1741475843">
      <items count="267">
        <i x="156"/>
        <i x="157"/>
        <i x="89"/>
        <i x="0" s="1"/>
        <i x="1"/>
        <i x="2"/>
        <i x="213"/>
        <i x="120"/>
        <i x="5" s="1"/>
        <i x="6"/>
        <i x="235"/>
        <i x="9"/>
        <i x="265"/>
        <i x="198"/>
        <i x="11"/>
        <i x="12"/>
        <i x="13"/>
        <i x="232"/>
        <i x="236"/>
        <i x="191"/>
        <i x="214"/>
        <i x="237"/>
        <i x="238"/>
        <i x="146"/>
        <i x="18"/>
        <i x="20"/>
        <i x="41"/>
        <i x="24" s="1"/>
        <i x="25"/>
        <i x="26"/>
        <i x="28"/>
        <i x="29"/>
        <i x="234"/>
        <i x="261"/>
        <i x="145"/>
        <i x="33"/>
        <i x="34"/>
        <i x="35"/>
        <i x="239"/>
        <i x="36"/>
        <i x="30"/>
        <i x="165"/>
        <i x="230"/>
        <i x="38"/>
        <i x="231"/>
        <i x="22"/>
        <i x="158"/>
        <i x="189"/>
        <i x="147"/>
        <i x="43"/>
        <i x="179"/>
        <i x="50"/>
        <i x="51"/>
        <i x="52"/>
        <i x="148"/>
        <i x="149"/>
        <i x="190"/>
        <i x="150"/>
        <i x="159"/>
        <i x="53"/>
        <i x="54"/>
        <i x="82"/>
        <i x="60"/>
        <i x="151"/>
        <i x="63"/>
        <i x="216"/>
        <i x="64"/>
        <i x="65"/>
        <i x="152"/>
        <i x="204"/>
        <i x="153"/>
        <i x="66"/>
        <i x="203"/>
        <i x="240"/>
        <i x="257"/>
        <i x="262"/>
        <i x="154"/>
        <i x="78"/>
        <i x="79"/>
        <i x="217"/>
        <i x="80"/>
        <i x="196"/>
        <i x="215"/>
        <i x="83"/>
        <i x="192"/>
        <i x="84"/>
        <i x="85"/>
        <i x="155"/>
        <i x="199"/>
        <i x="241"/>
        <i x="90"/>
        <i x="91"/>
        <i x="160"/>
        <i x="168"/>
        <i x="258"/>
        <i x="206"/>
        <i x="93"/>
        <i x="94"/>
        <i x="95"/>
        <i x="96"/>
        <i x="211"/>
        <i x="109"/>
        <i x="97"/>
        <i x="99"/>
        <i x="233"/>
        <i x="101"/>
        <i x="102"/>
        <i x="104"/>
        <i x="107"/>
        <i x="263"/>
        <i x="260"/>
        <i x="110"/>
        <i x="111"/>
        <i x="112"/>
        <i x="113"/>
        <i x="114"/>
        <i x="116"/>
        <i x="218"/>
        <i x="117"/>
        <i x="259"/>
        <i x="119"/>
        <i x="266"/>
        <i x="193"/>
        <i x="200"/>
        <i x="121"/>
        <i x="124"/>
        <i x="125"/>
        <i x="127"/>
        <i x="128"/>
        <i x="194"/>
        <i x="130"/>
        <i x="207"/>
        <i x="131"/>
        <i x="161"/>
        <i x="195"/>
        <i x="134"/>
        <i x="135"/>
        <i x="136"/>
        <i x="137"/>
        <i x="138"/>
        <i x="139"/>
        <i x="210"/>
        <i x="162"/>
        <i x="55"/>
        <i x="140"/>
        <i x="141"/>
        <i x="163"/>
        <i x="202"/>
        <i x="143"/>
        <i x="264"/>
        <i x="37"/>
        <i x="3" nd="1"/>
        <i x="4" nd="1"/>
        <i x="242" nd="1"/>
        <i x="252" nd="1"/>
        <i x="183" nd="1"/>
        <i x="184" nd="1"/>
        <i x="7" nd="1"/>
        <i x="8" nd="1"/>
        <i x="173" nd="1"/>
        <i x="174" nd="1"/>
        <i x="10" nd="1"/>
        <i x="197" nd="1"/>
        <i x="175" nd="1"/>
        <i x="14" nd="1"/>
        <i x="248" nd="1"/>
        <i x="164" nd="1"/>
        <i x="15" nd="1"/>
        <i x="16" nd="1"/>
        <i x="17" nd="1"/>
        <i x="222" nd="1"/>
        <i x="19" nd="1"/>
        <i x="244" nd="1"/>
        <i x="21" nd="1"/>
        <i x="23" nd="1"/>
        <i x="178" nd="1"/>
        <i x="226" nd="1"/>
        <i x="27" nd="1"/>
        <i x="176" nd="1"/>
        <i x="31" nd="1"/>
        <i x="32" nd="1"/>
        <i x="219" nd="1"/>
        <i x="39" nd="1"/>
        <i x="223" nd="1"/>
        <i x="40" nd="1"/>
        <i x="253" nd="1"/>
        <i x="42" nd="1"/>
        <i x="220" nd="1"/>
        <i x="44" nd="1"/>
        <i x="45" nd="1"/>
        <i x="185" nd="1"/>
        <i x="46" nd="1"/>
        <i x="47" nd="1"/>
        <i x="48" nd="1"/>
        <i x="49" nd="1"/>
        <i x="245" nd="1"/>
        <i x="201" nd="1"/>
        <i x="56" nd="1"/>
        <i x="57" nd="1"/>
        <i x="186" nd="1"/>
        <i x="58" nd="1"/>
        <i x="59" nd="1"/>
        <i x="166" nd="1"/>
        <i x="61" nd="1"/>
        <i x="62" nd="1"/>
        <i x="167" nd="1"/>
        <i x="67" nd="1"/>
        <i x="68" nd="1"/>
        <i x="69" nd="1"/>
        <i x="70" nd="1"/>
        <i x="187" nd="1"/>
        <i x="71" nd="1"/>
        <i x="72" nd="1"/>
        <i x="73" nd="1"/>
        <i x="74" nd="1"/>
        <i x="75" nd="1"/>
        <i x="76" nd="1"/>
        <i x="227" nd="1"/>
        <i x="77" nd="1"/>
        <i x="81" nd="1"/>
        <i x="177" nd="1"/>
        <i x="86" nd="1"/>
        <i x="87" nd="1"/>
        <i x="88" nd="1"/>
        <i x="205" nd="1"/>
        <i x="188" nd="1"/>
        <i x="243" nd="1"/>
        <i x="249" nd="1"/>
        <i x="92" nd="1"/>
        <i x="224" nd="1"/>
        <i x="98" nd="1"/>
        <i x="100" nd="1"/>
        <i x="103" nd="1"/>
        <i x="250" nd="1"/>
        <i x="105" nd="1"/>
        <i x="106" nd="1"/>
        <i x="108" nd="1"/>
        <i x="169" nd="1"/>
        <i x="180" nd="1"/>
        <i x="115" nd="1"/>
        <i x="254" nd="1"/>
        <i x="170" nd="1"/>
        <i x="118" nd="1"/>
        <i x="181" nd="1"/>
        <i x="225" nd="1"/>
        <i x="229" nd="1"/>
        <i x="122" nd="1"/>
        <i x="255" nd="1"/>
        <i x="123" nd="1"/>
        <i x="228" nd="1"/>
        <i x="126" nd="1"/>
        <i x="171" nd="1"/>
        <i x="129" nd="1"/>
        <i x="208" nd="1"/>
        <i x="246" nd="1"/>
        <i x="132" nd="1"/>
        <i x="256" nd="1"/>
        <i x="133" nd="1"/>
        <i x="209" nd="1"/>
        <i x="221" nd="1"/>
        <i x="182" nd="1"/>
        <i x="172" nd="1"/>
        <i x="212" nd="1"/>
        <i x="142" nd="1"/>
        <i x="247" nd="1"/>
        <i x="144" nd="1"/>
        <i x="25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am1" xr10:uid="{67EB11D2-68D7-4313-BE6C-81AB95FFFB86}" sourceName="Team">
  <pivotTables>
    <pivotTable tabId="70" name="PivotTable6"/>
  </pivotTables>
  <data>
    <tabular pivotCacheId="1741475843">
      <items count="10">
        <i x="0" s="1"/>
        <i x="8" s="1"/>
        <i x="1" s="1"/>
        <i x="4" s="1"/>
        <i x="7" s="1" nd="1"/>
        <i x="9" nd="1"/>
        <i x="2" nd="1"/>
        <i x="3" nd="1"/>
        <i x="6" nd="1"/>
        <i x="5"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eam" xr10:uid="{0D7D3738-A1B8-4E6E-A8F8-B02D108F4ED8}" cache="Slicer_Team" caption="Team" startItem="4" rowHeight="241300"/>
  <slicer name="Year" xr10:uid="{4D1E5225-99C9-4396-ABD5-77B277243A8C}" cache="Slicer_Year" caption="Year" columnCount="2" style="SlicerStyleDark2" rowHeight="241300"/>
  <slicer name="Player" xr10:uid="{B1E579A9-2532-4931-810C-467C08D42C03}" cache="Slicer_Player" caption="Player" startItem="24" style="SlicerStyleLight2" rowHeight="241300"/>
  <slicer name="Team 1" xr10:uid="{3633688B-1E0A-4068-B785-89BBF1D0E90F}" cache="Slicer_Team1" caption="Team" columnCount="4" style="SlicerStyleLigh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4C80A53-0B20-460E-A519-D961AA082412}" name="lst_players_2021" displayName="lst_players_2021" ref="H1:H201" totalsRowShown="0" headerRowDxfId="150" dataDxfId="148" headerRowBorderDxfId="149" tableBorderDxfId="147" totalsRowBorderDxfId="146">
  <autoFilter ref="H1:H201" xr:uid="{6249EBB2-01A3-4140-B595-E196C8110C1F}"/>
  <tableColumns count="1">
    <tableColumn id="1" xr3:uid="{05A74D3C-A714-4765-8FC3-B8761426CF6C}" name="Players 2021" dataDxfId="14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FE6B192-A1E4-4D6B-A369-13C44C423991}" name="lst_Players_2020" displayName="lst_Players_2020" ref="J1:J191" totalsRowShown="0">
  <autoFilter ref="J1:J191" xr:uid="{37C4D3AE-285F-4E1C-B194-F4CD8EB669E3}"/>
  <tableColumns count="1">
    <tableColumn id="1" xr3:uid="{B31307EC-855D-4E6C-AF2F-64F2CA724100}" name="Players 202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0B88165-F074-4013-80E5-27AD1972289E}" name="lst_Players_2019" displayName="lst_Players_2019" ref="L1:L190" totalsRowShown="0">
  <autoFilter ref="L1:L190" xr:uid="{5A1DE589-2868-40B7-AE46-CE9F44A3F9D8}"/>
  <tableColumns count="1">
    <tableColumn id="1" xr3:uid="{C0577C27-1604-40C2-874A-F4F0BAEED9FD}" name="Players 2019"/>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F54499EF-7A7B-4BE5-9908-6F915D29DABB}" name="lst_year" displayName="lst_year" ref="N1:N15" totalsRowShown="0">
  <autoFilter ref="N1:N15" xr:uid="{91465F5C-5B05-4EFB-B041-66E5C47F6EB4}"/>
  <tableColumns count="1">
    <tableColumn id="1" xr3:uid="{EDD654F6-5B6C-419A-84E2-73D2FBD054C9}" name="Year">
      <calculatedColumnFormula>N1+1</calculatedColumn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3136844-2318-43D9-ADB9-DFACA5301991}" name="Table1" displayName="Table1" ref="P1:P13" totalsRowShown="0" dataDxfId="144" tableBorderDxfId="143">
  <autoFilter ref="P1:P13" xr:uid="{841D7169-D5AA-460E-B86F-748AF93B145B}"/>
  <tableColumns count="1">
    <tableColumn id="1" xr3:uid="{2A4805FB-4F5D-45D5-A5A6-E489EAE05517}" name="Team" dataDxfId="142"/>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74FE3267-3400-4EA0-86B0-D3B2D0E22238}" name="Table18" displayName="Table18" ref="A1:N817" totalsRowShown="0" tableBorderDxfId="141">
  <autoFilter ref="A1:N817" xr:uid="{3334611D-B798-4391-90BD-F014238E1650}"/>
  <tableColumns count="14">
    <tableColumn id="1" xr3:uid="{F90E624E-4973-4216-A3F8-0FF731B42FCB}" name="Match_ID" dataDxfId="140"/>
    <tableColumn id="2" xr3:uid="{21134CEC-D23F-4F12-8CE5-9E018A1613D1}" name="City" dataDxfId="139"/>
    <tableColumn id="3" xr3:uid="{6CC7AC96-6C91-4156-BB19-AF634C8E0219}" name="Date" dataDxfId="138"/>
    <tableColumn id="14" xr3:uid="{5600EC9C-1506-45FD-B9E5-F5364FC01353}" name="Year" dataDxfId="137">
      <calculatedColumnFormula>LEFT(_xlfn.NUMBERVALUE(TEXT(Table18[[#This Row],[Date]],"yyyy")),4)</calculatedColumnFormula>
    </tableColumn>
    <tableColumn id="4" xr3:uid="{C5852F93-EA61-4262-9C3B-712055ED2C88}" name="Player_of_match" dataDxfId="136"/>
    <tableColumn id="5" xr3:uid="{C5376CD7-34C0-4C1D-9E39-73B51CA11EAC}" name="Venue" dataDxfId="135"/>
    <tableColumn id="6" xr3:uid="{F82B5799-F8B1-4CB1-832E-8C5CE0C90097}" name="Team 1" dataDxfId="134"/>
    <tableColumn id="7" xr3:uid="{52770BD3-7D08-41BC-9698-68379B6A53E4}" name="Team 2" dataDxfId="133"/>
    <tableColumn id="8" xr3:uid="{F8974BF4-85E1-404C-8607-8AD21A990BE2}" name="Toss_win_Team"/>
    <tableColumn id="9" xr3:uid="{E8ECDF62-EF38-4A76-AD8C-122CFD1079C9}" name="Toss_Decision"/>
    <tableColumn id="10" xr3:uid="{5B97C5F3-ADD2-4663-AD53-2913373AE54B}" name="Winner"/>
    <tableColumn id="11" xr3:uid="{182EA3C2-5BEE-4845-9DE0-33D2C8664183}" name="Result"/>
    <tableColumn id="12" xr3:uid="{189CB98A-EF64-4EE7-B95B-1BE5DFAC5BDC}" name="Result_Margin"/>
    <tableColumn id="13" xr3:uid="{00509F06-A4E2-47FC-9E21-169559F1E697}" name="Eliminator"/>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40B7B4D1-8F89-4E17-9B7F-23EB5A979EEB}" name="tbl_Match_Analytics" displayName="tbl_Match_Analytics" ref="A1:AE12" totalsRowShown="0" headerRowDxfId="132" dataDxfId="130" headerRowBorderDxfId="131" tableBorderDxfId="129" totalsRowBorderDxfId="128">
  <autoFilter ref="A1:AE12" xr:uid="{90D5D092-E33E-4B33-A1DE-697BCDAA9ECF}"/>
  <tableColumns count="31">
    <tableColumn id="1" xr3:uid="{BAA0C88D-686B-451F-B3BE-64C8E69D9A1E}" name="Team" dataDxfId="127"/>
    <tableColumn id="2" xr3:uid="{ECA06AB8-CD11-467C-B699-297201BD444F}" name="Home_Ground" dataDxfId="126"/>
    <tableColumn id="3" xr3:uid="{BC9132B3-2C46-45C7-AACA-044B9FD78560}" name="Number_of_matches_Played" dataDxfId="125"/>
    <tableColumn id="4" xr3:uid="{5144592E-4F2D-446C-8323-393527D4BD0E}" name="2008" dataDxfId="124">
      <calculatedColumnFormula>COUNTIFS(Table18[Winner],tb_Matches_Analytics!$A2,Table18[Year],tb_Matches_Analytics!D$1)</calculatedColumnFormula>
    </tableColumn>
    <tableColumn id="5" xr3:uid="{B70538F9-132A-427F-AA71-62E385145082}" name="2009" dataDxfId="123">
      <calculatedColumnFormula>COUNTIFS(Table18[Winner],tb_Matches_Analytics!$A2,Table18[Year],tb_Matches_Analytics!E$1)</calculatedColumnFormula>
    </tableColumn>
    <tableColumn id="6" xr3:uid="{31CBF4D0-9C7B-4197-851F-9DA10D5A761B}" name="2010" dataDxfId="122">
      <calculatedColumnFormula>COUNTIFS(Table18[Winner],tb_Matches_Analytics!$A2,Table18[Year],tb_Matches_Analytics!F$1)</calculatedColumnFormula>
    </tableColumn>
    <tableColumn id="7" xr3:uid="{984CFA14-72F7-4BFA-89E1-99A27638F656}" name="2011" dataDxfId="121">
      <calculatedColumnFormula>COUNTIFS(Table18[Winner],tb_Matches_Analytics!$A2,Table18[Year],tb_Matches_Analytics!G$1)</calculatedColumnFormula>
    </tableColumn>
    <tableColumn id="8" xr3:uid="{939DD62A-8D66-4EE4-89AF-1781452BF9F7}" name="2012" dataDxfId="120">
      <calculatedColumnFormula>COUNTIFS(Table18[Winner],tb_Matches_Analytics!$A2,Table18[Year],tb_Matches_Analytics!H$1)</calculatedColumnFormula>
    </tableColumn>
    <tableColumn id="9" xr3:uid="{91F29CFB-AB65-4FE6-93EA-8CC7AFAD6418}" name="2013" dataDxfId="119">
      <calculatedColumnFormula>COUNTIFS(Table18[Winner],tb_Matches_Analytics!$A2,Table18[Year],tb_Matches_Analytics!I$1)</calculatedColumnFormula>
    </tableColumn>
    <tableColumn id="10" xr3:uid="{C8B6BB4C-DEF7-4B4A-BECA-2C564B2C1920}" name="2014" dataDxfId="118">
      <calculatedColumnFormula>COUNTIFS(Table18[Winner],tb_Matches_Analytics!$A2,Table18[Year],tb_Matches_Analytics!J$1)</calculatedColumnFormula>
    </tableColumn>
    <tableColumn id="11" xr3:uid="{3F4B290B-1256-4489-9E10-F2ABA0D80534}" name="2015" dataDxfId="117">
      <calculatedColumnFormula>COUNTIFS(Table18[Winner],tb_Matches_Analytics!$A2,Table18[Year],tb_Matches_Analytics!K$1)</calculatedColumnFormula>
    </tableColumn>
    <tableColumn id="12" xr3:uid="{B2372F06-C43A-439B-9892-3D06C6A7D48E}" name="2016" dataDxfId="116">
      <calculatedColumnFormula>COUNTIFS(Table18[Winner],tb_Matches_Analytics!$A2,Table18[Year],tb_Matches_Analytics!L$1)</calculatedColumnFormula>
    </tableColumn>
    <tableColumn id="13" xr3:uid="{F8DAC5C8-1F16-4EB0-85F1-24D8AC73774F}" name="2017" dataDxfId="115">
      <calculatedColumnFormula>COUNTIFS(Table18[Winner],tb_Matches_Analytics!$A2,Table18[Year],tb_Matches_Analytics!M$1)</calculatedColumnFormula>
    </tableColumn>
    <tableColumn id="14" xr3:uid="{F710B39D-80C7-4897-A63F-948A6F442985}" name="2018" dataDxfId="114">
      <calculatedColumnFormula>COUNTIFS(Table18[Winner],tb_Matches_Analytics!$A2,Table18[Year],tb_Matches_Analytics!N$1)</calculatedColumnFormula>
    </tableColumn>
    <tableColumn id="17" xr3:uid="{BC0B73A7-D0AD-4C4B-B0C0-DB94887F6BB1}" name="Total_number__x000a_of__x000a_matches_win" dataDxfId="113">
      <calculatedColumnFormula>COUNTIFS(Table18[Winner],tb_Matches_Analytics!A2)</calculatedColumnFormula>
    </tableColumn>
    <tableColumn id="18" xr3:uid="{FFB070DF-7FA5-415B-9A27-92895269E756}" name="Toss win " dataDxfId="112">
      <calculatedColumnFormula>COUNTIFS(Table18[Toss_win_Team],A2)</calculatedColumnFormula>
    </tableColumn>
    <tableColumn id="19" xr3:uid="{A564FABE-678A-4BB9-92FB-BCEDDAFBD22F}" name="Toss_win_x000a__Match_win" dataDxfId="111">
      <calculatedColumnFormula>COUNTIFS(Table18[Winner],tb_Matches_Analytics!A2,Table18[Toss_win_Team],tb_Matches_Analytics!A2)</calculatedColumnFormula>
    </tableColumn>
    <tableColumn id="20" xr3:uid="{98456EF0-342D-416C-A4CA-A11913DE558A}" name="Toss_win_x000a_match_lost" dataDxfId="110">
      <calculatedColumnFormula>P2-Q2</calculatedColumnFormula>
    </tableColumn>
    <tableColumn id="21" xr3:uid="{BBF83F37-E7F5-4D60-B1B0-E7618A5AD1F8}" name="Toss_Decision_x000a__Batting" dataDxfId="109">
      <calculatedColumnFormula>COUNTIFS(Table18[Toss_Decision],"Bat",Table18[Toss_win_Team],tb_Matches_Analytics!A2)</calculatedColumnFormula>
    </tableColumn>
    <tableColumn id="22" xr3:uid="{FD954B95-416A-4C7C-AEFB-92B40A5954C6}" name="Toss_Decision__x000a_bowling" dataDxfId="108">
      <calculatedColumnFormula>P2-S2</calculatedColumnFormula>
    </tableColumn>
    <tableColumn id="23" xr3:uid="{8DF44024-3E5E-44EF-A0B9-ABF8DDA152F6}" name="Batting_first__x000a_Match_win" dataDxfId="107">
      <calculatedColumnFormula>COUNTIFS(Table18[Toss_Decision],"bat",Table18[Winner],tb_Matches_Analytics!A2)</calculatedColumnFormula>
    </tableColumn>
    <tableColumn id="24" xr3:uid="{ED2D5BAC-E377-404B-9485-9C381A7CA4FD}" name="Bowling_First__x000a_match_win" dataDxfId="106">
      <calculatedColumnFormula>COUNTIFS(Table18[Toss_Decision],"field",Table18[Winner],tb_Matches_Analytics!A2)</calculatedColumnFormula>
    </tableColumn>
    <tableColumn id="33" xr3:uid="{7725BAFE-5A00-4A1C-A24E-8E313717E911}" name="Toss_win__x000a_match_win%" dataDxfId="105" dataCellStyle="Percent">
      <calculatedColumnFormula>tbl_Match_Analytics[[#This Row],[Toss_win
_Match_win]]/tbl_Match_Analytics[[#This Row],[Toss win ]] *100</calculatedColumnFormula>
    </tableColumn>
    <tableColumn id="31" xr3:uid="{7BC5E0CB-1934-4629-B8E2-E700F2CD71AD}" name="Bat_First_Match__x000a_win%" dataDxfId="104">
      <calculatedColumnFormula>tbl_Match_Analytics[[#This Row],[Batting_first_
Match_win]]/tbl_Match_Analytics[[#This Row],[Toss win ]]*100</calculatedColumnFormula>
    </tableColumn>
    <tableColumn id="30" xr3:uid="{39545BA6-7CD3-4CF0-A061-10A9C9D6DFDC}" name="Bowl_First_Match__x000a_Win_%" dataDxfId="103" dataCellStyle="Percent">
      <calculatedColumnFormula>tbl_Match_Analytics[[#This Row],[Bowling_First_
match_win]]/tbl_Match_Analytics[[#This Row],[Toss win ]]*100</calculatedColumnFormula>
    </tableColumn>
    <tableColumn id="29" xr3:uid="{0A73F3DF-C402-4531-98D1-10C5E82D7A91}" name="Toss_Win__x000a_Percentage" dataDxfId="102" dataCellStyle="Percent">
      <calculatedColumnFormula>tbl_Match_Analytics[[#This Row],[Toss win ]]/tbl_Match_Analytics[[#This Row],[Number_of_matches_Played]]*100</calculatedColumnFormula>
    </tableColumn>
    <tableColumn id="25" xr3:uid="{F90D1BEE-1FBC-4BD0-A95D-BC5CE7ED3B29}" name="Toss_win_match__x000a_win__x000a_percentage" dataDxfId="101" dataCellStyle="Percent">
      <calculatedColumnFormula>tbl_Match_Analytics[[#This Row],[Toss_win
_Match_win]]/tbl_Match_Analytics[[#This Row],[Toss win ]]*100</calculatedColumnFormula>
    </tableColumn>
    <tableColumn id="26" xr3:uid="{6B6ACB1D-A7C8-45C2-B59E-177553ABED5F}" name="Number_of_matches__x000a_win_at_home_ground" dataDxfId="100">
      <calculatedColumnFormula>COUNTIFS(Table18[Winner],tb_Matches_Analytics!A2,Table18[City],tb_Matches_Analytics!B2)</calculatedColumnFormula>
    </tableColumn>
    <tableColumn id="27" xr3:uid="{8335B4BB-B81E-457E-BCD5-FED5E84BC781}" name="Total_matches__x000a_at_home_ground" dataDxfId="99">
      <calculatedColumnFormula>COUNTIFS(Table18[City],tb_Matches_Analytics!B2)</calculatedColumnFormula>
    </tableColumn>
    <tableColumn id="28" xr3:uid="{E6161A30-895A-4EBE-BBB3-CCE0930EB6BA}" name="win_ _x000a_Percentage" dataDxfId="98" dataCellStyle="Percent">
      <calculatedColumnFormula>(tbl_Match_Analytics[[#This Row],[Total_number_
of_
matches_win]]/tbl_Match_Analytics[[#This Row],[Number_of_matches_Played]])*100</calculatedColumnFormula>
    </tableColumn>
    <tableColumn id="34" xr3:uid="{18E6AD33-B90D-4E61-9226-050A82978CA7}" name="Home_ground__x000a_match_win%" dataDxfId="97" dataCellStyle="Percent">
      <calculatedColumnFormula>tbl_Match_Analytics[[#This Row],[Number_of_matches_
win_at_home_ground]]/tbl_Match_Analytics[[#This Row],[Total_matches_
at_home_ground]]*100</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F0F4D7B8-F53C-4AFE-BE93-8B09F8F66A8B}" name="tbl_Bowler" displayName="tbl_Bowler" ref="A4:O583" totalsRowShown="0" headerRowDxfId="96" dataDxfId="94" headerRowBorderDxfId="95" tableBorderDxfId="93" totalsRowBorderDxfId="92">
  <autoFilter ref="A4:O583" xr:uid="{5036112A-D3B1-4B23-86A3-D74CAEF53859}"/>
  <tableColumns count="15">
    <tableColumn id="1" xr3:uid="{1FD17406-4CB7-4E6A-915F-426A2ADA17E7}" name="Player" dataDxfId="91"/>
    <tableColumn id="2" xr3:uid="{E511F9A1-7496-47FC-A758-91249F4E8B45}" name="Innigs" dataDxfId="90"/>
    <tableColumn id="3" xr3:uid="{537C8EA1-223D-4B40-96CA-007925E81812}" name="Overs" dataDxfId="89"/>
    <tableColumn id="4" xr3:uid="{E1B46C80-169D-4E03-9E23-9535B038C2D5}" name="Runs__x000a_Conceeded" dataDxfId="88"/>
    <tableColumn id="5" xr3:uid="{535C1C86-BE92-4327-8680-117B994EDA6E}" name="Wickets__x000a_Taken" dataDxfId="87"/>
    <tableColumn id="6" xr3:uid="{C3F194C5-BBF9-4B61-AE66-4DD85F9FDD9C}" name="Economy" dataDxfId="86"/>
    <tableColumn id="7" xr3:uid="{BF603B69-2939-446C-94F7-FAF5273C4FF4}" name="Avg_Bowing" dataDxfId="85"/>
    <tableColumn id="8" xr3:uid="{50DCE7F4-E538-4F94-BD4F-AE2B593BFD7F}" name="Strike_Rate_Bowling" dataDxfId="84"/>
    <tableColumn id="9" xr3:uid="{C3745066-DB83-484D-9206-A3251964991F}" name="4_Wickets" dataDxfId="83"/>
    <tableColumn id="10" xr3:uid="{285A3183-674A-4D5B-86AC-1D33CD605E2D}" name="5_Wickets" dataDxfId="82"/>
    <tableColumn id="12" xr3:uid="{6CF95F28-3F76-4AE5-B6E2-080DCF15D418}" name="4s_Conceeded" dataDxfId="81"/>
    <tableColumn id="13" xr3:uid="{8D3ABB3F-E3FC-4D08-ABE4-A7A953292098}" name="6s_Conceeded" dataDxfId="80"/>
    <tableColumn id="14" xr3:uid="{4DD55A9C-49F1-45C4-A4BD-44348286B61B}" name="Dots" dataDxfId="79"/>
    <tableColumn id="15" xr3:uid="{7B535565-3395-4229-A7D0-613651E65E22}" name="Year" dataDxfId="78"/>
    <tableColumn id="16" xr3:uid="{0C608B2D-7F44-4216-BA2E-651E2BBF6BE8}" name="Primary_Key" dataDxfId="77"/>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E656CA3C-F2F1-43EC-B182-BF7557A71F64}" name="tbl_Batsmen" displayName="tbl_Batsmen" ref="A3:O582" totalsRowShown="0" headerRowDxfId="76" headerRowBorderDxfId="75" tableBorderDxfId="74" totalsRowBorderDxfId="73">
  <autoFilter ref="A3:O582" xr:uid="{23F34C98-FCFE-483D-A1BD-837DC489824E}"/>
  <tableColumns count="15">
    <tableColumn id="1" xr3:uid="{522C5585-C790-432E-8614-322BD46074E3}" name="Player" dataDxfId="72"/>
    <tableColumn id="2" xr3:uid="{446DA2A4-0C83-407C-8A31-AC880136AD3C}" name="Innings" dataDxfId="71"/>
    <tableColumn id="3" xr3:uid="{1B7EA6EE-2F83-42A3-B684-4F03C3A9B2F7}" name="Runs__x000a_Scored" dataDxfId="70"/>
    <tableColumn id="4" xr3:uid="{CB8898A2-8CF5-427C-BEBD-2E673129125C}" name="Balls__x000a_Faced" dataDxfId="69"/>
    <tableColumn id="5" xr3:uid="{140A6CAC-6EAD-42A7-8283-7225C8E5A214}" name="Outs" dataDxfId="68"/>
    <tableColumn id="6" xr3:uid="{9A74F825-C7EC-49D1-8288-FA3183349FBC}" name="Avg__x000a_Batting" dataDxfId="67"/>
    <tableColumn id="7" xr3:uid="{610DB365-65C1-49E9-87F8-BAA4B27C5E33}" name="Strike_Rate_x000a_Batting" dataDxfId="66"/>
    <tableColumn id="8" xr3:uid="{C8A33E00-DDF0-4C3E-83B5-FF447790BDB8}" name="Highest" dataDxfId="65"/>
    <tableColumn id="9" xr3:uid="{77F2137F-DC3E-45CF-A624-E63F9D4488B0}" name="4s hit" dataDxfId="64"/>
    <tableColumn id="10" xr3:uid="{B1ED6A3D-89A8-4399-B045-60E0C4D66131}" name="6s hit" dataDxfId="63"/>
    <tableColumn id="11" xr3:uid="{640F77D2-0631-41DA-9360-476B8589FBB9}" name="50" dataDxfId="62"/>
    <tableColumn id="12" xr3:uid="{0CA446BA-30A4-4180-B9F7-F1C0165FEDEC}" name="100" dataDxfId="61"/>
    <tableColumn id="13" xr3:uid="{4C612190-2B3E-4AB6-9A02-2E806E9CD8BA}" name="Year" dataDxfId="60"/>
    <tableColumn id="15" xr3:uid="{A9876B38-B10A-434B-8320-175643C491EE}" name="Not outs" dataDxfId="59">
      <calculatedColumnFormula>tbl_Batsmen[[#This Row],[Innings]]-tbl_Batsmen[[#This Row],[Outs]]</calculatedColumnFormula>
    </tableColumn>
    <tableColumn id="14" xr3:uid="{BC5AFA54-6ACA-4F6A-89F3-CC3784587B2C}" name="Primary_key" dataDxfId="58"/>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C1E4FB1-6C17-433F-9077-A99495F2F64B}" name="tbl_Auction" displayName="tbl_Auction" ref="A5:F584" totalsRowShown="0" headerRowDxfId="57" headerRowBorderDxfId="56" tableBorderDxfId="55" totalsRowBorderDxfId="54">
  <autoFilter ref="A5:F584" xr:uid="{748D7C8F-21C8-4470-AE87-63F9C5BC36C1}"/>
  <tableColumns count="6">
    <tableColumn id="1" xr3:uid="{EF4E2F92-9AE8-4BE0-8E6C-8654E3603118}" name="Player" dataDxfId="53"/>
    <tableColumn id="2" xr3:uid="{050A0679-DEDA-4599-9D61-E1E9A5198993}" name="Team" dataDxfId="52"/>
    <tableColumn id="4" xr3:uid="{80934902-B048-4169-9C8A-A426026CF5E6}" name="Bid_Price" dataDxfId="51"/>
    <tableColumn id="8" xr3:uid="{7A829403-B3E2-4980-AB57-488954722EA1}" name="Auction_Price" dataDxfId="50">
      <calculatedColumnFormula>_xlfn.IFNA(_xlfn.NUMBERVALUE(MID(tbl_Auction[[#This Row],[Bid_Price]],1,LEN(tbl_Auction[[#This Row],[Bid_Price]]))),0)</calculatedColumnFormula>
    </tableColumn>
    <tableColumn id="5" xr3:uid="{A89288C5-B3CD-462E-9FC1-8DCBDC1653F1}" name="Year" dataDxfId="49"/>
    <tableColumn id="6" xr3:uid="{E75ACD5B-C1D1-48B9-A9B0-FAAEADB461E1}" name="Primary__x000a_Key" dataDxfId="48"/>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3A30F1B-7E83-4270-B401-E5556AC91AD1}" name="tbl_Union" displayName="tbl_Union" ref="A1:AD580" totalsRowShown="0" headerRowDxfId="47" headerRowBorderDxfId="46" tableBorderDxfId="45" totalsRowBorderDxfId="44">
  <autoFilter ref="A1:AD580" xr:uid="{D386F843-94D6-4057-B977-6C73000D9352}"/>
  <tableColumns count="30">
    <tableColumn id="14" xr3:uid="{C39C5AC9-FEF2-4A38-8067-9F89109F60EB}" name="Primary__x000a_key" dataDxfId="43"/>
    <tableColumn id="13" xr3:uid="{8968A79B-F43D-457C-8FCF-66D6AEAEE694}" name="Year" dataDxfId="42"/>
    <tableColumn id="1" xr3:uid="{7F2AAD0C-D377-4191-8AD6-926AD54937C1}" name="Player" dataDxfId="41"/>
    <tableColumn id="27" xr3:uid="{C6EDBC08-E6EC-4600-BFB3-14BA28598D0A}" name="Team" dataDxfId="40"/>
    <tableColumn id="29" xr3:uid="{14D9DD48-B488-40CB-8186-377AD410DEB8}" name="Auction_Price" dataDxfId="39"/>
    <tableColumn id="2" xr3:uid="{DB6E0FCA-109A-4F40-B9D1-5371EBD03103}" name="Innings" dataDxfId="38"/>
    <tableColumn id="3" xr3:uid="{8CF8F4BD-CAB2-4CDA-92CF-6D44933E8D39}" name="Runs__x000a_Scored" dataDxfId="37"/>
    <tableColumn id="4" xr3:uid="{E8F03C09-C709-4A74-A55B-78657B9975A3}" name="Balls__x000a_Faced" dataDxfId="36"/>
    <tableColumn id="5" xr3:uid="{E7176162-AA02-489D-B67F-8DF93824DE2D}" name="Outs" dataDxfId="35"/>
    <tableColumn id="6" xr3:uid="{EC829AF4-74FE-457C-87AB-4364003955E3}" name="Avg__x000a_Batting" dataDxfId="34"/>
    <tableColumn id="7" xr3:uid="{8C361288-E4D4-4EB9-B903-E329A6CC0BC8}" name="Strike_Rate_x000a_Batting" dataDxfId="33"/>
    <tableColumn id="8" xr3:uid="{857987F0-AF1F-41A4-80C6-445D65130742}" name="Highest" dataDxfId="32"/>
    <tableColumn id="9" xr3:uid="{F5B56695-98B8-4A89-BA82-A46285AB3F59}" name="4s hit" dataDxfId="31"/>
    <tableColumn id="10" xr3:uid="{9BDB7B20-1037-44C4-A5E3-B8D95D80D714}" name="6s hit" dataDxfId="30"/>
    <tableColumn id="11" xr3:uid="{E170D189-5B64-4C4A-96F8-1A0CA84C1CC8}" name="50" dataDxfId="29"/>
    <tableColumn id="12" xr3:uid="{FE0B14C4-2600-4938-B43F-09C9DE92AC7E}" name="100" dataDxfId="28"/>
    <tableColumn id="15" xr3:uid="{64B07C02-3D37-4FDF-A08C-B627EC5209D4}" name="Not outs" dataDxfId="27">
      <calculatedColumnFormula>tbl_Union[[#This Row],[Innings]]-tbl_Union[[#This Row],[Outs]]</calculatedColumnFormula>
    </tableColumn>
    <tableColumn id="16" xr3:uid="{25748551-90E5-4047-9654-1BEA1D2680B9}" name="Overs" dataDxfId="26"/>
    <tableColumn id="17" xr3:uid="{74C56D7B-9C8E-499D-B51D-22D1F433424B}" name="Runs__x000a_Conceeded" dataDxfId="25"/>
    <tableColumn id="18" xr3:uid="{650FFB19-0315-437A-8E2A-0ABDC218F03D}" name="Wickets__x000a_Taken" dataDxfId="24"/>
    <tableColumn id="19" xr3:uid="{DEF98BA2-9F82-42B6-AA76-F7CDC1CCDAA0}" name="Economy" dataDxfId="23"/>
    <tableColumn id="20" xr3:uid="{34FF94AC-7FF2-4326-95AC-45ED523C493F}" name="Avg_Bowing" dataDxfId="22"/>
    <tableColumn id="21" xr3:uid="{24DF0381-D0FB-424E-A5B7-34154BF96F3A}" name="Strike__x000a_Rate_Bowling" dataDxfId="21"/>
    <tableColumn id="22" xr3:uid="{2E5FFD35-7826-443F-9750-87FDE6AAC8C5}" name="4_Wickets" dataDxfId="20"/>
    <tableColumn id="23" xr3:uid="{E908BD24-75A1-4C14-B020-505BA51DFA4F}" name="5_Wickets" dataDxfId="19"/>
    <tableColumn id="24" xr3:uid="{0D05D082-8F1E-4E96-A6D6-4465F0239904}" name="4s_Conceeded" dataDxfId="18"/>
    <tableColumn id="25" xr3:uid="{264308B4-E6A4-4DC9-8BE7-B505D2D8E818}" name="6s_Conceeded" dataDxfId="17"/>
    <tableColumn id="26" xr3:uid="{441F3F7E-2ABC-4744-9635-24844C2E5090}" name="Dots" dataDxfId="16"/>
    <tableColumn id="28" xr3:uid="{20DAA1AB-5F3C-4957-98DC-605B60D2F09D}" name="RAA" dataDxfId="15">
      <calculatedColumnFormula>IF(tbl_Union[[#This Row],[Year]]=2021,_xlfn.IFNA(VLOOKUP(tbl_Union[[#This Row],[Player]],raw_data_RAA_2021!$A$1:$F$169,3,FALSE),0),0)</calculatedColumnFormula>
    </tableColumn>
    <tableColumn id="31" xr3:uid="{0A7C11B7-D190-47A2-A70C-7300EA686BDD}" name="Expected_price_of_Players" dataDxfId="14">
      <calculatedColumnFormula>AVERAGEIFS(tbl_Union[Auction_Price],tbl_Union[Player],tbl_Union[[#This Row],[Player]])</calculatedColumn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9F5D833-956B-4526-89FD-09BAFE2674AD}" name="Table2" displayName="Table2" ref="A1:F169" totalsRowShown="0" headerRowDxfId="8" dataDxfId="7" tableBorderDxfId="6">
  <autoFilter ref="A1:F169" xr:uid="{41D1E20D-DE8F-4A64-8C49-0E43C7FD4F87}">
    <filterColumn colId="1">
      <filters>
        <filter val="Royal Challengers Bangalore"/>
      </filters>
    </filterColumn>
  </autoFilter>
  <tableColumns count="6">
    <tableColumn id="2" xr3:uid="{EDE13AC7-3136-4E0D-AE18-73D899C9AC2F}" name="player" dataDxfId="5"/>
    <tableColumn id="3" xr3:uid="{4F47A07B-6FE4-4793-A293-4C07077B7CEE}" name="team" dataDxfId="4"/>
    <tableColumn id="4" xr3:uid="{2B91CFE5-38E1-4B6B-B11C-11BCD01D5AA2}" name="raa" dataDxfId="3"/>
    <tableColumn id="5" xr3:uid="{9315CD66-81F1-43D1-85F0-D65B8E67DA54}" name="wins" dataDxfId="2"/>
    <tableColumn id="6" xr3:uid="{D1E81C7E-BD6F-4BAF-B04F-A0A9372D3202}" name="efscore" dataDxfId="1"/>
    <tableColumn id="7" xr3:uid="{E4753131-62A4-4A61-99E3-F3A6C7C39381}" name="year"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7" Type="http://schemas.openxmlformats.org/officeDocument/2006/relationships/table" Target="../tables/table5.xml"/><Relationship Id="rId2" Type="http://schemas.openxmlformats.org/officeDocument/2006/relationships/drawing" Target="../drawings/drawing2.xml"/><Relationship Id="rId1" Type="http://schemas.openxmlformats.org/officeDocument/2006/relationships/printerSettings" Target="../printerSettings/printerSettings1.bin"/><Relationship Id="rId6" Type="http://schemas.openxmlformats.org/officeDocument/2006/relationships/table" Target="../tables/table4.xml"/><Relationship Id="rId5" Type="http://schemas.openxmlformats.org/officeDocument/2006/relationships/table" Target="../tables/table3.xml"/><Relationship Id="rId4"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6.xml"/></Relationships>
</file>

<file path=xl/worksheets/_rels/sheet4.xml.rels><?xml version="1.0" encoding="UTF-8" standalone="yes"?>
<Relationships xmlns="http://schemas.openxmlformats.org/package/2006/relationships"><Relationship Id="rId1" Type="http://schemas.openxmlformats.org/officeDocument/2006/relationships/table" Target="../tables/table7.xml"/></Relationships>
</file>

<file path=xl/worksheets/_rels/sheet5.xml.rels><?xml version="1.0" encoding="UTF-8" standalone="yes"?>
<Relationships xmlns="http://schemas.openxmlformats.org/package/2006/relationships"><Relationship Id="rId1" Type="http://schemas.openxmlformats.org/officeDocument/2006/relationships/table" Target="../tables/table8.xml"/></Relationships>
</file>

<file path=xl/worksheets/_rels/sheet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2.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3.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4.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5.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6.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7.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8.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9.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10.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0.xml.rels><?xml version="1.0" encoding="UTF-8" standalone="yes"?>
<Relationships xmlns="http://schemas.openxmlformats.org/package/2006/relationships"><Relationship Id="rId117" Type="http://schemas.openxmlformats.org/officeDocument/2006/relationships/hyperlink" Target="http://www.cricmetric.com/playerstats.py?player=SN%20Thakur&amp;role=all&amp;format=TWENTY20" TargetMode="External"/><Relationship Id="rId299" Type="http://schemas.openxmlformats.org/officeDocument/2006/relationships/hyperlink" Target="http://www.cricmetric.com/playerstats.py?player=SP%20Narine&amp;role=all&amp;format=TWENTY20" TargetMode="External"/><Relationship Id="rId21" Type="http://schemas.openxmlformats.org/officeDocument/2006/relationships/hyperlink" Target="http://www.cricmetric.com/playerstats.py?player=VR%20Iyer&amp;role=all&amp;format=TWENTY20" TargetMode="External"/><Relationship Id="rId63" Type="http://schemas.openxmlformats.org/officeDocument/2006/relationships/hyperlink" Target="http://www.cricmetric.com/playerstats.py?player=V%20Kohli&amp;role=all&amp;format=TWENTY20" TargetMode="External"/><Relationship Id="rId159" Type="http://schemas.openxmlformats.org/officeDocument/2006/relationships/hyperlink" Target="http://www.cricmetric.com/playerstats.py?player=AR%20Patel&amp;role=all&amp;format=TWENTY20" TargetMode="External"/><Relationship Id="rId324" Type="http://schemas.openxmlformats.org/officeDocument/2006/relationships/hyperlink" Target="http://www.cricmetric.com/team.py?team=Punjab%20Kings" TargetMode="External"/><Relationship Id="rId170" Type="http://schemas.openxmlformats.org/officeDocument/2006/relationships/hyperlink" Target="http://www.cricmetric.com/team.py?team=Rajasthan%20Royals" TargetMode="External"/><Relationship Id="rId226" Type="http://schemas.openxmlformats.org/officeDocument/2006/relationships/hyperlink" Target="http://www.cricmetric.com/team.py?team=Rajasthan%20Royals" TargetMode="External"/><Relationship Id="rId268" Type="http://schemas.openxmlformats.org/officeDocument/2006/relationships/hyperlink" Target="http://www.cricmetric.com/team.py?team=Delhi%20Capitals" TargetMode="External"/><Relationship Id="rId32" Type="http://schemas.openxmlformats.org/officeDocument/2006/relationships/hyperlink" Target="http://www.cricmetric.com/team.py?team=Kolkata%20Knight%20Riders" TargetMode="External"/><Relationship Id="rId74" Type="http://schemas.openxmlformats.org/officeDocument/2006/relationships/hyperlink" Target="http://www.cricmetric.com/team.py?team=Punjab%20Kings" TargetMode="External"/><Relationship Id="rId128" Type="http://schemas.openxmlformats.org/officeDocument/2006/relationships/hyperlink" Target="http://www.cricmetric.com/team.py?team=Mumbai%20Indians" TargetMode="External"/><Relationship Id="rId335" Type="http://schemas.openxmlformats.org/officeDocument/2006/relationships/hyperlink" Target="http://www.cricmetric.com/playerstats.py?player=R%20Tewatia&amp;role=all&amp;format=TWENTY20" TargetMode="External"/><Relationship Id="rId5" Type="http://schemas.openxmlformats.org/officeDocument/2006/relationships/hyperlink" Target="http://www.cricmetric.com/playerstats.py?player=RD%20Gaikwad&amp;role=all&amp;format=TWENTY20" TargetMode="External"/><Relationship Id="rId181" Type="http://schemas.openxmlformats.org/officeDocument/2006/relationships/hyperlink" Target="http://www.cricmetric.com/playerstats.py?player=S%20Dube&amp;role=all&amp;format=TWENTY20" TargetMode="External"/><Relationship Id="rId237" Type="http://schemas.openxmlformats.org/officeDocument/2006/relationships/hyperlink" Target="http://www.cricmetric.com/playerstats.py?player=KL%20Nagarkoti&amp;role=all&amp;format=TWENTY20" TargetMode="External"/><Relationship Id="rId279" Type="http://schemas.openxmlformats.org/officeDocument/2006/relationships/hyperlink" Target="http://www.cricmetric.com/playerstats.py?player=JD%20Unadkat&amp;role=all&amp;format=TWENTY20" TargetMode="External"/><Relationship Id="rId43" Type="http://schemas.openxmlformats.org/officeDocument/2006/relationships/hyperlink" Target="http://www.cricmetric.com/playerstats.py?player=JJ%20Bumrah&amp;role=all&amp;format=TWENTY20" TargetMode="External"/><Relationship Id="rId139" Type="http://schemas.openxmlformats.org/officeDocument/2006/relationships/hyperlink" Target="http://www.cricmetric.com/playerstats.py?player=DA%20Miller&amp;role=all&amp;format=TWENTY20" TargetMode="External"/><Relationship Id="rId290" Type="http://schemas.openxmlformats.org/officeDocument/2006/relationships/hyperlink" Target="http://www.cricmetric.com/team.py?team=Punjab%20Kings" TargetMode="External"/><Relationship Id="rId304" Type="http://schemas.openxmlformats.org/officeDocument/2006/relationships/hyperlink" Target="http://www.cricmetric.com/team.py?team=Mumbai%20Indians" TargetMode="External"/><Relationship Id="rId85" Type="http://schemas.openxmlformats.org/officeDocument/2006/relationships/hyperlink" Target="http://www.cricmetric.com/playerstats.py?player=N%20Rana&amp;role=all&amp;format=TWENTY20" TargetMode="External"/><Relationship Id="rId150" Type="http://schemas.openxmlformats.org/officeDocument/2006/relationships/hyperlink" Target="http://www.cricmetric.com/team.py?team=Chennai%20Super%20Kings" TargetMode="External"/><Relationship Id="rId192" Type="http://schemas.openxmlformats.org/officeDocument/2006/relationships/hyperlink" Target="http://www.cricmetric.com/team.py?team=Rajasthan%20Royals" TargetMode="External"/><Relationship Id="rId206" Type="http://schemas.openxmlformats.org/officeDocument/2006/relationships/hyperlink" Target="http://www.cricmetric.com/team.py?team=Royal%20Challengers%20Bangalore" TargetMode="External"/><Relationship Id="rId248" Type="http://schemas.openxmlformats.org/officeDocument/2006/relationships/hyperlink" Target="http://www.cricmetric.com/team.py?team=Delhi%20Capitals" TargetMode="External"/><Relationship Id="rId12" Type="http://schemas.openxmlformats.org/officeDocument/2006/relationships/hyperlink" Target="http://www.cricmetric.com/team.py?team=Rajasthan%20Royals" TargetMode="External"/><Relationship Id="rId108" Type="http://schemas.openxmlformats.org/officeDocument/2006/relationships/hyperlink" Target="http://www.cricmetric.com/team.py?team=Kolkata%20Knight%20Riders" TargetMode="External"/><Relationship Id="rId315" Type="http://schemas.openxmlformats.org/officeDocument/2006/relationships/hyperlink" Target="http://www.cricmetric.com/playerstats.py?player=C%20Sakariya&amp;role=all&amp;format=TWENTY20" TargetMode="External"/><Relationship Id="rId54" Type="http://schemas.openxmlformats.org/officeDocument/2006/relationships/hyperlink" Target="http://www.cricmetric.com/team.py?team=Sunrisers%20Hyderabad" TargetMode="External"/><Relationship Id="rId96" Type="http://schemas.openxmlformats.org/officeDocument/2006/relationships/hyperlink" Target="http://www.cricmetric.com/team.py?team=Chennai%20Super%20Kings" TargetMode="External"/><Relationship Id="rId161" Type="http://schemas.openxmlformats.org/officeDocument/2006/relationships/hyperlink" Target="http://www.cricmetric.com/playerstats.py?player=CJ%20Jordan&amp;role=all&amp;format=TWENTY20" TargetMode="External"/><Relationship Id="rId217" Type="http://schemas.openxmlformats.org/officeDocument/2006/relationships/hyperlink" Target="http://www.cricmetric.com/playerstats.py?player=SA%20Yadav&amp;role=all&amp;format=TWENTY20" TargetMode="External"/><Relationship Id="rId259" Type="http://schemas.openxmlformats.org/officeDocument/2006/relationships/hyperlink" Target="http://www.cricmetric.com/playerstats.py?player=MS%20Dhoni&amp;role=all&amp;format=TWENTY20" TargetMode="External"/><Relationship Id="rId23" Type="http://schemas.openxmlformats.org/officeDocument/2006/relationships/hyperlink" Target="http://www.cricmetric.com/playerstats.py?player=RA%20Jadeja&amp;role=all&amp;format=TWENTY20" TargetMode="External"/><Relationship Id="rId119" Type="http://schemas.openxmlformats.org/officeDocument/2006/relationships/hyperlink" Target="http://www.cricmetric.com/playerstats.py?player=JDS%20Neesham&amp;role=all&amp;format=TWENTY20" TargetMode="External"/><Relationship Id="rId270" Type="http://schemas.openxmlformats.org/officeDocument/2006/relationships/hyperlink" Target="http://www.cricmetric.com/team.py?team=Royal%20Challengers%20Bangalore" TargetMode="External"/><Relationship Id="rId326" Type="http://schemas.openxmlformats.org/officeDocument/2006/relationships/hyperlink" Target="http://www.cricmetric.com/team.py?team=Rajasthan%20Royals" TargetMode="External"/><Relationship Id="rId65" Type="http://schemas.openxmlformats.org/officeDocument/2006/relationships/hyperlink" Target="http://www.cricmetric.com/playerstats.py?player=RG%20Sharma&amp;role=all&amp;format=TWENTY20" TargetMode="External"/><Relationship Id="rId130" Type="http://schemas.openxmlformats.org/officeDocument/2006/relationships/hyperlink" Target="http://www.cricmetric.com/team.py?team=Kolkata%20Knight%20Riders" TargetMode="External"/><Relationship Id="rId172" Type="http://schemas.openxmlformats.org/officeDocument/2006/relationships/hyperlink" Target="http://www.cricmetric.com/team.py?team=Chennai%20Super%20Kings" TargetMode="External"/><Relationship Id="rId228" Type="http://schemas.openxmlformats.org/officeDocument/2006/relationships/hyperlink" Target="http://www.cricmetric.com/team.py?team=Kolkata%20Knight%20Riders" TargetMode="External"/><Relationship Id="rId281" Type="http://schemas.openxmlformats.org/officeDocument/2006/relationships/hyperlink" Target="http://www.cricmetric.com/playerstats.py?player=GHS%20Garton&amp;role=all&amp;format=TWENTY20" TargetMode="External"/><Relationship Id="rId337" Type="http://schemas.openxmlformats.org/officeDocument/2006/relationships/printerSettings" Target="../printerSettings/printerSettings5.bin"/><Relationship Id="rId34" Type="http://schemas.openxmlformats.org/officeDocument/2006/relationships/hyperlink" Target="http://www.cricmetric.com/team.py?team=Punjab%20Kings" TargetMode="External"/><Relationship Id="rId76" Type="http://schemas.openxmlformats.org/officeDocument/2006/relationships/hyperlink" Target="http://www.cricmetric.com/team.py?team=Punjab%20Kings" TargetMode="External"/><Relationship Id="rId141" Type="http://schemas.openxmlformats.org/officeDocument/2006/relationships/hyperlink" Target="http://www.cricmetric.com/playerstats.py?player=MK%20Lomror&amp;role=all&amp;format=TWENTY20" TargetMode="External"/><Relationship Id="rId7" Type="http://schemas.openxmlformats.org/officeDocument/2006/relationships/hyperlink" Target="http://www.cricmetric.com/playerstats.py?player=F%20du%20Plessis&amp;role=all&amp;format=TWENTY20" TargetMode="External"/><Relationship Id="rId183" Type="http://schemas.openxmlformats.org/officeDocument/2006/relationships/hyperlink" Target="http://www.cricmetric.com/playerstats.py?player=M%20Prasidh%20Krishna&amp;role=all&amp;format=TWENTY20" TargetMode="External"/><Relationship Id="rId239" Type="http://schemas.openxmlformats.org/officeDocument/2006/relationships/hyperlink" Target="http://www.cricmetric.com/playerstats.py?player=SN%20Khan&amp;role=all&amp;format=TWENTY20" TargetMode="External"/><Relationship Id="rId250" Type="http://schemas.openxmlformats.org/officeDocument/2006/relationships/hyperlink" Target="http://www.cricmetric.com/team.py?team=Kolkata%20Knight%20Riders" TargetMode="External"/><Relationship Id="rId292" Type="http://schemas.openxmlformats.org/officeDocument/2006/relationships/hyperlink" Target="http://www.cricmetric.com/team.py?team=Rajasthan%20Royals" TargetMode="External"/><Relationship Id="rId306" Type="http://schemas.openxmlformats.org/officeDocument/2006/relationships/hyperlink" Target="http://www.cricmetric.com/team.py?team=Punjab%20Kings" TargetMode="External"/><Relationship Id="rId45" Type="http://schemas.openxmlformats.org/officeDocument/2006/relationships/hyperlink" Target="http://www.cricmetric.com/playerstats.py?player=JO%20Holder&amp;role=all&amp;format=TWENTY20" TargetMode="External"/><Relationship Id="rId87" Type="http://schemas.openxmlformats.org/officeDocument/2006/relationships/hyperlink" Target="http://www.cricmetric.com/playerstats.py?player=A%20Mishra&amp;role=all&amp;format=TWENTY20" TargetMode="External"/><Relationship Id="rId110" Type="http://schemas.openxmlformats.org/officeDocument/2006/relationships/hyperlink" Target="http://www.cricmetric.com/team.py?team=Delhi%20Capitals" TargetMode="External"/><Relationship Id="rId152" Type="http://schemas.openxmlformats.org/officeDocument/2006/relationships/hyperlink" Target="http://www.cricmetric.com/team.py?team=Delhi%20Capitals" TargetMode="External"/><Relationship Id="rId173" Type="http://schemas.openxmlformats.org/officeDocument/2006/relationships/hyperlink" Target="http://www.cricmetric.com/playerstats.py?player=T%20Natarajan&amp;role=all&amp;format=TWENTY20" TargetMode="External"/><Relationship Id="rId194" Type="http://schemas.openxmlformats.org/officeDocument/2006/relationships/hyperlink" Target="http://www.cricmetric.com/team.py?team=Punjab%20Kings" TargetMode="External"/><Relationship Id="rId208" Type="http://schemas.openxmlformats.org/officeDocument/2006/relationships/hyperlink" Target="http://www.cricmetric.com/team.py?team=Punjab%20Kings" TargetMode="External"/><Relationship Id="rId229" Type="http://schemas.openxmlformats.org/officeDocument/2006/relationships/hyperlink" Target="http://www.cricmetric.com/playerstats.py?player=M%20Jansen&amp;role=all&amp;format=TWENTY20" TargetMode="External"/><Relationship Id="rId240" Type="http://schemas.openxmlformats.org/officeDocument/2006/relationships/hyperlink" Target="http://www.cricmetric.com/team.py?team=Punjab%20Kings" TargetMode="External"/><Relationship Id="rId261" Type="http://schemas.openxmlformats.org/officeDocument/2006/relationships/hyperlink" Target="http://www.cricmetric.com/playerstats.py?player=TA%20Boult&amp;role=all&amp;format=TWENTY20" TargetMode="External"/><Relationship Id="rId14" Type="http://schemas.openxmlformats.org/officeDocument/2006/relationships/hyperlink" Target="http://www.cricmetric.com/team.py?team=Royal%20Challengers%20Bangalore" TargetMode="External"/><Relationship Id="rId35" Type="http://schemas.openxmlformats.org/officeDocument/2006/relationships/hyperlink" Target="http://www.cricmetric.com/playerstats.py?player=A%20Nortje&amp;role=all&amp;format=TWENTY20" TargetMode="External"/><Relationship Id="rId56" Type="http://schemas.openxmlformats.org/officeDocument/2006/relationships/hyperlink" Target="http://www.cricmetric.com/team.py?team=Royal%20Challengers%20Bangalore" TargetMode="External"/><Relationship Id="rId77" Type="http://schemas.openxmlformats.org/officeDocument/2006/relationships/hyperlink" Target="http://www.cricmetric.com/playerstats.py?player=SS%20Iyer&amp;role=all&amp;format=TWENTY20" TargetMode="External"/><Relationship Id="rId100" Type="http://schemas.openxmlformats.org/officeDocument/2006/relationships/hyperlink" Target="http://www.cricmetric.com/team.py?team=Sunrisers%20Hyderabad" TargetMode="External"/><Relationship Id="rId282" Type="http://schemas.openxmlformats.org/officeDocument/2006/relationships/hyperlink" Target="http://www.cricmetric.com/team.py?team=Royal%20Challengers%20Bangalore" TargetMode="External"/><Relationship Id="rId317" Type="http://schemas.openxmlformats.org/officeDocument/2006/relationships/hyperlink" Target="http://www.cricmetric.com/playerstats.py?player=DT%20Christian&amp;role=all&amp;format=TWENTY20" TargetMode="External"/><Relationship Id="rId338" Type="http://schemas.openxmlformats.org/officeDocument/2006/relationships/table" Target="../tables/table12.xml"/><Relationship Id="rId8" Type="http://schemas.openxmlformats.org/officeDocument/2006/relationships/hyperlink" Target="http://www.cricmetric.com/team.py?team=Chennai%20Super%20Kings" TargetMode="External"/><Relationship Id="rId98" Type="http://schemas.openxmlformats.org/officeDocument/2006/relationships/hyperlink" Target="http://www.cricmetric.com/team.py?team=Rajasthan%20Royals" TargetMode="External"/><Relationship Id="rId121" Type="http://schemas.openxmlformats.org/officeDocument/2006/relationships/hyperlink" Target="http://www.cricmetric.com/playerstats.py?player=KA%20Jamieson&amp;role=all&amp;format=TWENTY20" TargetMode="External"/><Relationship Id="rId142" Type="http://schemas.openxmlformats.org/officeDocument/2006/relationships/hyperlink" Target="http://www.cricmetric.com/team.py?team=Rajasthan%20Royals" TargetMode="External"/><Relationship Id="rId163" Type="http://schemas.openxmlformats.org/officeDocument/2006/relationships/hyperlink" Target="http://www.cricmetric.com/playerstats.py?player=IC%20Porel&amp;role=all&amp;format=TWENTY20" TargetMode="External"/><Relationship Id="rId184" Type="http://schemas.openxmlformats.org/officeDocument/2006/relationships/hyperlink" Target="http://www.cricmetric.com/team.py?team=Kolkata%20Knight%20Riders" TargetMode="External"/><Relationship Id="rId219" Type="http://schemas.openxmlformats.org/officeDocument/2006/relationships/hyperlink" Target="http://www.cricmetric.com/playerstats.py?player=CH%20Morris&amp;role=all&amp;format=TWENTY20" TargetMode="External"/><Relationship Id="rId230" Type="http://schemas.openxmlformats.org/officeDocument/2006/relationships/hyperlink" Target="http://www.cricmetric.com/team.py?team=Mumbai%20Indians" TargetMode="External"/><Relationship Id="rId251" Type="http://schemas.openxmlformats.org/officeDocument/2006/relationships/hyperlink" Target="http://www.cricmetric.com/playerstats.py?player=M%20Vohra&amp;role=all&amp;format=TWENTY20" TargetMode="External"/><Relationship Id="rId25" Type="http://schemas.openxmlformats.org/officeDocument/2006/relationships/hyperlink" Target="http://www.cricmetric.com/playerstats.py?player=KS%20Williamson&amp;role=all&amp;format=TWENTY20" TargetMode="External"/><Relationship Id="rId46" Type="http://schemas.openxmlformats.org/officeDocument/2006/relationships/hyperlink" Target="http://www.cricmetric.com/team.py?team=Sunrisers%20Hyderabad" TargetMode="External"/><Relationship Id="rId67" Type="http://schemas.openxmlformats.org/officeDocument/2006/relationships/hyperlink" Target="http://www.cricmetric.com/playerstats.py?player=KS%20Bharat&amp;role=all&amp;format=TWENTY20" TargetMode="External"/><Relationship Id="rId272" Type="http://schemas.openxmlformats.org/officeDocument/2006/relationships/hyperlink" Target="http://www.cricmetric.com/team.py?team=Punjab%20Kings" TargetMode="External"/><Relationship Id="rId293" Type="http://schemas.openxmlformats.org/officeDocument/2006/relationships/hyperlink" Target="http://www.cricmetric.com/playerstats.py?player=PWH%20de%20Silva&amp;role=all&amp;format=TWENTY20" TargetMode="External"/><Relationship Id="rId307" Type="http://schemas.openxmlformats.org/officeDocument/2006/relationships/hyperlink" Target="http://www.cricmetric.com/playerstats.py?player=S%20Gopal&amp;role=all&amp;format=TWENTY20" TargetMode="External"/><Relationship Id="rId328" Type="http://schemas.openxmlformats.org/officeDocument/2006/relationships/hyperlink" Target="http://www.cricmetric.com/team.py?team=Kolkata%20Knight%20Riders" TargetMode="External"/><Relationship Id="rId88" Type="http://schemas.openxmlformats.org/officeDocument/2006/relationships/hyperlink" Target="http://www.cricmetric.com/team.py?team=Delhi%20Capitals" TargetMode="External"/><Relationship Id="rId111" Type="http://schemas.openxmlformats.org/officeDocument/2006/relationships/hyperlink" Target="http://www.cricmetric.com/playerstats.py?player=CV%20Varun&amp;role=all&amp;format=TWENTY20" TargetMode="External"/><Relationship Id="rId132" Type="http://schemas.openxmlformats.org/officeDocument/2006/relationships/hyperlink" Target="http://www.cricmetric.com/team.py?team=Punjab%20Kings" TargetMode="External"/><Relationship Id="rId153" Type="http://schemas.openxmlformats.org/officeDocument/2006/relationships/hyperlink" Target="http://www.cricmetric.com/playerstats.py?player=Anmolpreet%20Singh&amp;role=all&amp;format=TWENTY20" TargetMode="External"/><Relationship Id="rId174" Type="http://schemas.openxmlformats.org/officeDocument/2006/relationships/hyperlink" Target="http://www.cricmetric.com/team.py?team=Sunrisers%20Hyderabad" TargetMode="External"/><Relationship Id="rId195" Type="http://schemas.openxmlformats.org/officeDocument/2006/relationships/hyperlink" Target="http://www.cricmetric.com/playerstats.py?player=KD%20Karthik&amp;role=all&amp;format=TWENTY20" TargetMode="External"/><Relationship Id="rId209" Type="http://schemas.openxmlformats.org/officeDocument/2006/relationships/hyperlink" Target="http://www.cricmetric.com/playerstats.py?player=AU%20Rashid&amp;role=all&amp;format=TWENTY20" TargetMode="External"/><Relationship Id="rId220" Type="http://schemas.openxmlformats.org/officeDocument/2006/relationships/hyperlink" Target="http://www.cricmetric.com/team.py?team=Rajasthan%20Royals" TargetMode="External"/><Relationship Id="rId241" Type="http://schemas.openxmlformats.org/officeDocument/2006/relationships/hyperlink" Target="http://www.cricmetric.com/playerstats.py?player=J%20Suchith&amp;role=all&amp;format=TWENTY20" TargetMode="External"/><Relationship Id="rId15" Type="http://schemas.openxmlformats.org/officeDocument/2006/relationships/hyperlink" Target="http://www.cricmetric.com/playerstats.py?player=Avesh%20Khan&amp;role=all&amp;format=TWENTY20" TargetMode="External"/><Relationship Id="rId36" Type="http://schemas.openxmlformats.org/officeDocument/2006/relationships/hyperlink" Target="http://www.cricmetric.com/team.py?team=Delhi%20Capitals" TargetMode="External"/><Relationship Id="rId57" Type="http://schemas.openxmlformats.org/officeDocument/2006/relationships/hyperlink" Target="http://www.cricmetric.com/playerstats.py?player=SO%20Hetmyer&amp;role=all&amp;format=TWENTY20" TargetMode="External"/><Relationship Id="rId262" Type="http://schemas.openxmlformats.org/officeDocument/2006/relationships/hyperlink" Target="http://www.cricmetric.com/team.py?team=Mumbai%20Indians" TargetMode="External"/><Relationship Id="rId283" Type="http://schemas.openxmlformats.org/officeDocument/2006/relationships/hyperlink" Target="http://www.cricmetric.com/playerstats.py?player=MP%20Stoinis&amp;role=all&amp;format=TWENTY20" TargetMode="External"/><Relationship Id="rId318" Type="http://schemas.openxmlformats.org/officeDocument/2006/relationships/hyperlink" Target="http://www.cricmetric.com/team.py?team=Royal%20Challengers%20Bangalore" TargetMode="External"/><Relationship Id="rId78" Type="http://schemas.openxmlformats.org/officeDocument/2006/relationships/hyperlink" Target="http://www.cricmetric.com/team.py?team=Delhi%20Capitals" TargetMode="External"/><Relationship Id="rId99" Type="http://schemas.openxmlformats.org/officeDocument/2006/relationships/hyperlink" Target="http://www.cricmetric.com/playerstats.py?player=Mujeeb%20Ur%20Rahman&amp;role=all&amp;format=TWENTY20" TargetMode="External"/><Relationship Id="rId101" Type="http://schemas.openxmlformats.org/officeDocument/2006/relationships/hyperlink" Target="http://www.cricmetric.com/playerstats.py?player=JJ%20Roy&amp;role=all&amp;format=TWENTY20" TargetMode="External"/><Relationship Id="rId122" Type="http://schemas.openxmlformats.org/officeDocument/2006/relationships/hyperlink" Target="http://www.cricmetric.com/team.py?team=Royal%20Challengers%20Bangalore" TargetMode="External"/><Relationship Id="rId143" Type="http://schemas.openxmlformats.org/officeDocument/2006/relationships/hyperlink" Target="http://www.cricmetric.com/playerstats.py?player=KW%20Richardson&amp;role=all&amp;format=TWENTY20" TargetMode="External"/><Relationship Id="rId164" Type="http://schemas.openxmlformats.org/officeDocument/2006/relationships/hyperlink" Target="http://www.cricmetric.com/team.py?team=Punjab%20Kings" TargetMode="External"/><Relationship Id="rId185" Type="http://schemas.openxmlformats.org/officeDocument/2006/relationships/hyperlink" Target="http://www.cricmetric.com/playerstats.py?player=RV%20Patel&amp;role=all&amp;format=TWENTY20" TargetMode="External"/><Relationship Id="rId9" Type="http://schemas.openxmlformats.org/officeDocument/2006/relationships/hyperlink" Target="http://www.cricmetric.com/playerstats.py?player=S%20Dhawan&amp;role=all&amp;format=TWENTY20" TargetMode="External"/><Relationship Id="rId210" Type="http://schemas.openxmlformats.org/officeDocument/2006/relationships/hyperlink" Target="http://www.cricmetric.com/team.py?team=Punjab%20Kings" TargetMode="External"/><Relationship Id="rId26" Type="http://schemas.openxmlformats.org/officeDocument/2006/relationships/hyperlink" Target="http://www.cricmetric.com/team.py?team=Sunrisers%20Hyderabad" TargetMode="External"/><Relationship Id="rId231" Type="http://schemas.openxmlformats.org/officeDocument/2006/relationships/hyperlink" Target="http://www.cricmetric.com/playerstats.py?player=Umran%20Malik&amp;role=all&amp;format=TWENTY20" TargetMode="External"/><Relationship Id="rId252" Type="http://schemas.openxmlformats.org/officeDocument/2006/relationships/hyperlink" Target="http://www.cricmetric.com/team.py?team=Rajasthan%20Royals" TargetMode="External"/><Relationship Id="rId273" Type="http://schemas.openxmlformats.org/officeDocument/2006/relationships/hyperlink" Target="http://www.cricmetric.com/playerstats.py?player=NA%20Saini&amp;role=all&amp;format=TWENTY20" TargetMode="External"/><Relationship Id="rId294" Type="http://schemas.openxmlformats.org/officeDocument/2006/relationships/hyperlink" Target="http://www.cricmetric.com/team.py?team=Royal%20Challengers%20Bangalore" TargetMode="External"/><Relationship Id="rId308" Type="http://schemas.openxmlformats.org/officeDocument/2006/relationships/hyperlink" Target="http://www.cricmetric.com/team.py?team=Rajasthan%20Royals" TargetMode="External"/><Relationship Id="rId329" Type="http://schemas.openxmlformats.org/officeDocument/2006/relationships/hyperlink" Target="http://www.cricmetric.com/playerstats.py?player=N%20Pooran&amp;role=all&amp;format=TWENTY20" TargetMode="External"/><Relationship Id="rId47" Type="http://schemas.openxmlformats.org/officeDocument/2006/relationships/hyperlink" Target="http://www.cricmetric.com/playerstats.py?player=KA%20Pollard&amp;role=all&amp;format=TWENTY20" TargetMode="External"/><Relationship Id="rId68" Type="http://schemas.openxmlformats.org/officeDocument/2006/relationships/hyperlink" Target="http://www.cricmetric.com/team.py?team=Royal%20Challengers%20Bangalore" TargetMode="External"/><Relationship Id="rId89" Type="http://schemas.openxmlformats.org/officeDocument/2006/relationships/hyperlink" Target="http://www.cricmetric.com/playerstats.py?player=MC%20Henriques&amp;role=all&amp;format=TWENTY20" TargetMode="External"/><Relationship Id="rId112" Type="http://schemas.openxmlformats.org/officeDocument/2006/relationships/hyperlink" Target="http://www.cricmetric.com/team.py?team=Kolkata%20Knight%20Riders" TargetMode="External"/><Relationship Id="rId133" Type="http://schemas.openxmlformats.org/officeDocument/2006/relationships/hyperlink" Target="http://www.cricmetric.com/playerstats.py?player=SPD%20Smith&amp;role=all&amp;format=TWENTY20" TargetMode="External"/><Relationship Id="rId154" Type="http://schemas.openxmlformats.org/officeDocument/2006/relationships/hyperlink" Target="http://www.cricmetric.com/team.py?team=Mumbai%20Indians" TargetMode="External"/><Relationship Id="rId175" Type="http://schemas.openxmlformats.org/officeDocument/2006/relationships/hyperlink" Target="http://www.cricmetric.com/playerstats.py?player=AM%20Rahane&amp;role=all&amp;format=TWENTY20" TargetMode="External"/><Relationship Id="rId196" Type="http://schemas.openxmlformats.org/officeDocument/2006/relationships/hyperlink" Target="http://www.cricmetric.com/team.py?team=Kolkata%20Knight%20Riders" TargetMode="External"/><Relationship Id="rId200" Type="http://schemas.openxmlformats.org/officeDocument/2006/relationships/hyperlink" Target="http://www.cricmetric.com/team.py?team=Royal%20Challengers%20Bangalore" TargetMode="External"/><Relationship Id="rId16" Type="http://schemas.openxmlformats.org/officeDocument/2006/relationships/hyperlink" Target="http://www.cricmetric.com/team.py?team=Delhi%20Capitals" TargetMode="External"/><Relationship Id="rId221" Type="http://schemas.openxmlformats.org/officeDocument/2006/relationships/hyperlink" Target="http://www.cricmetric.com/playerstats.py?player=BA%20Stokes&amp;role=all&amp;format=TWENTY20" TargetMode="External"/><Relationship Id="rId242" Type="http://schemas.openxmlformats.org/officeDocument/2006/relationships/hyperlink" Target="http://www.cricmetric.com/team.py?team=Sunrisers%20Hyderabad" TargetMode="External"/><Relationship Id="rId263" Type="http://schemas.openxmlformats.org/officeDocument/2006/relationships/hyperlink" Target="http://www.cricmetric.com/playerstats.py?player=NT%20Ellis&amp;role=all&amp;format=TWENTY20" TargetMode="External"/><Relationship Id="rId284" Type="http://schemas.openxmlformats.org/officeDocument/2006/relationships/hyperlink" Target="http://www.cricmetric.com/team.py?team=Delhi%20Capitals" TargetMode="External"/><Relationship Id="rId319" Type="http://schemas.openxmlformats.org/officeDocument/2006/relationships/hyperlink" Target="http://www.cricmetric.com/playerstats.py?player=EJG%20Morgan&amp;role=all&amp;format=TWENTY20" TargetMode="External"/><Relationship Id="rId37" Type="http://schemas.openxmlformats.org/officeDocument/2006/relationships/hyperlink" Target="http://www.cricmetric.com/playerstats.py?player=LH%20Ferguson&amp;role=all&amp;format=TWENTY20" TargetMode="External"/><Relationship Id="rId58" Type="http://schemas.openxmlformats.org/officeDocument/2006/relationships/hyperlink" Target="http://www.cricmetric.com/team.py?team=Delhi%20Capitals" TargetMode="External"/><Relationship Id="rId79" Type="http://schemas.openxmlformats.org/officeDocument/2006/relationships/hyperlink" Target="http://www.cricmetric.com/playerstats.py?player=Q%20de%20Kock&amp;role=all&amp;format=TWENTY20" TargetMode="External"/><Relationship Id="rId102" Type="http://schemas.openxmlformats.org/officeDocument/2006/relationships/hyperlink" Target="http://www.cricmetric.com/team.py?team=Sunrisers%20Hyderabad" TargetMode="External"/><Relationship Id="rId123" Type="http://schemas.openxmlformats.org/officeDocument/2006/relationships/hyperlink" Target="http://www.cricmetric.com/playerstats.py?player=KM%20Asif&amp;role=all&amp;format=TWENTY20" TargetMode="External"/><Relationship Id="rId144" Type="http://schemas.openxmlformats.org/officeDocument/2006/relationships/hyperlink" Target="http://www.cricmetric.com/team.py?team=Royal%20Challengers%20Bangalore" TargetMode="External"/><Relationship Id="rId330" Type="http://schemas.openxmlformats.org/officeDocument/2006/relationships/hyperlink" Target="http://www.cricmetric.com/team.py?team=Punjab%20Kings" TargetMode="External"/><Relationship Id="rId90" Type="http://schemas.openxmlformats.org/officeDocument/2006/relationships/hyperlink" Target="http://www.cricmetric.com/team.py?team=Punjab%20Kings" TargetMode="External"/><Relationship Id="rId165" Type="http://schemas.openxmlformats.org/officeDocument/2006/relationships/hyperlink" Target="http://www.cricmetric.com/playerstats.py?player=Abhishek%20Sharma&amp;role=all&amp;format=TWENTY20" TargetMode="External"/><Relationship Id="rId186" Type="http://schemas.openxmlformats.org/officeDocument/2006/relationships/hyperlink" Target="http://www.cricmetric.com/team.py?team=Delhi%20Capitals" TargetMode="External"/><Relationship Id="rId211" Type="http://schemas.openxmlformats.org/officeDocument/2006/relationships/hyperlink" Target="http://www.cricmetric.com/playerstats.py?player=Kartik%20Tyagi&amp;role=all&amp;format=TWENTY20" TargetMode="External"/><Relationship Id="rId232" Type="http://schemas.openxmlformats.org/officeDocument/2006/relationships/hyperlink" Target="http://www.cricmetric.com/team.py?team=Sunrisers%20Hyderabad" TargetMode="External"/><Relationship Id="rId253" Type="http://schemas.openxmlformats.org/officeDocument/2006/relationships/hyperlink" Target="http://www.cricmetric.com/playerstats.py?player=RP%20Meredith&amp;role=all&amp;format=TWENTY20" TargetMode="External"/><Relationship Id="rId274" Type="http://schemas.openxmlformats.org/officeDocument/2006/relationships/hyperlink" Target="http://www.cricmetric.com/team.py?team=Royal%20Challengers%20Bangalore" TargetMode="External"/><Relationship Id="rId295" Type="http://schemas.openxmlformats.org/officeDocument/2006/relationships/hyperlink" Target="http://www.cricmetric.com/playerstats.py?player=SM%20Curran&amp;role=all&amp;format=TWENTY20" TargetMode="External"/><Relationship Id="rId309" Type="http://schemas.openxmlformats.org/officeDocument/2006/relationships/hyperlink" Target="http://www.cricmetric.com/playerstats.py?player=Washington%20Sundar&amp;role=all&amp;format=TWENTY20" TargetMode="External"/><Relationship Id="rId27" Type="http://schemas.openxmlformats.org/officeDocument/2006/relationships/hyperlink" Target="http://www.cricmetric.com/playerstats.py?player=MK%20Pandey&amp;role=all&amp;format=TWENTY20" TargetMode="External"/><Relationship Id="rId48" Type="http://schemas.openxmlformats.org/officeDocument/2006/relationships/hyperlink" Target="http://www.cricmetric.com/team.py?team=Mumbai%20Indians" TargetMode="External"/><Relationship Id="rId69" Type="http://schemas.openxmlformats.org/officeDocument/2006/relationships/hyperlink" Target="http://www.cricmetric.com/playerstats.py?player=SS%20Tiwary&amp;role=all&amp;format=TWENTY20" TargetMode="External"/><Relationship Id="rId113" Type="http://schemas.openxmlformats.org/officeDocument/2006/relationships/hyperlink" Target="http://www.cricmetric.com/playerstats.py?player=RV%20Uthappa&amp;role=all&amp;format=TWENTY20" TargetMode="External"/><Relationship Id="rId134" Type="http://schemas.openxmlformats.org/officeDocument/2006/relationships/hyperlink" Target="http://www.cricmetric.com/team.py?team=Delhi%20Capitals" TargetMode="External"/><Relationship Id="rId320" Type="http://schemas.openxmlformats.org/officeDocument/2006/relationships/hyperlink" Target="http://www.cricmetric.com/team.py?team=Kolkata%20Knight%20Riders" TargetMode="External"/><Relationship Id="rId80" Type="http://schemas.openxmlformats.org/officeDocument/2006/relationships/hyperlink" Target="http://www.cricmetric.com/team.py?team=Mumbai%20Indians" TargetMode="External"/><Relationship Id="rId155" Type="http://schemas.openxmlformats.org/officeDocument/2006/relationships/hyperlink" Target="http://www.cricmetric.com/playerstats.py?player=Mandeep%20Singh&amp;role=all&amp;format=TWENTY20" TargetMode="External"/><Relationship Id="rId176" Type="http://schemas.openxmlformats.org/officeDocument/2006/relationships/hyperlink" Target="http://www.cricmetric.com/team.py?team=Delhi%20Capitals" TargetMode="External"/><Relationship Id="rId197" Type="http://schemas.openxmlformats.org/officeDocument/2006/relationships/hyperlink" Target="http://www.cricmetric.com/playerstats.py?player=RM%20Patidar&amp;role=all&amp;format=TWENTY20" TargetMode="External"/><Relationship Id="rId201" Type="http://schemas.openxmlformats.org/officeDocument/2006/relationships/hyperlink" Target="http://www.cricmetric.com/playerstats.py?player=Prabhsimran%20Singh&amp;role=all&amp;format=TWENTY20" TargetMode="External"/><Relationship Id="rId222" Type="http://schemas.openxmlformats.org/officeDocument/2006/relationships/hyperlink" Target="http://www.cricmetric.com/team.py?team=Rajasthan%20Royals" TargetMode="External"/><Relationship Id="rId243" Type="http://schemas.openxmlformats.org/officeDocument/2006/relationships/hyperlink" Target="http://www.cricmetric.com/playerstats.py?player=Mustafizur%20Rahman&amp;role=all&amp;format=TWENTY20" TargetMode="External"/><Relationship Id="rId264" Type="http://schemas.openxmlformats.org/officeDocument/2006/relationships/hyperlink" Target="http://www.cricmetric.com/team.py?team=Punjab%20Kings" TargetMode="External"/><Relationship Id="rId285" Type="http://schemas.openxmlformats.org/officeDocument/2006/relationships/hyperlink" Target="http://www.cricmetric.com/playerstats.py?player=Mohammad%20Nabi&amp;role=all&amp;format=TWENTY20" TargetMode="External"/><Relationship Id="rId17" Type="http://schemas.openxmlformats.org/officeDocument/2006/relationships/hyperlink" Target="http://www.cricmetric.com/playerstats.py?player=RR%20Pant&amp;role=all&amp;format=TWENTY20" TargetMode="External"/><Relationship Id="rId38" Type="http://schemas.openxmlformats.org/officeDocument/2006/relationships/hyperlink" Target="http://www.cricmetric.com/team.py?team=Kolkata%20Knight%20Riders" TargetMode="External"/><Relationship Id="rId59" Type="http://schemas.openxmlformats.org/officeDocument/2006/relationships/hyperlink" Target="http://www.cricmetric.com/playerstats.py?player=D%20Padikkal&amp;role=all&amp;format=TWENTY20" TargetMode="External"/><Relationship Id="rId103" Type="http://schemas.openxmlformats.org/officeDocument/2006/relationships/hyperlink" Target="http://www.cricmetric.com/playerstats.py?player=CA%20Lynn&amp;role=all&amp;format=TWENTY20" TargetMode="External"/><Relationship Id="rId124" Type="http://schemas.openxmlformats.org/officeDocument/2006/relationships/hyperlink" Target="http://www.cricmetric.com/team.py?team=Chennai%20Super%20Kings" TargetMode="External"/><Relationship Id="rId310" Type="http://schemas.openxmlformats.org/officeDocument/2006/relationships/hyperlink" Target="http://www.cricmetric.com/team.py?team=Royal%20Challengers%20Bangalore" TargetMode="External"/><Relationship Id="rId70" Type="http://schemas.openxmlformats.org/officeDocument/2006/relationships/hyperlink" Target="http://www.cricmetric.com/team.py?team=Mumbai%20Indians" TargetMode="External"/><Relationship Id="rId91" Type="http://schemas.openxmlformats.org/officeDocument/2006/relationships/hyperlink" Target="http://www.cricmetric.com/playerstats.py?player=Imran%20Tahir&amp;role=all&amp;format=TWENTY20" TargetMode="External"/><Relationship Id="rId145" Type="http://schemas.openxmlformats.org/officeDocument/2006/relationships/hyperlink" Target="http://www.cricmetric.com/playerstats.py?player=YBK%20Jaiswal&amp;role=all&amp;format=TWENTY20" TargetMode="External"/><Relationship Id="rId166" Type="http://schemas.openxmlformats.org/officeDocument/2006/relationships/hyperlink" Target="http://www.cricmetric.com/team.py?team=Sunrisers%20Hyderabad" TargetMode="External"/><Relationship Id="rId187" Type="http://schemas.openxmlformats.org/officeDocument/2006/relationships/hyperlink" Target="http://www.cricmetric.com/playerstats.py?player=TH%20David&amp;role=all&amp;format=TWENTY20" TargetMode="External"/><Relationship Id="rId331" Type="http://schemas.openxmlformats.org/officeDocument/2006/relationships/hyperlink" Target="http://www.cricmetric.com/playerstats.py?player=B%20Kumar&amp;role=all&amp;format=TWENTY20" TargetMode="External"/><Relationship Id="rId1" Type="http://schemas.openxmlformats.org/officeDocument/2006/relationships/hyperlink" Target="http://www.cricmetric.com/playerstats.py?player=KL%20Rahul&amp;role=all&amp;format=TWENTY20" TargetMode="External"/><Relationship Id="rId212" Type="http://schemas.openxmlformats.org/officeDocument/2006/relationships/hyperlink" Target="http://www.cricmetric.com/team.py?team=Rajasthan%20Royals" TargetMode="External"/><Relationship Id="rId233" Type="http://schemas.openxmlformats.org/officeDocument/2006/relationships/hyperlink" Target="http://www.cricmetric.com/playerstats.py?player=DS%20Kulkarni&amp;role=all&amp;format=TWENTY20" TargetMode="External"/><Relationship Id="rId254" Type="http://schemas.openxmlformats.org/officeDocument/2006/relationships/hyperlink" Target="http://www.cricmetric.com/team.py?team=Punjab%20Kings" TargetMode="External"/><Relationship Id="rId28" Type="http://schemas.openxmlformats.org/officeDocument/2006/relationships/hyperlink" Target="http://www.cricmetric.com/team.py?team=Sunrisers%20Hyderabad" TargetMode="External"/><Relationship Id="rId49" Type="http://schemas.openxmlformats.org/officeDocument/2006/relationships/hyperlink" Target="http://www.cricmetric.com/playerstats.py?player=Mohammed%20Shami&amp;role=all&amp;format=TWENTY20" TargetMode="External"/><Relationship Id="rId114" Type="http://schemas.openxmlformats.org/officeDocument/2006/relationships/hyperlink" Target="http://www.cricmetric.com/team.py?team=Chennai%20Super%20Kings" TargetMode="External"/><Relationship Id="rId275" Type="http://schemas.openxmlformats.org/officeDocument/2006/relationships/hyperlink" Target="http://www.cricmetric.com/playerstats.py?player=RD%20Chahar&amp;role=all&amp;format=TWENTY20" TargetMode="External"/><Relationship Id="rId296" Type="http://schemas.openxmlformats.org/officeDocument/2006/relationships/hyperlink" Target="http://www.cricmetric.com/team.py?team=Chennai%20Super%20Kings" TargetMode="External"/><Relationship Id="rId300" Type="http://schemas.openxmlformats.org/officeDocument/2006/relationships/hyperlink" Target="http://www.cricmetric.com/team.py?team=Kolkata%20Knight%20Riders" TargetMode="External"/><Relationship Id="rId60" Type="http://schemas.openxmlformats.org/officeDocument/2006/relationships/hyperlink" Target="http://www.cricmetric.com/team.py?team=Royal%20Challengers%20Bangalore" TargetMode="External"/><Relationship Id="rId81" Type="http://schemas.openxmlformats.org/officeDocument/2006/relationships/hyperlink" Target="http://www.cricmetric.com/playerstats.py?player=RA%20Tripathi&amp;role=all&amp;format=TWENTY20" TargetMode="External"/><Relationship Id="rId135" Type="http://schemas.openxmlformats.org/officeDocument/2006/relationships/hyperlink" Target="http://www.cricmetric.com/playerstats.py?player=DJ%20Malan&amp;role=all&amp;format=TWENTY20" TargetMode="External"/><Relationship Id="rId156" Type="http://schemas.openxmlformats.org/officeDocument/2006/relationships/hyperlink" Target="http://www.cricmetric.com/team.py?team=Punjab%20Kings" TargetMode="External"/><Relationship Id="rId177" Type="http://schemas.openxmlformats.org/officeDocument/2006/relationships/hyperlink" Target="http://www.cricmetric.com/playerstats.py?player=GD%20Phillips&amp;role=all&amp;format=TWENTY20" TargetMode="External"/><Relationship Id="rId198" Type="http://schemas.openxmlformats.org/officeDocument/2006/relationships/hyperlink" Target="http://www.cricmetric.com/team.py?team=Royal%20Challengers%20Bangalore" TargetMode="External"/><Relationship Id="rId321" Type="http://schemas.openxmlformats.org/officeDocument/2006/relationships/hyperlink" Target="http://www.cricmetric.com/playerstats.py?player=R%20Ashwin&amp;role=all&amp;format=TWENTY20" TargetMode="External"/><Relationship Id="rId202" Type="http://schemas.openxmlformats.org/officeDocument/2006/relationships/hyperlink" Target="http://www.cricmetric.com/team.py?team=Punjab%20Kings" TargetMode="External"/><Relationship Id="rId223" Type="http://schemas.openxmlformats.org/officeDocument/2006/relationships/hyperlink" Target="http://www.cricmetric.com/playerstats.py?player=PP%20Chawla&amp;role=all&amp;format=TWENTY20" TargetMode="External"/><Relationship Id="rId244" Type="http://schemas.openxmlformats.org/officeDocument/2006/relationships/hyperlink" Target="http://www.cricmetric.com/team.py?team=Rajasthan%20Royals" TargetMode="External"/><Relationship Id="rId18" Type="http://schemas.openxmlformats.org/officeDocument/2006/relationships/hyperlink" Target="http://www.cricmetric.com/team.py?team=Delhi%20Capitals" TargetMode="External"/><Relationship Id="rId39" Type="http://schemas.openxmlformats.org/officeDocument/2006/relationships/hyperlink" Target="http://www.cricmetric.com/playerstats.py?player=PP%20Shaw&amp;role=all&amp;format=TWENTY20" TargetMode="External"/><Relationship Id="rId265" Type="http://schemas.openxmlformats.org/officeDocument/2006/relationships/hyperlink" Target="http://www.cricmetric.com/playerstats.py?player=WP%20Saha&amp;role=all&amp;format=TWENTY20" TargetMode="External"/><Relationship Id="rId286" Type="http://schemas.openxmlformats.org/officeDocument/2006/relationships/hyperlink" Target="http://www.cricmetric.com/team.py?team=Sunrisers%20Hyderabad" TargetMode="External"/><Relationship Id="rId50" Type="http://schemas.openxmlformats.org/officeDocument/2006/relationships/hyperlink" Target="http://www.cricmetric.com/team.py?team=Punjab%20Kings" TargetMode="External"/><Relationship Id="rId104" Type="http://schemas.openxmlformats.org/officeDocument/2006/relationships/hyperlink" Target="http://www.cricmetric.com/team.py?team=Mumbai%20Indians" TargetMode="External"/><Relationship Id="rId125" Type="http://schemas.openxmlformats.org/officeDocument/2006/relationships/hyperlink" Target="http://www.cricmetric.com/playerstats.py?player=L%20Ngidi&amp;role=all&amp;format=TWENTY20" TargetMode="External"/><Relationship Id="rId146" Type="http://schemas.openxmlformats.org/officeDocument/2006/relationships/hyperlink" Target="http://www.cricmetric.com/team.py?team=Rajasthan%20Royals" TargetMode="External"/><Relationship Id="rId167" Type="http://schemas.openxmlformats.org/officeDocument/2006/relationships/hyperlink" Target="http://www.cricmetric.com/playerstats.py?player=S%20Sandeep%20Warrier&amp;role=all&amp;format=TWENTY20" TargetMode="External"/><Relationship Id="rId188" Type="http://schemas.openxmlformats.org/officeDocument/2006/relationships/hyperlink" Target="http://www.cricmetric.com/team.py?team=Royal%20Challengers%20Bangalore" TargetMode="External"/><Relationship Id="rId311" Type="http://schemas.openxmlformats.org/officeDocument/2006/relationships/hyperlink" Target="http://www.cricmetric.com/playerstats.py?player=KK%20Ahmed&amp;role=all&amp;format=TWENTY20" TargetMode="External"/><Relationship Id="rId332" Type="http://schemas.openxmlformats.org/officeDocument/2006/relationships/hyperlink" Target="http://www.cricmetric.com/team.py?team=Sunrisers%20Hyderabad" TargetMode="External"/><Relationship Id="rId71" Type="http://schemas.openxmlformats.org/officeDocument/2006/relationships/hyperlink" Target="http://www.cricmetric.com/playerstats.py?player=CR%20Woakes&amp;role=all&amp;format=TWENTY20" TargetMode="External"/><Relationship Id="rId92" Type="http://schemas.openxmlformats.org/officeDocument/2006/relationships/hyperlink" Target="http://www.cricmetric.com/team.py?team=Chennai%20Super%20Kings" TargetMode="External"/><Relationship Id="rId213" Type="http://schemas.openxmlformats.org/officeDocument/2006/relationships/hyperlink" Target="http://www.cricmetric.com/playerstats.py?player=Virat%20Singh&amp;role=all&amp;format=TWENTY20" TargetMode="External"/><Relationship Id="rId234" Type="http://schemas.openxmlformats.org/officeDocument/2006/relationships/hyperlink" Target="http://www.cricmetric.com/team.py?team=Mumbai%20Indians" TargetMode="External"/><Relationship Id="rId2" Type="http://schemas.openxmlformats.org/officeDocument/2006/relationships/hyperlink" Target="http://www.cricmetric.com/team.py?team=Punjab%20Kings" TargetMode="External"/><Relationship Id="rId29" Type="http://schemas.openxmlformats.org/officeDocument/2006/relationships/hyperlink" Target="http://www.cricmetric.com/playerstats.py?player=DJ%20Bravo&amp;role=all&amp;format=TWENTY20" TargetMode="External"/><Relationship Id="rId255" Type="http://schemas.openxmlformats.org/officeDocument/2006/relationships/hyperlink" Target="http://www.cricmetric.com/playerstats.py?player=AF%20Milne&amp;role=all&amp;format=TWENTY20" TargetMode="External"/><Relationship Id="rId276" Type="http://schemas.openxmlformats.org/officeDocument/2006/relationships/hyperlink" Target="http://www.cricmetric.com/team.py?team=Mumbai%20Indians" TargetMode="External"/><Relationship Id="rId297" Type="http://schemas.openxmlformats.org/officeDocument/2006/relationships/hyperlink" Target="http://www.cricmetric.com/playerstats.py?player=V%20Shankar&amp;role=all&amp;format=TWENTY20" TargetMode="External"/><Relationship Id="rId40" Type="http://schemas.openxmlformats.org/officeDocument/2006/relationships/hyperlink" Target="http://www.cricmetric.com/team.py?team=Delhi%20Capitals" TargetMode="External"/><Relationship Id="rId115" Type="http://schemas.openxmlformats.org/officeDocument/2006/relationships/hyperlink" Target="http://www.cricmetric.com/playerstats.py?player=Ishan%20Kishan&amp;role=all&amp;format=TWENTY20" TargetMode="External"/><Relationship Id="rId136" Type="http://schemas.openxmlformats.org/officeDocument/2006/relationships/hyperlink" Target="http://www.cricmetric.com/team.py?team=Punjab%20Kings" TargetMode="External"/><Relationship Id="rId157" Type="http://schemas.openxmlformats.org/officeDocument/2006/relationships/hyperlink" Target="http://www.cricmetric.com/playerstats.py?player=JR%20Hazlewood&amp;role=all&amp;format=TWENTY20" TargetMode="External"/><Relationship Id="rId178" Type="http://schemas.openxmlformats.org/officeDocument/2006/relationships/hyperlink" Target="http://www.cricmetric.com/team.py?team=Rajasthan%20Royals" TargetMode="External"/><Relationship Id="rId301" Type="http://schemas.openxmlformats.org/officeDocument/2006/relationships/hyperlink" Target="http://www.cricmetric.com/playerstats.py?player=J%20Yadav&amp;role=all&amp;format=TWENTY20" TargetMode="External"/><Relationship Id="rId322" Type="http://schemas.openxmlformats.org/officeDocument/2006/relationships/hyperlink" Target="http://www.cricmetric.com/team.py?team=Delhi%20Capitals" TargetMode="External"/><Relationship Id="rId61" Type="http://schemas.openxmlformats.org/officeDocument/2006/relationships/hyperlink" Target="http://www.cricmetric.com/playerstats.py?player=JC%20Buttler&amp;role=all&amp;format=TWENTY20" TargetMode="External"/><Relationship Id="rId82" Type="http://schemas.openxmlformats.org/officeDocument/2006/relationships/hyperlink" Target="http://www.cricmetric.com/team.py?team=Kolkata%20Knight%20Riders" TargetMode="External"/><Relationship Id="rId199" Type="http://schemas.openxmlformats.org/officeDocument/2006/relationships/hyperlink" Target="http://www.cricmetric.com/playerstats.py?player=DR%20Sams&amp;role=all&amp;format=TWENTY20" TargetMode="External"/><Relationship Id="rId203" Type="http://schemas.openxmlformats.org/officeDocument/2006/relationships/hyperlink" Target="http://www.cricmetric.com/playerstats.py?player=T%20Shamsi&amp;role=all&amp;format=TWENTY20" TargetMode="External"/><Relationship Id="rId19" Type="http://schemas.openxmlformats.org/officeDocument/2006/relationships/hyperlink" Target="http://www.cricmetric.com/playerstats.py?player=MA%20Agarwal&amp;role=all&amp;format=TWENTY20" TargetMode="External"/><Relationship Id="rId224" Type="http://schemas.openxmlformats.org/officeDocument/2006/relationships/hyperlink" Target="http://www.cricmetric.com/team.py?team=Mumbai%20Indians" TargetMode="External"/><Relationship Id="rId245" Type="http://schemas.openxmlformats.org/officeDocument/2006/relationships/hyperlink" Target="http://www.cricmetric.com/playerstats.py?player=PK%20Garg&amp;role=all&amp;format=TWENTY20" TargetMode="External"/><Relationship Id="rId266" Type="http://schemas.openxmlformats.org/officeDocument/2006/relationships/hyperlink" Target="http://www.cricmetric.com/team.py?team=Sunrisers%20Hyderabad" TargetMode="External"/><Relationship Id="rId287" Type="http://schemas.openxmlformats.org/officeDocument/2006/relationships/hyperlink" Target="http://www.cricmetric.com/playerstats.py?player=DL%20Chahar&amp;role=all&amp;format=TWENTY20" TargetMode="External"/><Relationship Id="rId30" Type="http://schemas.openxmlformats.org/officeDocument/2006/relationships/hyperlink" Target="http://www.cricmetric.com/team.py?team=Chennai%20Super%20Kings" TargetMode="External"/><Relationship Id="rId105" Type="http://schemas.openxmlformats.org/officeDocument/2006/relationships/hyperlink" Target="http://www.cricmetric.com/playerstats.py?player=Rashid%20Khan&amp;role=all&amp;format=TWENTY20" TargetMode="External"/><Relationship Id="rId126" Type="http://schemas.openxmlformats.org/officeDocument/2006/relationships/hyperlink" Target="http://www.cricmetric.com/team.py?team=Chennai%20Super%20Kings" TargetMode="External"/><Relationship Id="rId147" Type="http://schemas.openxmlformats.org/officeDocument/2006/relationships/hyperlink" Target="http://www.cricmetric.com/playerstats.py?player=TK%20Curran&amp;role=all&amp;format=TWENTY20" TargetMode="External"/><Relationship Id="rId168" Type="http://schemas.openxmlformats.org/officeDocument/2006/relationships/hyperlink" Target="http://www.cricmetric.com/team.py?team=Kolkata%20Knight%20Riders" TargetMode="External"/><Relationship Id="rId312" Type="http://schemas.openxmlformats.org/officeDocument/2006/relationships/hyperlink" Target="http://www.cricmetric.com/team.py?team=Sunrisers%20Hyderabad" TargetMode="External"/><Relationship Id="rId333" Type="http://schemas.openxmlformats.org/officeDocument/2006/relationships/hyperlink" Target="http://www.cricmetric.com/playerstats.py?player=KH%20Pandya&amp;role=all&amp;format=TWENTY20" TargetMode="External"/><Relationship Id="rId51" Type="http://schemas.openxmlformats.org/officeDocument/2006/relationships/hyperlink" Target="http://www.cricmetric.com/playerstats.py?player=Shubman%20Gill&amp;role=all&amp;format=TWENTY20" TargetMode="External"/><Relationship Id="rId72" Type="http://schemas.openxmlformats.org/officeDocument/2006/relationships/hyperlink" Target="http://www.cricmetric.com/team.py?team=Delhi%20Capitals" TargetMode="External"/><Relationship Id="rId93" Type="http://schemas.openxmlformats.org/officeDocument/2006/relationships/hyperlink" Target="http://www.cricmetric.com/playerstats.py?player=Shivam%20Mavi&amp;role=all&amp;format=TWENTY20" TargetMode="External"/><Relationship Id="rId189" Type="http://schemas.openxmlformats.org/officeDocument/2006/relationships/hyperlink" Target="http://www.cricmetric.com/playerstats.py?player=Anuj%20Rawat&amp;role=all&amp;format=TWENTY20" TargetMode="External"/><Relationship Id="rId3" Type="http://schemas.openxmlformats.org/officeDocument/2006/relationships/hyperlink" Target="http://www.cricmetric.com/playerstats.py?player=HV%20Patel&amp;role=all&amp;format=TWENTY20" TargetMode="External"/><Relationship Id="rId214" Type="http://schemas.openxmlformats.org/officeDocument/2006/relationships/hyperlink" Target="http://www.cricmetric.com/team.py?team=Sunrisers%20Hyderabad" TargetMode="External"/><Relationship Id="rId235" Type="http://schemas.openxmlformats.org/officeDocument/2006/relationships/hyperlink" Target="http://www.cricmetric.com/playerstats.py?player=KM%20Jadhav&amp;role=all&amp;format=TWENTY20" TargetMode="External"/><Relationship Id="rId256" Type="http://schemas.openxmlformats.org/officeDocument/2006/relationships/hyperlink" Target="http://www.cricmetric.com/team.py?team=Mumbai%20Indians" TargetMode="External"/><Relationship Id="rId277" Type="http://schemas.openxmlformats.org/officeDocument/2006/relationships/hyperlink" Target="http://www.cricmetric.com/playerstats.py?player=Abdul%20Samad&amp;role=all&amp;format=TWENTY20" TargetMode="External"/><Relationship Id="rId298" Type="http://schemas.openxmlformats.org/officeDocument/2006/relationships/hyperlink" Target="http://www.cricmetric.com/team.py?team=Sunrisers%20Hyderabad" TargetMode="External"/><Relationship Id="rId116" Type="http://schemas.openxmlformats.org/officeDocument/2006/relationships/hyperlink" Target="http://www.cricmetric.com/team.py?team=Mumbai%20Indians" TargetMode="External"/><Relationship Id="rId137" Type="http://schemas.openxmlformats.org/officeDocument/2006/relationships/hyperlink" Target="http://www.cricmetric.com/playerstats.py?player=AK%20Markram&amp;role=all&amp;format=TWENTY20" TargetMode="External"/><Relationship Id="rId158" Type="http://schemas.openxmlformats.org/officeDocument/2006/relationships/hyperlink" Target="http://www.cricmetric.com/team.py?team=Chennai%20Super%20Kings" TargetMode="External"/><Relationship Id="rId302" Type="http://schemas.openxmlformats.org/officeDocument/2006/relationships/hyperlink" Target="http://www.cricmetric.com/team.py?team=Mumbai%20Indians" TargetMode="External"/><Relationship Id="rId323" Type="http://schemas.openxmlformats.org/officeDocument/2006/relationships/hyperlink" Target="http://www.cricmetric.com/playerstats.py?player=DJ%20Hooda&amp;role=all&amp;format=TWENTY20" TargetMode="External"/><Relationship Id="rId20" Type="http://schemas.openxmlformats.org/officeDocument/2006/relationships/hyperlink" Target="http://www.cricmetric.com/team.py?team=Punjab%20Kings" TargetMode="External"/><Relationship Id="rId41" Type="http://schemas.openxmlformats.org/officeDocument/2006/relationships/hyperlink" Target="http://www.cricmetric.com/playerstats.py?player=AB%20de%20Villiers&amp;role=all&amp;format=TWENTY20" TargetMode="External"/><Relationship Id="rId62" Type="http://schemas.openxmlformats.org/officeDocument/2006/relationships/hyperlink" Target="http://www.cricmetric.com/team.py?team=Rajasthan%20Royals" TargetMode="External"/><Relationship Id="rId83" Type="http://schemas.openxmlformats.org/officeDocument/2006/relationships/hyperlink" Target="http://www.cricmetric.com/playerstats.py?player=DA%20Warner&amp;role=all&amp;format=TWENTY20" TargetMode="External"/><Relationship Id="rId179" Type="http://schemas.openxmlformats.org/officeDocument/2006/relationships/hyperlink" Target="http://www.cricmetric.com/playerstats.py?player=Sachin%20Baby&amp;role=all&amp;format=TWENTY20" TargetMode="External"/><Relationship Id="rId190" Type="http://schemas.openxmlformats.org/officeDocument/2006/relationships/hyperlink" Target="http://www.cricmetric.com/team.py?team=Rajasthan%20Royals" TargetMode="External"/><Relationship Id="rId204" Type="http://schemas.openxmlformats.org/officeDocument/2006/relationships/hyperlink" Target="http://www.cricmetric.com/team.py?team=Rajasthan%20Royals" TargetMode="External"/><Relationship Id="rId225" Type="http://schemas.openxmlformats.org/officeDocument/2006/relationships/hyperlink" Target="http://www.cricmetric.com/playerstats.py?player=Akash%20Singh&amp;role=all&amp;format=TWENTY20" TargetMode="External"/><Relationship Id="rId246" Type="http://schemas.openxmlformats.org/officeDocument/2006/relationships/hyperlink" Target="http://www.cricmetric.com/team.py?team=Sunrisers%20Hyderabad" TargetMode="External"/><Relationship Id="rId267" Type="http://schemas.openxmlformats.org/officeDocument/2006/relationships/hyperlink" Target="http://www.cricmetric.com/playerstats.py?player=I%20Sharma&amp;role=all&amp;format=TWENTY20" TargetMode="External"/><Relationship Id="rId288" Type="http://schemas.openxmlformats.org/officeDocument/2006/relationships/hyperlink" Target="http://www.cricmetric.com/team.py?team=Chennai%20Super%20Kings" TargetMode="External"/><Relationship Id="rId106" Type="http://schemas.openxmlformats.org/officeDocument/2006/relationships/hyperlink" Target="http://www.cricmetric.com/team.py?team=Sunrisers%20Hyderabad" TargetMode="External"/><Relationship Id="rId127" Type="http://schemas.openxmlformats.org/officeDocument/2006/relationships/hyperlink" Target="http://www.cricmetric.com/playerstats.py?player=NM%20Coulter-Nile&amp;role=all&amp;format=TWENTY20" TargetMode="External"/><Relationship Id="rId313" Type="http://schemas.openxmlformats.org/officeDocument/2006/relationships/hyperlink" Target="http://www.cricmetric.com/playerstats.py?player=Sandeep%20Sharma&amp;role=all&amp;format=TWENTY20" TargetMode="External"/><Relationship Id="rId10" Type="http://schemas.openxmlformats.org/officeDocument/2006/relationships/hyperlink" Target="http://www.cricmetric.com/team.py?team=Delhi%20Capitals" TargetMode="External"/><Relationship Id="rId31" Type="http://schemas.openxmlformats.org/officeDocument/2006/relationships/hyperlink" Target="http://www.cricmetric.com/playerstats.py?player=AD%20Russell&amp;role=all&amp;format=TWENTY20" TargetMode="External"/><Relationship Id="rId52" Type="http://schemas.openxmlformats.org/officeDocument/2006/relationships/hyperlink" Target="http://www.cricmetric.com/team.py?team=Kolkata%20Knight%20Riders" TargetMode="External"/><Relationship Id="rId73" Type="http://schemas.openxmlformats.org/officeDocument/2006/relationships/hyperlink" Target="http://www.cricmetric.com/playerstats.py?player=Harpreet%20Brar&amp;role=all&amp;format=TWENTY20" TargetMode="External"/><Relationship Id="rId94" Type="http://schemas.openxmlformats.org/officeDocument/2006/relationships/hyperlink" Target="http://www.cricmetric.com/team.py?team=Kolkata%20Knight%20Riders" TargetMode="External"/><Relationship Id="rId148" Type="http://schemas.openxmlformats.org/officeDocument/2006/relationships/hyperlink" Target="http://www.cricmetric.com/team.py?team=Delhi%20Capitals" TargetMode="External"/><Relationship Id="rId169" Type="http://schemas.openxmlformats.org/officeDocument/2006/relationships/hyperlink" Target="http://www.cricmetric.com/playerstats.py?player=K%20Yadav&amp;role=all&amp;format=TWENTY20" TargetMode="External"/><Relationship Id="rId334" Type="http://schemas.openxmlformats.org/officeDocument/2006/relationships/hyperlink" Target="http://www.cricmetric.com/team.py?team=Mumbai%20Indians" TargetMode="External"/><Relationship Id="rId4" Type="http://schemas.openxmlformats.org/officeDocument/2006/relationships/hyperlink" Target="http://www.cricmetric.com/team.py?team=Royal%20Challengers%20Bangalore" TargetMode="External"/><Relationship Id="rId180" Type="http://schemas.openxmlformats.org/officeDocument/2006/relationships/hyperlink" Target="http://www.cricmetric.com/team.py?team=Royal%20Challengers%20Bangalore" TargetMode="External"/><Relationship Id="rId215" Type="http://schemas.openxmlformats.org/officeDocument/2006/relationships/hyperlink" Target="http://www.cricmetric.com/playerstats.py?player=S%20Nadeem&amp;role=all&amp;format=TWENTY20" TargetMode="External"/><Relationship Id="rId236" Type="http://schemas.openxmlformats.org/officeDocument/2006/relationships/hyperlink" Target="http://www.cricmetric.com/team.py?team=Sunrisers%20Hyderabad" TargetMode="External"/><Relationship Id="rId257" Type="http://schemas.openxmlformats.org/officeDocument/2006/relationships/hyperlink" Target="http://www.cricmetric.com/playerstats.py?player=S%20Kaul&amp;role=all&amp;format=TWENTY20" TargetMode="External"/><Relationship Id="rId278" Type="http://schemas.openxmlformats.org/officeDocument/2006/relationships/hyperlink" Target="http://www.cricmetric.com/team.py?team=Sunrisers%20Hyderabad" TargetMode="External"/><Relationship Id="rId303" Type="http://schemas.openxmlformats.org/officeDocument/2006/relationships/hyperlink" Target="http://www.cricmetric.com/playerstats.py?player=HH%20Pandya&amp;role=all&amp;format=TWENTY20" TargetMode="External"/><Relationship Id="rId42" Type="http://schemas.openxmlformats.org/officeDocument/2006/relationships/hyperlink" Target="http://www.cricmetric.com/team.py?team=Royal%20Challengers%20Bangalore" TargetMode="External"/><Relationship Id="rId84" Type="http://schemas.openxmlformats.org/officeDocument/2006/relationships/hyperlink" Target="http://www.cricmetric.com/team.py?team=Sunrisers%20Hyderabad" TargetMode="External"/><Relationship Id="rId138" Type="http://schemas.openxmlformats.org/officeDocument/2006/relationships/hyperlink" Target="http://www.cricmetric.com/team.py?team=Punjab%20Kings" TargetMode="External"/><Relationship Id="rId191" Type="http://schemas.openxmlformats.org/officeDocument/2006/relationships/hyperlink" Target="http://www.cricmetric.com/playerstats.py?player=M%20Markande&amp;role=all&amp;format=TWENTY20" TargetMode="External"/><Relationship Id="rId205" Type="http://schemas.openxmlformats.org/officeDocument/2006/relationships/hyperlink" Target="http://www.cricmetric.com/playerstats.py?player=Shahbaz%20Ahmed&amp;role=all&amp;format=TWENTY20" TargetMode="External"/><Relationship Id="rId247" Type="http://schemas.openxmlformats.org/officeDocument/2006/relationships/hyperlink" Target="http://www.cricmetric.com/playerstats.py?player=K%20Rabada&amp;role=all&amp;format=TWENTY20" TargetMode="External"/><Relationship Id="rId107" Type="http://schemas.openxmlformats.org/officeDocument/2006/relationships/hyperlink" Target="http://www.cricmetric.com/playerstats.py?player=PJ%20Cummins&amp;role=all&amp;format=TWENTY20" TargetMode="External"/><Relationship Id="rId289" Type="http://schemas.openxmlformats.org/officeDocument/2006/relationships/hyperlink" Target="http://www.cricmetric.com/playerstats.py?player=FA%20Allen&amp;role=all&amp;format=TWENTY20" TargetMode="External"/><Relationship Id="rId11" Type="http://schemas.openxmlformats.org/officeDocument/2006/relationships/hyperlink" Target="http://www.cricmetric.com/playerstats.py?player=SV%20Samson&amp;role=all&amp;format=TWENTY20" TargetMode="External"/><Relationship Id="rId53" Type="http://schemas.openxmlformats.org/officeDocument/2006/relationships/hyperlink" Target="http://www.cricmetric.com/playerstats.py?player=JM%20Bairstow&amp;role=all&amp;format=TWENTY20" TargetMode="External"/><Relationship Id="rId149" Type="http://schemas.openxmlformats.org/officeDocument/2006/relationships/hyperlink" Target="http://www.cricmetric.com/playerstats.py?player=MM%20Ali&amp;role=all&amp;format=TWENTY20" TargetMode="External"/><Relationship Id="rId314" Type="http://schemas.openxmlformats.org/officeDocument/2006/relationships/hyperlink" Target="http://www.cricmetric.com/team.py?team=Sunrisers%20Hyderabad" TargetMode="External"/><Relationship Id="rId95" Type="http://schemas.openxmlformats.org/officeDocument/2006/relationships/hyperlink" Target="http://www.cricmetric.com/playerstats.py?player=AT%20Rayudu&amp;role=all&amp;format=TWENTY20" TargetMode="External"/><Relationship Id="rId160" Type="http://schemas.openxmlformats.org/officeDocument/2006/relationships/hyperlink" Target="http://www.cricmetric.com/team.py?team=Delhi%20Capitals" TargetMode="External"/><Relationship Id="rId216" Type="http://schemas.openxmlformats.org/officeDocument/2006/relationships/hyperlink" Target="http://www.cricmetric.com/team.py?team=Sunrisers%20Hyderabad" TargetMode="External"/><Relationship Id="rId258" Type="http://schemas.openxmlformats.org/officeDocument/2006/relationships/hyperlink" Target="http://www.cricmetric.com/team.py?team=Sunrisers%20Hyderabad" TargetMode="External"/><Relationship Id="rId22" Type="http://schemas.openxmlformats.org/officeDocument/2006/relationships/hyperlink" Target="http://www.cricmetric.com/team.py?team=Kolkata%20Knight%20Riders" TargetMode="External"/><Relationship Id="rId64" Type="http://schemas.openxmlformats.org/officeDocument/2006/relationships/hyperlink" Target="http://www.cricmetric.com/team.py?team=Royal%20Challengers%20Bangalore" TargetMode="External"/><Relationship Id="rId118" Type="http://schemas.openxmlformats.org/officeDocument/2006/relationships/hyperlink" Target="http://www.cricmetric.com/team.py?team=Chennai%20Super%20Kings" TargetMode="External"/><Relationship Id="rId325" Type="http://schemas.openxmlformats.org/officeDocument/2006/relationships/hyperlink" Target="http://www.cricmetric.com/playerstats.py?player=R%20Parag&amp;role=all&amp;format=TWENTY20" TargetMode="External"/><Relationship Id="rId171" Type="http://schemas.openxmlformats.org/officeDocument/2006/relationships/hyperlink" Target="http://www.cricmetric.com/playerstats.py?player=SK%20Raina&amp;role=all&amp;format=TWENTY20" TargetMode="External"/><Relationship Id="rId227" Type="http://schemas.openxmlformats.org/officeDocument/2006/relationships/hyperlink" Target="http://www.cricmetric.com/playerstats.py?player=TG%20Southee&amp;role=all&amp;format=TWENTY20" TargetMode="External"/><Relationship Id="rId269" Type="http://schemas.openxmlformats.org/officeDocument/2006/relationships/hyperlink" Target="http://www.cricmetric.com/playerstats.py?player=Mohammed%20Siraj&amp;role=all&amp;format=TWENTY20" TargetMode="External"/><Relationship Id="rId33" Type="http://schemas.openxmlformats.org/officeDocument/2006/relationships/hyperlink" Target="http://www.cricmetric.com/playerstats.py?player=Arshdeep%20Singh&amp;role=all&amp;format=TWENTY20" TargetMode="External"/><Relationship Id="rId129" Type="http://schemas.openxmlformats.org/officeDocument/2006/relationships/hyperlink" Target="http://www.cricmetric.com/playerstats.py?player=TL%20Seifert&amp;role=all&amp;format=TWENTY20" TargetMode="External"/><Relationship Id="rId280" Type="http://schemas.openxmlformats.org/officeDocument/2006/relationships/hyperlink" Target="http://www.cricmetric.com/team.py?team=Rajasthan%20Royals" TargetMode="External"/><Relationship Id="rId336" Type="http://schemas.openxmlformats.org/officeDocument/2006/relationships/hyperlink" Target="http://www.cricmetric.com/team.py?team=Rajasthan%20Royals" TargetMode="External"/><Relationship Id="rId75" Type="http://schemas.openxmlformats.org/officeDocument/2006/relationships/hyperlink" Target="http://www.cricmetric.com/playerstats.py?player=Ravi%20Bishnoi&amp;role=all&amp;format=TWENTY20" TargetMode="External"/><Relationship Id="rId140" Type="http://schemas.openxmlformats.org/officeDocument/2006/relationships/hyperlink" Target="http://www.cricmetric.com/team.py?team=Rajasthan%20Royals" TargetMode="External"/><Relationship Id="rId182" Type="http://schemas.openxmlformats.org/officeDocument/2006/relationships/hyperlink" Target="http://www.cricmetric.com/team.py?team=Rajasthan%20Royals" TargetMode="External"/><Relationship Id="rId6" Type="http://schemas.openxmlformats.org/officeDocument/2006/relationships/hyperlink" Target="http://www.cricmetric.com/team.py?team=Chennai%20Super%20Kings" TargetMode="External"/><Relationship Id="rId238" Type="http://schemas.openxmlformats.org/officeDocument/2006/relationships/hyperlink" Target="http://www.cricmetric.com/team.py?team=Kolkata%20Knight%20Riders" TargetMode="External"/><Relationship Id="rId291" Type="http://schemas.openxmlformats.org/officeDocument/2006/relationships/hyperlink" Target="http://www.cricmetric.com/playerstats.py?player=LS%20Livingstone&amp;role=all&amp;format=TWENTY20" TargetMode="External"/><Relationship Id="rId305" Type="http://schemas.openxmlformats.org/officeDocument/2006/relationships/hyperlink" Target="http://www.cricmetric.com/playerstats.py?player=M%20Ashwin&amp;role=all&amp;format=TWENTY20" TargetMode="External"/><Relationship Id="rId44" Type="http://schemas.openxmlformats.org/officeDocument/2006/relationships/hyperlink" Target="http://www.cricmetric.com/team.py?team=Mumbai%20Indians" TargetMode="External"/><Relationship Id="rId86" Type="http://schemas.openxmlformats.org/officeDocument/2006/relationships/hyperlink" Target="http://www.cricmetric.com/team.py?team=Kolkata%20Knight%20Riders" TargetMode="External"/><Relationship Id="rId151" Type="http://schemas.openxmlformats.org/officeDocument/2006/relationships/hyperlink" Target="http://www.cricmetric.com/playerstats.py?player=LI%20Meriwala&amp;role=all&amp;format=TWENTY20" TargetMode="External"/><Relationship Id="rId193" Type="http://schemas.openxmlformats.org/officeDocument/2006/relationships/hyperlink" Target="http://www.cricmetric.com/playerstats.py?player=Jalaj%20S%20Saxena&amp;role=all&amp;format=TWENTY20" TargetMode="External"/><Relationship Id="rId207" Type="http://schemas.openxmlformats.org/officeDocument/2006/relationships/hyperlink" Target="http://www.cricmetric.com/playerstats.py?player=CH%20Gayle&amp;role=all&amp;format=TWENTY20" TargetMode="External"/><Relationship Id="rId249" Type="http://schemas.openxmlformats.org/officeDocument/2006/relationships/hyperlink" Target="http://www.cricmetric.com/playerstats.py?player=Harbhajan%20Singh&amp;role=all&amp;format=TWENTY20" TargetMode="External"/><Relationship Id="rId13" Type="http://schemas.openxmlformats.org/officeDocument/2006/relationships/hyperlink" Target="http://www.cricmetric.com/playerstats.py?player=GJ%20Maxwell&amp;role=all&amp;format=TWENTY20" TargetMode="External"/><Relationship Id="rId109" Type="http://schemas.openxmlformats.org/officeDocument/2006/relationships/hyperlink" Target="http://www.cricmetric.com/playerstats.py?player=Lalit%20Yadav&amp;role=all&amp;format=TWENTY20" TargetMode="External"/><Relationship Id="rId260" Type="http://schemas.openxmlformats.org/officeDocument/2006/relationships/hyperlink" Target="http://www.cricmetric.com/team.py?team=Chennai%20Super%20Kings" TargetMode="External"/><Relationship Id="rId316" Type="http://schemas.openxmlformats.org/officeDocument/2006/relationships/hyperlink" Target="http://www.cricmetric.com/team.py?team=Rajasthan%20Royals" TargetMode="External"/><Relationship Id="rId55" Type="http://schemas.openxmlformats.org/officeDocument/2006/relationships/hyperlink" Target="http://www.cricmetric.com/playerstats.py?player=YS%20Chahal&amp;role=all&amp;format=TWENTY20" TargetMode="External"/><Relationship Id="rId97" Type="http://schemas.openxmlformats.org/officeDocument/2006/relationships/hyperlink" Target="http://www.cricmetric.com/playerstats.py?player=E%20Lewis&amp;role=all&amp;format=TWENTY20" TargetMode="External"/><Relationship Id="rId120" Type="http://schemas.openxmlformats.org/officeDocument/2006/relationships/hyperlink" Target="http://www.cricmetric.com/team.py?team=Mumbai%20Indians" TargetMode="External"/><Relationship Id="rId162" Type="http://schemas.openxmlformats.org/officeDocument/2006/relationships/hyperlink" Target="http://www.cricmetric.com/team.py?team=Punjab%20Kings" TargetMode="External"/><Relationship Id="rId218" Type="http://schemas.openxmlformats.org/officeDocument/2006/relationships/hyperlink" Target="http://www.cricmetric.com/team.py?team=Mumbai%20Indians" TargetMode="External"/><Relationship Id="rId271" Type="http://schemas.openxmlformats.org/officeDocument/2006/relationships/hyperlink" Target="http://www.cricmetric.com/playerstats.py?player=JA%20Richardson&amp;role=all&amp;format=TWENTY20" TargetMode="External"/><Relationship Id="rId24" Type="http://schemas.openxmlformats.org/officeDocument/2006/relationships/hyperlink" Target="http://www.cricmetric.com/team.py?team=Chennai%20Super%20Kings" TargetMode="External"/><Relationship Id="rId66" Type="http://schemas.openxmlformats.org/officeDocument/2006/relationships/hyperlink" Target="http://www.cricmetric.com/team.py?team=Mumbai%20Indians" TargetMode="External"/><Relationship Id="rId131" Type="http://schemas.openxmlformats.org/officeDocument/2006/relationships/hyperlink" Target="http://www.cricmetric.com/playerstats.py?player=M%20Shahrukh%20Khan&amp;role=all&amp;format=TWENTY20" TargetMode="External"/><Relationship Id="rId327" Type="http://schemas.openxmlformats.org/officeDocument/2006/relationships/hyperlink" Target="http://www.cricmetric.com/playerstats.py?player=Shakib%20Al%20Hasan&amp;role=all&amp;format=TWENTY20" TargetMode="External"/></Relationships>
</file>

<file path=xl/worksheets/_rels/sheet3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8EFBAD-5A77-421A-B9FC-7465B857AB40}">
  <dimension ref="A1"/>
  <sheetViews>
    <sheetView workbookViewId="0">
      <selection activeCell="L21" sqref="L21"/>
    </sheetView>
  </sheetViews>
  <sheetFormatPr defaultRowHeight="15" x14ac:dyDescent="0.25"/>
  <cols>
    <col min="1" max="16384" width="9.140625" style="79"/>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162038-22DD-4E54-B56F-2A46C790DF31}">
  <dimension ref="H1:P201"/>
  <sheetViews>
    <sheetView topLeftCell="F1" workbookViewId="0">
      <selection activeCell="P2" sqref="P2"/>
    </sheetView>
  </sheetViews>
  <sheetFormatPr defaultRowHeight="15" x14ac:dyDescent="0.25"/>
  <cols>
    <col min="7" max="7" width="8.140625" customWidth="1"/>
    <col min="8" max="8" width="35.7109375" bestFit="1" customWidth="1"/>
    <col min="9" max="9" width="7.85546875" customWidth="1"/>
    <col min="10" max="10" width="35.7109375" bestFit="1" customWidth="1"/>
    <col min="11" max="11" width="8.5703125" customWidth="1"/>
    <col min="12" max="12" width="35.7109375" bestFit="1" customWidth="1"/>
    <col min="15" max="15" width="11.85546875" bestFit="1" customWidth="1"/>
  </cols>
  <sheetData>
    <row r="1" spans="8:16" x14ac:dyDescent="0.25">
      <c r="H1" s="9" t="s">
        <v>345</v>
      </c>
      <c r="J1" t="s">
        <v>346</v>
      </c>
      <c r="L1" t="s">
        <v>347</v>
      </c>
      <c r="N1" t="s">
        <v>206</v>
      </c>
      <c r="P1" t="s">
        <v>220</v>
      </c>
    </row>
    <row r="2" spans="8:16" x14ac:dyDescent="0.25">
      <c r="H2" s="2" t="s">
        <v>147</v>
      </c>
      <c r="J2" t="s">
        <v>24</v>
      </c>
      <c r="L2" t="s">
        <v>1</v>
      </c>
      <c r="N2">
        <v>2008</v>
      </c>
      <c r="P2" s="2" t="s">
        <v>259</v>
      </c>
    </row>
    <row r="3" spans="8:16" x14ac:dyDescent="0.25">
      <c r="H3" s="3" t="s">
        <v>164</v>
      </c>
      <c r="J3" t="s">
        <v>147</v>
      </c>
      <c r="L3" t="s">
        <v>3</v>
      </c>
      <c r="N3">
        <f>N2+1</f>
        <v>2009</v>
      </c>
      <c r="P3" s="3" t="s">
        <v>221</v>
      </c>
    </row>
    <row r="4" spans="8:16" x14ac:dyDescent="0.25">
      <c r="H4" s="2" t="s">
        <v>165</v>
      </c>
      <c r="J4" t="s">
        <v>164</v>
      </c>
      <c r="L4" t="s">
        <v>4</v>
      </c>
      <c r="N4">
        <f t="shared" ref="N4:N15" si="0">N3+1</f>
        <v>2010</v>
      </c>
      <c r="P4" s="2" t="s">
        <v>242</v>
      </c>
    </row>
    <row r="5" spans="8:16" x14ac:dyDescent="0.25">
      <c r="H5" s="3" t="s">
        <v>47</v>
      </c>
      <c r="J5" t="s">
        <v>165</v>
      </c>
      <c r="L5" t="s">
        <v>401</v>
      </c>
      <c r="N5">
        <f t="shared" si="0"/>
        <v>2011</v>
      </c>
      <c r="P5" s="3" t="s">
        <v>305</v>
      </c>
    </row>
    <row r="6" spans="8:16" x14ac:dyDescent="0.25">
      <c r="H6" s="2" t="s">
        <v>73</v>
      </c>
      <c r="J6" t="s">
        <v>47</v>
      </c>
      <c r="L6" t="s">
        <v>5</v>
      </c>
      <c r="N6">
        <f t="shared" si="0"/>
        <v>2012</v>
      </c>
      <c r="P6" s="3" t="s">
        <v>294</v>
      </c>
    </row>
    <row r="7" spans="8:16" x14ac:dyDescent="0.25">
      <c r="H7" s="3" t="s">
        <v>191</v>
      </c>
      <c r="J7" t="s">
        <v>390</v>
      </c>
      <c r="L7" t="s">
        <v>52</v>
      </c>
      <c r="N7">
        <f t="shared" si="0"/>
        <v>2013</v>
      </c>
      <c r="P7" s="3" t="s">
        <v>285</v>
      </c>
    </row>
    <row r="8" spans="8:16" x14ac:dyDescent="0.25">
      <c r="H8" s="2" t="s">
        <v>25</v>
      </c>
      <c r="J8" t="s">
        <v>121</v>
      </c>
      <c r="L8" t="s">
        <v>6</v>
      </c>
      <c r="N8">
        <f t="shared" si="0"/>
        <v>2014</v>
      </c>
      <c r="P8" s="2" t="s">
        <v>313</v>
      </c>
    </row>
    <row r="9" spans="8:16" x14ac:dyDescent="0.25">
      <c r="H9" s="3" t="s">
        <v>74</v>
      </c>
      <c r="J9" t="s">
        <v>25</v>
      </c>
      <c r="L9" t="s">
        <v>10</v>
      </c>
      <c r="N9">
        <f t="shared" si="0"/>
        <v>2015</v>
      </c>
      <c r="P9" s="3" t="s">
        <v>275</v>
      </c>
    </row>
    <row r="10" spans="8:16" x14ac:dyDescent="0.25">
      <c r="H10" s="2" t="s">
        <v>123</v>
      </c>
      <c r="J10" t="s">
        <v>26</v>
      </c>
      <c r="L10" t="s">
        <v>174</v>
      </c>
      <c r="N10">
        <f t="shared" si="0"/>
        <v>2016</v>
      </c>
      <c r="P10" s="3" t="s">
        <v>728</v>
      </c>
    </row>
    <row r="11" spans="8:16" x14ac:dyDescent="0.25">
      <c r="H11" s="3" t="s">
        <v>26</v>
      </c>
      <c r="J11" t="s">
        <v>97</v>
      </c>
      <c r="L11" t="s">
        <v>11</v>
      </c>
      <c r="N11">
        <f t="shared" si="0"/>
        <v>2017</v>
      </c>
      <c r="P11" s="3" t="s">
        <v>660</v>
      </c>
    </row>
    <row r="12" spans="8:16" x14ac:dyDescent="0.25">
      <c r="H12" s="2" t="s">
        <v>97</v>
      </c>
      <c r="J12" t="s">
        <v>387</v>
      </c>
      <c r="L12" t="s">
        <v>12</v>
      </c>
      <c r="N12">
        <f t="shared" si="0"/>
        <v>2018</v>
      </c>
      <c r="P12" s="3" t="s">
        <v>508</v>
      </c>
    </row>
    <row r="13" spans="8:16" x14ac:dyDescent="0.25">
      <c r="H13" s="3" t="s">
        <v>1</v>
      </c>
      <c r="J13" t="s">
        <v>361</v>
      </c>
      <c r="L13" t="s">
        <v>357</v>
      </c>
      <c r="N13">
        <f t="shared" si="0"/>
        <v>2019</v>
      </c>
      <c r="P13" s="3" t="s">
        <v>730</v>
      </c>
    </row>
    <row r="14" spans="8:16" x14ac:dyDescent="0.25">
      <c r="H14" s="2" t="s">
        <v>27</v>
      </c>
      <c r="J14" t="s">
        <v>1</v>
      </c>
      <c r="L14" t="s">
        <v>13</v>
      </c>
      <c r="N14">
        <f t="shared" si="0"/>
        <v>2020</v>
      </c>
    </row>
    <row r="15" spans="8:16" x14ac:dyDescent="0.25">
      <c r="H15" s="3" t="s">
        <v>166</v>
      </c>
      <c r="J15" t="s">
        <v>166</v>
      </c>
      <c r="L15" t="s">
        <v>363</v>
      </c>
      <c r="N15">
        <f t="shared" si="0"/>
        <v>2021</v>
      </c>
    </row>
    <row r="16" spans="8:16" x14ac:dyDescent="0.25">
      <c r="H16" s="2" t="s">
        <v>124</v>
      </c>
      <c r="J16" t="s">
        <v>124</v>
      </c>
      <c r="L16" t="s">
        <v>358</v>
      </c>
    </row>
    <row r="17" spans="8:12" x14ac:dyDescent="0.25">
      <c r="H17" s="3" t="s">
        <v>125</v>
      </c>
      <c r="J17" t="s">
        <v>98</v>
      </c>
      <c r="L17" t="s">
        <v>15</v>
      </c>
    </row>
    <row r="18" spans="8:12" x14ac:dyDescent="0.25">
      <c r="H18" s="2" t="s">
        <v>78</v>
      </c>
      <c r="J18" t="s">
        <v>126</v>
      </c>
      <c r="L18" t="s">
        <v>17</v>
      </c>
    </row>
    <row r="19" spans="8:12" x14ac:dyDescent="0.25">
      <c r="H19" s="3" t="s">
        <v>98</v>
      </c>
      <c r="J19" t="s">
        <v>99</v>
      </c>
      <c r="L19" t="s">
        <v>20</v>
      </c>
    </row>
    <row r="20" spans="8:12" x14ac:dyDescent="0.25">
      <c r="H20" s="2" t="s">
        <v>126</v>
      </c>
      <c r="J20" t="s">
        <v>49</v>
      </c>
      <c r="L20" t="s">
        <v>22</v>
      </c>
    </row>
    <row r="21" spans="8:12" x14ac:dyDescent="0.25">
      <c r="H21" s="3" t="s">
        <v>99</v>
      </c>
      <c r="J21" t="s">
        <v>148</v>
      </c>
      <c r="L21" t="s">
        <v>360</v>
      </c>
    </row>
    <row r="22" spans="8:12" x14ac:dyDescent="0.25">
      <c r="H22" s="2" t="s">
        <v>28</v>
      </c>
      <c r="J22" t="s">
        <v>168</v>
      </c>
      <c r="L22" t="s">
        <v>43</v>
      </c>
    </row>
    <row r="23" spans="8:12" x14ac:dyDescent="0.25">
      <c r="H23" s="3" t="s">
        <v>49</v>
      </c>
      <c r="J23" t="s">
        <v>3</v>
      </c>
      <c r="L23" t="s">
        <v>23</v>
      </c>
    </row>
    <row r="24" spans="8:12" x14ac:dyDescent="0.25">
      <c r="H24" s="2" t="s">
        <v>148</v>
      </c>
      <c r="J24" t="s">
        <v>101</v>
      </c>
      <c r="L24" t="s">
        <v>402</v>
      </c>
    </row>
    <row r="25" spans="8:12" x14ac:dyDescent="0.25">
      <c r="H25" s="3" t="s">
        <v>127</v>
      </c>
      <c r="J25" t="s">
        <v>4</v>
      </c>
      <c r="L25" t="s">
        <v>26</v>
      </c>
    </row>
    <row r="26" spans="8:12" x14ac:dyDescent="0.25">
      <c r="H26" s="2" t="s">
        <v>168</v>
      </c>
      <c r="J26" t="s">
        <v>192</v>
      </c>
      <c r="L26" t="s">
        <v>27</v>
      </c>
    </row>
    <row r="27" spans="8:12" x14ac:dyDescent="0.25">
      <c r="H27" s="3" t="s">
        <v>3</v>
      </c>
      <c r="J27" t="s">
        <v>79</v>
      </c>
      <c r="L27" t="s">
        <v>403</v>
      </c>
    </row>
    <row r="28" spans="8:12" x14ac:dyDescent="0.25">
      <c r="H28" s="2" t="s">
        <v>101</v>
      </c>
      <c r="J28" t="s">
        <v>391</v>
      </c>
      <c r="L28" t="s">
        <v>404</v>
      </c>
    </row>
    <row r="29" spans="8:12" x14ac:dyDescent="0.25">
      <c r="H29" s="3" t="s">
        <v>102</v>
      </c>
      <c r="J29" t="s">
        <v>50</v>
      </c>
      <c r="L29" t="s">
        <v>405</v>
      </c>
    </row>
    <row r="30" spans="8:12" x14ac:dyDescent="0.25">
      <c r="H30" s="2" t="s">
        <v>4</v>
      </c>
      <c r="J30" t="s">
        <v>5</v>
      </c>
      <c r="L30" t="s">
        <v>126</v>
      </c>
    </row>
    <row r="31" spans="8:12" x14ac:dyDescent="0.25">
      <c r="H31" s="3" t="s">
        <v>192</v>
      </c>
      <c r="J31" t="s">
        <v>150</v>
      </c>
      <c r="L31" t="s">
        <v>407</v>
      </c>
    </row>
    <row r="32" spans="8:12" x14ac:dyDescent="0.25">
      <c r="H32" s="2" t="s">
        <v>149</v>
      </c>
      <c r="J32" t="s">
        <v>51</v>
      </c>
      <c r="L32" t="s">
        <v>151</v>
      </c>
    </row>
    <row r="33" spans="8:12" x14ac:dyDescent="0.25">
      <c r="H33" s="3" t="s">
        <v>128</v>
      </c>
      <c r="J33" t="s">
        <v>80</v>
      </c>
      <c r="L33" t="s">
        <v>29</v>
      </c>
    </row>
    <row r="34" spans="8:12" x14ac:dyDescent="0.25">
      <c r="H34" s="2" t="s">
        <v>50</v>
      </c>
      <c r="J34" t="s">
        <v>151</v>
      </c>
      <c r="L34" t="s">
        <v>169</v>
      </c>
    </row>
    <row r="35" spans="8:12" x14ac:dyDescent="0.25">
      <c r="H35" s="3" t="s">
        <v>5</v>
      </c>
      <c r="J35" t="s">
        <v>392</v>
      </c>
      <c r="L35" t="s">
        <v>106</v>
      </c>
    </row>
    <row r="36" spans="8:12" x14ac:dyDescent="0.25">
      <c r="H36" s="2" t="s">
        <v>103</v>
      </c>
      <c r="J36" t="s">
        <v>6</v>
      </c>
      <c r="L36" t="s">
        <v>31</v>
      </c>
    </row>
    <row r="37" spans="8:12" x14ac:dyDescent="0.25">
      <c r="H37" s="3" t="s">
        <v>193</v>
      </c>
      <c r="J37" t="s">
        <v>81</v>
      </c>
      <c r="L37" t="s">
        <v>362</v>
      </c>
    </row>
    <row r="38" spans="8:12" x14ac:dyDescent="0.25">
      <c r="H38" s="2" t="s">
        <v>194</v>
      </c>
      <c r="J38" t="s">
        <v>129</v>
      </c>
      <c r="L38" t="s">
        <v>408</v>
      </c>
    </row>
    <row r="39" spans="8:12" x14ac:dyDescent="0.25">
      <c r="H39" s="3" t="s">
        <v>150</v>
      </c>
      <c r="J39" t="s">
        <v>130</v>
      </c>
      <c r="L39" t="s">
        <v>409</v>
      </c>
    </row>
    <row r="40" spans="8:12" x14ac:dyDescent="0.25">
      <c r="H40" s="2" t="s">
        <v>52</v>
      </c>
      <c r="J40" t="s">
        <v>131</v>
      </c>
      <c r="L40" t="s">
        <v>35</v>
      </c>
    </row>
    <row r="41" spans="8:12" x14ac:dyDescent="0.25">
      <c r="H41" s="3" t="s">
        <v>104</v>
      </c>
      <c r="J41" t="s">
        <v>83</v>
      </c>
      <c r="L41" t="s">
        <v>141</v>
      </c>
    </row>
    <row r="42" spans="8:12" x14ac:dyDescent="0.25">
      <c r="H42" s="2" t="s">
        <v>80</v>
      </c>
      <c r="J42" t="s">
        <v>84</v>
      </c>
      <c r="L42" t="s">
        <v>37</v>
      </c>
    </row>
    <row r="43" spans="8:12" x14ac:dyDescent="0.25">
      <c r="H43" s="3" t="s">
        <v>151</v>
      </c>
      <c r="J43" t="s">
        <v>382</v>
      </c>
      <c r="L43" t="s">
        <v>39</v>
      </c>
    </row>
    <row r="44" spans="8:12" x14ac:dyDescent="0.25">
      <c r="H44" s="2" t="s">
        <v>81</v>
      </c>
      <c r="J44" t="s">
        <v>171</v>
      </c>
      <c r="L44" t="s">
        <v>364</v>
      </c>
    </row>
    <row r="45" spans="8:12" x14ac:dyDescent="0.25">
      <c r="H45" s="3" t="s">
        <v>169</v>
      </c>
      <c r="J45" t="s">
        <v>172</v>
      </c>
      <c r="L45" t="s">
        <v>185</v>
      </c>
    </row>
    <row r="46" spans="8:12" x14ac:dyDescent="0.25">
      <c r="H46" s="2" t="s">
        <v>82</v>
      </c>
      <c r="J46" t="s">
        <v>393</v>
      </c>
      <c r="L46" t="s">
        <v>42</v>
      </c>
    </row>
    <row r="47" spans="8:12" x14ac:dyDescent="0.25">
      <c r="H47" s="3" t="s">
        <v>105</v>
      </c>
      <c r="J47" t="s">
        <v>9</v>
      </c>
      <c r="L47" t="s">
        <v>96</v>
      </c>
    </row>
    <row r="48" spans="8:12" x14ac:dyDescent="0.25">
      <c r="H48" s="2" t="s">
        <v>130</v>
      </c>
      <c r="J48" t="s">
        <v>31</v>
      </c>
      <c r="L48" t="s">
        <v>410</v>
      </c>
    </row>
    <row r="49" spans="8:12" x14ac:dyDescent="0.25">
      <c r="H49" s="3" t="s">
        <v>131</v>
      </c>
      <c r="J49" t="s">
        <v>85</v>
      </c>
      <c r="L49" t="s">
        <v>121</v>
      </c>
    </row>
    <row r="50" spans="8:12" x14ac:dyDescent="0.25">
      <c r="H50" s="2" t="s">
        <v>83</v>
      </c>
      <c r="J50" t="s">
        <v>132</v>
      </c>
      <c r="L50" t="s">
        <v>97</v>
      </c>
    </row>
    <row r="51" spans="8:12" x14ac:dyDescent="0.25">
      <c r="H51" s="3" t="s">
        <v>84</v>
      </c>
      <c r="J51" t="s">
        <v>53</v>
      </c>
      <c r="L51" t="s">
        <v>387</v>
      </c>
    </row>
    <row r="52" spans="8:12" x14ac:dyDescent="0.25">
      <c r="H52" s="2" t="s">
        <v>170</v>
      </c>
      <c r="J52" t="s">
        <v>86</v>
      </c>
      <c r="L52" t="s">
        <v>98</v>
      </c>
    </row>
    <row r="53" spans="8:12" x14ac:dyDescent="0.25">
      <c r="H53" s="3" t="s">
        <v>171</v>
      </c>
      <c r="J53" t="s">
        <v>173</v>
      </c>
      <c r="L53" t="s">
        <v>49</v>
      </c>
    </row>
    <row r="54" spans="8:12" x14ac:dyDescent="0.25">
      <c r="H54" s="2" t="s">
        <v>172</v>
      </c>
      <c r="J54" t="s">
        <v>54</v>
      </c>
      <c r="L54" t="s">
        <v>127</v>
      </c>
    </row>
    <row r="55" spans="8:12" x14ac:dyDescent="0.25">
      <c r="H55" s="3" t="s">
        <v>31</v>
      </c>
      <c r="J55" t="s">
        <v>55</v>
      </c>
      <c r="L55" t="s">
        <v>100</v>
      </c>
    </row>
    <row r="56" spans="8:12" x14ac:dyDescent="0.25">
      <c r="H56" s="2" t="s">
        <v>195</v>
      </c>
      <c r="J56" t="s">
        <v>107</v>
      </c>
      <c r="L56" t="s">
        <v>366</v>
      </c>
    </row>
    <row r="57" spans="8:12" x14ac:dyDescent="0.25">
      <c r="H57" s="3" t="s">
        <v>152</v>
      </c>
      <c r="J57" t="s">
        <v>174</v>
      </c>
      <c r="L57" t="s">
        <v>104</v>
      </c>
    </row>
    <row r="58" spans="8:12" x14ac:dyDescent="0.25">
      <c r="H58" s="2" t="s">
        <v>85</v>
      </c>
      <c r="J58" t="s">
        <v>175</v>
      </c>
      <c r="L58" t="s">
        <v>54</v>
      </c>
    </row>
    <row r="59" spans="8:12" x14ac:dyDescent="0.25">
      <c r="H59" s="3" t="s">
        <v>132</v>
      </c>
      <c r="J59" t="s">
        <v>56</v>
      </c>
      <c r="L59" t="s">
        <v>107</v>
      </c>
    </row>
    <row r="60" spans="8:12" x14ac:dyDescent="0.25">
      <c r="H60" s="2" t="s">
        <v>53</v>
      </c>
      <c r="J60" t="s">
        <v>57</v>
      </c>
      <c r="L60" t="s">
        <v>108</v>
      </c>
    </row>
    <row r="61" spans="8:12" x14ac:dyDescent="0.25">
      <c r="H61" s="3" t="s">
        <v>86</v>
      </c>
      <c r="J61" t="s">
        <v>108</v>
      </c>
      <c r="L61" t="s">
        <v>110</v>
      </c>
    </row>
    <row r="62" spans="8:12" x14ac:dyDescent="0.25">
      <c r="H62" s="2" t="s">
        <v>173</v>
      </c>
      <c r="J62" t="s">
        <v>58</v>
      </c>
      <c r="L62" t="s">
        <v>111</v>
      </c>
    </row>
    <row r="63" spans="8:12" x14ac:dyDescent="0.25">
      <c r="H63" s="3" t="s">
        <v>55</v>
      </c>
      <c r="J63" t="s">
        <v>357</v>
      </c>
      <c r="L63" t="s">
        <v>112</v>
      </c>
    </row>
    <row r="64" spans="8:12" x14ac:dyDescent="0.25">
      <c r="H64" s="2" t="s">
        <v>107</v>
      </c>
      <c r="J64" t="s">
        <v>110</v>
      </c>
      <c r="L64" t="s">
        <v>113</v>
      </c>
    </row>
    <row r="65" spans="8:12" x14ac:dyDescent="0.25">
      <c r="H65" s="3" t="s">
        <v>174</v>
      </c>
      <c r="J65" t="s">
        <v>111</v>
      </c>
      <c r="L65" t="s">
        <v>179</v>
      </c>
    </row>
    <row r="66" spans="8:12" x14ac:dyDescent="0.25">
      <c r="H66" s="2" t="s">
        <v>153</v>
      </c>
      <c r="J66" t="s">
        <v>137</v>
      </c>
      <c r="L66" t="s">
        <v>114</v>
      </c>
    </row>
    <row r="67" spans="8:12" x14ac:dyDescent="0.25">
      <c r="H67" s="3" t="s">
        <v>175</v>
      </c>
      <c r="J67" t="s">
        <v>176</v>
      </c>
      <c r="L67" t="s">
        <v>411</v>
      </c>
    </row>
    <row r="68" spans="8:12" x14ac:dyDescent="0.25">
      <c r="H68" s="2" t="s">
        <v>32</v>
      </c>
      <c r="J68" t="s">
        <v>14</v>
      </c>
      <c r="L68" t="s">
        <v>36</v>
      </c>
    </row>
    <row r="69" spans="8:12" x14ac:dyDescent="0.25">
      <c r="H69" s="3" t="s">
        <v>57</v>
      </c>
      <c r="J69" t="s">
        <v>177</v>
      </c>
      <c r="L69" t="s">
        <v>21</v>
      </c>
    </row>
    <row r="70" spans="8:12" x14ac:dyDescent="0.25">
      <c r="H70" s="2" t="s">
        <v>134</v>
      </c>
      <c r="J70" t="s">
        <v>113</v>
      </c>
      <c r="L70" t="s">
        <v>119</v>
      </c>
    </row>
    <row r="71" spans="8:12" x14ac:dyDescent="0.25">
      <c r="H71" s="3" t="s">
        <v>108</v>
      </c>
      <c r="J71" t="s">
        <v>155</v>
      </c>
      <c r="L71" t="s">
        <v>24</v>
      </c>
    </row>
    <row r="72" spans="8:12" x14ac:dyDescent="0.25">
      <c r="H72" s="2" t="s">
        <v>87</v>
      </c>
      <c r="J72" t="s">
        <v>33</v>
      </c>
      <c r="L72" t="s">
        <v>47</v>
      </c>
    </row>
    <row r="73" spans="8:12" x14ac:dyDescent="0.25">
      <c r="H73" s="3" t="s">
        <v>58</v>
      </c>
      <c r="J73" t="s">
        <v>178</v>
      </c>
      <c r="L73" t="s">
        <v>78</v>
      </c>
    </row>
    <row r="74" spans="8:12" x14ac:dyDescent="0.25">
      <c r="H74" s="2" t="s">
        <v>109</v>
      </c>
      <c r="J74" t="s">
        <v>15</v>
      </c>
      <c r="L74" t="s">
        <v>415</v>
      </c>
    </row>
    <row r="75" spans="8:12" x14ac:dyDescent="0.25">
      <c r="H75" s="3" t="s">
        <v>136</v>
      </c>
      <c r="J75" t="s">
        <v>179</v>
      </c>
      <c r="L75" t="s">
        <v>375</v>
      </c>
    </row>
    <row r="76" spans="8:12" x14ac:dyDescent="0.25">
      <c r="H76" s="2" t="s">
        <v>110</v>
      </c>
      <c r="J76" t="s">
        <v>16</v>
      </c>
      <c r="L76" t="s">
        <v>416</v>
      </c>
    </row>
    <row r="77" spans="8:12" x14ac:dyDescent="0.25">
      <c r="H77" s="3" t="s">
        <v>111</v>
      </c>
      <c r="J77" t="s">
        <v>114</v>
      </c>
      <c r="L77" t="s">
        <v>133</v>
      </c>
    </row>
    <row r="78" spans="8:12" x14ac:dyDescent="0.25">
      <c r="H78" s="2" t="s">
        <v>112</v>
      </c>
      <c r="J78" t="s">
        <v>59</v>
      </c>
      <c r="L78" t="s">
        <v>53</v>
      </c>
    </row>
    <row r="79" spans="8:12" x14ac:dyDescent="0.25">
      <c r="H79" s="3" t="s">
        <v>137</v>
      </c>
      <c r="J79" t="s">
        <v>156</v>
      </c>
      <c r="L79" t="s">
        <v>56</v>
      </c>
    </row>
    <row r="80" spans="8:12" x14ac:dyDescent="0.25">
      <c r="H80" s="2" t="s">
        <v>176</v>
      </c>
      <c r="J80" t="s">
        <v>89</v>
      </c>
      <c r="L80" t="s">
        <v>57</v>
      </c>
    </row>
    <row r="81" spans="8:12" x14ac:dyDescent="0.25">
      <c r="H81" s="3" t="s">
        <v>14</v>
      </c>
      <c r="J81" t="s">
        <v>377</v>
      </c>
      <c r="L81" t="s">
        <v>58</v>
      </c>
    </row>
    <row r="82" spans="8:12" x14ac:dyDescent="0.25">
      <c r="H82" s="2" t="s">
        <v>177</v>
      </c>
      <c r="J82" t="s">
        <v>34</v>
      </c>
      <c r="L82" t="s">
        <v>59</v>
      </c>
    </row>
    <row r="83" spans="8:12" x14ac:dyDescent="0.25">
      <c r="H83" s="3" t="s">
        <v>113</v>
      </c>
      <c r="J83" t="s">
        <v>61</v>
      </c>
      <c r="L83" t="s">
        <v>377</v>
      </c>
    </row>
    <row r="84" spans="8:12" x14ac:dyDescent="0.25">
      <c r="H84" s="2" t="s">
        <v>155</v>
      </c>
      <c r="J84" t="s">
        <v>180</v>
      </c>
      <c r="L84" t="s">
        <v>90</v>
      </c>
    </row>
    <row r="85" spans="8:12" x14ac:dyDescent="0.25">
      <c r="H85" s="3" t="s">
        <v>33</v>
      </c>
      <c r="J85" t="s">
        <v>35</v>
      </c>
      <c r="L85" t="s">
        <v>63</v>
      </c>
    </row>
    <row r="86" spans="8:12" x14ac:dyDescent="0.25">
      <c r="H86" s="2" t="s">
        <v>15</v>
      </c>
      <c r="J86" t="s">
        <v>115</v>
      </c>
      <c r="L86" t="s">
        <v>19</v>
      </c>
    </row>
    <row r="87" spans="8:12" x14ac:dyDescent="0.25">
      <c r="H87" s="3" t="s">
        <v>179</v>
      </c>
      <c r="J87" t="s">
        <v>91</v>
      </c>
      <c r="L87" t="s">
        <v>64</v>
      </c>
    </row>
    <row r="88" spans="8:12" x14ac:dyDescent="0.25">
      <c r="H88" s="2" t="s">
        <v>138</v>
      </c>
      <c r="J88" t="s">
        <v>36</v>
      </c>
      <c r="L88" t="s">
        <v>66</v>
      </c>
    </row>
    <row r="89" spans="8:12" x14ac:dyDescent="0.25">
      <c r="H89" s="3" t="s">
        <v>114</v>
      </c>
      <c r="J89" t="s">
        <v>140</v>
      </c>
      <c r="L89" t="s">
        <v>67</v>
      </c>
    </row>
    <row r="90" spans="8:12" x14ac:dyDescent="0.25">
      <c r="H90" s="2" t="s">
        <v>59</v>
      </c>
      <c r="J90" t="s">
        <v>141</v>
      </c>
      <c r="L90" t="s">
        <v>69</v>
      </c>
    </row>
    <row r="91" spans="8:12" x14ac:dyDescent="0.25">
      <c r="H91" s="3" t="s">
        <v>156</v>
      </c>
      <c r="J91" t="s">
        <v>17</v>
      </c>
      <c r="L91" t="s">
        <v>418</v>
      </c>
    </row>
    <row r="92" spans="8:12" x14ac:dyDescent="0.25">
      <c r="H92" s="2" t="s">
        <v>89</v>
      </c>
      <c r="J92" t="s">
        <v>62</v>
      </c>
      <c r="L92" t="s">
        <v>419</v>
      </c>
    </row>
    <row r="93" spans="8:12" x14ac:dyDescent="0.25">
      <c r="H93" s="3" t="s">
        <v>196</v>
      </c>
      <c r="J93" t="s">
        <v>181</v>
      </c>
      <c r="L93" t="s">
        <v>73</v>
      </c>
    </row>
    <row r="94" spans="8:12" x14ac:dyDescent="0.25">
      <c r="H94" s="2" t="s">
        <v>61</v>
      </c>
      <c r="J94" t="s">
        <v>116</v>
      </c>
      <c r="L94" t="s">
        <v>74</v>
      </c>
    </row>
    <row r="95" spans="8:12" x14ac:dyDescent="0.25">
      <c r="H95" s="3" t="s">
        <v>180</v>
      </c>
      <c r="J95" t="s">
        <v>92</v>
      </c>
      <c r="L95" t="s">
        <v>75</v>
      </c>
    </row>
    <row r="96" spans="8:12" x14ac:dyDescent="0.25">
      <c r="H96" s="2" t="s">
        <v>90</v>
      </c>
      <c r="J96" t="s">
        <v>18</v>
      </c>
      <c r="L96" t="s">
        <v>77</v>
      </c>
    </row>
    <row r="97" spans="8:12" x14ac:dyDescent="0.25">
      <c r="H97" s="3" t="s">
        <v>35</v>
      </c>
      <c r="J97" t="s">
        <v>93</v>
      </c>
      <c r="L97" t="s">
        <v>421</v>
      </c>
    </row>
    <row r="98" spans="8:12" x14ac:dyDescent="0.25">
      <c r="H98" s="2" t="s">
        <v>115</v>
      </c>
      <c r="J98" t="s">
        <v>63</v>
      </c>
      <c r="L98" t="s">
        <v>48</v>
      </c>
    </row>
    <row r="99" spans="8:12" x14ac:dyDescent="0.25">
      <c r="H99" s="3" t="s">
        <v>197</v>
      </c>
      <c r="J99" t="s">
        <v>37</v>
      </c>
      <c r="L99" t="s">
        <v>128</v>
      </c>
    </row>
    <row r="100" spans="8:12" x14ac:dyDescent="0.25">
      <c r="H100" s="2" t="s">
        <v>91</v>
      </c>
      <c r="J100" t="s">
        <v>19</v>
      </c>
      <c r="L100" t="s">
        <v>80</v>
      </c>
    </row>
    <row r="101" spans="8:12" x14ac:dyDescent="0.25">
      <c r="H101" s="3" t="s">
        <v>36</v>
      </c>
      <c r="J101" t="s">
        <v>39</v>
      </c>
      <c r="L101" t="s">
        <v>81</v>
      </c>
    </row>
    <row r="102" spans="8:12" x14ac:dyDescent="0.25">
      <c r="H102" s="2" t="s">
        <v>140</v>
      </c>
      <c r="J102" t="s">
        <v>142</v>
      </c>
      <c r="L102" t="s">
        <v>82</v>
      </c>
    </row>
    <row r="103" spans="8:12" x14ac:dyDescent="0.25">
      <c r="H103" s="3" t="s">
        <v>141</v>
      </c>
      <c r="J103" t="s">
        <v>143</v>
      </c>
      <c r="L103" t="s">
        <v>84</v>
      </c>
    </row>
    <row r="104" spans="8:12" x14ac:dyDescent="0.25">
      <c r="H104" s="2" t="s">
        <v>17</v>
      </c>
      <c r="J104" t="s">
        <v>183</v>
      </c>
      <c r="L104" t="s">
        <v>7</v>
      </c>
    </row>
    <row r="105" spans="8:12" x14ac:dyDescent="0.25">
      <c r="H105" s="3" t="s">
        <v>62</v>
      </c>
      <c r="J105" t="s">
        <v>94</v>
      </c>
      <c r="L105" t="s">
        <v>85</v>
      </c>
    </row>
    <row r="106" spans="8:12" x14ac:dyDescent="0.25">
      <c r="H106" s="2" t="s">
        <v>181</v>
      </c>
      <c r="J106" t="s">
        <v>184</v>
      </c>
      <c r="L106" t="s">
        <v>86</v>
      </c>
    </row>
    <row r="107" spans="8:12" x14ac:dyDescent="0.25">
      <c r="H107" s="3" t="s">
        <v>116</v>
      </c>
      <c r="J107" t="s">
        <v>160</v>
      </c>
      <c r="L107" t="s">
        <v>135</v>
      </c>
    </row>
    <row r="108" spans="8:12" x14ac:dyDescent="0.25">
      <c r="H108" s="2" t="s">
        <v>92</v>
      </c>
      <c r="J108" t="s">
        <v>66</v>
      </c>
      <c r="L108" t="s">
        <v>384</v>
      </c>
    </row>
    <row r="109" spans="8:12" x14ac:dyDescent="0.25">
      <c r="H109" s="3" t="s">
        <v>18</v>
      </c>
      <c r="J109" t="s">
        <v>67</v>
      </c>
      <c r="L109" t="s">
        <v>423</v>
      </c>
    </row>
    <row r="110" spans="8:12" x14ac:dyDescent="0.25">
      <c r="H110" s="2" t="s">
        <v>93</v>
      </c>
      <c r="J110" t="s">
        <v>21</v>
      </c>
      <c r="L110" t="s">
        <v>91</v>
      </c>
    </row>
    <row r="111" spans="8:12" x14ac:dyDescent="0.25">
      <c r="H111" s="3" t="s">
        <v>158</v>
      </c>
      <c r="J111" t="s">
        <v>119</v>
      </c>
      <c r="L111" t="s">
        <v>424</v>
      </c>
    </row>
    <row r="112" spans="8:12" x14ac:dyDescent="0.25">
      <c r="H112" s="2" t="s">
        <v>37</v>
      </c>
      <c r="J112" t="s">
        <v>22</v>
      </c>
      <c r="L112" t="s">
        <v>92</v>
      </c>
    </row>
    <row r="113" spans="8:12" x14ac:dyDescent="0.25">
      <c r="H113" s="3" t="s">
        <v>38</v>
      </c>
      <c r="J113" t="s">
        <v>40</v>
      </c>
      <c r="L113" t="s">
        <v>93</v>
      </c>
    </row>
    <row r="114" spans="8:12" x14ac:dyDescent="0.25">
      <c r="H114" s="2" t="s">
        <v>19</v>
      </c>
      <c r="J114" t="s">
        <v>186</v>
      </c>
      <c r="L114" t="s">
        <v>94</v>
      </c>
    </row>
    <row r="115" spans="8:12" x14ac:dyDescent="0.25">
      <c r="H115" s="3" t="s">
        <v>39</v>
      </c>
      <c r="J115" t="s">
        <v>69</v>
      </c>
      <c r="L115" t="s">
        <v>379</v>
      </c>
    </row>
    <row r="116" spans="8:12" x14ac:dyDescent="0.25">
      <c r="H116" s="2" t="s">
        <v>142</v>
      </c>
      <c r="J116" t="s">
        <v>41</v>
      </c>
      <c r="L116" t="s">
        <v>386</v>
      </c>
    </row>
    <row r="117" spans="8:12" x14ac:dyDescent="0.25">
      <c r="H117" s="3" t="s">
        <v>143</v>
      </c>
      <c r="J117" t="s">
        <v>360</v>
      </c>
      <c r="L117" t="s">
        <v>425</v>
      </c>
    </row>
    <row r="118" spans="8:12" x14ac:dyDescent="0.25">
      <c r="H118" s="2" t="s">
        <v>182</v>
      </c>
      <c r="J118" t="s">
        <v>371</v>
      </c>
      <c r="L118" t="s">
        <v>426</v>
      </c>
    </row>
    <row r="119" spans="8:12" x14ac:dyDescent="0.25">
      <c r="H119" s="3" t="s">
        <v>183</v>
      </c>
      <c r="J119" t="s">
        <v>42</v>
      </c>
      <c r="L119" t="s">
        <v>25</v>
      </c>
    </row>
    <row r="120" spans="8:12" x14ac:dyDescent="0.25">
      <c r="H120" s="2" t="s">
        <v>94</v>
      </c>
      <c r="J120" t="s">
        <v>95</v>
      </c>
      <c r="L120" t="s">
        <v>124</v>
      </c>
    </row>
    <row r="121" spans="8:12" x14ac:dyDescent="0.25">
      <c r="H121" s="3" t="s">
        <v>159</v>
      </c>
      <c r="J121" t="s">
        <v>144</v>
      </c>
      <c r="L121" t="s">
        <v>79</v>
      </c>
    </row>
    <row r="122" spans="8:12" x14ac:dyDescent="0.25">
      <c r="H122" s="2" t="s">
        <v>184</v>
      </c>
      <c r="J122" t="s">
        <v>380</v>
      </c>
      <c r="L122" t="s">
        <v>428</v>
      </c>
    </row>
    <row r="123" spans="8:12" x14ac:dyDescent="0.25">
      <c r="H123" s="3" t="s">
        <v>160</v>
      </c>
      <c r="J123" t="s">
        <v>187</v>
      </c>
      <c r="L123" t="s">
        <v>129</v>
      </c>
    </row>
    <row r="124" spans="8:12" x14ac:dyDescent="0.25">
      <c r="H124" s="2" t="s">
        <v>65</v>
      </c>
      <c r="J124" t="s">
        <v>96</v>
      </c>
      <c r="L124" t="s">
        <v>130</v>
      </c>
    </row>
    <row r="125" spans="8:12" x14ac:dyDescent="0.25">
      <c r="H125" s="3" t="s">
        <v>66</v>
      </c>
      <c r="J125" t="s">
        <v>44</v>
      </c>
      <c r="L125" t="s">
        <v>131</v>
      </c>
    </row>
    <row r="126" spans="8:12" x14ac:dyDescent="0.25">
      <c r="H126" s="2" t="s">
        <v>67</v>
      </c>
      <c r="J126" t="s">
        <v>365</v>
      </c>
      <c r="L126" t="s">
        <v>9</v>
      </c>
    </row>
    <row r="127" spans="8:12" x14ac:dyDescent="0.25">
      <c r="H127" s="3" t="s">
        <v>20</v>
      </c>
      <c r="J127" t="s">
        <v>45</v>
      </c>
      <c r="L127" t="s">
        <v>134</v>
      </c>
    </row>
    <row r="128" spans="8:12" x14ac:dyDescent="0.25">
      <c r="H128" s="2" t="s">
        <v>21</v>
      </c>
      <c r="J128" t="s">
        <v>161</v>
      </c>
      <c r="L128" t="s">
        <v>136</v>
      </c>
    </row>
    <row r="129" spans="8:12" x14ac:dyDescent="0.25">
      <c r="H129" s="3" t="s">
        <v>119</v>
      </c>
      <c r="J129" t="s">
        <v>188</v>
      </c>
      <c r="L129" t="s">
        <v>137</v>
      </c>
    </row>
    <row r="130" spans="8:12" x14ac:dyDescent="0.25">
      <c r="H130" s="2" t="s">
        <v>22</v>
      </c>
      <c r="J130" t="s">
        <v>389</v>
      </c>
      <c r="L130" t="s">
        <v>139</v>
      </c>
    </row>
    <row r="131" spans="8:12" x14ac:dyDescent="0.25">
      <c r="H131" s="3" t="s">
        <v>40</v>
      </c>
      <c r="J131" t="s">
        <v>162</v>
      </c>
      <c r="L131" t="s">
        <v>140</v>
      </c>
    </row>
    <row r="132" spans="8:12" x14ac:dyDescent="0.25">
      <c r="H132" s="2" t="s">
        <v>69</v>
      </c>
      <c r="J132" t="s">
        <v>190</v>
      </c>
      <c r="L132" t="s">
        <v>62</v>
      </c>
    </row>
    <row r="133" spans="8:12" x14ac:dyDescent="0.25">
      <c r="H133" s="3" t="s">
        <v>41</v>
      </c>
      <c r="J133" t="s">
        <v>145</v>
      </c>
      <c r="L133" t="s">
        <v>143</v>
      </c>
    </row>
    <row r="134" spans="8:12" x14ac:dyDescent="0.25">
      <c r="H134" s="2" t="s">
        <v>42</v>
      </c>
      <c r="J134" t="s">
        <v>163</v>
      </c>
      <c r="L134" t="s">
        <v>430</v>
      </c>
    </row>
    <row r="135" spans="8:12" x14ac:dyDescent="0.25">
      <c r="H135" s="3" t="s">
        <v>95</v>
      </c>
      <c r="J135" t="s">
        <v>52</v>
      </c>
      <c r="L135" t="s">
        <v>388</v>
      </c>
    </row>
    <row r="136" spans="8:12" x14ac:dyDescent="0.25">
      <c r="H136" s="2" t="s">
        <v>144</v>
      </c>
      <c r="J136" t="s">
        <v>8</v>
      </c>
      <c r="L136" t="s">
        <v>431</v>
      </c>
    </row>
    <row r="137" spans="8:12" x14ac:dyDescent="0.25">
      <c r="H137" s="3" t="s">
        <v>198</v>
      </c>
      <c r="J137" t="s">
        <v>10</v>
      </c>
      <c r="L137" t="s">
        <v>41</v>
      </c>
    </row>
    <row r="138" spans="8:12" x14ac:dyDescent="0.25">
      <c r="H138" s="2" t="s">
        <v>96</v>
      </c>
      <c r="J138" t="s">
        <v>11</v>
      </c>
      <c r="L138" t="s">
        <v>432</v>
      </c>
    </row>
    <row r="139" spans="8:12" x14ac:dyDescent="0.25">
      <c r="H139" s="3" t="s">
        <v>70</v>
      </c>
      <c r="J139" t="s">
        <v>12</v>
      </c>
      <c r="L139" t="s">
        <v>144</v>
      </c>
    </row>
    <row r="140" spans="8:12" x14ac:dyDescent="0.25">
      <c r="H140" s="2" t="s">
        <v>199</v>
      </c>
      <c r="J140" t="s">
        <v>13</v>
      </c>
      <c r="L140" t="s">
        <v>389</v>
      </c>
    </row>
    <row r="141" spans="8:12" x14ac:dyDescent="0.25">
      <c r="H141" s="3" t="s">
        <v>44</v>
      </c>
      <c r="J141" t="s">
        <v>358</v>
      </c>
      <c r="L141" t="s">
        <v>147</v>
      </c>
    </row>
    <row r="142" spans="8:12" x14ac:dyDescent="0.25">
      <c r="H142" s="2" t="s">
        <v>200</v>
      </c>
      <c r="J142" t="s">
        <v>90</v>
      </c>
      <c r="L142" t="s">
        <v>433</v>
      </c>
    </row>
    <row r="143" spans="8:12" x14ac:dyDescent="0.25">
      <c r="H143" s="3" t="s">
        <v>161</v>
      </c>
      <c r="J143" t="s">
        <v>20</v>
      </c>
      <c r="L143" t="s">
        <v>435</v>
      </c>
    </row>
    <row r="144" spans="8:12" x14ac:dyDescent="0.25">
      <c r="H144" s="2" t="s">
        <v>188</v>
      </c>
      <c r="J144" t="s">
        <v>23</v>
      </c>
      <c r="L144" t="s">
        <v>391</v>
      </c>
    </row>
    <row r="145" spans="8:12" x14ac:dyDescent="0.25">
      <c r="H145" s="3" t="s">
        <v>189</v>
      </c>
      <c r="J145" t="s">
        <v>27</v>
      </c>
      <c r="L145" t="s">
        <v>51</v>
      </c>
    </row>
    <row r="146" spans="8:12" x14ac:dyDescent="0.25">
      <c r="H146" s="2" t="s">
        <v>72</v>
      </c>
      <c r="J146" t="s">
        <v>28</v>
      </c>
      <c r="L146" t="s">
        <v>437</v>
      </c>
    </row>
    <row r="147" spans="8:12" x14ac:dyDescent="0.25">
      <c r="H147" s="3" t="s">
        <v>162</v>
      </c>
      <c r="J147" t="s">
        <v>29</v>
      </c>
      <c r="L147" t="s">
        <v>438</v>
      </c>
    </row>
    <row r="148" spans="8:12" x14ac:dyDescent="0.25">
      <c r="H148" s="2" t="s">
        <v>190</v>
      </c>
      <c r="J148" t="s">
        <v>170</v>
      </c>
      <c r="L148" t="s">
        <v>30</v>
      </c>
    </row>
    <row r="149" spans="8:12" x14ac:dyDescent="0.25">
      <c r="H149" s="3" t="s">
        <v>145</v>
      </c>
      <c r="J149" t="s">
        <v>362</v>
      </c>
      <c r="L149" t="s">
        <v>440</v>
      </c>
    </row>
    <row r="150" spans="8:12" x14ac:dyDescent="0.25">
      <c r="H150" s="10" t="s">
        <v>163</v>
      </c>
      <c r="J150" t="s">
        <v>32</v>
      </c>
      <c r="L150" t="s">
        <v>14</v>
      </c>
    </row>
    <row r="151" spans="8:12" x14ac:dyDescent="0.25">
      <c r="H151" s="2" t="s">
        <v>2</v>
      </c>
      <c r="J151" t="s">
        <v>363</v>
      </c>
      <c r="L151" t="s">
        <v>155</v>
      </c>
    </row>
    <row r="152" spans="8:12" x14ac:dyDescent="0.25">
      <c r="H152" s="2" t="s">
        <v>6</v>
      </c>
      <c r="J152" t="s">
        <v>364</v>
      </c>
      <c r="L152" t="s">
        <v>33</v>
      </c>
    </row>
    <row r="153" spans="8:12" x14ac:dyDescent="0.25">
      <c r="H153" s="2" t="s">
        <v>7</v>
      </c>
      <c r="J153" t="s">
        <v>100</v>
      </c>
      <c r="L153" t="s">
        <v>156</v>
      </c>
    </row>
    <row r="154" spans="8:12" x14ac:dyDescent="0.25">
      <c r="H154" s="2" t="s">
        <v>8</v>
      </c>
      <c r="J154" t="s">
        <v>366</v>
      </c>
      <c r="L154" t="s">
        <v>89</v>
      </c>
    </row>
    <row r="155" spans="8:12" x14ac:dyDescent="0.25">
      <c r="H155" s="2" t="s">
        <v>9</v>
      </c>
      <c r="J155" t="s">
        <v>104</v>
      </c>
      <c r="L155" t="s">
        <v>60</v>
      </c>
    </row>
    <row r="156" spans="8:12" x14ac:dyDescent="0.25">
      <c r="H156" s="2" t="s">
        <v>10</v>
      </c>
      <c r="J156" t="s">
        <v>368</v>
      </c>
      <c r="L156" t="s">
        <v>441</v>
      </c>
    </row>
    <row r="157" spans="8:12" x14ac:dyDescent="0.25">
      <c r="H157" s="2" t="s">
        <v>11</v>
      </c>
      <c r="J157" t="s">
        <v>169</v>
      </c>
      <c r="L157" t="s">
        <v>395</v>
      </c>
    </row>
    <row r="158" spans="8:12" x14ac:dyDescent="0.25">
      <c r="H158" s="2" t="s">
        <v>12</v>
      </c>
      <c r="J158" t="s">
        <v>373</v>
      </c>
      <c r="L158" t="s">
        <v>142</v>
      </c>
    </row>
    <row r="159" spans="8:12" x14ac:dyDescent="0.25">
      <c r="H159" s="2" t="s">
        <v>13</v>
      </c>
      <c r="J159" t="s">
        <v>374</v>
      </c>
      <c r="L159" t="s">
        <v>40</v>
      </c>
    </row>
    <row r="160" spans="8:12" x14ac:dyDescent="0.25">
      <c r="H160" s="2" t="s">
        <v>16</v>
      </c>
      <c r="J160" t="s">
        <v>375</v>
      </c>
      <c r="L160" t="s">
        <v>70</v>
      </c>
    </row>
    <row r="161" spans="8:12" x14ac:dyDescent="0.25">
      <c r="H161" s="2" t="s">
        <v>23</v>
      </c>
      <c r="J161" t="s">
        <v>378</v>
      </c>
      <c r="L161" t="s">
        <v>45</v>
      </c>
    </row>
    <row r="162" spans="8:12" x14ac:dyDescent="0.25">
      <c r="H162" s="2" t="s">
        <v>24</v>
      </c>
      <c r="J162" t="s">
        <v>64</v>
      </c>
      <c r="L162" t="s">
        <v>161</v>
      </c>
    </row>
    <row r="163" spans="8:12" x14ac:dyDescent="0.25">
      <c r="H163" s="2" t="s">
        <v>29</v>
      </c>
      <c r="J163" t="s">
        <v>379</v>
      </c>
      <c r="L163" t="s">
        <v>162</v>
      </c>
    </row>
    <row r="164" spans="8:12" x14ac:dyDescent="0.25">
      <c r="H164" s="2" t="s">
        <v>30</v>
      </c>
      <c r="J164" t="s">
        <v>74</v>
      </c>
      <c r="L164" t="s">
        <v>163</v>
      </c>
    </row>
    <row r="165" spans="8:12" x14ac:dyDescent="0.25">
      <c r="H165" s="2" t="s">
        <v>34</v>
      </c>
      <c r="J165" t="s">
        <v>75</v>
      </c>
      <c r="L165" t="s">
        <v>165</v>
      </c>
    </row>
    <row r="166" spans="8:12" x14ac:dyDescent="0.25">
      <c r="H166" s="2" t="s">
        <v>43</v>
      </c>
      <c r="J166" t="s">
        <v>77</v>
      </c>
      <c r="L166" t="s">
        <v>166</v>
      </c>
    </row>
    <row r="167" spans="8:12" x14ac:dyDescent="0.25">
      <c r="H167" s="2" t="s">
        <v>45</v>
      </c>
      <c r="J167" t="s">
        <v>78</v>
      </c>
      <c r="L167" t="s">
        <v>397</v>
      </c>
    </row>
    <row r="168" spans="8:12" x14ac:dyDescent="0.25">
      <c r="H168" s="2" t="s">
        <v>46</v>
      </c>
      <c r="J168" t="s">
        <v>381</v>
      </c>
      <c r="L168" t="s">
        <v>167</v>
      </c>
    </row>
    <row r="169" spans="8:12" x14ac:dyDescent="0.25">
      <c r="H169" s="2" t="s">
        <v>48</v>
      </c>
      <c r="J169" t="s">
        <v>82</v>
      </c>
      <c r="L169" t="s">
        <v>168</v>
      </c>
    </row>
    <row r="170" spans="8:12" x14ac:dyDescent="0.25">
      <c r="H170" s="2" t="s">
        <v>51</v>
      </c>
      <c r="J170" t="s">
        <v>384</v>
      </c>
      <c r="L170" t="s">
        <v>101</v>
      </c>
    </row>
    <row r="171" spans="8:12" x14ac:dyDescent="0.25">
      <c r="H171" s="2" t="s">
        <v>54</v>
      </c>
      <c r="J171" t="s">
        <v>88</v>
      </c>
      <c r="L171" t="s">
        <v>171</v>
      </c>
    </row>
    <row r="172" spans="8:12" x14ac:dyDescent="0.25">
      <c r="H172" s="2" t="s">
        <v>56</v>
      </c>
      <c r="J172" t="s">
        <v>185</v>
      </c>
      <c r="L172" t="s">
        <v>173</v>
      </c>
    </row>
    <row r="173" spans="8:12" x14ac:dyDescent="0.25">
      <c r="H173" s="2" t="s">
        <v>60</v>
      </c>
      <c r="J173" t="s">
        <v>386</v>
      </c>
      <c r="L173" t="s">
        <v>175</v>
      </c>
    </row>
    <row r="174" spans="8:12" x14ac:dyDescent="0.25">
      <c r="H174" s="2" t="s">
        <v>63</v>
      </c>
      <c r="J174" t="s">
        <v>122</v>
      </c>
      <c r="L174" t="s">
        <v>443</v>
      </c>
    </row>
    <row r="175" spans="8:12" x14ac:dyDescent="0.25">
      <c r="H175" s="2" t="s">
        <v>64</v>
      </c>
      <c r="J175" t="s">
        <v>123</v>
      </c>
      <c r="L175" t="s">
        <v>176</v>
      </c>
    </row>
    <row r="176" spans="8:12" x14ac:dyDescent="0.25">
      <c r="H176" s="2" t="s">
        <v>68</v>
      </c>
      <c r="J176" t="s">
        <v>127</v>
      </c>
      <c r="L176" t="s">
        <v>177</v>
      </c>
    </row>
    <row r="177" spans="8:12" x14ac:dyDescent="0.25">
      <c r="H177" s="2" t="s">
        <v>71</v>
      </c>
      <c r="J177" t="s">
        <v>135</v>
      </c>
      <c r="L177" t="s">
        <v>181</v>
      </c>
    </row>
    <row r="178" spans="8:12" x14ac:dyDescent="0.25">
      <c r="H178" s="2" t="s">
        <v>75</v>
      </c>
      <c r="J178" t="s">
        <v>136</v>
      </c>
      <c r="L178" t="s">
        <v>444</v>
      </c>
    </row>
    <row r="179" spans="8:12" x14ac:dyDescent="0.25">
      <c r="H179" s="2" t="s">
        <v>76</v>
      </c>
      <c r="J179" t="s">
        <v>139</v>
      </c>
      <c r="L179" t="s">
        <v>182</v>
      </c>
    </row>
    <row r="180" spans="8:12" x14ac:dyDescent="0.25">
      <c r="H180" s="2" t="s">
        <v>77</v>
      </c>
      <c r="J180" t="s">
        <v>388</v>
      </c>
      <c r="L180" t="s">
        <v>183</v>
      </c>
    </row>
    <row r="181" spans="8:12" x14ac:dyDescent="0.25">
      <c r="H181" s="2" t="s">
        <v>79</v>
      </c>
      <c r="J181" t="s">
        <v>146</v>
      </c>
      <c r="L181" t="s">
        <v>184</v>
      </c>
    </row>
    <row r="182" spans="8:12" x14ac:dyDescent="0.25">
      <c r="H182" s="2" t="s">
        <v>88</v>
      </c>
      <c r="J182" t="s">
        <v>154</v>
      </c>
      <c r="L182" t="s">
        <v>65</v>
      </c>
    </row>
    <row r="183" spans="8:12" x14ac:dyDescent="0.25">
      <c r="H183" s="2" t="s">
        <v>100</v>
      </c>
      <c r="J183" t="s">
        <v>60</v>
      </c>
      <c r="L183" t="s">
        <v>186</v>
      </c>
    </row>
    <row r="184" spans="8:12" x14ac:dyDescent="0.25">
      <c r="H184" s="2" t="s">
        <v>106</v>
      </c>
      <c r="J184" t="s">
        <v>395</v>
      </c>
      <c r="L184" t="s">
        <v>187</v>
      </c>
    </row>
    <row r="185" spans="8:12" x14ac:dyDescent="0.25">
      <c r="H185" s="2" t="s">
        <v>117</v>
      </c>
      <c r="J185" t="s">
        <v>396</v>
      </c>
      <c r="L185" t="s">
        <v>188</v>
      </c>
    </row>
    <row r="186" spans="8:12" x14ac:dyDescent="0.25">
      <c r="H186" s="2" t="s">
        <v>118</v>
      </c>
      <c r="J186" t="s">
        <v>397</v>
      </c>
      <c r="L186" t="s">
        <v>190</v>
      </c>
    </row>
    <row r="187" spans="8:12" x14ac:dyDescent="0.25">
      <c r="H187" s="2" t="s">
        <v>120</v>
      </c>
      <c r="J187" t="s">
        <v>167</v>
      </c>
      <c r="L187" t="s">
        <v>445</v>
      </c>
    </row>
    <row r="188" spans="8:12" x14ac:dyDescent="0.25">
      <c r="H188" s="2" t="s">
        <v>121</v>
      </c>
      <c r="J188" t="s">
        <v>103</v>
      </c>
      <c r="L188" t="s">
        <v>446</v>
      </c>
    </row>
    <row r="189" spans="8:12" x14ac:dyDescent="0.25">
      <c r="H189" s="2" t="s">
        <v>122</v>
      </c>
      <c r="J189" t="s">
        <v>398</v>
      </c>
      <c r="L189" t="s">
        <v>115</v>
      </c>
    </row>
    <row r="190" spans="8:12" x14ac:dyDescent="0.25">
      <c r="H190" s="2" t="s">
        <v>129</v>
      </c>
      <c r="J190" t="s">
        <v>182</v>
      </c>
      <c r="L190" t="s">
        <v>461</v>
      </c>
    </row>
    <row r="191" spans="8:12" x14ac:dyDescent="0.25">
      <c r="H191" s="2" t="s">
        <v>133</v>
      </c>
      <c r="J191" t="s">
        <v>189</v>
      </c>
    </row>
    <row r="192" spans="8:12" x14ac:dyDescent="0.25">
      <c r="H192" s="2" t="s">
        <v>135</v>
      </c>
    </row>
    <row r="193" spans="8:8" x14ac:dyDescent="0.25">
      <c r="H193" s="2" t="s">
        <v>139</v>
      </c>
    </row>
    <row r="194" spans="8:8" x14ac:dyDescent="0.25">
      <c r="H194" s="2" t="s">
        <v>146</v>
      </c>
    </row>
    <row r="195" spans="8:8" x14ac:dyDescent="0.25">
      <c r="H195" s="2" t="s">
        <v>154</v>
      </c>
    </row>
    <row r="196" spans="8:8" x14ac:dyDescent="0.25">
      <c r="H196" s="2" t="s">
        <v>157</v>
      </c>
    </row>
    <row r="197" spans="8:8" x14ac:dyDescent="0.25">
      <c r="H197" s="2" t="s">
        <v>167</v>
      </c>
    </row>
    <row r="198" spans="8:8" x14ac:dyDescent="0.25">
      <c r="H198" s="2" t="s">
        <v>178</v>
      </c>
    </row>
    <row r="199" spans="8:8" x14ac:dyDescent="0.25">
      <c r="H199" s="2" t="s">
        <v>185</v>
      </c>
    </row>
    <row r="200" spans="8:8" x14ac:dyDescent="0.25">
      <c r="H200" s="2" t="s">
        <v>186</v>
      </c>
    </row>
    <row r="201" spans="8:8" x14ac:dyDescent="0.25">
      <c r="H201" s="2" t="s">
        <v>187</v>
      </c>
    </row>
  </sheetData>
  <pageMargins left="0.7" right="0.7" top="0.75" bottom="0.75" header="0.3" footer="0.3"/>
  <pageSetup paperSize="9" orientation="portrait" horizontalDpi="300" verticalDpi="300" r:id="rId1"/>
  <ignoredErrors>
    <ignoredError sqref="N2" calculatedColumn="1"/>
  </ignoredErrors>
  <drawing r:id="rId2"/>
  <tableParts count="5">
    <tablePart r:id="rId3"/>
    <tablePart r:id="rId4"/>
    <tablePart r:id="rId5"/>
    <tablePart r:id="rId6"/>
    <tablePart r:id="rId7"/>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3C24B1-03B7-44D8-A332-47D49398738E}">
  <dimension ref="A1:N817"/>
  <sheetViews>
    <sheetView topLeftCell="G1" workbookViewId="0">
      <selection activeCell="K14" sqref="K14"/>
    </sheetView>
  </sheetViews>
  <sheetFormatPr defaultRowHeight="15" x14ac:dyDescent="0.25"/>
  <cols>
    <col min="1" max="1" width="8" bestFit="1" customWidth="1"/>
    <col min="2" max="2" width="13.42578125" customWidth="1"/>
    <col min="3" max="3" width="10.42578125" bestFit="1" customWidth="1"/>
    <col min="4" max="4" width="10.42578125" customWidth="1"/>
    <col min="5" max="5" width="19.7109375" customWidth="1"/>
    <col min="6" max="6" width="49.5703125" bestFit="1" customWidth="1"/>
    <col min="7" max="9" width="26.5703125" bestFit="1" customWidth="1"/>
    <col min="10" max="10" width="15.85546875" bestFit="1" customWidth="1"/>
    <col min="11" max="11" width="26.5703125" bestFit="1" customWidth="1"/>
    <col min="12" max="12" width="8.85546875" bestFit="1" customWidth="1"/>
    <col min="13" max="13" width="16.28515625" bestFit="1" customWidth="1"/>
    <col min="14" max="14" width="12.42578125" customWidth="1"/>
  </cols>
  <sheetData>
    <row r="1" spans="1:14" x14ac:dyDescent="0.25">
      <c r="A1" s="24" t="s">
        <v>758</v>
      </c>
      <c r="B1" s="24" t="s">
        <v>759</v>
      </c>
      <c r="C1" s="24" t="s">
        <v>760</v>
      </c>
      <c r="D1" s="24" t="s">
        <v>206</v>
      </c>
      <c r="E1" s="24" t="s">
        <v>761</v>
      </c>
      <c r="F1" s="24" t="s">
        <v>754</v>
      </c>
      <c r="G1" s="24" t="s">
        <v>752</v>
      </c>
      <c r="H1" s="25" t="s">
        <v>753</v>
      </c>
      <c r="I1" t="s">
        <v>755</v>
      </c>
      <c r="J1" t="s">
        <v>762</v>
      </c>
      <c r="K1" s="55" t="s">
        <v>756</v>
      </c>
      <c r="L1" t="s">
        <v>763</v>
      </c>
      <c r="M1" t="s">
        <v>764</v>
      </c>
      <c r="N1" t="s">
        <v>765</v>
      </c>
    </row>
    <row r="2" spans="1:14" x14ac:dyDescent="0.25">
      <c r="A2" s="10">
        <v>335982</v>
      </c>
      <c r="B2" s="10" t="s">
        <v>502</v>
      </c>
      <c r="C2" s="53">
        <v>39556</v>
      </c>
      <c r="D2" s="56" t="str">
        <f>LEFT(_xlfn.NUMBERVALUE(TEXT(Table18[[#This Row],[Date]],"yyyy")),4)</f>
        <v>2008</v>
      </c>
      <c r="E2" s="10" t="s">
        <v>503</v>
      </c>
      <c r="F2" s="10" t="s">
        <v>504</v>
      </c>
      <c r="G2" s="10" t="s">
        <v>305</v>
      </c>
      <c r="H2" s="26" t="s">
        <v>259</v>
      </c>
      <c r="I2" t="s">
        <v>305</v>
      </c>
      <c r="J2" t="s">
        <v>505</v>
      </c>
      <c r="K2" t="s">
        <v>259</v>
      </c>
      <c r="L2" t="s">
        <v>506</v>
      </c>
      <c r="M2">
        <v>140</v>
      </c>
      <c r="N2" t="s">
        <v>507</v>
      </c>
    </row>
    <row r="3" spans="1:14" x14ac:dyDescent="0.25">
      <c r="A3" s="27">
        <v>335983</v>
      </c>
      <c r="B3" s="27" t="s">
        <v>511</v>
      </c>
      <c r="C3" s="54">
        <v>39557</v>
      </c>
      <c r="D3" s="56" t="str">
        <f>LEFT(_xlfn.NUMBERVALUE(TEXT(Table18[[#This Row],[Date]],"yyyy")),4)</f>
        <v>2008</v>
      </c>
      <c r="E3" s="27" t="s">
        <v>512</v>
      </c>
      <c r="F3" s="27" t="s">
        <v>513</v>
      </c>
      <c r="G3" s="27" t="s">
        <v>285</v>
      </c>
      <c r="H3" s="28" t="s">
        <v>221</v>
      </c>
      <c r="I3" t="s">
        <v>221</v>
      </c>
      <c r="J3" t="s">
        <v>514</v>
      </c>
      <c r="K3" t="s">
        <v>221</v>
      </c>
      <c r="L3" t="s">
        <v>506</v>
      </c>
      <c r="M3">
        <v>33</v>
      </c>
      <c r="N3" t="s">
        <v>507</v>
      </c>
    </row>
    <row r="4" spans="1:14" x14ac:dyDescent="0.25">
      <c r="A4" s="10">
        <v>335984</v>
      </c>
      <c r="B4" s="10" t="s">
        <v>517</v>
      </c>
      <c r="C4" s="53">
        <v>39557</v>
      </c>
      <c r="D4" s="56" t="str">
        <f>LEFT(_xlfn.NUMBERVALUE(TEXT(Table18[[#This Row],[Date]],"yyyy")),4)</f>
        <v>2008</v>
      </c>
      <c r="E4" s="10" t="s">
        <v>518</v>
      </c>
      <c r="F4" s="10" t="s">
        <v>519</v>
      </c>
      <c r="G4" s="10" t="s">
        <v>242</v>
      </c>
      <c r="H4" s="26" t="s">
        <v>294</v>
      </c>
      <c r="I4" t="s">
        <v>294</v>
      </c>
      <c r="J4" t="s">
        <v>514</v>
      </c>
      <c r="K4" t="s">
        <v>242</v>
      </c>
      <c r="L4" t="s">
        <v>521</v>
      </c>
      <c r="M4">
        <v>9</v>
      </c>
      <c r="N4" t="s">
        <v>507</v>
      </c>
    </row>
    <row r="5" spans="1:14" x14ac:dyDescent="0.25">
      <c r="A5" s="27">
        <v>335985</v>
      </c>
      <c r="B5" s="27" t="s">
        <v>524</v>
      </c>
      <c r="C5" s="54">
        <v>39558</v>
      </c>
      <c r="D5" s="56" t="str">
        <f>LEFT(_xlfn.NUMBERVALUE(TEXT(Table18[[#This Row],[Date]],"yyyy")),4)</f>
        <v>2008</v>
      </c>
      <c r="E5" s="27" t="s">
        <v>525</v>
      </c>
      <c r="F5" s="27" t="s">
        <v>526</v>
      </c>
      <c r="G5" s="27" t="s">
        <v>275</v>
      </c>
      <c r="H5" s="28" t="s">
        <v>305</v>
      </c>
      <c r="I5" t="s">
        <v>275</v>
      </c>
      <c r="J5" t="s">
        <v>514</v>
      </c>
      <c r="K5" t="s">
        <v>305</v>
      </c>
      <c r="L5" t="s">
        <v>521</v>
      </c>
      <c r="M5">
        <v>5</v>
      </c>
      <c r="N5" t="s">
        <v>507</v>
      </c>
    </row>
    <row r="6" spans="1:14" x14ac:dyDescent="0.25">
      <c r="A6" s="10">
        <v>335986</v>
      </c>
      <c r="B6" s="10" t="s">
        <v>529</v>
      </c>
      <c r="C6" s="53">
        <v>39558</v>
      </c>
      <c r="D6" s="56" t="str">
        <f>LEFT(_xlfn.NUMBERVALUE(TEXT(Table18[[#This Row],[Date]],"yyyy")),4)</f>
        <v>2008</v>
      </c>
      <c r="E6" s="10" t="s">
        <v>530</v>
      </c>
      <c r="F6" s="10" t="s">
        <v>531</v>
      </c>
      <c r="G6" s="10" t="s">
        <v>259</v>
      </c>
      <c r="H6" s="26" t="s">
        <v>313</v>
      </c>
      <c r="I6" t="s">
        <v>313</v>
      </c>
      <c r="J6" t="s">
        <v>514</v>
      </c>
      <c r="K6" t="s">
        <v>259</v>
      </c>
      <c r="L6" t="s">
        <v>521</v>
      </c>
      <c r="M6">
        <v>5</v>
      </c>
      <c r="N6" t="s">
        <v>507</v>
      </c>
    </row>
    <row r="7" spans="1:14" x14ac:dyDescent="0.25">
      <c r="A7" s="27">
        <v>335987</v>
      </c>
      <c r="B7" s="27" t="s">
        <v>535</v>
      </c>
      <c r="C7" s="54">
        <v>39559</v>
      </c>
      <c r="D7" s="56" t="str">
        <f>LEFT(_xlfn.NUMBERVALUE(TEXT(Table18[[#This Row],[Date]],"yyyy")),4)</f>
        <v>2008</v>
      </c>
      <c r="E7" s="27" t="s">
        <v>360</v>
      </c>
      <c r="F7" s="27" t="s">
        <v>536</v>
      </c>
      <c r="G7" s="27" t="s">
        <v>294</v>
      </c>
      <c r="H7" s="28" t="s">
        <v>285</v>
      </c>
      <c r="I7" t="s">
        <v>285</v>
      </c>
      <c r="J7" t="s">
        <v>514</v>
      </c>
      <c r="K7" t="s">
        <v>294</v>
      </c>
      <c r="L7" t="s">
        <v>521</v>
      </c>
      <c r="M7">
        <v>6</v>
      </c>
      <c r="N7" t="s">
        <v>507</v>
      </c>
    </row>
    <row r="8" spans="1:14" x14ac:dyDescent="0.25">
      <c r="A8" s="10">
        <v>335988</v>
      </c>
      <c r="B8" s="10" t="s">
        <v>538</v>
      </c>
      <c r="C8" s="53">
        <v>39560</v>
      </c>
      <c r="D8" s="56" t="str">
        <f>LEFT(_xlfn.NUMBERVALUE(TEXT(Table18[[#This Row],[Date]],"yyyy")),4)</f>
        <v>2008</v>
      </c>
      <c r="E8" s="10" t="s">
        <v>539</v>
      </c>
      <c r="F8" s="10" t="s">
        <v>540</v>
      </c>
      <c r="G8" s="10" t="s">
        <v>313</v>
      </c>
      <c r="H8" s="26" t="s">
        <v>242</v>
      </c>
      <c r="I8" t="s">
        <v>313</v>
      </c>
      <c r="J8" t="s">
        <v>514</v>
      </c>
      <c r="K8" t="s">
        <v>242</v>
      </c>
      <c r="L8" t="s">
        <v>521</v>
      </c>
      <c r="M8">
        <v>9</v>
      </c>
      <c r="N8" t="s">
        <v>507</v>
      </c>
    </row>
    <row r="9" spans="1:14" x14ac:dyDescent="0.25">
      <c r="A9" s="27">
        <v>335989</v>
      </c>
      <c r="B9" s="27" t="s">
        <v>543</v>
      </c>
      <c r="C9" s="54">
        <v>39561</v>
      </c>
      <c r="D9" s="56" t="str">
        <f>LEFT(_xlfn.NUMBERVALUE(TEXT(Table18[[#This Row],[Date]],"yyyy")),4)</f>
        <v>2008</v>
      </c>
      <c r="E9" s="27" t="s">
        <v>544</v>
      </c>
      <c r="F9" s="27" t="s">
        <v>545</v>
      </c>
      <c r="G9" s="27" t="s">
        <v>221</v>
      </c>
      <c r="H9" s="28" t="s">
        <v>275</v>
      </c>
      <c r="I9" t="s">
        <v>275</v>
      </c>
      <c r="J9" t="s">
        <v>505</v>
      </c>
      <c r="K9" t="s">
        <v>221</v>
      </c>
      <c r="L9" t="s">
        <v>506</v>
      </c>
      <c r="M9">
        <v>6</v>
      </c>
      <c r="N9" t="s">
        <v>507</v>
      </c>
    </row>
    <row r="10" spans="1:14" x14ac:dyDescent="0.25">
      <c r="A10" s="10">
        <v>335990</v>
      </c>
      <c r="B10" s="10" t="s">
        <v>538</v>
      </c>
      <c r="C10" s="53">
        <v>39562</v>
      </c>
      <c r="D10" s="56" t="str">
        <f>LEFT(_xlfn.NUMBERVALUE(TEXT(Table18[[#This Row],[Date]],"yyyy")),4)</f>
        <v>2008</v>
      </c>
      <c r="E10" s="10" t="s">
        <v>445</v>
      </c>
      <c r="F10" s="10" t="s">
        <v>540</v>
      </c>
      <c r="G10" s="10" t="s">
        <v>313</v>
      </c>
      <c r="H10" s="26" t="s">
        <v>294</v>
      </c>
      <c r="I10" t="s">
        <v>294</v>
      </c>
      <c r="J10" t="s">
        <v>505</v>
      </c>
      <c r="K10" t="s">
        <v>294</v>
      </c>
      <c r="L10" t="s">
        <v>521</v>
      </c>
      <c r="M10">
        <v>3</v>
      </c>
      <c r="N10" t="s">
        <v>507</v>
      </c>
    </row>
    <row r="11" spans="1:14" x14ac:dyDescent="0.25">
      <c r="A11" s="27">
        <v>335991</v>
      </c>
      <c r="B11" s="27" t="s">
        <v>511</v>
      </c>
      <c r="C11" s="54">
        <v>39563</v>
      </c>
      <c r="D11" s="56" t="str">
        <f>LEFT(_xlfn.NUMBERVALUE(TEXT(Table18[[#This Row],[Date]],"yyyy")),4)</f>
        <v>2008</v>
      </c>
      <c r="E11" s="27" t="s">
        <v>546</v>
      </c>
      <c r="F11" s="27" t="s">
        <v>513</v>
      </c>
      <c r="G11" s="27" t="s">
        <v>285</v>
      </c>
      <c r="H11" s="28" t="s">
        <v>275</v>
      </c>
      <c r="I11" t="s">
        <v>275</v>
      </c>
      <c r="J11" t="s">
        <v>505</v>
      </c>
      <c r="K11" t="s">
        <v>285</v>
      </c>
      <c r="L11" t="s">
        <v>506</v>
      </c>
      <c r="M11">
        <v>66</v>
      </c>
      <c r="N11" t="s">
        <v>507</v>
      </c>
    </row>
    <row r="12" spans="1:14" x14ac:dyDescent="0.25">
      <c r="A12" s="10">
        <v>335992</v>
      </c>
      <c r="B12" s="10" t="s">
        <v>502</v>
      </c>
      <c r="C12" s="53">
        <v>39564</v>
      </c>
      <c r="D12" s="56" t="str">
        <f>LEFT(_xlfn.NUMBERVALUE(TEXT(Table18[[#This Row],[Date]],"yyyy")),4)</f>
        <v>2008</v>
      </c>
      <c r="E12" s="10" t="s">
        <v>360</v>
      </c>
      <c r="F12" s="10" t="s">
        <v>504</v>
      </c>
      <c r="G12" s="10" t="s">
        <v>305</v>
      </c>
      <c r="H12" s="26" t="s">
        <v>294</v>
      </c>
      <c r="I12" t="s">
        <v>294</v>
      </c>
      <c r="J12" t="s">
        <v>505</v>
      </c>
      <c r="K12" t="s">
        <v>294</v>
      </c>
      <c r="L12" t="s">
        <v>521</v>
      </c>
      <c r="M12">
        <v>7</v>
      </c>
      <c r="N12" t="s">
        <v>507</v>
      </c>
    </row>
    <row r="13" spans="1:14" x14ac:dyDescent="0.25">
      <c r="A13" s="27">
        <v>335993</v>
      </c>
      <c r="B13" s="27" t="s">
        <v>543</v>
      </c>
      <c r="C13" s="54">
        <v>39564</v>
      </c>
      <c r="D13" s="56" t="str">
        <f>LEFT(_xlfn.NUMBERVALUE(TEXT(Table18[[#This Row],[Date]],"yyyy")),4)</f>
        <v>2008</v>
      </c>
      <c r="E13" s="27" t="s">
        <v>547</v>
      </c>
      <c r="F13" s="27" t="s">
        <v>545</v>
      </c>
      <c r="G13" s="27" t="s">
        <v>221</v>
      </c>
      <c r="H13" s="28" t="s">
        <v>259</v>
      </c>
      <c r="I13" t="s">
        <v>259</v>
      </c>
      <c r="J13" t="s">
        <v>514</v>
      </c>
      <c r="K13" t="s">
        <v>221</v>
      </c>
      <c r="L13" t="s">
        <v>521</v>
      </c>
      <c r="M13">
        <v>9</v>
      </c>
      <c r="N13" t="s">
        <v>507</v>
      </c>
    </row>
    <row r="14" spans="1:14" x14ac:dyDescent="0.25">
      <c r="A14" s="10">
        <v>335994</v>
      </c>
      <c r="B14" s="10" t="s">
        <v>524</v>
      </c>
      <c r="C14" s="53">
        <v>39565</v>
      </c>
      <c r="D14" s="56" t="str">
        <f>LEFT(_xlfn.NUMBERVALUE(TEXT(Table18[[#This Row],[Date]],"yyyy")),4)</f>
        <v>2008</v>
      </c>
      <c r="E14" s="10" t="s">
        <v>549</v>
      </c>
      <c r="F14" s="10" t="s">
        <v>550</v>
      </c>
      <c r="G14" s="10" t="s">
        <v>275</v>
      </c>
      <c r="H14" s="26" t="s">
        <v>313</v>
      </c>
      <c r="I14" t="s">
        <v>313</v>
      </c>
      <c r="J14" t="s">
        <v>505</v>
      </c>
      <c r="K14" t="s">
        <v>313</v>
      </c>
      <c r="L14" t="s">
        <v>521</v>
      </c>
      <c r="M14">
        <v>10</v>
      </c>
      <c r="N14" t="s">
        <v>507</v>
      </c>
    </row>
    <row r="15" spans="1:14" x14ac:dyDescent="0.25">
      <c r="A15" s="27">
        <v>335995</v>
      </c>
      <c r="B15" s="27" t="s">
        <v>511</v>
      </c>
      <c r="C15" s="54">
        <v>39565</v>
      </c>
      <c r="D15" s="56" t="str">
        <f>LEFT(_xlfn.NUMBERVALUE(TEXT(Table18[[#This Row],[Date]],"yyyy")),4)</f>
        <v>2008</v>
      </c>
      <c r="E15" s="27" t="s">
        <v>551</v>
      </c>
      <c r="F15" s="27" t="s">
        <v>513</v>
      </c>
      <c r="G15" s="27" t="s">
        <v>285</v>
      </c>
      <c r="H15" s="28" t="s">
        <v>242</v>
      </c>
      <c r="I15" t="s">
        <v>242</v>
      </c>
      <c r="J15" t="s">
        <v>514</v>
      </c>
      <c r="K15" t="s">
        <v>285</v>
      </c>
      <c r="L15" t="s">
        <v>521</v>
      </c>
      <c r="M15">
        <v>4</v>
      </c>
      <c r="N15" t="s">
        <v>507</v>
      </c>
    </row>
    <row r="16" spans="1:14" x14ac:dyDescent="0.25">
      <c r="A16" s="10">
        <v>335996</v>
      </c>
      <c r="B16" s="10" t="s">
        <v>502</v>
      </c>
      <c r="C16" s="53">
        <v>39566</v>
      </c>
      <c r="D16" s="56" t="str">
        <f>LEFT(_xlfn.NUMBERVALUE(TEXT(Table18[[#This Row],[Date]],"yyyy")),4)</f>
        <v>2008</v>
      </c>
      <c r="E16" s="10" t="s">
        <v>15</v>
      </c>
      <c r="F16" s="10" t="s">
        <v>504</v>
      </c>
      <c r="G16" s="10" t="s">
        <v>305</v>
      </c>
      <c r="H16" s="26" t="s">
        <v>221</v>
      </c>
      <c r="I16" t="s">
        <v>221</v>
      </c>
      <c r="J16" t="s">
        <v>514</v>
      </c>
      <c r="K16" t="s">
        <v>221</v>
      </c>
      <c r="L16" t="s">
        <v>506</v>
      </c>
      <c r="M16">
        <v>13</v>
      </c>
      <c r="N16" t="s">
        <v>507</v>
      </c>
    </row>
    <row r="17" spans="1:14" x14ac:dyDescent="0.25">
      <c r="A17" s="27">
        <v>335997</v>
      </c>
      <c r="B17" s="27" t="s">
        <v>529</v>
      </c>
      <c r="C17" s="54">
        <v>39567</v>
      </c>
      <c r="D17" s="56" t="str">
        <f>LEFT(_xlfn.NUMBERVALUE(TEXT(Table18[[#This Row],[Date]],"yyyy")),4)</f>
        <v>2008</v>
      </c>
      <c r="E17" s="27" t="s">
        <v>554</v>
      </c>
      <c r="F17" s="27" t="s">
        <v>531</v>
      </c>
      <c r="G17" s="27" t="s">
        <v>259</v>
      </c>
      <c r="H17" s="28" t="s">
        <v>275</v>
      </c>
      <c r="I17" t="s">
        <v>259</v>
      </c>
      <c r="J17" t="s">
        <v>514</v>
      </c>
      <c r="K17" t="s">
        <v>275</v>
      </c>
      <c r="L17" t="s">
        <v>521</v>
      </c>
      <c r="M17">
        <v>7</v>
      </c>
      <c r="N17" t="s">
        <v>507</v>
      </c>
    </row>
    <row r="18" spans="1:14" x14ac:dyDescent="0.25">
      <c r="A18" s="10">
        <v>335998</v>
      </c>
      <c r="B18" s="10" t="s">
        <v>517</v>
      </c>
      <c r="C18" s="53">
        <v>39568</v>
      </c>
      <c r="D18" s="56" t="str">
        <f>LEFT(_xlfn.NUMBERVALUE(TEXT(Table18[[#This Row],[Date]],"yyyy")),4)</f>
        <v>2008</v>
      </c>
      <c r="E18" s="10" t="s">
        <v>555</v>
      </c>
      <c r="F18" s="10" t="s">
        <v>519</v>
      </c>
      <c r="G18" s="10" t="s">
        <v>242</v>
      </c>
      <c r="H18" s="26" t="s">
        <v>305</v>
      </c>
      <c r="I18" t="s">
        <v>305</v>
      </c>
      <c r="J18" t="s">
        <v>505</v>
      </c>
      <c r="K18" t="s">
        <v>242</v>
      </c>
      <c r="L18" t="s">
        <v>506</v>
      </c>
      <c r="M18">
        <v>10</v>
      </c>
      <c r="N18" t="s">
        <v>507</v>
      </c>
    </row>
    <row r="19" spans="1:14" x14ac:dyDescent="0.25">
      <c r="A19" s="27">
        <v>335999</v>
      </c>
      <c r="B19" s="27" t="s">
        <v>538</v>
      </c>
      <c r="C19" s="54">
        <v>39569</v>
      </c>
      <c r="D19" s="56" t="str">
        <f>LEFT(_xlfn.NUMBERVALUE(TEXT(Table18[[#This Row],[Date]],"yyyy")),4)</f>
        <v>2008</v>
      </c>
      <c r="E19" s="27" t="s">
        <v>556</v>
      </c>
      <c r="F19" s="27" t="s">
        <v>540</v>
      </c>
      <c r="G19" s="27" t="s">
        <v>313</v>
      </c>
      <c r="H19" s="28" t="s">
        <v>285</v>
      </c>
      <c r="I19" t="s">
        <v>285</v>
      </c>
      <c r="J19" t="s">
        <v>505</v>
      </c>
      <c r="K19" t="s">
        <v>285</v>
      </c>
      <c r="L19" t="s">
        <v>521</v>
      </c>
      <c r="M19">
        <v>7</v>
      </c>
      <c r="N19" t="s">
        <v>507</v>
      </c>
    </row>
    <row r="20" spans="1:14" x14ac:dyDescent="0.25">
      <c r="A20" s="10">
        <v>336000</v>
      </c>
      <c r="B20" s="10" t="s">
        <v>535</v>
      </c>
      <c r="C20" s="53">
        <v>39569</v>
      </c>
      <c r="D20" s="56" t="str">
        <f>LEFT(_xlfn.NUMBERVALUE(TEXT(Table18[[#This Row],[Date]],"yyyy")),4)</f>
        <v>2008</v>
      </c>
      <c r="E20" s="10" t="s">
        <v>557</v>
      </c>
      <c r="F20" s="10" t="s">
        <v>536</v>
      </c>
      <c r="G20" s="10" t="s">
        <v>294</v>
      </c>
      <c r="H20" s="26" t="s">
        <v>259</v>
      </c>
      <c r="I20" t="s">
        <v>294</v>
      </c>
      <c r="J20" t="s">
        <v>514</v>
      </c>
      <c r="K20" t="s">
        <v>294</v>
      </c>
      <c r="L20" t="s">
        <v>506</v>
      </c>
      <c r="M20">
        <v>45</v>
      </c>
      <c r="N20" t="s">
        <v>507</v>
      </c>
    </row>
    <row r="21" spans="1:14" x14ac:dyDescent="0.25">
      <c r="A21" s="27">
        <v>336001</v>
      </c>
      <c r="B21" s="27" t="s">
        <v>543</v>
      </c>
      <c r="C21" s="54">
        <v>39570</v>
      </c>
      <c r="D21" s="56" t="str">
        <f>LEFT(_xlfn.NUMBERVALUE(TEXT(Table18[[#This Row],[Date]],"yyyy")),4)</f>
        <v>2008</v>
      </c>
      <c r="E21" s="27" t="s">
        <v>539</v>
      </c>
      <c r="F21" s="27" t="s">
        <v>545</v>
      </c>
      <c r="G21" s="27" t="s">
        <v>221</v>
      </c>
      <c r="H21" s="28" t="s">
        <v>242</v>
      </c>
      <c r="I21" t="s">
        <v>221</v>
      </c>
      <c r="J21" t="s">
        <v>514</v>
      </c>
      <c r="K21" t="s">
        <v>242</v>
      </c>
      <c r="L21" t="s">
        <v>521</v>
      </c>
      <c r="M21">
        <v>8</v>
      </c>
      <c r="N21" t="s">
        <v>507</v>
      </c>
    </row>
    <row r="22" spans="1:14" x14ac:dyDescent="0.25">
      <c r="A22" s="10">
        <v>336002</v>
      </c>
      <c r="B22" s="10" t="s">
        <v>538</v>
      </c>
      <c r="C22" s="53">
        <v>39593</v>
      </c>
      <c r="D22" s="56" t="str">
        <f>LEFT(_xlfn.NUMBERVALUE(TEXT(Table18[[#This Row],[Date]],"yyyy")),4)</f>
        <v>2008</v>
      </c>
      <c r="E22" s="10" t="s">
        <v>558</v>
      </c>
      <c r="F22" s="10" t="s">
        <v>540</v>
      </c>
      <c r="G22" s="10" t="s">
        <v>313</v>
      </c>
      <c r="H22" s="26" t="s">
        <v>305</v>
      </c>
      <c r="I22" t="s">
        <v>313</v>
      </c>
      <c r="J22" t="s">
        <v>514</v>
      </c>
      <c r="K22" t="s">
        <v>305</v>
      </c>
      <c r="L22" t="s">
        <v>521</v>
      </c>
      <c r="M22">
        <v>5</v>
      </c>
      <c r="N22" t="s">
        <v>507</v>
      </c>
    </row>
    <row r="23" spans="1:14" x14ac:dyDescent="0.25">
      <c r="A23" s="27">
        <v>336003</v>
      </c>
      <c r="B23" s="27" t="s">
        <v>511</v>
      </c>
      <c r="C23" s="54">
        <v>39571</v>
      </c>
      <c r="D23" s="56" t="str">
        <f>LEFT(_xlfn.NUMBERVALUE(TEXT(Table18[[#This Row],[Date]],"yyyy")),4)</f>
        <v>2008</v>
      </c>
      <c r="E23" s="27" t="s">
        <v>559</v>
      </c>
      <c r="F23" s="27" t="s">
        <v>513</v>
      </c>
      <c r="G23" s="27" t="s">
        <v>285</v>
      </c>
      <c r="H23" s="28" t="s">
        <v>259</v>
      </c>
      <c r="I23" t="s">
        <v>285</v>
      </c>
      <c r="J23" t="s">
        <v>514</v>
      </c>
      <c r="K23" t="s">
        <v>285</v>
      </c>
      <c r="L23" t="s">
        <v>506</v>
      </c>
      <c r="M23">
        <v>9</v>
      </c>
      <c r="N23" t="s">
        <v>507</v>
      </c>
    </row>
    <row r="24" spans="1:14" x14ac:dyDescent="0.25">
      <c r="A24" s="10">
        <v>336004</v>
      </c>
      <c r="B24" s="10" t="s">
        <v>524</v>
      </c>
      <c r="C24" s="53">
        <v>39572</v>
      </c>
      <c r="D24" s="56" t="str">
        <f>LEFT(_xlfn.NUMBERVALUE(TEXT(Table18[[#This Row],[Date]],"yyyy")),4)</f>
        <v>2008</v>
      </c>
      <c r="E24" s="10" t="s">
        <v>560</v>
      </c>
      <c r="F24" s="10" t="s">
        <v>550</v>
      </c>
      <c r="G24" s="10" t="s">
        <v>275</v>
      </c>
      <c r="H24" s="26" t="s">
        <v>242</v>
      </c>
      <c r="I24" t="s">
        <v>242</v>
      </c>
      <c r="J24" t="s">
        <v>505</v>
      </c>
      <c r="K24" t="s">
        <v>275</v>
      </c>
      <c r="L24" t="s">
        <v>506</v>
      </c>
      <c r="M24">
        <v>29</v>
      </c>
      <c r="N24" t="s">
        <v>507</v>
      </c>
    </row>
    <row r="25" spans="1:14" x14ac:dyDescent="0.25">
      <c r="A25" s="27">
        <v>336005</v>
      </c>
      <c r="B25" s="27" t="s">
        <v>535</v>
      </c>
      <c r="C25" s="54">
        <v>39572</v>
      </c>
      <c r="D25" s="56" t="str">
        <f>LEFT(_xlfn.NUMBERVALUE(TEXT(Table18[[#This Row],[Date]],"yyyy")),4)</f>
        <v>2008</v>
      </c>
      <c r="E25" s="27" t="s">
        <v>561</v>
      </c>
      <c r="F25" s="27" t="s">
        <v>536</v>
      </c>
      <c r="G25" s="27" t="s">
        <v>294</v>
      </c>
      <c r="H25" s="28" t="s">
        <v>221</v>
      </c>
      <c r="I25" t="s">
        <v>221</v>
      </c>
      <c r="J25" t="s">
        <v>514</v>
      </c>
      <c r="K25" t="s">
        <v>294</v>
      </c>
      <c r="L25" t="s">
        <v>521</v>
      </c>
      <c r="M25">
        <v>8</v>
      </c>
      <c r="N25" t="s">
        <v>507</v>
      </c>
    </row>
    <row r="26" spans="1:14" x14ac:dyDescent="0.25">
      <c r="A26" s="10">
        <v>336006</v>
      </c>
      <c r="B26" s="10" t="s">
        <v>502</v>
      </c>
      <c r="C26" s="53">
        <v>39573</v>
      </c>
      <c r="D26" s="56" t="str">
        <f>LEFT(_xlfn.NUMBERVALUE(TEXT(Table18[[#This Row],[Date]],"yyyy")),4)</f>
        <v>2008</v>
      </c>
      <c r="E26" s="10" t="s">
        <v>562</v>
      </c>
      <c r="F26" s="10" t="s">
        <v>504</v>
      </c>
      <c r="G26" s="10" t="s">
        <v>305</v>
      </c>
      <c r="H26" s="26" t="s">
        <v>285</v>
      </c>
      <c r="I26" t="s">
        <v>285</v>
      </c>
      <c r="J26" t="s">
        <v>505</v>
      </c>
      <c r="K26" t="s">
        <v>285</v>
      </c>
      <c r="L26" t="s">
        <v>521</v>
      </c>
      <c r="M26">
        <v>6</v>
      </c>
      <c r="N26" t="s">
        <v>507</v>
      </c>
    </row>
    <row r="27" spans="1:14" x14ac:dyDescent="0.25">
      <c r="A27" s="27">
        <v>336007</v>
      </c>
      <c r="B27" s="27" t="s">
        <v>543</v>
      </c>
      <c r="C27" s="54">
        <v>39574</v>
      </c>
      <c r="D27" s="56" t="str">
        <f>LEFT(_xlfn.NUMBERVALUE(TEXT(Table18[[#This Row],[Date]],"yyyy")),4)</f>
        <v>2008</v>
      </c>
      <c r="E27" s="27" t="s">
        <v>549</v>
      </c>
      <c r="F27" s="27" t="s">
        <v>545</v>
      </c>
      <c r="G27" s="27" t="s">
        <v>221</v>
      </c>
      <c r="H27" s="28" t="s">
        <v>313</v>
      </c>
      <c r="I27" t="s">
        <v>313</v>
      </c>
      <c r="J27" t="s">
        <v>505</v>
      </c>
      <c r="K27" t="s">
        <v>313</v>
      </c>
      <c r="L27" t="s">
        <v>521</v>
      </c>
      <c r="M27">
        <v>7</v>
      </c>
      <c r="N27" t="s">
        <v>507</v>
      </c>
    </row>
    <row r="28" spans="1:14" x14ac:dyDescent="0.25">
      <c r="A28" s="10">
        <v>336008</v>
      </c>
      <c r="B28" s="10" t="s">
        <v>524</v>
      </c>
      <c r="C28" s="53">
        <v>39575</v>
      </c>
      <c r="D28" s="56" t="str">
        <f>LEFT(_xlfn.NUMBERVALUE(TEXT(Table18[[#This Row],[Date]],"yyyy")),4)</f>
        <v>2008</v>
      </c>
      <c r="E28" s="10" t="s">
        <v>563</v>
      </c>
      <c r="F28" s="10" t="s">
        <v>550</v>
      </c>
      <c r="G28" s="10" t="s">
        <v>275</v>
      </c>
      <c r="H28" s="26" t="s">
        <v>294</v>
      </c>
      <c r="I28" t="s">
        <v>275</v>
      </c>
      <c r="J28" t="s">
        <v>505</v>
      </c>
      <c r="K28" t="s">
        <v>275</v>
      </c>
      <c r="L28" t="s">
        <v>521</v>
      </c>
      <c r="M28">
        <v>7</v>
      </c>
      <c r="N28" t="s">
        <v>507</v>
      </c>
    </row>
    <row r="29" spans="1:14" x14ac:dyDescent="0.25">
      <c r="A29" s="27">
        <v>336009</v>
      </c>
      <c r="B29" s="27" t="s">
        <v>517</v>
      </c>
      <c r="C29" s="54">
        <v>39576</v>
      </c>
      <c r="D29" s="56" t="str">
        <f>LEFT(_xlfn.NUMBERVALUE(TEXT(Table18[[#This Row],[Date]],"yyyy")),4)</f>
        <v>2008</v>
      </c>
      <c r="E29" s="27" t="s">
        <v>15</v>
      </c>
      <c r="F29" s="27" t="s">
        <v>519</v>
      </c>
      <c r="G29" s="27" t="s">
        <v>242</v>
      </c>
      <c r="H29" s="28" t="s">
        <v>221</v>
      </c>
      <c r="I29" t="s">
        <v>221</v>
      </c>
      <c r="J29" t="s">
        <v>505</v>
      </c>
      <c r="K29" t="s">
        <v>221</v>
      </c>
      <c r="L29" t="s">
        <v>521</v>
      </c>
      <c r="M29">
        <v>4</v>
      </c>
      <c r="N29" t="s">
        <v>507</v>
      </c>
    </row>
    <row r="30" spans="1:14" x14ac:dyDescent="0.25">
      <c r="A30" s="10">
        <v>336010</v>
      </c>
      <c r="B30" s="10" t="s">
        <v>529</v>
      </c>
      <c r="C30" s="53">
        <v>39576</v>
      </c>
      <c r="D30" s="56" t="str">
        <f>LEFT(_xlfn.NUMBERVALUE(TEXT(Table18[[#This Row],[Date]],"yyyy")),4)</f>
        <v>2008</v>
      </c>
      <c r="E30" s="10" t="s">
        <v>564</v>
      </c>
      <c r="F30" s="10" t="s">
        <v>531</v>
      </c>
      <c r="G30" s="10" t="s">
        <v>259</v>
      </c>
      <c r="H30" s="26" t="s">
        <v>305</v>
      </c>
      <c r="I30" t="s">
        <v>259</v>
      </c>
      <c r="J30" t="s">
        <v>514</v>
      </c>
      <c r="K30" t="s">
        <v>259</v>
      </c>
      <c r="L30" t="s">
        <v>506</v>
      </c>
      <c r="M30">
        <v>5</v>
      </c>
      <c r="N30" t="s">
        <v>507</v>
      </c>
    </row>
    <row r="31" spans="1:14" x14ac:dyDescent="0.25">
      <c r="A31" s="27">
        <v>336011</v>
      </c>
      <c r="B31" s="27" t="s">
        <v>535</v>
      </c>
      <c r="C31" s="54">
        <v>39577</v>
      </c>
      <c r="D31" s="56" t="str">
        <f>LEFT(_xlfn.NUMBERVALUE(TEXT(Table18[[#This Row],[Date]],"yyyy")),4)</f>
        <v>2008</v>
      </c>
      <c r="E31" s="27" t="s">
        <v>445</v>
      </c>
      <c r="F31" s="27" t="s">
        <v>536</v>
      </c>
      <c r="G31" s="27" t="s">
        <v>294</v>
      </c>
      <c r="H31" s="28" t="s">
        <v>313</v>
      </c>
      <c r="I31" t="s">
        <v>294</v>
      </c>
      <c r="J31" t="s">
        <v>505</v>
      </c>
      <c r="K31" t="s">
        <v>294</v>
      </c>
      <c r="L31" t="s">
        <v>521</v>
      </c>
      <c r="M31">
        <v>8</v>
      </c>
      <c r="N31" t="s">
        <v>507</v>
      </c>
    </row>
    <row r="32" spans="1:14" x14ac:dyDescent="0.25">
      <c r="A32" s="10">
        <v>336012</v>
      </c>
      <c r="B32" s="10" t="s">
        <v>502</v>
      </c>
      <c r="C32" s="53">
        <v>39596</v>
      </c>
      <c r="D32" s="56" t="str">
        <f>LEFT(_xlfn.NUMBERVALUE(TEXT(Table18[[#This Row],[Date]],"yyyy")),4)</f>
        <v>2008</v>
      </c>
      <c r="E32" s="10" t="s">
        <v>565</v>
      </c>
      <c r="F32" s="10" t="s">
        <v>504</v>
      </c>
      <c r="G32" s="10" t="s">
        <v>305</v>
      </c>
      <c r="H32" s="26" t="s">
        <v>275</v>
      </c>
      <c r="I32" t="s">
        <v>275</v>
      </c>
      <c r="J32" t="s">
        <v>505</v>
      </c>
      <c r="K32" t="s">
        <v>275</v>
      </c>
      <c r="L32" t="s">
        <v>521</v>
      </c>
      <c r="M32">
        <v>9</v>
      </c>
      <c r="N32" t="s">
        <v>507</v>
      </c>
    </row>
    <row r="33" spans="1:14" x14ac:dyDescent="0.25">
      <c r="A33" s="27">
        <v>336013</v>
      </c>
      <c r="B33" s="27" t="s">
        <v>543</v>
      </c>
      <c r="C33" s="54">
        <v>39578</v>
      </c>
      <c r="D33" s="56" t="str">
        <f>LEFT(_xlfn.NUMBERVALUE(TEXT(Table18[[#This Row],[Date]],"yyyy")),4)</f>
        <v>2008</v>
      </c>
      <c r="E33" s="27" t="s">
        <v>566</v>
      </c>
      <c r="F33" s="27" t="s">
        <v>545</v>
      </c>
      <c r="G33" s="27" t="s">
        <v>221</v>
      </c>
      <c r="H33" s="28" t="s">
        <v>285</v>
      </c>
      <c r="I33" t="s">
        <v>285</v>
      </c>
      <c r="J33" t="s">
        <v>505</v>
      </c>
      <c r="K33" t="s">
        <v>221</v>
      </c>
      <c r="L33" t="s">
        <v>506</v>
      </c>
      <c r="M33">
        <v>18</v>
      </c>
      <c r="N33" t="s">
        <v>507</v>
      </c>
    </row>
    <row r="34" spans="1:14" x14ac:dyDescent="0.25">
      <c r="A34" s="10">
        <v>336014</v>
      </c>
      <c r="B34" s="10" t="s">
        <v>538</v>
      </c>
      <c r="C34" s="53">
        <v>39579</v>
      </c>
      <c r="D34" s="56" t="str">
        <f>LEFT(_xlfn.NUMBERVALUE(TEXT(Table18[[#This Row],[Date]],"yyyy")),4)</f>
        <v>2008</v>
      </c>
      <c r="E34" s="10" t="s">
        <v>564</v>
      </c>
      <c r="F34" s="10" t="s">
        <v>540</v>
      </c>
      <c r="G34" s="10" t="s">
        <v>313</v>
      </c>
      <c r="H34" s="26" t="s">
        <v>259</v>
      </c>
      <c r="I34" t="s">
        <v>259</v>
      </c>
      <c r="J34" t="s">
        <v>514</v>
      </c>
      <c r="K34" t="s">
        <v>259</v>
      </c>
      <c r="L34" t="s">
        <v>506</v>
      </c>
      <c r="M34">
        <v>23</v>
      </c>
      <c r="N34" t="s">
        <v>507</v>
      </c>
    </row>
    <row r="35" spans="1:14" x14ac:dyDescent="0.25">
      <c r="A35" s="27">
        <v>336015</v>
      </c>
      <c r="B35" s="27" t="s">
        <v>535</v>
      </c>
      <c r="C35" s="54">
        <v>39579</v>
      </c>
      <c r="D35" s="56" t="str">
        <f>LEFT(_xlfn.NUMBERVALUE(TEXT(Table18[[#This Row],[Date]],"yyyy")),4)</f>
        <v>2008</v>
      </c>
      <c r="E35" s="27" t="s">
        <v>360</v>
      </c>
      <c r="F35" s="27" t="s">
        <v>536</v>
      </c>
      <c r="G35" s="27" t="s">
        <v>294</v>
      </c>
      <c r="H35" s="28" t="s">
        <v>242</v>
      </c>
      <c r="I35" t="s">
        <v>294</v>
      </c>
      <c r="J35" t="s">
        <v>505</v>
      </c>
      <c r="K35" t="s">
        <v>294</v>
      </c>
      <c r="L35" t="s">
        <v>521</v>
      </c>
      <c r="M35">
        <v>3</v>
      </c>
      <c r="N35" t="s">
        <v>507</v>
      </c>
    </row>
    <row r="36" spans="1:14" x14ac:dyDescent="0.25">
      <c r="A36" s="10">
        <v>336016</v>
      </c>
      <c r="B36" s="10" t="s">
        <v>511</v>
      </c>
      <c r="C36" s="53">
        <v>39580</v>
      </c>
      <c r="D36" s="56" t="str">
        <f>LEFT(_xlfn.NUMBERVALUE(TEXT(Table18[[#This Row],[Date]],"yyyy")),4)</f>
        <v>2008</v>
      </c>
      <c r="E36" s="10" t="s">
        <v>556</v>
      </c>
      <c r="F36" s="10" t="s">
        <v>513</v>
      </c>
      <c r="G36" s="10" t="s">
        <v>285</v>
      </c>
      <c r="H36" s="26" t="s">
        <v>305</v>
      </c>
      <c r="I36" t="s">
        <v>305</v>
      </c>
      <c r="J36" t="s">
        <v>514</v>
      </c>
      <c r="K36" t="s">
        <v>285</v>
      </c>
      <c r="L36" t="s">
        <v>521</v>
      </c>
      <c r="M36">
        <v>9</v>
      </c>
      <c r="N36" t="s">
        <v>507</v>
      </c>
    </row>
    <row r="37" spans="1:14" x14ac:dyDescent="0.25">
      <c r="A37" s="27">
        <v>336017</v>
      </c>
      <c r="B37" s="27" t="s">
        <v>529</v>
      </c>
      <c r="C37" s="54">
        <v>39581</v>
      </c>
      <c r="D37" s="56" t="str">
        <f>LEFT(_xlfn.NUMBERVALUE(TEXT(Table18[[#This Row],[Date]],"yyyy")),4)</f>
        <v>2008</v>
      </c>
      <c r="E37" s="27" t="s">
        <v>568</v>
      </c>
      <c r="F37" s="27" t="s">
        <v>531</v>
      </c>
      <c r="G37" s="27" t="s">
        <v>259</v>
      </c>
      <c r="H37" s="28" t="s">
        <v>242</v>
      </c>
      <c r="I37" t="s">
        <v>259</v>
      </c>
      <c r="J37" t="s">
        <v>514</v>
      </c>
      <c r="K37" t="s">
        <v>259</v>
      </c>
      <c r="L37" t="s">
        <v>506</v>
      </c>
      <c r="M37">
        <v>23</v>
      </c>
      <c r="N37" t="s">
        <v>507</v>
      </c>
    </row>
    <row r="38" spans="1:14" x14ac:dyDescent="0.25">
      <c r="A38" s="10">
        <v>336018</v>
      </c>
      <c r="B38" s="10" t="s">
        <v>524</v>
      </c>
      <c r="C38" s="53">
        <v>39582</v>
      </c>
      <c r="D38" s="56" t="str">
        <f>LEFT(_xlfn.NUMBERVALUE(TEXT(Table18[[#This Row],[Date]],"yyyy")),4)</f>
        <v>2008</v>
      </c>
      <c r="E38" s="10" t="s">
        <v>554</v>
      </c>
      <c r="F38" s="10" t="s">
        <v>526</v>
      </c>
      <c r="G38" s="10" t="s">
        <v>275</v>
      </c>
      <c r="H38" s="26" t="s">
        <v>221</v>
      </c>
      <c r="I38" t="s">
        <v>275</v>
      </c>
      <c r="J38" t="s">
        <v>505</v>
      </c>
      <c r="K38" t="s">
        <v>275</v>
      </c>
      <c r="L38" t="s">
        <v>521</v>
      </c>
      <c r="M38">
        <v>9</v>
      </c>
      <c r="N38" t="s">
        <v>507</v>
      </c>
    </row>
    <row r="39" spans="1:14" x14ac:dyDescent="0.25">
      <c r="A39" s="27">
        <v>336019</v>
      </c>
      <c r="B39" s="27" t="s">
        <v>511</v>
      </c>
      <c r="C39" s="54">
        <v>39596</v>
      </c>
      <c r="D39" s="56" t="str">
        <f>LEFT(_xlfn.NUMBERVALUE(TEXT(Table18[[#This Row],[Date]],"yyyy")),4)</f>
        <v>2008</v>
      </c>
      <c r="E39" s="27" t="s">
        <v>556</v>
      </c>
      <c r="F39" s="27" t="s">
        <v>513</v>
      </c>
      <c r="G39" s="27" t="s">
        <v>285</v>
      </c>
      <c r="H39" s="28" t="s">
        <v>294</v>
      </c>
      <c r="I39" t="s">
        <v>294</v>
      </c>
      <c r="J39" t="s">
        <v>505</v>
      </c>
      <c r="K39" t="s">
        <v>285</v>
      </c>
      <c r="L39" t="s">
        <v>506</v>
      </c>
      <c r="M39">
        <v>41</v>
      </c>
      <c r="N39" t="s">
        <v>507</v>
      </c>
    </row>
    <row r="40" spans="1:14" x14ac:dyDescent="0.25">
      <c r="A40" s="10">
        <v>336020</v>
      </c>
      <c r="B40" s="10" t="s">
        <v>517</v>
      </c>
      <c r="C40" s="53">
        <v>39583</v>
      </c>
      <c r="D40" s="56" t="str">
        <f>LEFT(_xlfn.NUMBERVALUE(TEXT(Table18[[#This Row],[Date]],"yyyy")),4)</f>
        <v>2008</v>
      </c>
      <c r="E40" s="10" t="s">
        <v>23</v>
      </c>
      <c r="F40" s="10" t="s">
        <v>519</v>
      </c>
      <c r="G40" s="10" t="s">
        <v>242</v>
      </c>
      <c r="H40" s="26" t="s">
        <v>313</v>
      </c>
      <c r="I40" t="s">
        <v>313</v>
      </c>
      <c r="J40" t="s">
        <v>505</v>
      </c>
      <c r="K40" t="s">
        <v>242</v>
      </c>
      <c r="L40" t="s">
        <v>506</v>
      </c>
      <c r="M40">
        <v>12</v>
      </c>
      <c r="N40" t="s">
        <v>507</v>
      </c>
    </row>
    <row r="41" spans="1:14" x14ac:dyDescent="0.25">
      <c r="A41" s="27">
        <v>336021</v>
      </c>
      <c r="B41" s="27" t="s">
        <v>524</v>
      </c>
      <c r="C41" s="54">
        <v>39584</v>
      </c>
      <c r="D41" s="56" t="str">
        <f>LEFT(_xlfn.NUMBERVALUE(TEXT(Table18[[#This Row],[Date]],"yyyy")),4)</f>
        <v>2008</v>
      </c>
      <c r="E41" s="27" t="s">
        <v>560</v>
      </c>
      <c r="F41" s="27" t="s">
        <v>526</v>
      </c>
      <c r="G41" s="27" t="s">
        <v>275</v>
      </c>
      <c r="H41" s="28" t="s">
        <v>259</v>
      </c>
      <c r="I41" t="s">
        <v>275</v>
      </c>
      <c r="J41" t="s">
        <v>505</v>
      </c>
      <c r="K41" t="s">
        <v>275</v>
      </c>
      <c r="L41" t="s">
        <v>521</v>
      </c>
      <c r="M41">
        <v>8</v>
      </c>
      <c r="N41" t="s">
        <v>507</v>
      </c>
    </row>
    <row r="42" spans="1:14" x14ac:dyDescent="0.25">
      <c r="A42" s="10">
        <v>336022</v>
      </c>
      <c r="B42" s="10" t="s">
        <v>517</v>
      </c>
      <c r="C42" s="53">
        <v>39585</v>
      </c>
      <c r="D42" s="56" t="str">
        <f>LEFT(_xlfn.NUMBERVALUE(TEXT(Table18[[#This Row],[Date]],"yyyy")),4)</f>
        <v>2008</v>
      </c>
      <c r="E42" s="10" t="s">
        <v>569</v>
      </c>
      <c r="F42" s="10" t="s">
        <v>519</v>
      </c>
      <c r="G42" s="10" t="s">
        <v>242</v>
      </c>
      <c r="H42" s="26" t="s">
        <v>285</v>
      </c>
      <c r="I42" t="s">
        <v>242</v>
      </c>
      <c r="J42" t="s">
        <v>514</v>
      </c>
      <c r="K42" t="s">
        <v>285</v>
      </c>
      <c r="L42" t="s">
        <v>506</v>
      </c>
      <c r="M42">
        <v>6</v>
      </c>
      <c r="N42" t="s">
        <v>507</v>
      </c>
    </row>
    <row r="43" spans="1:14" x14ac:dyDescent="0.25">
      <c r="A43" s="27">
        <v>336023</v>
      </c>
      <c r="B43" s="27" t="s">
        <v>535</v>
      </c>
      <c r="C43" s="54">
        <v>39585</v>
      </c>
      <c r="D43" s="56" t="str">
        <f>LEFT(_xlfn.NUMBERVALUE(TEXT(Table18[[#This Row],[Date]],"yyyy")),4)</f>
        <v>2008</v>
      </c>
      <c r="E43" s="27" t="s">
        <v>571</v>
      </c>
      <c r="F43" s="27" t="s">
        <v>536</v>
      </c>
      <c r="G43" s="27" t="s">
        <v>294</v>
      </c>
      <c r="H43" s="28" t="s">
        <v>305</v>
      </c>
      <c r="I43" t="s">
        <v>305</v>
      </c>
      <c r="J43" t="s">
        <v>505</v>
      </c>
      <c r="K43" t="s">
        <v>294</v>
      </c>
      <c r="L43" t="s">
        <v>506</v>
      </c>
      <c r="M43">
        <v>65</v>
      </c>
      <c r="N43" t="s">
        <v>507</v>
      </c>
    </row>
    <row r="44" spans="1:14" x14ac:dyDescent="0.25">
      <c r="A44" s="10">
        <v>336024</v>
      </c>
      <c r="B44" s="10" t="s">
        <v>538</v>
      </c>
      <c r="C44" s="53">
        <v>39586</v>
      </c>
      <c r="D44" s="56" t="str">
        <f>LEFT(_xlfn.NUMBERVALUE(TEXT(Table18[[#This Row],[Date]],"yyyy")),4)</f>
        <v>2008</v>
      </c>
      <c r="E44" s="10" t="s">
        <v>3</v>
      </c>
      <c r="F44" s="10" t="s">
        <v>540</v>
      </c>
      <c r="G44" s="10" t="s">
        <v>313</v>
      </c>
      <c r="H44" s="26" t="s">
        <v>275</v>
      </c>
      <c r="I44" t="s">
        <v>313</v>
      </c>
      <c r="J44" t="s">
        <v>505</v>
      </c>
      <c r="K44" t="s">
        <v>275</v>
      </c>
      <c r="L44" t="s">
        <v>506</v>
      </c>
      <c r="M44">
        <v>25</v>
      </c>
      <c r="N44" t="s">
        <v>507</v>
      </c>
    </row>
    <row r="45" spans="1:14" x14ac:dyDescent="0.25">
      <c r="A45" s="27">
        <v>336025</v>
      </c>
      <c r="B45" s="27" t="s">
        <v>529</v>
      </c>
      <c r="C45" s="54">
        <v>39586</v>
      </c>
      <c r="D45" s="56" t="str">
        <f>LEFT(_xlfn.NUMBERVALUE(TEXT(Table18[[#This Row],[Date]],"yyyy")),4)</f>
        <v>2008</v>
      </c>
      <c r="E45" s="27" t="s">
        <v>572</v>
      </c>
      <c r="F45" s="27" t="s">
        <v>531</v>
      </c>
      <c r="G45" s="27" t="s">
        <v>259</v>
      </c>
      <c r="H45" s="28" t="s">
        <v>221</v>
      </c>
      <c r="I45" t="s">
        <v>259</v>
      </c>
      <c r="J45" t="s">
        <v>514</v>
      </c>
      <c r="K45" t="s">
        <v>221</v>
      </c>
      <c r="L45" t="s">
        <v>506</v>
      </c>
      <c r="M45">
        <v>3</v>
      </c>
      <c r="N45" t="s">
        <v>507</v>
      </c>
    </row>
    <row r="46" spans="1:14" x14ac:dyDescent="0.25">
      <c r="A46" s="10">
        <v>336026</v>
      </c>
      <c r="B46" s="10" t="s">
        <v>502</v>
      </c>
      <c r="C46" s="53">
        <v>39587</v>
      </c>
      <c r="D46" s="56" t="str">
        <f>LEFT(_xlfn.NUMBERVALUE(TEXT(Table18[[#This Row],[Date]],"yyyy")),4)</f>
        <v>2008</v>
      </c>
      <c r="E46" s="10" t="s">
        <v>186</v>
      </c>
      <c r="F46" s="10" t="s">
        <v>504</v>
      </c>
      <c r="G46" s="10" t="s">
        <v>305</v>
      </c>
      <c r="H46" s="26" t="s">
        <v>242</v>
      </c>
      <c r="I46" t="s">
        <v>242</v>
      </c>
      <c r="J46" t="s">
        <v>505</v>
      </c>
      <c r="K46" t="s">
        <v>242</v>
      </c>
      <c r="L46" t="s">
        <v>521</v>
      </c>
      <c r="M46">
        <v>5</v>
      </c>
      <c r="N46" t="s">
        <v>507</v>
      </c>
    </row>
    <row r="47" spans="1:14" x14ac:dyDescent="0.25">
      <c r="A47" s="27">
        <v>336027</v>
      </c>
      <c r="B47" s="27" t="s">
        <v>529</v>
      </c>
      <c r="C47" s="54">
        <v>39588</v>
      </c>
      <c r="D47" s="56" t="str">
        <f>LEFT(_xlfn.NUMBERVALUE(TEXT(Table18[[#This Row],[Date]],"yyyy")),4)</f>
        <v>2008</v>
      </c>
      <c r="E47" s="27" t="s">
        <v>445</v>
      </c>
      <c r="F47" s="27" t="s">
        <v>531</v>
      </c>
      <c r="G47" s="27" t="s">
        <v>259</v>
      </c>
      <c r="H47" s="28" t="s">
        <v>294</v>
      </c>
      <c r="I47" t="s">
        <v>294</v>
      </c>
      <c r="J47" t="s">
        <v>505</v>
      </c>
      <c r="K47" t="s">
        <v>294</v>
      </c>
      <c r="L47" t="s">
        <v>521</v>
      </c>
      <c r="M47">
        <v>6</v>
      </c>
      <c r="N47" t="s">
        <v>507</v>
      </c>
    </row>
    <row r="48" spans="1:14" x14ac:dyDescent="0.25">
      <c r="A48" s="10">
        <v>336028</v>
      </c>
      <c r="B48" s="10" t="s">
        <v>524</v>
      </c>
      <c r="C48" s="53">
        <v>39589</v>
      </c>
      <c r="D48" s="56" t="str">
        <f>LEFT(_xlfn.NUMBERVALUE(TEXT(Table18[[#This Row],[Date]],"yyyy")),4)</f>
        <v>2008</v>
      </c>
      <c r="E48" s="10" t="s">
        <v>556</v>
      </c>
      <c r="F48" s="10" t="s">
        <v>526</v>
      </c>
      <c r="G48" s="10" t="s">
        <v>275</v>
      </c>
      <c r="H48" s="26" t="s">
        <v>285</v>
      </c>
      <c r="I48" t="s">
        <v>275</v>
      </c>
      <c r="J48" t="s">
        <v>505</v>
      </c>
      <c r="K48" t="s">
        <v>285</v>
      </c>
      <c r="L48" t="s">
        <v>506</v>
      </c>
      <c r="M48">
        <v>1</v>
      </c>
      <c r="N48" t="s">
        <v>507</v>
      </c>
    </row>
    <row r="49" spans="1:14" x14ac:dyDescent="0.25">
      <c r="A49" s="27">
        <v>336029</v>
      </c>
      <c r="B49" s="27" t="s">
        <v>543</v>
      </c>
      <c r="C49" s="54">
        <v>39589</v>
      </c>
      <c r="D49" s="56" t="str">
        <f>LEFT(_xlfn.NUMBERVALUE(TEXT(Table18[[#This Row],[Date]],"yyyy")),4)</f>
        <v>2008</v>
      </c>
      <c r="E49" s="27" t="s">
        <v>573</v>
      </c>
      <c r="F49" s="27" t="s">
        <v>545</v>
      </c>
      <c r="G49" s="27" t="s">
        <v>221</v>
      </c>
      <c r="H49" s="28" t="s">
        <v>305</v>
      </c>
      <c r="I49" t="s">
        <v>305</v>
      </c>
      <c r="J49" t="s">
        <v>514</v>
      </c>
      <c r="K49" t="s">
        <v>305</v>
      </c>
      <c r="L49" t="s">
        <v>506</v>
      </c>
      <c r="M49">
        <v>14</v>
      </c>
      <c r="N49" t="s">
        <v>507</v>
      </c>
    </row>
    <row r="50" spans="1:14" x14ac:dyDescent="0.25">
      <c r="A50" s="10">
        <v>336031</v>
      </c>
      <c r="B50" s="10" t="s">
        <v>511</v>
      </c>
      <c r="C50" s="53">
        <v>39591</v>
      </c>
      <c r="D50" s="56" t="str">
        <f>LEFT(_xlfn.NUMBERVALUE(TEXT(Table18[[#This Row],[Date]],"yyyy")),4)</f>
        <v>2008</v>
      </c>
      <c r="E50" s="10" t="s">
        <v>556</v>
      </c>
      <c r="F50" s="10" t="s">
        <v>513</v>
      </c>
      <c r="G50" s="10" t="s">
        <v>285</v>
      </c>
      <c r="H50" s="26" t="s">
        <v>313</v>
      </c>
      <c r="I50" t="s">
        <v>285</v>
      </c>
      <c r="J50" t="s">
        <v>505</v>
      </c>
      <c r="K50" t="s">
        <v>285</v>
      </c>
      <c r="L50" t="s">
        <v>521</v>
      </c>
      <c r="M50">
        <v>6</v>
      </c>
      <c r="N50" t="s">
        <v>507</v>
      </c>
    </row>
    <row r="51" spans="1:14" x14ac:dyDescent="0.25">
      <c r="A51" s="27">
        <v>336032</v>
      </c>
      <c r="B51" s="27" t="s">
        <v>517</v>
      </c>
      <c r="C51" s="54">
        <v>39592</v>
      </c>
      <c r="D51" s="56" t="str">
        <f>LEFT(_xlfn.NUMBERVALUE(TEXT(Table18[[#This Row],[Date]],"yyyy")),4)</f>
        <v>2008</v>
      </c>
      <c r="E51" s="27" t="s">
        <v>53</v>
      </c>
      <c r="F51" s="27" t="s">
        <v>519</v>
      </c>
      <c r="G51" s="27" t="s">
        <v>242</v>
      </c>
      <c r="H51" s="28" t="s">
        <v>275</v>
      </c>
      <c r="I51" t="s">
        <v>242</v>
      </c>
      <c r="J51" t="s">
        <v>505</v>
      </c>
      <c r="K51" t="s">
        <v>242</v>
      </c>
      <c r="L51" t="s">
        <v>521</v>
      </c>
      <c r="M51">
        <v>5</v>
      </c>
      <c r="N51" t="s">
        <v>507</v>
      </c>
    </row>
    <row r="52" spans="1:14" x14ac:dyDescent="0.25">
      <c r="A52" s="10">
        <v>336033</v>
      </c>
      <c r="B52" s="10" t="s">
        <v>543</v>
      </c>
      <c r="C52" s="53">
        <v>39592</v>
      </c>
      <c r="D52" s="56" t="str">
        <f>LEFT(_xlfn.NUMBERVALUE(TEXT(Table18[[#This Row],[Date]],"yyyy")),4)</f>
        <v>2008</v>
      </c>
      <c r="E52" s="10" t="s">
        <v>574</v>
      </c>
      <c r="F52" s="10" t="s">
        <v>545</v>
      </c>
      <c r="G52" s="10" t="s">
        <v>221</v>
      </c>
      <c r="H52" s="26" t="s">
        <v>294</v>
      </c>
      <c r="I52" t="s">
        <v>294</v>
      </c>
      <c r="J52" t="s">
        <v>514</v>
      </c>
      <c r="K52" t="s">
        <v>294</v>
      </c>
      <c r="L52" t="s">
        <v>506</v>
      </c>
      <c r="M52">
        <v>10</v>
      </c>
      <c r="N52" t="s">
        <v>507</v>
      </c>
    </row>
    <row r="53" spans="1:14" x14ac:dyDescent="0.25">
      <c r="A53" s="27">
        <v>336034</v>
      </c>
      <c r="B53" s="27" t="s">
        <v>502</v>
      </c>
      <c r="C53" s="54">
        <v>39571</v>
      </c>
      <c r="D53" s="56" t="str">
        <f>LEFT(_xlfn.NUMBERVALUE(TEXT(Table18[[#This Row],[Date]],"yyyy")),4)</f>
        <v>2008</v>
      </c>
      <c r="E53" s="27" t="s">
        <v>575</v>
      </c>
      <c r="F53" s="27" t="s">
        <v>504</v>
      </c>
      <c r="G53" s="27" t="s">
        <v>305</v>
      </c>
      <c r="H53" s="28" t="s">
        <v>313</v>
      </c>
      <c r="I53" t="s">
        <v>313</v>
      </c>
      <c r="J53" t="s">
        <v>505</v>
      </c>
      <c r="K53" t="s">
        <v>305</v>
      </c>
      <c r="L53" t="s">
        <v>506</v>
      </c>
      <c r="M53">
        <v>3</v>
      </c>
      <c r="N53" t="s">
        <v>507</v>
      </c>
    </row>
    <row r="54" spans="1:14" x14ac:dyDescent="0.25">
      <c r="A54" s="10">
        <v>336035</v>
      </c>
      <c r="B54" s="10" t="s">
        <v>529</v>
      </c>
      <c r="C54" s="53">
        <v>39593</v>
      </c>
      <c r="D54" s="56" t="str">
        <f>LEFT(_xlfn.NUMBERVALUE(TEXT(Table18[[#This Row],[Date]],"yyyy")),4)</f>
        <v>2008</v>
      </c>
      <c r="E54" s="10" t="s">
        <v>576</v>
      </c>
      <c r="F54" s="10" t="s">
        <v>531</v>
      </c>
      <c r="G54" s="10" t="s">
        <v>259</v>
      </c>
      <c r="H54" s="26" t="s">
        <v>285</v>
      </c>
      <c r="I54" t="s">
        <v>285</v>
      </c>
      <c r="J54" t="s">
        <v>514</v>
      </c>
      <c r="K54" t="s">
        <v>259</v>
      </c>
      <c r="L54" t="s">
        <v>521</v>
      </c>
      <c r="M54">
        <v>3</v>
      </c>
      <c r="N54" t="s">
        <v>507</v>
      </c>
    </row>
    <row r="55" spans="1:14" x14ac:dyDescent="0.25">
      <c r="A55" s="27">
        <v>336036</v>
      </c>
      <c r="B55" s="27" t="s">
        <v>535</v>
      </c>
      <c r="C55" s="54">
        <v>39594</v>
      </c>
      <c r="D55" s="56" t="str">
        <f>LEFT(_xlfn.NUMBERVALUE(TEXT(Table18[[#This Row],[Date]],"yyyy")),4)</f>
        <v>2008</v>
      </c>
      <c r="E55" s="27" t="s">
        <v>561</v>
      </c>
      <c r="F55" s="27" t="s">
        <v>536</v>
      </c>
      <c r="G55" s="27" t="s">
        <v>294</v>
      </c>
      <c r="H55" s="28" t="s">
        <v>275</v>
      </c>
      <c r="I55" t="s">
        <v>294</v>
      </c>
      <c r="J55" t="s">
        <v>505</v>
      </c>
      <c r="K55" t="s">
        <v>294</v>
      </c>
      <c r="L55" t="s">
        <v>521</v>
      </c>
      <c r="M55">
        <v>5</v>
      </c>
      <c r="N55" t="s">
        <v>507</v>
      </c>
    </row>
    <row r="56" spans="1:14" x14ac:dyDescent="0.25">
      <c r="A56" s="10">
        <v>336037</v>
      </c>
      <c r="B56" s="10" t="s">
        <v>538</v>
      </c>
      <c r="C56" s="53">
        <v>39595</v>
      </c>
      <c r="D56" s="56" t="str">
        <f>LEFT(_xlfn.NUMBERVALUE(TEXT(Table18[[#This Row],[Date]],"yyyy")),4)</f>
        <v>2008</v>
      </c>
      <c r="E56" s="10" t="s">
        <v>20</v>
      </c>
      <c r="F56" s="10" t="s">
        <v>540</v>
      </c>
      <c r="G56" s="10" t="s">
        <v>313</v>
      </c>
      <c r="H56" s="26" t="s">
        <v>221</v>
      </c>
      <c r="I56" t="s">
        <v>313</v>
      </c>
      <c r="J56" t="s">
        <v>514</v>
      </c>
      <c r="K56" t="s">
        <v>221</v>
      </c>
      <c r="L56" t="s">
        <v>521</v>
      </c>
      <c r="M56">
        <v>7</v>
      </c>
      <c r="N56" t="s">
        <v>507</v>
      </c>
    </row>
    <row r="57" spans="1:14" x14ac:dyDescent="0.25">
      <c r="A57" s="27">
        <v>336038</v>
      </c>
      <c r="B57" s="27" t="s">
        <v>524</v>
      </c>
      <c r="C57" s="54">
        <v>39598</v>
      </c>
      <c r="D57" s="56" t="str">
        <f>LEFT(_xlfn.NUMBERVALUE(TEXT(Table18[[#This Row],[Date]],"yyyy")),4)</f>
        <v>2008</v>
      </c>
      <c r="E57" s="27" t="s">
        <v>360</v>
      </c>
      <c r="F57" s="27" t="s">
        <v>526</v>
      </c>
      <c r="G57" s="27" t="s">
        <v>242</v>
      </c>
      <c r="H57" s="28" t="s">
        <v>294</v>
      </c>
      <c r="I57" t="s">
        <v>242</v>
      </c>
      <c r="J57" t="s">
        <v>505</v>
      </c>
      <c r="K57" t="s">
        <v>294</v>
      </c>
      <c r="L57" t="s">
        <v>506</v>
      </c>
      <c r="M57">
        <v>105</v>
      </c>
      <c r="N57" t="s">
        <v>507</v>
      </c>
    </row>
    <row r="58" spans="1:14" x14ac:dyDescent="0.25">
      <c r="A58" s="10">
        <v>336039</v>
      </c>
      <c r="B58" s="10" t="s">
        <v>524</v>
      </c>
      <c r="C58" s="53">
        <v>39599</v>
      </c>
      <c r="D58" s="56" t="str">
        <f>LEFT(_xlfn.NUMBERVALUE(TEXT(Table18[[#This Row],[Date]],"yyyy")),4)</f>
        <v>2008</v>
      </c>
      <c r="E58" s="10" t="s">
        <v>572</v>
      </c>
      <c r="F58" s="10" t="s">
        <v>526</v>
      </c>
      <c r="G58" s="10" t="s">
        <v>221</v>
      </c>
      <c r="H58" s="26" t="s">
        <v>285</v>
      </c>
      <c r="I58" t="s">
        <v>285</v>
      </c>
      <c r="J58" t="s">
        <v>514</v>
      </c>
      <c r="K58" t="s">
        <v>221</v>
      </c>
      <c r="L58" t="s">
        <v>521</v>
      </c>
      <c r="M58">
        <v>9</v>
      </c>
      <c r="N58" t="s">
        <v>507</v>
      </c>
    </row>
    <row r="59" spans="1:14" x14ac:dyDescent="0.25">
      <c r="A59" s="27">
        <v>336040</v>
      </c>
      <c r="B59" s="27" t="s">
        <v>524</v>
      </c>
      <c r="C59" s="54">
        <v>39600</v>
      </c>
      <c r="D59" s="56" t="str">
        <f>LEFT(_xlfn.NUMBERVALUE(TEXT(Table18[[#This Row],[Date]],"yyyy")),4)</f>
        <v>2008</v>
      </c>
      <c r="E59" s="27" t="s">
        <v>445</v>
      </c>
      <c r="F59" s="27" t="s">
        <v>550</v>
      </c>
      <c r="G59" s="27" t="s">
        <v>221</v>
      </c>
      <c r="H59" s="28" t="s">
        <v>294</v>
      </c>
      <c r="I59" t="s">
        <v>294</v>
      </c>
      <c r="J59" t="s">
        <v>505</v>
      </c>
      <c r="K59" t="s">
        <v>294</v>
      </c>
      <c r="L59" t="s">
        <v>521</v>
      </c>
      <c r="M59">
        <v>3</v>
      </c>
      <c r="N59" t="s">
        <v>507</v>
      </c>
    </row>
    <row r="60" spans="1:14" x14ac:dyDescent="0.25">
      <c r="A60" s="10">
        <v>392181</v>
      </c>
      <c r="B60" s="10" t="s">
        <v>577</v>
      </c>
      <c r="C60" s="53">
        <v>39921</v>
      </c>
      <c r="D60" s="56" t="str">
        <f>LEFT(_xlfn.NUMBERVALUE(TEXT(Table18[[#This Row],[Date]],"yyyy")),4)</f>
        <v>2009</v>
      </c>
      <c r="E60" s="10" t="s">
        <v>578</v>
      </c>
      <c r="F60" s="10" t="s">
        <v>579</v>
      </c>
      <c r="G60" s="10" t="s">
        <v>221</v>
      </c>
      <c r="H60" s="26" t="s">
        <v>275</v>
      </c>
      <c r="I60" t="s">
        <v>221</v>
      </c>
      <c r="J60" t="s">
        <v>505</v>
      </c>
      <c r="K60" t="s">
        <v>275</v>
      </c>
      <c r="L60" t="s">
        <v>506</v>
      </c>
      <c r="M60">
        <v>19</v>
      </c>
      <c r="N60" t="s">
        <v>507</v>
      </c>
    </row>
    <row r="61" spans="1:14" x14ac:dyDescent="0.25">
      <c r="A61" s="27">
        <v>392182</v>
      </c>
      <c r="B61" s="27" t="s">
        <v>577</v>
      </c>
      <c r="C61" s="54">
        <v>39921</v>
      </c>
      <c r="D61" s="56" t="str">
        <f>LEFT(_xlfn.NUMBERVALUE(TEXT(Table18[[#This Row],[Date]],"yyyy")),4)</f>
        <v>2009</v>
      </c>
      <c r="E61" s="27" t="s">
        <v>580</v>
      </c>
      <c r="F61" s="27" t="s">
        <v>579</v>
      </c>
      <c r="G61" s="27" t="s">
        <v>305</v>
      </c>
      <c r="H61" s="28" t="s">
        <v>294</v>
      </c>
      <c r="I61" t="s">
        <v>305</v>
      </c>
      <c r="J61" t="s">
        <v>514</v>
      </c>
      <c r="K61" t="s">
        <v>305</v>
      </c>
      <c r="L61" t="s">
        <v>506</v>
      </c>
      <c r="M61">
        <v>75</v>
      </c>
      <c r="N61" t="s">
        <v>507</v>
      </c>
    </row>
    <row r="62" spans="1:14" x14ac:dyDescent="0.25">
      <c r="A62" s="10">
        <v>392183</v>
      </c>
      <c r="B62" s="10" t="s">
        <v>577</v>
      </c>
      <c r="C62" s="53">
        <v>39922</v>
      </c>
      <c r="D62" s="56" t="str">
        <f>LEFT(_xlfn.NUMBERVALUE(TEXT(Table18[[#This Row],[Date]],"yyyy")),4)</f>
        <v>2009</v>
      </c>
      <c r="E62" s="10" t="s">
        <v>581</v>
      </c>
      <c r="F62" s="10" t="s">
        <v>579</v>
      </c>
      <c r="G62" s="10" t="s">
        <v>242</v>
      </c>
      <c r="H62" s="26" t="s">
        <v>285</v>
      </c>
      <c r="I62" t="s">
        <v>242</v>
      </c>
      <c r="J62" t="s">
        <v>505</v>
      </c>
      <c r="K62" t="s">
        <v>242</v>
      </c>
      <c r="L62" t="s">
        <v>521</v>
      </c>
      <c r="M62">
        <v>10</v>
      </c>
      <c r="N62" t="s">
        <v>507</v>
      </c>
    </row>
    <row r="63" spans="1:14" x14ac:dyDescent="0.25">
      <c r="A63" s="27">
        <v>392184</v>
      </c>
      <c r="B63" s="27" t="s">
        <v>577</v>
      </c>
      <c r="C63" s="54">
        <v>39922</v>
      </c>
      <c r="D63" s="56" t="str">
        <f>LEFT(_xlfn.NUMBERVALUE(TEXT(Table18[[#This Row],[Date]],"yyyy")),4)</f>
        <v>2009</v>
      </c>
      <c r="E63" s="27" t="s">
        <v>583</v>
      </c>
      <c r="F63" s="27" t="s">
        <v>579</v>
      </c>
      <c r="G63" s="27" t="s">
        <v>313</v>
      </c>
      <c r="H63" s="28" t="s">
        <v>259</v>
      </c>
      <c r="I63" t="s">
        <v>259</v>
      </c>
      <c r="J63" t="s">
        <v>514</v>
      </c>
      <c r="K63" t="s">
        <v>313</v>
      </c>
      <c r="L63" t="s">
        <v>521</v>
      </c>
      <c r="M63">
        <v>8</v>
      </c>
      <c r="N63" t="s">
        <v>507</v>
      </c>
    </row>
    <row r="64" spans="1:14" x14ac:dyDescent="0.25">
      <c r="A64" s="10">
        <v>392185</v>
      </c>
      <c r="B64" s="10" t="s">
        <v>584</v>
      </c>
      <c r="C64" s="53">
        <v>39923</v>
      </c>
      <c r="D64" s="56" t="str">
        <f>LEFT(_xlfn.NUMBERVALUE(TEXT(Table18[[#This Row],[Date]],"yyyy")),4)</f>
        <v>2009</v>
      </c>
      <c r="E64" s="10" t="s">
        <v>585</v>
      </c>
      <c r="F64" s="10" t="s">
        <v>586</v>
      </c>
      <c r="G64" s="10" t="s">
        <v>305</v>
      </c>
      <c r="H64" s="26" t="s">
        <v>221</v>
      </c>
      <c r="I64" t="s">
        <v>221</v>
      </c>
      <c r="J64" t="s">
        <v>514</v>
      </c>
      <c r="K64" t="s">
        <v>221</v>
      </c>
      <c r="L64" t="s">
        <v>506</v>
      </c>
      <c r="M64">
        <v>92</v>
      </c>
      <c r="N64" t="s">
        <v>507</v>
      </c>
    </row>
    <row r="65" spans="1:14" x14ac:dyDescent="0.25">
      <c r="A65" s="27">
        <v>392186</v>
      </c>
      <c r="B65" s="27" t="s">
        <v>588</v>
      </c>
      <c r="C65" s="54">
        <v>39924</v>
      </c>
      <c r="D65" s="56" t="str">
        <f>LEFT(_xlfn.NUMBERVALUE(TEXT(Table18[[#This Row],[Date]],"yyyy")),4)</f>
        <v>2009</v>
      </c>
      <c r="E65" s="27" t="s">
        <v>98</v>
      </c>
      <c r="F65" s="27" t="s">
        <v>589</v>
      </c>
      <c r="G65" s="27" t="s">
        <v>285</v>
      </c>
      <c r="H65" s="28" t="s">
        <v>259</v>
      </c>
      <c r="I65" t="s">
        <v>259</v>
      </c>
      <c r="J65" t="s">
        <v>505</v>
      </c>
      <c r="K65" t="s">
        <v>259</v>
      </c>
      <c r="L65" t="s">
        <v>506</v>
      </c>
      <c r="M65">
        <v>11</v>
      </c>
      <c r="N65" t="s">
        <v>507</v>
      </c>
    </row>
    <row r="66" spans="1:14" x14ac:dyDescent="0.25">
      <c r="A66" s="10">
        <v>392188</v>
      </c>
      <c r="B66" s="10" t="s">
        <v>577</v>
      </c>
      <c r="C66" s="53">
        <v>39925</v>
      </c>
      <c r="D66" s="56" t="str">
        <f>LEFT(_xlfn.NUMBERVALUE(TEXT(Table18[[#This Row],[Date]],"yyyy")),4)</f>
        <v>2009</v>
      </c>
      <c r="E66" s="10" t="s">
        <v>549</v>
      </c>
      <c r="F66" s="10" t="s">
        <v>579</v>
      </c>
      <c r="G66" s="10" t="s">
        <v>305</v>
      </c>
      <c r="H66" s="26" t="s">
        <v>313</v>
      </c>
      <c r="I66" t="s">
        <v>313</v>
      </c>
      <c r="J66" t="s">
        <v>514</v>
      </c>
      <c r="K66" t="s">
        <v>313</v>
      </c>
      <c r="L66" t="s">
        <v>506</v>
      </c>
      <c r="M66">
        <v>24</v>
      </c>
      <c r="N66" t="s">
        <v>507</v>
      </c>
    </row>
    <row r="67" spans="1:14" x14ac:dyDescent="0.25">
      <c r="A67" s="27">
        <v>392189</v>
      </c>
      <c r="B67" s="27" t="s">
        <v>588</v>
      </c>
      <c r="C67" s="54">
        <v>39926</v>
      </c>
      <c r="D67" s="56" t="str">
        <f>LEFT(_xlfn.NUMBERVALUE(TEXT(Table18[[#This Row],[Date]],"yyyy")),4)</f>
        <v>2009</v>
      </c>
      <c r="E67" s="27" t="s">
        <v>147</v>
      </c>
      <c r="F67" s="27" t="s">
        <v>589</v>
      </c>
      <c r="G67" s="27" t="s">
        <v>221</v>
      </c>
      <c r="H67" s="28" t="s">
        <v>242</v>
      </c>
      <c r="I67" t="s">
        <v>242</v>
      </c>
      <c r="J67" t="s">
        <v>514</v>
      </c>
      <c r="K67" t="s">
        <v>242</v>
      </c>
      <c r="L67" t="s">
        <v>506</v>
      </c>
      <c r="M67">
        <v>9</v>
      </c>
      <c r="N67" t="s">
        <v>507</v>
      </c>
    </row>
    <row r="68" spans="1:14" x14ac:dyDescent="0.25">
      <c r="A68" s="10">
        <v>392190</v>
      </c>
      <c r="B68" s="10" t="s">
        <v>577</v>
      </c>
      <c r="C68" s="53">
        <v>39926</v>
      </c>
      <c r="D68" s="56" t="str">
        <f>LEFT(_xlfn.NUMBERVALUE(TEXT(Table18[[#This Row],[Date]],"yyyy")),4)</f>
        <v>2009</v>
      </c>
      <c r="E68" s="10" t="s">
        <v>445</v>
      </c>
      <c r="F68" s="10" t="s">
        <v>579</v>
      </c>
      <c r="G68" s="10" t="s">
        <v>259</v>
      </c>
      <c r="H68" s="26" t="s">
        <v>294</v>
      </c>
      <c r="I68" t="s">
        <v>259</v>
      </c>
      <c r="J68" t="s">
        <v>505</v>
      </c>
      <c r="K68" t="s">
        <v>294</v>
      </c>
      <c r="L68" t="s">
        <v>591</v>
      </c>
      <c r="M68" t="s">
        <v>508</v>
      </c>
      <c r="N68" t="s">
        <v>592</v>
      </c>
    </row>
    <row r="69" spans="1:14" x14ac:dyDescent="0.25">
      <c r="A69" s="27">
        <v>392191</v>
      </c>
      <c r="B69" s="27" t="s">
        <v>588</v>
      </c>
      <c r="C69" s="54">
        <v>39927</v>
      </c>
      <c r="D69" s="56" t="str">
        <f>LEFT(_xlfn.NUMBERVALUE(TEXT(Table18[[#This Row],[Date]],"yyyy")),4)</f>
        <v>2009</v>
      </c>
      <c r="E69" s="27" t="s">
        <v>593</v>
      </c>
      <c r="F69" s="27" t="s">
        <v>589</v>
      </c>
      <c r="G69" s="27" t="s">
        <v>305</v>
      </c>
      <c r="H69" s="28" t="s">
        <v>285</v>
      </c>
      <c r="I69" t="s">
        <v>305</v>
      </c>
      <c r="J69" t="s">
        <v>514</v>
      </c>
      <c r="K69" t="s">
        <v>285</v>
      </c>
      <c r="L69" t="s">
        <v>521</v>
      </c>
      <c r="M69">
        <v>7</v>
      </c>
      <c r="N69" t="s">
        <v>507</v>
      </c>
    </row>
    <row r="70" spans="1:14" x14ac:dyDescent="0.25">
      <c r="A70" s="10">
        <v>392192</v>
      </c>
      <c r="B70" s="10" t="s">
        <v>588</v>
      </c>
      <c r="C70" s="53">
        <v>39928</v>
      </c>
      <c r="D70" s="56" t="str">
        <f>LEFT(_xlfn.NUMBERVALUE(TEXT(Table18[[#This Row],[Date]],"yyyy")),4)</f>
        <v>2009</v>
      </c>
      <c r="E70" s="10" t="s">
        <v>595</v>
      </c>
      <c r="F70" s="10" t="s">
        <v>589</v>
      </c>
      <c r="G70" s="10" t="s">
        <v>313</v>
      </c>
      <c r="H70" s="26" t="s">
        <v>275</v>
      </c>
      <c r="I70" t="s">
        <v>313</v>
      </c>
      <c r="J70" t="s">
        <v>514</v>
      </c>
      <c r="K70" t="s">
        <v>313</v>
      </c>
      <c r="L70" t="s">
        <v>506</v>
      </c>
      <c r="M70">
        <v>12</v>
      </c>
      <c r="N70" t="s">
        <v>507</v>
      </c>
    </row>
    <row r="71" spans="1:14" x14ac:dyDescent="0.25">
      <c r="A71" s="27">
        <v>392194</v>
      </c>
      <c r="B71" s="27" t="s">
        <v>584</v>
      </c>
      <c r="C71" s="54">
        <v>39929</v>
      </c>
      <c r="D71" s="56" t="str">
        <f>LEFT(_xlfn.NUMBERVALUE(TEXT(Table18[[#This Row],[Date]],"yyyy")),4)</f>
        <v>2009</v>
      </c>
      <c r="E71" s="27" t="s">
        <v>597</v>
      </c>
      <c r="F71" s="27" t="s">
        <v>586</v>
      </c>
      <c r="G71" s="27" t="s">
        <v>305</v>
      </c>
      <c r="H71" s="28" t="s">
        <v>242</v>
      </c>
      <c r="I71" t="s">
        <v>305</v>
      </c>
      <c r="J71" t="s">
        <v>514</v>
      </c>
      <c r="K71" t="s">
        <v>242</v>
      </c>
      <c r="L71" t="s">
        <v>521</v>
      </c>
      <c r="M71">
        <v>6</v>
      </c>
      <c r="N71" t="s">
        <v>507</v>
      </c>
    </row>
    <row r="72" spans="1:14" x14ac:dyDescent="0.25">
      <c r="A72" s="10">
        <v>392195</v>
      </c>
      <c r="B72" s="10" t="s">
        <v>577</v>
      </c>
      <c r="C72" s="53">
        <v>39929</v>
      </c>
      <c r="D72" s="56" t="str">
        <f>LEFT(_xlfn.NUMBERVALUE(TEXT(Table18[[#This Row],[Date]],"yyyy")),4)</f>
        <v>2009</v>
      </c>
      <c r="E72" s="10" t="s">
        <v>546</v>
      </c>
      <c r="F72" s="10" t="s">
        <v>579</v>
      </c>
      <c r="G72" s="10" t="s">
        <v>285</v>
      </c>
      <c r="H72" s="26" t="s">
        <v>294</v>
      </c>
      <c r="I72" t="s">
        <v>285</v>
      </c>
      <c r="J72" t="s">
        <v>514</v>
      </c>
      <c r="K72" t="s">
        <v>285</v>
      </c>
      <c r="L72" t="s">
        <v>506</v>
      </c>
      <c r="M72">
        <v>27</v>
      </c>
      <c r="N72" t="s">
        <v>507</v>
      </c>
    </row>
    <row r="73" spans="1:14" x14ac:dyDescent="0.25">
      <c r="A73" s="27">
        <v>392196</v>
      </c>
      <c r="B73" s="27" t="s">
        <v>588</v>
      </c>
      <c r="C73" s="54">
        <v>39930</v>
      </c>
      <c r="D73" s="56" t="str">
        <f>LEFT(_xlfn.NUMBERVALUE(TEXT(Table18[[#This Row],[Date]],"yyyy")),4)</f>
        <v>2009</v>
      </c>
      <c r="E73" s="27" t="s">
        <v>599</v>
      </c>
      <c r="F73" s="27" t="s">
        <v>589</v>
      </c>
      <c r="G73" s="27" t="s">
        <v>221</v>
      </c>
      <c r="H73" s="28" t="s">
        <v>313</v>
      </c>
      <c r="I73" t="s">
        <v>313</v>
      </c>
      <c r="J73" t="s">
        <v>505</v>
      </c>
      <c r="K73" t="s">
        <v>313</v>
      </c>
      <c r="L73" t="s">
        <v>521</v>
      </c>
      <c r="M73">
        <v>6</v>
      </c>
      <c r="N73" t="s">
        <v>507</v>
      </c>
    </row>
    <row r="74" spans="1:14" x14ac:dyDescent="0.25">
      <c r="A74" s="10">
        <v>392197</v>
      </c>
      <c r="B74" s="10" t="s">
        <v>584</v>
      </c>
      <c r="C74" s="53">
        <v>39930</v>
      </c>
      <c r="D74" s="56" t="str">
        <f>LEFT(_xlfn.NUMBERVALUE(TEXT(Table18[[#This Row],[Date]],"yyyy")),4)</f>
        <v>2009</v>
      </c>
      <c r="E74" s="10" t="s">
        <v>578</v>
      </c>
      <c r="F74" s="10" t="s">
        <v>586</v>
      </c>
      <c r="G74" s="10" t="s">
        <v>259</v>
      </c>
      <c r="H74" s="26" t="s">
        <v>275</v>
      </c>
      <c r="I74" t="s">
        <v>275</v>
      </c>
      <c r="J74" t="s">
        <v>514</v>
      </c>
      <c r="K74" t="s">
        <v>275</v>
      </c>
      <c r="L74" t="s">
        <v>506</v>
      </c>
      <c r="M74">
        <v>92</v>
      </c>
      <c r="N74" t="s">
        <v>507</v>
      </c>
    </row>
    <row r="75" spans="1:14" x14ac:dyDescent="0.25">
      <c r="A75" s="27">
        <v>392198</v>
      </c>
      <c r="B75" s="27" t="s">
        <v>600</v>
      </c>
      <c r="C75" s="54">
        <v>39931</v>
      </c>
      <c r="D75" s="56" t="str">
        <f>LEFT(_xlfn.NUMBERVALUE(TEXT(Table18[[#This Row],[Date]],"yyyy")),4)</f>
        <v>2009</v>
      </c>
      <c r="E75" s="27" t="s">
        <v>445</v>
      </c>
      <c r="F75" s="27" t="s">
        <v>601</v>
      </c>
      <c r="G75" s="27" t="s">
        <v>242</v>
      </c>
      <c r="H75" s="28" t="s">
        <v>294</v>
      </c>
      <c r="I75" t="s">
        <v>242</v>
      </c>
      <c r="J75" t="s">
        <v>514</v>
      </c>
      <c r="K75" t="s">
        <v>294</v>
      </c>
      <c r="L75" t="s">
        <v>521</v>
      </c>
      <c r="M75">
        <v>5</v>
      </c>
      <c r="N75" t="s">
        <v>507</v>
      </c>
    </row>
    <row r="76" spans="1:14" x14ac:dyDescent="0.25">
      <c r="A76" s="10">
        <v>392199</v>
      </c>
      <c r="B76" s="10" t="s">
        <v>588</v>
      </c>
      <c r="C76" s="53">
        <v>39932</v>
      </c>
      <c r="D76" s="56" t="str">
        <f>LEFT(_xlfn.NUMBERVALUE(TEXT(Table18[[#This Row],[Date]],"yyyy")),4)</f>
        <v>2009</v>
      </c>
      <c r="E76" s="10" t="s">
        <v>525</v>
      </c>
      <c r="F76" s="10" t="s">
        <v>589</v>
      </c>
      <c r="G76" s="10" t="s">
        <v>305</v>
      </c>
      <c r="H76" s="26" t="s">
        <v>259</v>
      </c>
      <c r="I76" t="s">
        <v>259</v>
      </c>
      <c r="J76" t="s">
        <v>514</v>
      </c>
      <c r="K76" t="s">
        <v>305</v>
      </c>
      <c r="L76" t="s">
        <v>521</v>
      </c>
      <c r="M76">
        <v>5</v>
      </c>
      <c r="N76" t="s">
        <v>507</v>
      </c>
    </row>
    <row r="77" spans="1:14" x14ac:dyDescent="0.25">
      <c r="A77" s="27">
        <v>392200</v>
      </c>
      <c r="B77" s="27" t="s">
        <v>588</v>
      </c>
      <c r="C77" s="54">
        <v>39932</v>
      </c>
      <c r="D77" s="56" t="str">
        <f>LEFT(_xlfn.NUMBERVALUE(TEXT(Table18[[#This Row],[Date]],"yyyy")),4)</f>
        <v>2009</v>
      </c>
      <c r="E77" s="27" t="s">
        <v>546</v>
      </c>
      <c r="F77" s="27" t="s">
        <v>589</v>
      </c>
      <c r="G77" s="27" t="s">
        <v>285</v>
      </c>
      <c r="H77" s="28" t="s">
        <v>275</v>
      </c>
      <c r="I77" t="s">
        <v>285</v>
      </c>
      <c r="J77" t="s">
        <v>514</v>
      </c>
      <c r="K77" t="s">
        <v>285</v>
      </c>
      <c r="L77" t="s">
        <v>506</v>
      </c>
      <c r="M77">
        <v>3</v>
      </c>
      <c r="N77" t="s">
        <v>507</v>
      </c>
    </row>
    <row r="78" spans="1:14" x14ac:dyDescent="0.25">
      <c r="A78" s="10">
        <v>392201</v>
      </c>
      <c r="B78" s="10" t="s">
        <v>600</v>
      </c>
      <c r="C78" s="53">
        <v>39933</v>
      </c>
      <c r="D78" s="56" t="str">
        <f>LEFT(_xlfn.NUMBERVALUE(TEXT(Table18[[#This Row],[Date]],"yyyy")),4)</f>
        <v>2009</v>
      </c>
      <c r="E78" s="10" t="s">
        <v>603</v>
      </c>
      <c r="F78" s="10" t="s">
        <v>601</v>
      </c>
      <c r="G78" s="10" t="s">
        <v>313</v>
      </c>
      <c r="H78" s="26" t="s">
        <v>242</v>
      </c>
      <c r="I78" t="s">
        <v>242</v>
      </c>
      <c r="J78" t="s">
        <v>505</v>
      </c>
      <c r="K78" t="s">
        <v>242</v>
      </c>
      <c r="L78" t="s">
        <v>521</v>
      </c>
      <c r="M78">
        <v>6</v>
      </c>
      <c r="N78" t="s">
        <v>507</v>
      </c>
    </row>
    <row r="79" spans="1:14" x14ac:dyDescent="0.25">
      <c r="A79" s="27">
        <v>392202</v>
      </c>
      <c r="B79" s="27" t="s">
        <v>600</v>
      </c>
      <c r="C79" s="54">
        <v>39933</v>
      </c>
      <c r="D79" s="56" t="str">
        <f>LEFT(_xlfn.NUMBERVALUE(TEXT(Table18[[#This Row],[Date]],"yyyy")),4)</f>
        <v>2009</v>
      </c>
      <c r="E79" s="27" t="s">
        <v>20</v>
      </c>
      <c r="F79" s="27" t="s">
        <v>601</v>
      </c>
      <c r="G79" s="27" t="s">
        <v>221</v>
      </c>
      <c r="H79" s="28" t="s">
        <v>294</v>
      </c>
      <c r="I79" t="s">
        <v>294</v>
      </c>
      <c r="J79" t="s">
        <v>505</v>
      </c>
      <c r="K79" t="s">
        <v>221</v>
      </c>
      <c r="L79" t="s">
        <v>506</v>
      </c>
      <c r="M79">
        <v>38</v>
      </c>
      <c r="N79" t="s">
        <v>507</v>
      </c>
    </row>
    <row r="80" spans="1:14" x14ac:dyDescent="0.25">
      <c r="A80" s="10">
        <v>392203</v>
      </c>
      <c r="B80" s="10" t="s">
        <v>604</v>
      </c>
      <c r="C80" s="53">
        <v>39934</v>
      </c>
      <c r="D80" s="56" t="str">
        <f>LEFT(_xlfn.NUMBERVALUE(TEXT(Table18[[#This Row],[Date]],"yyyy")),4)</f>
        <v>2009</v>
      </c>
      <c r="E80" s="10" t="s">
        <v>605</v>
      </c>
      <c r="F80" s="10" t="s">
        <v>606</v>
      </c>
      <c r="G80" s="10" t="s">
        <v>259</v>
      </c>
      <c r="H80" s="26" t="s">
        <v>275</v>
      </c>
      <c r="I80" t="s">
        <v>275</v>
      </c>
      <c r="J80" t="s">
        <v>514</v>
      </c>
      <c r="K80" t="s">
        <v>275</v>
      </c>
      <c r="L80" t="s">
        <v>506</v>
      </c>
      <c r="M80">
        <v>9</v>
      </c>
      <c r="N80" t="s">
        <v>507</v>
      </c>
    </row>
    <row r="81" spans="1:14" x14ac:dyDescent="0.25">
      <c r="A81" s="27">
        <v>392204</v>
      </c>
      <c r="B81" s="27" t="s">
        <v>588</v>
      </c>
      <c r="C81" s="54">
        <v>39934</v>
      </c>
      <c r="D81" s="56" t="str">
        <f>LEFT(_xlfn.NUMBERVALUE(TEXT(Table18[[#This Row],[Date]],"yyyy")),4)</f>
        <v>2009</v>
      </c>
      <c r="E81" s="27" t="s">
        <v>425</v>
      </c>
      <c r="F81" s="27" t="s">
        <v>589</v>
      </c>
      <c r="G81" s="27" t="s">
        <v>305</v>
      </c>
      <c r="H81" s="28" t="s">
        <v>285</v>
      </c>
      <c r="I81" t="s">
        <v>305</v>
      </c>
      <c r="J81" t="s">
        <v>514</v>
      </c>
      <c r="K81" t="s">
        <v>305</v>
      </c>
      <c r="L81" t="s">
        <v>506</v>
      </c>
      <c r="M81">
        <v>8</v>
      </c>
      <c r="N81" t="s">
        <v>507</v>
      </c>
    </row>
    <row r="82" spans="1:14" x14ac:dyDescent="0.25">
      <c r="A82" s="10">
        <v>392205</v>
      </c>
      <c r="B82" s="10" t="s">
        <v>584</v>
      </c>
      <c r="C82" s="53">
        <v>39935</v>
      </c>
      <c r="D82" s="56" t="str">
        <f>LEFT(_xlfn.NUMBERVALUE(TEXT(Table18[[#This Row],[Date]],"yyyy")),4)</f>
        <v>2009</v>
      </c>
      <c r="E82" s="10" t="s">
        <v>445</v>
      </c>
      <c r="F82" s="10" t="s">
        <v>586</v>
      </c>
      <c r="G82" s="10" t="s">
        <v>313</v>
      </c>
      <c r="H82" s="26" t="s">
        <v>294</v>
      </c>
      <c r="I82" t="s">
        <v>313</v>
      </c>
      <c r="J82" t="s">
        <v>514</v>
      </c>
      <c r="K82" t="s">
        <v>294</v>
      </c>
      <c r="L82" t="s">
        <v>521</v>
      </c>
      <c r="M82">
        <v>3</v>
      </c>
      <c r="N82" t="s">
        <v>507</v>
      </c>
    </row>
    <row r="83" spans="1:14" x14ac:dyDescent="0.25">
      <c r="A83" s="27">
        <v>392206</v>
      </c>
      <c r="B83" s="27" t="s">
        <v>609</v>
      </c>
      <c r="C83" s="54">
        <v>39935</v>
      </c>
      <c r="D83" s="56" t="str">
        <f>LEFT(_xlfn.NUMBERVALUE(TEXT(Table18[[#This Row],[Date]],"yyyy")),4)</f>
        <v>2009</v>
      </c>
      <c r="E83" s="27" t="s">
        <v>610</v>
      </c>
      <c r="F83" s="27" t="s">
        <v>611</v>
      </c>
      <c r="G83" s="27" t="s">
        <v>221</v>
      </c>
      <c r="H83" s="28" t="s">
        <v>242</v>
      </c>
      <c r="I83" t="s">
        <v>242</v>
      </c>
      <c r="J83" t="s">
        <v>505</v>
      </c>
      <c r="K83" t="s">
        <v>221</v>
      </c>
      <c r="L83" t="s">
        <v>506</v>
      </c>
      <c r="M83">
        <v>18</v>
      </c>
      <c r="N83" t="s">
        <v>507</v>
      </c>
    </row>
    <row r="84" spans="1:14" x14ac:dyDescent="0.25">
      <c r="A84" s="10">
        <v>392207</v>
      </c>
      <c r="B84" s="10" t="s">
        <v>584</v>
      </c>
      <c r="C84" s="53">
        <v>39936</v>
      </c>
      <c r="D84" s="56" t="str">
        <f>LEFT(_xlfn.NUMBERVALUE(TEXT(Table18[[#This Row],[Date]],"yyyy")),4)</f>
        <v>2009</v>
      </c>
      <c r="E84" s="10" t="s">
        <v>569</v>
      </c>
      <c r="F84" s="10" t="s">
        <v>586</v>
      </c>
      <c r="G84" s="10" t="s">
        <v>285</v>
      </c>
      <c r="H84" s="26" t="s">
        <v>259</v>
      </c>
      <c r="I84" t="s">
        <v>259</v>
      </c>
      <c r="J84" t="s">
        <v>514</v>
      </c>
      <c r="K84" t="s">
        <v>285</v>
      </c>
      <c r="L84" t="s">
        <v>521</v>
      </c>
      <c r="M84">
        <v>6</v>
      </c>
      <c r="N84" t="s">
        <v>507</v>
      </c>
    </row>
    <row r="85" spans="1:14" x14ac:dyDescent="0.25">
      <c r="A85" s="27">
        <v>392208</v>
      </c>
      <c r="B85" s="27" t="s">
        <v>609</v>
      </c>
      <c r="C85" s="54">
        <v>39936</v>
      </c>
      <c r="D85" s="56" t="str">
        <f>LEFT(_xlfn.NUMBERVALUE(TEXT(Table18[[#This Row],[Date]],"yyyy")),4)</f>
        <v>2009</v>
      </c>
      <c r="E85" s="27" t="s">
        <v>612</v>
      </c>
      <c r="F85" s="27" t="s">
        <v>611</v>
      </c>
      <c r="G85" s="27" t="s">
        <v>305</v>
      </c>
      <c r="H85" s="28" t="s">
        <v>275</v>
      </c>
      <c r="I85" t="s">
        <v>275</v>
      </c>
      <c r="J85" t="s">
        <v>514</v>
      </c>
      <c r="K85" t="s">
        <v>305</v>
      </c>
      <c r="L85" t="s">
        <v>521</v>
      </c>
      <c r="M85">
        <v>9</v>
      </c>
      <c r="N85" t="s">
        <v>507</v>
      </c>
    </row>
    <row r="86" spans="1:14" x14ac:dyDescent="0.25">
      <c r="A86" s="10">
        <v>392209</v>
      </c>
      <c r="B86" s="10" t="s">
        <v>604</v>
      </c>
      <c r="C86" s="53">
        <v>39937</v>
      </c>
      <c r="D86" s="56" t="str">
        <f>LEFT(_xlfn.NUMBERVALUE(TEXT(Table18[[#This Row],[Date]],"yyyy")),4)</f>
        <v>2009</v>
      </c>
      <c r="E86" s="10" t="s">
        <v>15</v>
      </c>
      <c r="F86" s="10" t="s">
        <v>606</v>
      </c>
      <c r="G86" s="10" t="s">
        <v>221</v>
      </c>
      <c r="H86" s="26" t="s">
        <v>313</v>
      </c>
      <c r="I86" t="s">
        <v>221</v>
      </c>
      <c r="J86" t="s">
        <v>514</v>
      </c>
      <c r="K86" t="s">
        <v>221</v>
      </c>
      <c r="L86" t="s">
        <v>506</v>
      </c>
      <c r="M86">
        <v>78</v>
      </c>
      <c r="N86" t="s">
        <v>507</v>
      </c>
    </row>
    <row r="87" spans="1:14" x14ac:dyDescent="0.25">
      <c r="A87" s="27">
        <v>392210</v>
      </c>
      <c r="B87" s="27" t="s">
        <v>588</v>
      </c>
      <c r="C87" s="54">
        <v>39938</v>
      </c>
      <c r="D87" s="56" t="str">
        <f>LEFT(_xlfn.NUMBERVALUE(TEXT(Table18[[#This Row],[Date]],"yyyy")),4)</f>
        <v>2009</v>
      </c>
      <c r="E87" s="27" t="s">
        <v>571</v>
      </c>
      <c r="F87" s="27" t="s">
        <v>589</v>
      </c>
      <c r="G87" s="27" t="s">
        <v>285</v>
      </c>
      <c r="H87" s="28" t="s">
        <v>294</v>
      </c>
      <c r="I87" t="s">
        <v>285</v>
      </c>
      <c r="J87" t="s">
        <v>505</v>
      </c>
      <c r="K87" t="s">
        <v>294</v>
      </c>
      <c r="L87" t="s">
        <v>506</v>
      </c>
      <c r="M87">
        <v>78</v>
      </c>
      <c r="N87" t="s">
        <v>507</v>
      </c>
    </row>
    <row r="88" spans="1:14" x14ac:dyDescent="0.25">
      <c r="A88" s="10">
        <v>392211</v>
      </c>
      <c r="B88" s="10" t="s">
        <v>588</v>
      </c>
      <c r="C88" s="53">
        <v>39938</v>
      </c>
      <c r="D88" s="56" t="str">
        <f>LEFT(_xlfn.NUMBERVALUE(TEXT(Table18[[#This Row],[Date]],"yyyy")),4)</f>
        <v>2009</v>
      </c>
      <c r="E88" s="10" t="s">
        <v>614</v>
      </c>
      <c r="F88" s="10" t="s">
        <v>589</v>
      </c>
      <c r="G88" s="10" t="s">
        <v>242</v>
      </c>
      <c r="H88" s="26" t="s">
        <v>259</v>
      </c>
      <c r="I88" t="s">
        <v>259</v>
      </c>
      <c r="J88" t="s">
        <v>514</v>
      </c>
      <c r="K88" t="s">
        <v>242</v>
      </c>
      <c r="L88" t="s">
        <v>521</v>
      </c>
      <c r="M88">
        <v>9</v>
      </c>
      <c r="N88" t="s">
        <v>507</v>
      </c>
    </row>
    <row r="89" spans="1:14" x14ac:dyDescent="0.25">
      <c r="A89" s="27">
        <v>392212</v>
      </c>
      <c r="B89" s="27" t="s">
        <v>600</v>
      </c>
      <c r="C89" s="54">
        <v>39939</v>
      </c>
      <c r="D89" s="56" t="str">
        <f>LEFT(_xlfn.NUMBERVALUE(TEXT(Table18[[#This Row],[Date]],"yyyy")),4)</f>
        <v>2009</v>
      </c>
      <c r="E89" s="27" t="s">
        <v>93</v>
      </c>
      <c r="F89" s="27" t="s">
        <v>601</v>
      </c>
      <c r="G89" s="27" t="s">
        <v>313</v>
      </c>
      <c r="H89" s="28" t="s">
        <v>275</v>
      </c>
      <c r="I89" t="s">
        <v>313</v>
      </c>
      <c r="J89" t="s">
        <v>514</v>
      </c>
      <c r="K89" t="s">
        <v>313</v>
      </c>
      <c r="L89" t="s">
        <v>506</v>
      </c>
      <c r="M89">
        <v>19</v>
      </c>
      <c r="N89" t="s">
        <v>507</v>
      </c>
    </row>
    <row r="90" spans="1:14" x14ac:dyDescent="0.25">
      <c r="A90" s="10">
        <v>392213</v>
      </c>
      <c r="B90" s="10" t="s">
        <v>600</v>
      </c>
      <c r="C90" s="53">
        <v>39940</v>
      </c>
      <c r="D90" s="56" t="str">
        <f>LEFT(_xlfn.NUMBERVALUE(TEXT(Table18[[#This Row],[Date]],"yyyy")),4)</f>
        <v>2009</v>
      </c>
      <c r="E90" s="10" t="s">
        <v>615</v>
      </c>
      <c r="F90" s="10" t="s">
        <v>601</v>
      </c>
      <c r="G90" s="10" t="s">
        <v>305</v>
      </c>
      <c r="H90" s="26" t="s">
        <v>294</v>
      </c>
      <c r="I90" t="s">
        <v>294</v>
      </c>
      <c r="J90" t="s">
        <v>505</v>
      </c>
      <c r="K90" t="s">
        <v>294</v>
      </c>
      <c r="L90" t="s">
        <v>521</v>
      </c>
      <c r="M90">
        <v>7</v>
      </c>
      <c r="N90" t="s">
        <v>507</v>
      </c>
    </row>
    <row r="91" spans="1:14" x14ac:dyDescent="0.25">
      <c r="A91" s="27">
        <v>392214</v>
      </c>
      <c r="B91" s="27" t="s">
        <v>600</v>
      </c>
      <c r="C91" s="54">
        <v>39940</v>
      </c>
      <c r="D91" s="56" t="str">
        <f>LEFT(_xlfn.NUMBERVALUE(TEXT(Table18[[#This Row],[Date]],"yyyy")),4)</f>
        <v>2009</v>
      </c>
      <c r="E91" s="27" t="s">
        <v>544</v>
      </c>
      <c r="F91" s="27" t="s">
        <v>601</v>
      </c>
      <c r="G91" s="27" t="s">
        <v>221</v>
      </c>
      <c r="H91" s="28" t="s">
        <v>285</v>
      </c>
      <c r="I91" t="s">
        <v>221</v>
      </c>
      <c r="J91" t="s">
        <v>514</v>
      </c>
      <c r="K91" t="s">
        <v>221</v>
      </c>
      <c r="L91" t="s">
        <v>506</v>
      </c>
      <c r="M91">
        <v>12</v>
      </c>
      <c r="N91" t="s">
        <v>507</v>
      </c>
    </row>
    <row r="92" spans="1:14" x14ac:dyDescent="0.25">
      <c r="A92" s="10">
        <v>392215</v>
      </c>
      <c r="B92" s="10" t="s">
        <v>604</v>
      </c>
      <c r="C92" s="53">
        <v>39941</v>
      </c>
      <c r="D92" s="56" t="str">
        <f>LEFT(_xlfn.NUMBERVALUE(TEXT(Table18[[#This Row],[Date]],"yyyy")),4)</f>
        <v>2009</v>
      </c>
      <c r="E92" s="10" t="s">
        <v>563</v>
      </c>
      <c r="F92" s="10" t="s">
        <v>606</v>
      </c>
      <c r="G92" s="10" t="s">
        <v>242</v>
      </c>
      <c r="H92" s="26" t="s">
        <v>275</v>
      </c>
      <c r="I92" t="s">
        <v>275</v>
      </c>
      <c r="J92" t="s">
        <v>514</v>
      </c>
      <c r="K92" t="s">
        <v>242</v>
      </c>
      <c r="L92" t="s">
        <v>521</v>
      </c>
      <c r="M92">
        <v>7</v>
      </c>
      <c r="N92" t="s">
        <v>507</v>
      </c>
    </row>
    <row r="93" spans="1:14" x14ac:dyDescent="0.25">
      <c r="A93" s="27">
        <v>392216</v>
      </c>
      <c r="B93" s="27" t="s">
        <v>616</v>
      </c>
      <c r="C93" s="54">
        <v>39942</v>
      </c>
      <c r="D93" s="56" t="str">
        <f>LEFT(_xlfn.NUMBERVALUE(TEXT(Table18[[#This Row],[Date]],"yyyy")),4)</f>
        <v>2009</v>
      </c>
      <c r="E93" s="27" t="s">
        <v>569</v>
      </c>
      <c r="F93" s="27" t="s">
        <v>617</v>
      </c>
      <c r="G93" s="27" t="s">
        <v>313</v>
      </c>
      <c r="H93" s="28" t="s">
        <v>285</v>
      </c>
      <c r="I93" t="s">
        <v>285</v>
      </c>
      <c r="J93" t="s">
        <v>505</v>
      </c>
      <c r="K93" t="s">
        <v>285</v>
      </c>
      <c r="L93" t="s">
        <v>521</v>
      </c>
      <c r="M93">
        <v>3</v>
      </c>
      <c r="N93" t="s">
        <v>507</v>
      </c>
    </row>
    <row r="94" spans="1:14" x14ac:dyDescent="0.25">
      <c r="A94" s="10">
        <v>392217</v>
      </c>
      <c r="B94" s="10" t="s">
        <v>616</v>
      </c>
      <c r="C94" s="53">
        <v>39942</v>
      </c>
      <c r="D94" s="56" t="str">
        <f>LEFT(_xlfn.NUMBERVALUE(TEXT(Table18[[#This Row],[Date]],"yyyy")),4)</f>
        <v>2009</v>
      </c>
      <c r="E94" s="10" t="s">
        <v>618</v>
      </c>
      <c r="F94" s="10" t="s">
        <v>617</v>
      </c>
      <c r="G94" s="10" t="s">
        <v>221</v>
      </c>
      <c r="H94" s="26" t="s">
        <v>294</v>
      </c>
      <c r="I94" t="s">
        <v>294</v>
      </c>
      <c r="J94" t="s">
        <v>514</v>
      </c>
      <c r="K94" t="s">
        <v>221</v>
      </c>
      <c r="L94" t="s">
        <v>521</v>
      </c>
      <c r="M94">
        <v>7</v>
      </c>
      <c r="N94" t="s">
        <v>507</v>
      </c>
    </row>
    <row r="95" spans="1:14" x14ac:dyDescent="0.25">
      <c r="A95" s="27">
        <v>392218</v>
      </c>
      <c r="B95" s="27" t="s">
        <v>584</v>
      </c>
      <c r="C95" s="54">
        <v>39943</v>
      </c>
      <c r="D95" s="56" t="str">
        <f>LEFT(_xlfn.NUMBERVALUE(TEXT(Table18[[#This Row],[Date]],"yyyy")),4)</f>
        <v>2009</v>
      </c>
      <c r="E95" s="27" t="s">
        <v>605</v>
      </c>
      <c r="F95" s="27" t="s">
        <v>586</v>
      </c>
      <c r="G95" s="27" t="s">
        <v>305</v>
      </c>
      <c r="H95" s="28" t="s">
        <v>275</v>
      </c>
      <c r="I95" t="s">
        <v>275</v>
      </c>
      <c r="J95" t="s">
        <v>514</v>
      </c>
      <c r="K95" t="s">
        <v>275</v>
      </c>
      <c r="L95" t="s">
        <v>506</v>
      </c>
      <c r="M95">
        <v>16</v>
      </c>
      <c r="N95" t="s">
        <v>507</v>
      </c>
    </row>
    <row r="96" spans="1:14" x14ac:dyDescent="0.25">
      <c r="A96" s="10">
        <v>392219</v>
      </c>
      <c r="B96" s="10" t="s">
        <v>609</v>
      </c>
      <c r="C96" s="53">
        <v>39943</v>
      </c>
      <c r="D96" s="56" t="str">
        <f>LEFT(_xlfn.NUMBERVALUE(TEXT(Table18[[#This Row],[Date]],"yyyy")),4)</f>
        <v>2009</v>
      </c>
      <c r="E96" s="10" t="s">
        <v>23</v>
      </c>
      <c r="F96" s="10" t="s">
        <v>611</v>
      </c>
      <c r="G96" s="10" t="s">
        <v>242</v>
      </c>
      <c r="H96" s="26" t="s">
        <v>259</v>
      </c>
      <c r="I96" t="s">
        <v>242</v>
      </c>
      <c r="J96" t="s">
        <v>505</v>
      </c>
      <c r="K96" t="s">
        <v>242</v>
      </c>
      <c r="L96" t="s">
        <v>521</v>
      </c>
      <c r="M96">
        <v>7</v>
      </c>
      <c r="N96" t="s">
        <v>507</v>
      </c>
    </row>
    <row r="97" spans="1:14" x14ac:dyDescent="0.25">
      <c r="A97" s="27">
        <v>392220</v>
      </c>
      <c r="B97" s="27" t="s">
        <v>616</v>
      </c>
      <c r="C97" s="54">
        <v>39944</v>
      </c>
      <c r="D97" s="56" t="str">
        <f>LEFT(_xlfn.NUMBERVALUE(TEXT(Table18[[#This Row],[Date]],"yyyy")),4)</f>
        <v>2009</v>
      </c>
      <c r="E97" s="27" t="s">
        <v>619</v>
      </c>
      <c r="F97" s="27" t="s">
        <v>617</v>
      </c>
      <c r="G97" s="27" t="s">
        <v>313</v>
      </c>
      <c r="H97" s="28" t="s">
        <v>294</v>
      </c>
      <c r="I97" t="s">
        <v>313</v>
      </c>
      <c r="J97" t="s">
        <v>514</v>
      </c>
      <c r="K97" t="s">
        <v>313</v>
      </c>
      <c r="L97" t="s">
        <v>506</v>
      </c>
      <c r="M97">
        <v>53</v>
      </c>
      <c r="N97" t="s">
        <v>507</v>
      </c>
    </row>
    <row r="98" spans="1:14" x14ac:dyDescent="0.25">
      <c r="A98" s="10">
        <v>392221</v>
      </c>
      <c r="B98" s="10" t="s">
        <v>600</v>
      </c>
      <c r="C98" s="53">
        <v>39945</v>
      </c>
      <c r="D98" s="56" t="str">
        <f>LEFT(_xlfn.NUMBERVALUE(TEXT(Table18[[#This Row],[Date]],"yyyy")),4)</f>
        <v>2009</v>
      </c>
      <c r="E98" s="10" t="s">
        <v>620</v>
      </c>
      <c r="F98" s="10" t="s">
        <v>601</v>
      </c>
      <c r="G98" s="10" t="s">
        <v>305</v>
      </c>
      <c r="H98" s="26" t="s">
        <v>259</v>
      </c>
      <c r="I98" t="s">
        <v>305</v>
      </c>
      <c r="J98" t="s">
        <v>505</v>
      </c>
      <c r="K98" t="s">
        <v>305</v>
      </c>
      <c r="L98" t="s">
        <v>521</v>
      </c>
      <c r="M98">
        <v>6</v>
      </c>
      <c r="N98" t="s">
        <v>507</v>
      </c>
    </row>
    <row r="99" spans="1:14" x14ac:dyDescent="0.25">
      <c r="A99" s="27">
        <v>392222</v>
      </c>
      <c r="B99" s="27" t="s">
        <v>600</v>
      </c>
      <c r="C99" s="54">
        <v>39945</v>
      </c>
      <c r="D99" s="56" t="str">
        <f>LEFT(_xlfn.NUMBERVALUE(TEXT(Table18[[#This Row],[Date]],"yyyy")),4)</f>
        <v>2009</v>
      </c>
      <c r="E99" s="27" t="s">
        <v>52</v>
      </c>
      <c r="F99" s="27" t="s">
        <v>601</v>
      </c>
      <c r="G99" s="27" t="s">
        <v>285</v>
      </c>
      <c r="H99" s="28" t="s">
        <v>275</v>
      </c>
      <c r="I99" t="s">
        <v>285</v>
      </c>
      <c r="J99" t="s">
        <v>514</v>
      </c>
      <c r="K99" t="s">
        <v>275</v>
      </c>
      <c r="L99" t="s">
        <v>521</v>
      </c>
      <c r="M99">
        <v>8</v>
      </c>
      <c r="N99" t="s">
        <v>507</v>
      </c>
    </row>
    <row r="100" spans="1:14" x14ac:dyDescent="0.25">
      <c r="A100" s="10">
        <v>392223</v>
      </c>
      <c r="B100" s="10" t="s">
        <v>588</v>
      </c>
      <c r="C100" s="53">
        <v>39946</v>
      </c>
      <c r="D100" s="56" t="str">
        <f>LEFT(_xlfn.NUMBERVALUE(TEXT(Table18[[#This Row],[Date]],"yyyy")),4)</f>
        <v>2009</v>
      </c>
      <c r="E100" s="10" t="s">
        <v>621</v>
      </c>
      <c r="F100" s="10" t="s">
        <v>589</v>
      </c>
      <c r="G100" s="10" t="s">
        <v>313</v>
      </c>
      <c r="H100" s="26" t="s">
        <v>242</v>
      </c>
      <c r="I100" t="s">
        <v>313</v>
      </c>
      <c r="J100" t="s">
        <v>505</v>
      </c>
      <c r="K100" t="s">
        <v>242</v>
      </c>
      <c r="L100" t="s">
        <v>506</v>
      </c>
      <c r="M100">
        <v>12</v>
      </c>
      <c r="N100" t="s">
        <v>507</v>
      </c>
    </row>
    <row r="101" spans="1:14" x14ac:dyDescent="0.25">
      <c r="A101" s="27">
        <v>392224</v>
      </c>
      <c r="B101" s="27" t="s">
        <v>588</v>
      </c>
      <c r="C101" s="54">
        <v>39947</v>
      </c>
      <c r="D101" s="56" t="str">
        <f>LEFT(_xlfn.NUMBERVALUE(TEXT(Table18[[#This Row],[Date]],"yyyy")),4)</f>
        <v>2009</v>
      </c>
      <c r="E101" s="27" t="s">
        <v>620</v>
      </c>
      <c r="F101" s="27" t="s">
        <v>589</v>
      </c>
      <c r="G101" s="27" t="s">
        <v>305</v>
      </c>
      <c r="H101" s="28" t="s">
        <v>221</v>
      </c>
      <c r="I101" t="s">
        <v>221</v>
      </c>
      <c r="J101" t="s">
        <v>514</v>
      </c>
      <c r="K101" t="s">
        <v>305</v>
      </c>
      <c r="L101" t="s">
        <v>521</v>
      </c>
      <c r="M101">
        <v>2</v>
      </c>
      <c r="N101" t="s">
        <v>507</v>
      </c>
    </row>
    <row r="102" spans="1:14" x14ac:dyDescent="0.25">
      <c r="A102" s="10">
        <v>392225</v>
      </c>
      <c r="B102" s="10" t="s">
        <v>588</v>
      </c>
      <c r="C102" s="53">
        <v>39947</v>
      </c>
      <c r="D102" s="56" t="str">
        <f>LEFT(_xlfn.NUMBERVALUE(TEXT(Table18[[#This Row],[Date]],"yyyy")),4)</f>
        <v>2009</v>
      </c>
      <c r="E102" s="10" t="s">
        <v>622</v>
      </c>
      <c r="F102" s="10" t="s">
        <v>589</v>
      </c>
      <c r="G102" s="10" t="s">
        <v>275</v>
      </c>
      <c r="H102" s="26" t="s">
        <v>294</v>
      </c>
      <c r="I102" t="s">
        <v>294</v>
      </c>
      <c r="J102" t="s">
        <v>514</v>
      </c>
      <c r="K102" t="s">
        <v>294</v>
      </c>
      <c r="L102" t="s">
        <v>506</v>
      </c>
      <c r="M102">
        <v>2</v>
      </c>
      <c r="N102" t="s">
        <v>507</v>
      </c>
    </row>
    <row r="103" spans="1:14" x14ac:dyDescent="0.25">
      <c r="A103" s="27">
        <v>392226</v>
      </c>
      <c r="B103" s="27" t="s">
        <v>623</v>
      </c>
      <c r="C103" s="54">
        <v>39948</v>
      </c>
      <c r="D103" s="56" t="str">
        <f>LEFT(_xlfn.NUMBERVALUE(TEXT(Table18[[#This Row],[Date]],"yyyy")),4)</f>
        <v>2009</v>
      </c>
      <c r="E103" s="27" t="s">
        <v>624</v>
      </c>
      <c r="F103" s="27" t="s">
        <v>625</v>
      </c>
      <c r="G103" s="27" t="s">
        <v>242</v>
      </c>
      <c r="H103" s="28" t="s">
        <v>285</v>
      </c>
      <c r="I103" t="s">
        <v>285</v>
      </c>
      <c r="J103" t="s">
        <v>505</v>
      </c>
      <c r="K103" t="s">
        <v>285</v>
      </c>
      <c r="L103" t="s">
        <v>521</v>
      </c>
      <c r="M103">
        <v>6</v>
      </c>
      <c r="N103" t="s">
        <v>507</v>
      </c>
    </row>
    <row r="104" spans="1:14" x14ac:dyDescent="0.25">
      <c r="A104" s="10">
        <v>392227</v>
      </c>
      <c r="B104" s="10" t="s">
        <v>584</v>
      </c>
      <c r="C104" s="53">
        <v>39949</v>
      </c>
      <c r="D104" s="56" t="str">
        <f>LEFT(_xlfn.NUMBERVALUE(TEXT(Table18[[#This Row],[Date]],"yyyy")),4)</f>
        <v>2009</v>
      </c>
      <c r="E104" s="10" t="s">
        <v>544</v>
      </c>
      <c r="F104" s="10" t="s">
        <v>586</v>
      </c>
      <c r="G104" s="10" t="s">
        <v>221</v>
      </c>
      <c r="H104" s="26" t="s">
        <v>275</v>
      </c>
      <c r="I104" t="s">
        <v>275</v>
      </c>
      <c r="J104" t="s">
        <v>514</v>
      </c>
      <c r="K104" t="s">
        <v>221</v>
      </c>
      <c r="L104" t="s">
        <v>521</v>
      </c>
      <c r="M104">
        <v>7</v>
      </c>
      <c r="N104" t="s">
        <v>507</v>
      </c>
    </row>
    <row r="105" spans="1:14" x14ac:dyDescent="0.25">
      <c r="A105" s="27">
        <v>392228</v>
      </c>
      <c r="B105" s="27" t="s">
        <v>609</v>
      </c>
      <c r="C105" s="54">
        <v>39949</v>
      </c>
      <c r="D105" s="56" t="str">
        <f>LEFT(_xlfn.NUMBERVALUE(TEXT(Table18[[#This Row],[Date]],"yyyy")),4)</f>
        <v>2009</v>
      </c>
      <c r="E105" s="27" t="s">
        <v>93</v>
      </c>
      <c r="F105" s="27" t="s">
        <v>611</v>
      </c>
      <c r="G105" s="27" t="s">
        <v>313</v>
      </c>
      <c r="H105" s="28" t="s">
        <v>259</v>
      </c>
      <c r="I105" t="s">
        <v>313</v>
      </c>
      <c r="J105" t="s">
        <v>505</v>
      </c>
      <c r="K105" t="s">
        <v>313</v>
      </c>
      <c r="L105" t="s">
        <v>521</v>
      </c>
      <c r="M105">
        <v>6</v>
      </c>
      <c r="N105" t="s">
        <v>507</v>
      </c>
    </row>
    <row r="106" spans="1:14" x14ac:dyDescent="0.25">
      <c r="A106" s="10">
        <v>392229</v>
      </c>
      <c r="B106" s="10" t="s">
        <v>609</v>
      </c>
      <c r="C106" s="53">
        <v>39950</v>
      </c>
      <c r="D106" s="56" t="str">
        <f>LEFT(_xlfn.NUMBERVALUE(TEXT(Table18[[#This Row],[Date]],"yyyy")),4)</f>
        <v>2009</v>
      </c>
      <c r="E106" s="10" t="s">
        <v>425</v>
      </c>
      <c r="F106" s="10" t="s">
        <v>611</v>
      </c>
      <c r="G106" s="10" t="s">
        <v>313</v>
      </c>
      <c r="H106" s="26" t="s">
        <v>285</v>
      </c>
      <c r="I106" t="s">
        <v>313</v>
      </c>
      <c r="J106" t="s">
        <v>505</v>
      </c>
      <c r="K106" t="s">
        <v>285</v>
      </c>
      <c r="L106" t="s">
        <v>506</v>
      </c>
      <c r="M106">
        <v>1</v>
      </c>
      <c r="N106" t="s">
        <v>507</v>
      </c>
    </row>
    <row r="107" spans="1:14" x14ac:dyDescent="0.25">
      <c r="A107" s="27">
        <v>392230</v>
      </c>
      <c r="B107" s="27" t="s">
        <v>623</v>
      </c>
      <c r="C107" s="54">
        <v>39950</v>
      </c>
      <c r="D107" s="56" t="str">
        <f>LEFT(_xlfn.NUMBERVALUE(TEXT(Table18[[#This Row],[Date]],"yyyy")),4)</f>
        <v>2009</v>
      </c>
      <c r="E107" s="27" t="s">
        <v>147</v>
      </c>
      <c r="F107" s="27" t="s">
        <v>625</v>
      </c>
      <c r="G107" s="27" t="s">
        <v>242</v>
      </c>
      <c r="H107" s="28" t="s">
        <v>294</v>
      </c>
      <c r="I107" t="s">
        <v>242</v>
      </c>
      <c r="J107" t="s">
        <v>514</v>
      </c>
      <c r="K107" t="s">
        <v>242</v>
      </c>
      <c r="L107" t="s">
        <v>506</v>
      </c>
      <c r="M107">
        <v>14</v>
      </c>
      <c r="N107" t="s">
        <v>507</v>
      </c>
    </row>
    <row r="108" spans="1:14" x14ac:dyDescent="0.25">
      <c r="A108" s="10">
        <v>392231</v>
      </c>
      <c r="B108" s="10" t="s">
        <v>600</v>
      </c>
      <c r="C108" s="53">
        <v>39951</v>
      </c>
      <c r="D108" s="56" t="str">
        <f>LEFT(_xlfn.NUMBERVALUE(TEXT(Table18[[#This Row],[Date]],"yyyy")),4)</f>
        <v>2009</v>
      </c>
      <c r="E108" s="10" t="s">
        <v>626</v>
      </c>
      <c r="F108" s="10" t="s">
        <v>601</v>
      </c>
      <c r="G108" s="10" t="s">
        <v>221</v>
      </c>
      <c r="H108" s="26" t="s">
        <v>259</v>
      </c>
      <c r="I108" t="s">
        <v>221</v>
      </c>
      <c r="J108" t="s">
        <v>514</v>
      </c>
      <c r="K108" t="s">
        <v>259</v>
      </c>
      <c r="L108" t="s">
        <v>521</v>
      </c>
      <c r="M108">
        <v>7</v>
      </c>
      <c r="N108" t="s">
        <v>507</v>
      </c>
    </row>
    <row r="109" spans="1:14" x14ac:dyDescent="0.25">
      <c r="A109" s="27">
        <v>392232</v>
      </c>
      <c r="B109" s="27" t="s">
        <v>609</v>
      </c>
      <c r="C109" s="54">
        <v>39952</v>
      </c>
      <c r="D109" s="56" t="str">
        <f>LEFT(_xlfn.NUMBERVALUE(TEXT(Table18[[#This Row],[Date]],"yyyy")),4)</f>
        <v>2009</v>
      </c>
      <c r="E109" s="27" t="s">
        <v>612</v>
      </c>
      <c r="F109" s="27" t="s">
        <v>611</v>
      </c>
      <c r="G109" s="27" t="s">
        <v>305</v>
      </c>
      <c r="H109" s="28" t="s">
        <v>242</v>
      </c>
      <c r="I109" t="s">
        <v>242</v>
      </c>
      <c r="J109" t="s">
        <v>514</v>
      </c>
      <c r="K109" t="s">
        <v>305</v>
      </c>
      <c r="L109" t="s">
        <v>521</v>
      </c>
      <c r="M109">
        <v>7</v>
      </c>
      <c r="N109" t="s">
        <v>507</v>
      </c>
    </row>
    <row r="110" spans="1:14" x14ac:dyDescent="0.25">
      <c r="A110" s="10">
        <v>392233</v>
      </c>
      <c r="B110" s="10" t="s">
        <v>588</v>
      </c>
      <c r="C110" s="53">
        <v>39953</v>
      </c>
      <c r="D110" s="56" t="str">
        <f>LEFT(_xlfn.NUMBERVALUE(TEXT(Table18[[#This Row],[Date]],"yyyy")),4)</f>
        <v>2009</v>
      </c>
      <c r="E110" s="10" t="s">
        <v>627</v>
      </c>
      <c r="F110" s="10" t="s">
        <v>589</v>
      </c>
      <c r="G110" s="10" t="s">
        <v>259</v>
      </c>
      <c r="H110" s="26" t="s">
        <v>294</v>
      </c>
      <c r="I110" t="s">
        <v>259</v>
      </c>
      <c r="J110" t="s">
        <v>505</v>
      </c>
      <c r="K110" t="s">
        <v>259</v>
      </c>
      <c r="L110" t="s">
        <v>521</v>
      </c>
      <c r="M110">
        <v>4</v>
      </c>
      <c r="N110" t="s">
        <v>507</v>
      </c>
    </row>
    <row r="111" spans="1:14" x14ac:dyDescent="0.25">
      <c r="A111" s="27">
        <v>392234</v>
      </c>
      <c r="B111" s="27" t="s">
        <v>588</v>
      </c>
      <c r="C111" s="54">
        <v>39953</v>
      </c>
      <c r="D111" s="56" t="str">
        <f>LEFT(_xlfn.NUMBERVALUE(TEXT(Table18[[#This Row],[Date]],"yyyy")),4)</f>
        <v>2009</v>
      </c>
      <c r="E111" s="27" t="s">
        <v>585</v>
      </c>
      <c r="F111" s="27" t="s">
        <v>589</v>
      </c>
      <c r="G111" s="27" t="s">
        <v>221</v>
      </c>
      <c r="H111" s="28" t="s">
        <v>285</v>
      </c>
      <c r="I111" t="s">
        <v>221</v>
      </c>
      <c r="J111" t="s">
        <v>514</v>
      </c>
      <c r="K111" t="s">
        <v>221</v>
      </c>
      <c r="L111" t="s">
        <v>506</v>
      </c>
      <c r="M111">
        <v>24</v>
      </c>
      <c r="N111" t="s">
        <v>507</v>
      </c>
    </row>
    <row r="112" spans="1:14" x14ac:dyDescent="0.25">
      <c r="A112" s="10">
        <v>392235</v>
      </c>
      <c r="B112" s="10" t="s">
        <v>600</v>
      </c>
      <c r="C112" s="53">
        <v>39954</v>
      </c>
      <c r="D112" s="56" t="str">
        <f>LEFT(_xlfn.NUMBERVALUE(TEXT(Table18[[#This Row],[Date]],"yyyy")),4)</f>
        <v>2009</v>
      </c>
      <c r="E112" s="10" t="s">
        <v>539</v>
      </c>
      <c r="F112" s="10" t="s">
        <v>601</v>
      </c>
      <c r="G112" s="10" t="s">
        <v>242</v>
      </c>
      <c r="H112" s="26" t="s">
        <v>275</v>
      </c>
      <c r="I112" t="s">
        <v>242</v>
      </c>
      <c r="J112" t="s">
        <v>505</v>
      </c>
      <c r="K112" t="s">
        <v>242</v>
      </c>
      <c r="L112" t="s">
        <v>521</v>
      </c>
      <c r="M112">
        <v>4</v>
      </c>
      <c r="N112" t="s">
        <v>507</v>
      </c>
    </row>
    <row r="113" spans="1:14" x14ac:dyDescent="0.25">
      <c r="A113" s="27">
        <v>392236</v>
      </c>
      <c r="B113" s="27" t="s">
        <v>600</v>
      </c>
      <c r="C113" s="54">
        <v>39954</v>
      </c>
      <c r="D113" s="56" t="str">
        <f>LEFT(_xlfn.NUMBERVALUE(TEXT(Table18[[#This Row],[Date]],"yyyy")),4)</f>
        <v>2009</v>
      </c>
      <c r="E113" s="27" t="s">
        <v>176</v>
      </c>
      <c r="F113" s="27" t="s">
        <v>601</v>
      </c>
      <c r="G113" s="27" t="s">
        <v>305</v>
      </c>
      <c r="H113" s="28" t="s">
        <v>313</v>
      </c>
      <c r="I113" t="s">
        <v>305</v>
      </c>
      <c r="J113" t="s">
        <v>514</v>
      </c>
      <c r="K113" t="s">
        <v>305</v>
      </c>
      <c r="L113" t="s">
        <v>506</v>
      </c>
      <c r="M113">
        <v>12</v>
      </c>
      <c r="N113" t="s">
        <v>507</v>
      </c>
    </row>
    <row r="114" spans="1:14" x14ac:dyDescent="0.25">
      <c r="A114" s="10">
        <v>392237</v>
      </c>
      <c r="B114" s="10" t="s">
        <v>600</v>
      </c>
      <c r="C114" s="53">
        <v>39955</v>
      </c>
      <c r="D114" s="56" t="str">
        <f>LEFT(_xlfn.NUMBERVALUE(TEXT(Table18[[#This Row],[Date]],"yyyy")),4)</f>
        <v>2009</v>
      </c>
      <c r="E114" s="10" t="s">
        <v>549</v>
      </c>
      <c r="F114" s="10" t="s">
        <v>601</v>
      </c>
      <c r="G114" s="10" t="s">
        <v>242</v>
      </c>
      <c r="H114" s="26" t="s">
        <v>313</v>
      </c>
      <c r="I114" t="s">
        <v>313</v>
      </c>
      <c r="J114" t="s">
        <v>505</v>
      </c>
      <c r="K114" t="s">
        <v>313</v>
      </c>
      <c r="L114" t="s">
        <v>521</v>
      </c>
      <c r="M114">
        <v>6</v>
      </c>
      <c r="N114" t="s">
        <v>507</v>
      </c>
    </row>
    <row r="115" spans="1:14" x14ac:dyDescent="0.25">
      <c r="A115" s="27">
        <v>392238</v>
      </c>
      <c r="B115" s="27" t="s">
        <v>609</v>
      </c>
      <c r="C115" s="54">
        <v>39956</v>
      </c>
      <c r="D115" s="56" t="str">
        <f>LEFT(_xlfn.NUMBERVALUE(TEXT(Table18[[#This Row],[Date]],"yyyy")),4)</f>
        <v>2009</v>
      </c>
      <c r="E115" s="27" t="s">
        <v>176</v>
      </c>
      <c r="F115" s="27" t="s">
        <v>611</v>
      </c>
      <c r="G115" s="27" t="s">
        <v>305</v>
      </c>
      <c r="H115" s="28" t="s">
        <v>221</v>
      </c>
      <c r="I115" t="s">
        <v>305</v>
      </c>
      <c r="J115" t="s">
        <v>505</v>
      </c>
      <c r="K115" t="s">
        <v>305</v>
      </c>
      <c r="L115" t="s">
        <v>521</v>
      </c>
      <c r="M115">
        <v>6</v>
      </c>
      <c r="N115" t="s">
        <v>507</v>
      </c>
    </row>
    <row r="116" spans="1:14" x14ac:dyDescent="0.25">
      <c r="A116" s="10">
        <v>392239</v>
      </c>
      <c r="B116" s="10" t="s">
        <v>609</v>
      </c>
      <c r="C116" s="53">
        <v>39957</v>
      </c>
      <c r="D116" s="56" t="str">
        <f>LEFT(_xlfn.NUMBERVALUE(TEXT(Table18[[#This Row],[Date]],"yyyy")),4)</f>
        <v>2009</v>
      </c>
      <c r="E116" s="10" t="s">
        <v>573</v>
      </c>
      <c r="F116" s="10" t="s">
        <v>611</v>
      </c>
      <c r="G116" s="10" t="s">
        <v>305</v>
      </c>
      <c r="H116" s="26" t="s">
        <v>313</v>
      </c>
      <c r="I116" t="s">
        <v>305</v>
      </c>
      <c r="J116" t="s">
        <v>505</v>
      </c>
      <c r="K116" t="s">
        <v>313</v>
      </c>
      <c r="L116" t="s">
        <v>506</v>
      </c>
      <c r="M116">
        <v>6</v>
      </c>
      <c r="N116" t="s">
        <v>507</v>
      </c>
    </row>
    <row r="117" spans="1:14" x14ac:dyDescent="0.25">
      <c r="A117" s="27">
        <v>419106</v>
      </c>
      <c r="B117" s="27" t="s">
        <v>524</v>
      </c>
      <c r="C117" s="54">
        <v>40249</v>
      </c>
      <c r="D117" s="56" t="str">
        <f>LEFT(_xlfn.NUMBERVALUE(TEXT(Table18[[#This Row],[Date]],"yyyy")),4)</f>
        <v>2010</v>
      </c>
      <c r="E117" s="27" t="s">
        <v>628</v>
      </c>
      <c r="F117" s="27" t="s">
        <v>550</v>
      </c>
      <c r="G117" s="27" t="s">
        <v>313</v>
      </c>
      <c r="H117" s="28" t="s">
        <v>259</v>
      </c>
      <c r="I117" t="s">
        <v>313</v>
      </c>
      <c r="J117" t="s">
        <v>505</v>
      </c>
      <c r="K117" t="s">
        <v>259</v>
      </c>
      <c r="L117" t="s">
        <v>506</v>
      </c>
      <c r="M117">
        <v>11</v>
      </c>
      <c r="N117" t="s">
        <v>507</v>
      </c>
    </row>
    <row r="118" spans="1:14" x14ac:dyDescent="0.25">
      <c r="A118" s="10">
        <v>419107</v>
      </c>
      <c r="B118" s="10" t="s">
        <v>524</v>
      </c>
      <c r="C118" s="53">
        <v>40250</v>
      </c>
      <c r="D118" s="56" t="str">
        <f>LEFT(_xlfn.NUMBERVALUE(TEXT(Table18[[#This Row],[Date]],"yyyy")),4)</f>
        <v>2010</v>
      </c>
      <c r="E118" s="10" t="s">
        <v>445</v>
      </c>
      <c r="F118" s="10" t="s">
        <v>629</v>
      </c>
      <c r="G118" s="10" t="s">
        <v>275</v>
      </c>
      <c r="H118" s="26" t="s">
        <v>294</v>
      </c>
      <c r="I118" t="s">
        <v>275</v>
      </c>
      <c r="J118" t="s">
        <v>514</v>
      </c>
      <c r="K118" t="s">
        <v>275</v>
      </c>
      <c r="L118" t="s">
        <v>506</v>
      </c>
      <c r="M118">
        <v>4</v>
      </c>
      <c r="N118" t="s">
        <v>507</v>
      </c>
    </row>
    <row r="119" spans="1:14" x14ac:dyDescent="0.25">
      <c r="A119" s="27">
        <v>419108</v>
      </c>
      <c r="B119" s="27" t="s">
        <v>511</v>
      </c>
      <c r="C119" s="54">
        <v>40250</v>
      </c>
      <c r="D119" s="56" t="str">
        <f>LEFT(_xlfn.NUMBERVALUE(TEXT(Table18[[#This Row],[Date]],"yyyy")),4)</f>
        <v>2010</v>
      </c>
      <c r="E119" s="27" t="s">
        <v>614</v>
      </c>
      <c r="F119" s="27" t="s">
        <v>513</v>
      </c>
      <c r="G119" s="27" t="s">
        <v>285</v>
      </c>
      <c r="H119" s="28" t="s">
        <v>242</v>
      </c>
      <c r="I119" t="s">
        <v>242</v>
      </c>
      <c r="J119" t="s">
        <v>505</v>
      </c>
      <c r="K119" t="s">
        <v>242</v>
      </c>
      <c r="L119" t="s">
        <v>521</v>
      </c>
      <c r="M119">
        <v>5</v>
      </c>
      <c r="N119" t="s">
        <v>507</v>
      </c>
    </row>
    <row r="120" spans="1:14" x14ac:dyDescent="0.25">
      <c r="A120" s="10">
        <v>419109</v>
      </c>
      <c r="B120" s="10" t="s">
        <v>529</v>
      </c>
      <c r="C120" s="53">
        <v>40251</v>
      </c>
      <c r="D120" s="56" t="str">
        <f>LEFT(_xlfn.NUMBERVALUE(TEXT(Table18[[#This Row],[Date]],"yyyy")),4)</f>
        <v>2010</v>
      </c>
      <c r="E120" s="10" t="s">
        <v>630</v>
      </c>
      <c r="F120" s="10" t="s">
        <v>531</v>
      </c>
      <c r="G120" s="10" t="s">
        <v>259</v>
      </c>
      <c r="H120" s="26" t="s">
        <v>305</v>
      </c>
      <c r="I120" t="s">
        <v>259</v>
      </c>
      <c r="J120" t="s">
        <v>505</v>
      </c>
      <c r="K120" t="s">
        <v>259</v>
      </c>
      <c r="L120" t="s">
        <v>521</v>
      </c>
      <c r="M120">
        <v>7</v>
      </c>
      <c r="N120" t="s">
        <v>507</v>
      </c>
    </row>
    <row r="121" spans="1:14" x14ac:dyDescent="0.25">
      <c r="A121" s="27">
        <v>419110</v>
      </c>
      <c r="B121" s="27" t="s">
        <v>543</v>
      </c>
      <c r="C121" s="54">
        <v>40251</v>
      </c>
      <c r="D121" s="56" t="str">
        <f>LEFT(_xlfn.NUMBERVALUE(TEXT(Table18[[#This Row],[Date]],"yyyy")),4)</f>
        <v>2010</v>
      </c>
      <c r="E121" s="27" t="s">
        <v>631</v>
      </c>
      <c r="F121" s="27" t="s">
        <v>545</v>
      </c>
      <c r="G121" s="27" t="s">
        <v>221</v>
      </c>
      <c r="H121" s="28" t="s">
        <v>313</v>
      </c>
      <c r="I121" t="s">
        <v>313</v>
      </c>
      <c r="J121" t="s">
        <v>514</v>
      </c>
      <c r="K121" t="s">
        <v>313</v>
      </c>
      <c r="L121" t="s">
        <v>506</v>
      </c>
      <c r="M121">
        <v>31</v>
      </c>
      <c r="N121" t="s">
        <v>507</v>
      </c>
    </row>
    <row r="122" spans="1:14" x14ac:dyDescent="0.25">
      <c r="A122" s="10">
        <v>419111</v>
      </c>
      <c r="B122" s="10" t="s">
        <v>632</v>
      </c>
      <c r="C122" s="53">
        <v>40252</v>
      </c>
      <c r="D122" s="56" t="str">
        <f>LEFT(_xlfn.NUMBERVALUE(TEXT(Table18[[#This Row],[Date]],"yyyy")),4)</f>
        <v>2010</v>
      </c>
      <c r="E122" s="10" t="s">
        <v>539</v>
      </c>
      <c r="F122" s="10" t="s">
        <v>633</v>
      </c>
      <c r="G122" s="10" t="s">
        <v>294</v>
      </c>
      <c r="H122" s="26" t="s">
        <v>242</v>
      </c>
      <c r="I122" t="s">
        <v>242</v>
      </c>
      <c r="J122" t="s">
        <v>505</v>
      </c>
      <c r="K122" t="s">
        <v>242</v>
      </c>
      <c r="L122" t="s">
        <v>521</v>
      </c>
      <c r="M122">
        <v>6</v>
      </c>
      <c r="N122" t="s">
        <v>507</v>
      </c>
    </row>
    <row r="123" spans="1:14" x14ac:dyDescent="0.25">
      <c r="A123" s="27">
        <v>419112</v>
      </c>
      <c r="B123" s="27" t="s">
        <v>502</v>
      </c>
      <c r="C123" s="54">
        <v>40253</v>
      </c>
      <c r="D123" s="56" t="str">
        <f>LEFT(_xlfn.NUMBERVALUE(TEXT(Table18[[#This Row],[Date]],"yyyy")),4)</f>
        <v>2010</v>
      </c>
      <c r="E123" s="27" t="s">
        <v>612</v>
      </c>
      <c r="F123" s="27" t="s">
        <v>504</v>
      </c>
      <c r="G123" s="27" t="s">
        <v>305</v>
      </c>
      <c r="H123" s="28" t="s">
        <v>285</v>
      </c>
      <c r="I123" t="s">
        <v>285</v>
      </c>
      <c r="J123" t="s">
        <v>514</v>
      </c>
      <c r="K123" t="s">
        <v>305</v>
      </c>
      <c r="L123" t="s">
        <v>521</v>
      </c>
      <c r="M123">
        <v>8</v>
      </c>
      <c r="N123" t="s">
        <v>507</v>
      </c>
    </row>
    <row r="124" spans="1:14" x14ac:dyDescent="0.25">
      <c r="A124" s="10">
        <v>419113</v>
      </c>
      <c r="B124" s="10" t="s">
        <v>529</v>
      </c>
      <c r="C124" s="53">
        <v>40253</v>
      </c>
      <c r="D124" s="56" t="str">
        <f>LEFT(_xlfn.NUMBERVALUE(TEXT(Table18[[#This Row],[Date]],"yyyy")),4)</f>
        <v>2010</v>
      </c>
      <c r="E124" s="10" t="s">
        <v>15</v>
      </c>
      <c r="F124" s="10" t="s">
        <v>531</v>
      </c>
      <c r="G124" s="10" t="s">
        <v>259</v>
      </c>
      <c r="H124" s="26" t="s">
        <v>221</v>
      </c>
      <c r="I124" t="s">
        <v>221</v>
      </c>
      <c r="J124" t="s">
        <v>514</v>
      </c>
      <c r="K124" t="s">
        <v>221</v>
      </c>
      <c r="L124" t="s">
        <v>506</v>
      </c>
      <c r="M124">
        <v>55</v>
      </c>
      <c r="N124" t="s">
        <v>507</v>
      </c>
    </row>
    <row r="125" spans="1:14" x14ac:dyDescent="0.25">
      <c r="A125" s="27">
        <v>419114</v>
      </c>
      <c r="B125" s="27" t="s">
        <v>517</v>
      </c>
      <c r="C125" s="54">
        <v>40254</v>
      </c>
      <c r="D125" s="56" t="str">
        <f>LEFT(_xlfn.NUMBERVALUE(TEXT(Table18[[#This Row],[Date]],"yyyy")),4)</f>
        <v>2010</v>
      </c>
      <c r="E125" s="27" t="s">
        <v>578</v>
      </c>
      <c r="F125" s="27" t="s">
        <v>519</v>
      </c>
      <c r="G125" s="27" t="s">
        <v>242</v>
      </c>
      <c r="H125" s="28" t="s">
        <v>275</v>
      </c>
      <c r="I125" t="s">
        <v>242</v>
      </c>
      <c r="J125" t="s">
        <v>505</v>
      </c>
      <c r="K125" t="s">
        <v>275</v>
      </c>
      <c r="L125" t="s">
        <v>506</v>
      </c>
      <c r="M125">
        <v>98</v>
      </c>
      <c r="N125" t="s">
        <v>507</v>
      </c>
    </row>
    <row r="126" spans="1:14" x14ac:dyDescent="0.25">
      <c r="A126" s="10">
        <v>419115</v>
      </c>
      <c r="B126" s="10" t="s">
        <v>502</v>
      </c>
      <c r="C126" s="53">
        <v>40255</v>
      </c>
      <c r="D126" s="56" t="str">
        <f>LEFT(_xlfn.NUMBERVALUE(TEXT(Table18[[#This Row],[Date]],"yyyy")),4)</f>
        <v>2010</v>
      </c>
      <c r="E126" s="10" t="s">
        <v>612</v>
      </c>
      <c r="F126" s="10" t="s">
        <v>504</v>
      </c>
      <c r="G126" s="10" t="s">
        <v>305</v>
      </c>
      <c r="H126" s="26" t="s">
        <v>294</v>
      </c>
      <c r="I126" t="s">
        <v>305</v>
      </c>
      <c r="J126" t="s">
        <v>505</v>
      </c>
      <c r="K126" t="s">
        <v>305</v>
      </c>
      <c r="L126" t="s">
        <v>521</v>
      </c>
      <c r="M126">
        <v>10</v>
      </c>
      <c r="N126" t="s">
        <v>507</v>
      </c>
    </row>
    <row r="127" spans="1:14" x14ac:dyDescent="0.25">
      <c r="A127" s="27">
        <v>419116</v>
      </c>
      <c r="B127" s="27" t="s">
        <v>517</v>
      </c>
      <c r="C127" s="54">
        <v>40256</v>
      </c>
      <c r="D127" s="56" t="str">
        <f>LEFT(_xlfn.NUMBERVALUE(TEXT(Table18[[#This Row],[Date]],"yyyy")),4)</f>
        <v>2010</v>
      </c>
      <c r="E127" s="27" t="s">
        <v>544</v>
      </c>
      <c r="F127" s="27" t="s">
        <v>519</v>
      </c>
      <c r="G127" s="27" t="s">
        <v>242</v>
      </c>
      <c r="H127" s="28" t="s">
        <v>221</v>
      </c>
      <c r="I127" t="s">
        <v>242</v>
      </c>
      <c r="J127" t="s">
        <v>514</v>
      </c>
      <c r="K127" t="s">
        <v>221</v>
      </c>
      <c r="L127" t="s">
        <v>521</v>
      </c>
      <c r="M127">
        <v>5</v>
      </c>
      <c r="N127" t="s">
        <v>507</v>
      </c>
    </row>
    <row r="128" spans="1:14" x14ac:dyDescent="0.25">
      <c r="A128" s="10">
        <v>419117</v>
      </c>
      <c r="B128" s="10" t="s">
        <v>635</v>
      </c>
      <c r="C128" s="53">
        <v>40256</v>
      </c>
      <c r="D128" s="56" t="str">
        <f>LEFT(_xlfn.NUMBERVALUE(TEXT(Table18[[#This Row],[Date]],"yyyy")),4)</f>
        <v>2010</v>
      </c>
      <c r="E128" s="10" t="s">
        <v>636</v>
      </c>
      <c r="F128" s="10" t="s">
        <v>637</v>
      </c>
      <c r="G128" s="10" t="s">
        <v>313</v>
      </c>
      <c r="H128" s="26" t="s">
        <v>285</v>
      </c>
      <c r="I128" t="s">
        <v>285</v>
      </c>
      <c r="J128" t="s">
        <v>505</v>
      </c>
      <c r="K128" t="s">
        <v>313</v>
      </c>
      <c r="L128" t="s">
        <v>506</v>
      </c>
      <c r="M128">
        <v>6</v>
      </c>
      <c r="N128" t="s">
        <v>507</v>
      </c>
    </row>
    <row r="129" spans="1:14" x14ac:dyDescent="0.25">
      <c r="A129" s="27">
        <v>419118</v>
      </c>
      <c r="B129" s="27" t="s">
        <v>632</v>
      </c>
      <c r="C129" s="54">
        <v>40257</v>
      </c>
      <c r="D129" s="56" t="str">
        <f>LEFT(_xlfn.NUMBERVALUE(TEXT(Table18[[#This Row],[Date]],"yyyy")),4)</f>
        <v>2010</v>
      </c>
      <c r="E129" s="27" t="s">
        <v>638</v>
      </c>
      <c r="F129" s="27" t="s">
        <v>633</v>
      </c>
      <c r="G129" s="27" t="s">
        <v>294</v>
      </c>
      <c r="H129" s="28" t="s">
        <v>259</v>
      </c>
      <c r="I129" t="s">
        <v>294</v>
      </c>
      <c r="J129" t="s">
        <v>514</v>
      </c>
      <c r="K129" t="s">
        <v>294</v>
      </c>
      <c r="L129" t="s">
        <v>506</v>
      </c>
      <c r="M129">
        <v>34</v>
      </c>
      <c r="N129" t="s">
        <v>507</v>
      </c>
    </row>
    <row r="130" spans="1:14" x14ac:dyDescent="0.25">
      <c r="A130" s="10">
        <v>419119</v>
      </c>
      <c r="B130" s="10" t="s">
        <v>524</v>
      </c>
      <c r="C130" s="53">
        <v>40257</v>
      </c>
      <c r="D130" s="56" t="str">
        <f>LEFT(_xlfn.NUMBERVALUE(TEXT(Table18[[#This Row],[Date]],"yyyy")),4)</f>
        <v>2010</v>
      </c>
      <c r="E130" s="10" t="s">
        <v>612</v>
      </c>
      <c r="F130" s="10" t="s">
        <v>629</v>
      </c>
      <c r="G130" s="10" t="s">
        <v>275</v>
      </c>
      <c r="H130" s="26" t="s">
        <v>305</v>
      </c>
      <c r="I130" t="s">
        <v>275</v>
      </c>
      <c r="J130" t="s">
        <v>514</v>
      </c>
      <c r="K130" t="s">
        <v>305</v>
      </c>
      <c r="L130" t="s">
        <v>521</v>
      </c>
      <c r="M130">
        <v>7</v>
      </c>
      <c r="N130" t="s">
        <v>507</v>
      </c>
    </row>
    <row r="131" spans="1:14" x14ac:dyDescent="0.25">
      <c r="A131" s="27">
        <v>419120</v>
      </c>
      <c r="B131" s="27" t="s">
        <v>635</v>
      </c>
      <c r="C131" s="54">
        <v>40258</v>
      </c>
      <c r="D131" s="56" t="str">
        <f>LEFT(_xlfn.NUMBERVALUE(TEXT(Table18[[#This Row],[Date]],"yyyy")),4)</f>
        <v>2010</v>
      </c>
      <c r="E131" s="27" t="s">
        <v>636</v>
      </c>
      <c r="F131" s="27" t="s">
        <v>637</v>
      </c>
      <c r="G131" s="27" t="s">
        <v>313</v>
      </c>
      <c r="H131" s="28" t="s">
        <v>242</v>
      </c>
      <c r="I131" t="s">
        <v>313</v>
      </c>
      <c r="J131" t="s">
        <v>514</v>
      </c>
      <c r="K131" t="s">
        <v>313</v>
      </c>
      <c r="L131" t="s">
        <v>506</v>
      </c>
      <c r="M131">
        <v>10</v>
      </c>
      <c r="N131" t="s">
        <v>507</v>
      </c>
    </row>
    <row r="132" spans="1:14" x14ac:dyDescent="0.25">
      <c r="A132" s="10">
        <v>419121</v>
      </c>
      <c r="B132" s="10" t="s">
        <v>543</v>
      </c>
      <c r="C132" s="53">
        <v>40258</v>
      </c>
      <c r="D132" s="56" t="str">
        <f>LEFT(_xlfn.NUMBERVALUE(TEXT(Table18[[#This Row],[Date]],"yyyy")),4)</f>
        <v>2010</v>
      </c>
      <c r="E132" s="10" t="s">
        <v>639</v>
      </c>
      <c r="F132" s="10" t="s">
        <v>545</v>
      </c>
      <c r="G132" s="10" t="s">
        <v>221</v>
      </c>
      <c r="H132" s="26" t="s">
        <v>285</v>
      </c>
      <c r="I132" t="s">
        <v>221</v>
      </c>
      <c r="J132" t="s">
        <v>505</v>
      </c>
      <c r="K132" t="s">
        <v>285</v>
      </c>
      <c r="L132" t="s">
        <v>591</v>
      </c>
      <c r="M132" t="s">
        <v>508</v>
      </c>
      <c r="N132" t="s">
        <v>592</v>
      </c>
    </row>
    <row r="133" spans="1:14" x14ac:dyDescent="0.25">
      <c r="A133" s="27">
        <v>419122</v>
      </c>
      <c r="B133" s="27" t="s">
        <v>524</v>
      </c>
      <c r="C133" s="54">
        <v>40259</v>
      </c>
      <c r="D133" s="56" t="str">
        <f>LEFT(_xlfn.NUMBERVALUE(TEXT(Table18[[#This Row],[Date]],"yyyy")),4)</f>
        <v>2010</v>
      </c>
      <c r="E133" s="27" t="s">
        <v>578</v>
      </c>
      <c r="F133" s="27" t="s">
        <v>629</v>
      </c>
      <c r="G133" s="27" t="s">
        <v>275</v>
      </c>
      <c r="H133" s="28" t="s">
        <v>259</v>
      </c>
      <c r="I133" t="s">
        <v>259</v>
      </c>
      <c r="J133" t="s">
        <v>514</v>
      </c>
      <c r="K133" t="s">
        <v>275</v>
      </c>
      <c r="L133" t="s">
        <v>521</v>
      </c>
      <c r="M133">
        <v>7</v>
      </c>
      <c r="N133" t="s">
        <v>507</v>
      </c>
    </row>
    <row r="134" spans="1:14" x14ac:dyDescent="0.25">
      <c r="A134" s="10">
        <v>419123</v>
      </c>
      <c r="B134" s="10" t="s">
        <v>502</v>
      </c>
      <c r="C134" s="53">
        <v>40260</v>
      </c>
      <c r="D134" s="56" t="str">
        <f>LEFT(_xlfn.NUMBERVALUE(TEXT(Table18[[#This Row],[Date]],"yyyy")),4)</f>
        <v>2010</v>
      </c>
      <c r="E134" s="10" t="s">
        <v>19</v>
      </c>
      <c r="F134" s="10" t="s">
        <v>504</v>
      </c>
      <c r="G134" s="10" t="s">
        <v>305</v>
      </c>
      <c r="H134" s="26" t="s">
        <v>221</v>
      </c>
      <c r="I134" t="s">
        <v>221</v>
      </c>
      <c r="J134" t="s">
        <v>505</v>
      </c>
      <c r="K134" t="s">
        <v>305</v>
      </c>
      <c r="L134" t="s">
        <v>506</v>
      </c>
      <c r="M134">
        <v>36</v>
      </c>
      <c r="N134" t="s">
        <v>507</v>
      </c>
    </row>
    <row r="135" spans="1:14" x14ac:dyDescent="0.25">
      <c r="A135" s="27">
        <v>419124</v>
      </c>
      <c r="B135" s="27" t="s">
        <v>511</v>
      </c>
      <c r="C135" s="54">
        <v>40261</v>
      </c>
      <c r="D135" s="56" t="str">
        <f>LEFT(_xlfn.NUMBERVALUE(TEXT(Table18[[#This Row],[Date]],"yyyy")),4)</f>
        <v>2010</v>
      </c>
      <c r="E135" s="27" t="s">
        <v>640</v>
      </c>
      <c r="F135" s="27" t="s">
        <v>513</v>
      </c>
      <c r="G135" s="27" t="s">
        <v>285</v>
      </c>
      <c r="H135" s="28" t="s">
        <v>294</v>
      </c>
      <c r="I135" t="s">
        <v>285</v>
      </c>
      <c r="J135" t="s">
        <v>505</v>
      </c>
      <c r="K135" t="s">
        <v>294</v>
      </c>
      <c r="L135" t="s">
        <v>506</v>
      </c>
      <c r="M135">
        <v>31</v>
      </c>
      <c r="N135" t="s">
        <v>507</v>
      </c>
    </row>
    <row r="136" spans="1:14" x14ac:dyDescent="0.25">
      <c r="A136" s="10">
        <v>419125</v>
      </c>
      <c r="B136" s="10" t="s">
        <v>524</v>
      </c>
      <c r="C136" s="53">
        <v>40262</v>
      </c>
      <c r="D136" s="56" t="str">
        <f>LEFT(_xlfn.NUMBERVALUE(TEXT(Table18[[#This Row],[Date]],"yyyy")),4)</f>
        <v>2010</v>
      </c>
      <c r="E136" s="10" t="s">
        <v>578</v>
      </c>
      <c r="F136" s="10" t="s">
        <v>629</v>
      </c>
      <c r="G136" s="10" t="s">
        <v>275</v>
      </c>
      <c r="H136" s="26" t="s">
        <v>221</v>
      </c>
      <c r="I136" t="s">
        <v>275</v>
      </c>
      <c r="J136" t="s">
        <v>505</v>
      </c>
      <c r="K136" t="s">
        <v>275</v>
      </c>
      <c r="L136" t="s">
        <v>521</v>
      </c>
      <c r="M136">
        <v>5</v>
      </c>
      <c r="N136" t="s">
        <v>507</v>
      </c>
    </row>
    <row r="137" spans="1:14" x14ac:dyDescent="0.25">
      <c r="A137" s="27">
        <v>419126</v>
      </c>
      <c r="B137" s="27" t="s">
        <v>632</v>
      </c>
      <c r="C137" s="54">
        <v>40263</v>
      </c>
      <c r="D137" s="56" t="str">
        <f>LEFT(_xlfn.NUMBERVALUE(TEXT(Table18[[#This Row],[Date]],"yyyy")),4)</f>
        <v>2010</v>
      </c>
      <c r="E137" s="27" t="s">
        <v>445</v>
      </c>
      <c r="F137" s="27" t="s">
        <v>633</v>
      </c>
      <c r="G137" s="27" t="s">
        <v>294</v>
      </c>
      <c r="H137" s="28" t="s">
        <v>313</v>
      </c>
      <c r="I137" t="s">
        <v>313</v>
      </c>
      <c r="J137" t="s">
        <v>514</v>
      </c>
      <c r="K137" t="s">
        <v>294</v>
      </c>
      <c r="L137" t="s">
        <v>521</v>
      </c>
      <c r="M137">
        <v>8</v>
      </c>
      <c r="N137" t="s">
        <v>507</v>
      </c>
    </row>
    <row r="138" spans="1:14" x14ac:dyDescent="0.25">
      <c r="A138" s="10">
        <v>419127</v>
      </c>
      <c r="B138" s="10" t="s">
        <v>511</v>
      </c>
      <c r="C138" s="53">
        <v>40264</v>
      </c>
      <c r="D138" s="56" t="str">
        <f>LEFT(_xlfn.NUMBERVALUE(TEXT(Table18[[#This Row],[Date]],"yyyy")),4)</f>
        <v>2010</v>
      </c>
      <c r="E138" s="10" t="s">
        <v>630</v>
      </c>
      <c r="F138" s="10" t="s">
        <v>513</v>
      </c>
      <c r="G138" s="10" t="s">
        <v>285</v>
      </c>
      <c r="H138" s="26" t="s">
        <v>259</v>
      </c>
      <c r="I138" t="s">
        <v>259</v>
      </c>
      <c r="J138" t="s">
        <v>514</v>
      </c>
      <c r="K138" t="s">
        <v>259</v>
      </c>
      <c r="L138" t="s">
        <v>506</v>
      </c>
      <c r="M138">
        <v>39</v>
      </c>
      <c r="N138" t="s">
        <v>507</v>
      </c>
    </row>
    <row r="139" spans="1:14" x14ac:dyDescent="0.25">
      <c r="A139" s="27">
        <v>419128</v>
      </c>
      <c r="B139" s="27" t="s">
        <v>502</v>
      </c>
      <c r="C139" s="54">
        <v>40262</v>
      </c>
      <c r="D139" s="56" t="str">
        <f>LEFT(_xlfn.NUMBERVALUE(TEXT(Table18[[#This Row],[Date]],"yyyy")),4)</f>
        <v>2010</v>
      </c>
      <c r="E139" s="27" t="s">
        <v>174</v>
      </c>
      <c r="F139" s="27" t="s">
        <v>504</v>
      </c>
      <c r="G139" s="27" t="s">
        <v>305</v>
      </c>
      <c r="H139" s="28" t="s">
        <v>242</v>
      </c>
      <c r="I139" t="s">
        <v>305</v>
      </c>
      <c r="J139" t="s">
        <v>505</v>
      </c>
      <c r="K139" t="s">
        <v>242</v>
      </c>
      <c r="L139" t="s">
        <v>506</v>
      </c>
      <c r="M139">
        <v>17</v>
      </c>
      <c r="N139" t="s">
        <v>507</v>
      </c>
    </row>
    <row r="140" spans="1:14" x14ac:dyDescent="0.25">
      <c r="A140" s="10">
        <v>419129</v>
      </c>
      <c r="B140" s="10" t="s">
        <v>632</v>
      </c>
      <c r="C140" s="53">
        <v>40265</v>
      </c>
      <c r="D140" s="56" t="str">
        <f>LEFT(_xlfn.NUMBERVALUE(TEXT(Table18[[#This Row],[Date]],"yyyy")),4)</f>
        <v>2010</v>
      </c>
      <c r="E140" s="10" t="s">
        <v>641</v>
      </c>
      <c r="F140" s="10" t="s">
        <v>633</v>
      </c>
      <c r="G140" s="10" t="s">
        <v>294</v>
      </c>
      <c r="H140" s="26" t="s">
        <v>221</v>
      </c>
      <c r="I140" t="s">
        <v>294</v>
      </c>
      <c r="J140" t="s">
        <v>514</v>
      </c>
      <c r="K140" t="s">
        <v>294</v>
      </c>
      <c r="L140" t="s">
        <v>506</v>
      </c>
      <c r="M140">
        <v>17</v>
      </c>
      <c r="N140" t="s">
        <v>507</v>
      </c>
    </row>
    <row r="141" spans="1:14" x14ac:dyDescent="0.25">
      <c r="A141" s="27">
        <v>419130</v>
      </c>
      <c r="B141" s="27" t="s">
        <v>524</v>
      </c>
      <c r="C141" s="54">
        <v>40265</v>
      </c>
      <c r="D141" s="56" t="str">
        <f>LEFT(_xlfn.NUMBERVALUE(TEXT(Table18[[#This Row],[Date]],"yyyy")),4)</f>
        <v>2010</v>
      </c>
      <c r="E141" s="27" t="s">
        <v>52</v>
      </c>
      <c r="F141" s="27" t="s">
        <v>550</v>
      </c>
      <c r="G141" s="27" t="s">
        <v>313</v>
      </c>
      <c r="H141" s="28" t="s">
        <v>275</v>
      </c>
      <c r="I141" t="s">
        <v>313</v>
      </c>
      <c r="J141" t="s">
        <v>505</v>
      </c>
      <c r="K141" t="s">
        <v>275</v>
      </c>
      <c r="L141" t="s">
        <v>506</v>
      </c>
      <c r="M141">
        <v>41</v>
      </c>
      <c r="N141" t="s">
        <v>507</v>
      </c>
    </row>
    <row r="142" spans="1:14" x14ac:dyDescent="0.25">
      <c r="A142" s="10">
        <v>419131</v>
      </c>
      <c r="B142" s="10" t="s">
        <v>517</v>
      </c>
      <c r="C142" s="53">
        <v>40266</v>
      </c>
      <c r="D142" s="56" t="str">
        <f>LEFT(_xlfn.NUMBERVALUE(TEXT(Table18[[#This Row],[Date]],"yyyy")),4)</f>
        <v>2010</v>
      </c>
      <c r="E142" s="10" t="s">
        <v>168</v>
      </c>
      <c r="F142" s="10" t="s">
        <v>519</v>
      </c>
      <c r="G142" s="10" t="s">
        <v>242</v>
      </c>
      <c r="H142" s="26" t="s">
        <v>259</v>
      </c>
      <c r="I142" t="s">
        <v>242</v>
      </c>
      <c r="J142" t="s">
        <v>514</v>
      </c>
      <c r="K142" t="s">
        <v>242</v>
      </c>
      <c r="L142" t="s">
        <v>506</v>
      </c>
      <c r="M142">
        <v>40</v>
      </c>
      <c r="N142" t="s">
        <v>507</v>
      </c>
    </row>
    <row r="143" spans="1:14" x14ac:dyDescent="0.25">
      <c r="A143" s="27">
        <v>419132</v>
      </c>
      <c r="B143" s="27" t="s">
        <v>524</v>
      </c>
      <c r="C143" s="54">
        <v>40267</v>
      </c>
      <c r="D143" s="56" t="str">
        <f>LEFT(_xlfn.NUMBERVALUE(TEXT(Table18[[#This Row],[Date]],"yyyy")),4)</f>
        <v>2010</v>
      </c>
      <c r="E143" s="27" t="s">
        <v>386</v>
      </c>
      <c r="F143" s="27" t="s">
        <v>629</v>
      </c>
      <c r="G143" s="27" t="s">
        <v>275</v>
      </c>
      <c r="H143" s="28" t="s">
        <v>285</v>
      </c>
      <c r="I143" t="s">
        <v>275</v>
      </c>
      <c r="J143" t="s">
        <v>505</v>
      </c>
      <c r="K143" t="s">
        <v>275</v>
      </c>
      <c r="L143" t="s">
        <v>521</v>
      </c>
      <c r="M143">
        <v>4</v>
      </c>
      <c r="N143" t="s">
        <v>507</v>
      </c>
    </row>
    <row r="144" spans="1:14" x14ac:dyDescent="0.25">
      <c r="A144" s="10">
        <v>419133</v>
      </c>
      <c r="B144" s="10" t="s">
        <v>543</v>
      </c>
      <c r="C144" s="53">
        <v>40268</v>
      </c>
      <c r="D144" s="56" t="str">
        <f>LEFT(_xlfn.NUMBERVALUE(TEXT(Table18[[#This Row],[Date]],"yyyy")),4)</f>
        <v>2010</v>
      </c>
      <c r="E144" s="10" t="s">
        <v>357</v>
      </c>
      <c r="F144" s="10" t="s">
        <v>545</v>
      </c>
      <c r="G144" s="10" t="s">
        <v>221</v>
      </c>
      <c r="H144" s="26" t="s">
        <v>305</v>
      </c>
      <c r="I144" t="s">
        <v>305</v>
      </c>
      <c r="J144" t="s">
        <v>514</v>
      </c>
      <c r="K144" t="s">
        <v>221</v>
      </c>
      <c r="L144" t="s">
        <v>521</v>
      </c>
      <c r="M144">
        <v>5</v>
      </c>
      <c r="N144" t="s">
        <v>507</v>
      </c>
    </row>
    <row r="145" spans="1:14" x14ac:dyDescent="0.25">
      <c r="A145" s="27">
        <v>419134</v>
      </c>
      <c r="B145" s="27" t="s">
        <v>517</v>
      </c>
      <c r="C145" s="54">
        <v>40268</v>
      </c>
      <c r="D145" s="56" t="str">
        <f>LEFT(_xlfn.NUMBERVALUE(TEXT(Table18[[#This Row],[Date]],"yyyy")),4)</f>
        <v>2010</v>
      </c>
      <c r="E145" s="27" t="s">
        <v>53</v>
      </c>
      <c r="F145" s="27" t="s">
        <v>519</v>
      </c>
      <c r="G145" s="27" t="s">
        <v>242</v>
      </c>
      <c r="H145" s="28" t="s">
        <v>294</v>
      </c>
      <c r="I145" t="s">
        <v>242</v>
      </c>
      <c r="J145" t="s">
        <v>514</v>
      </c>
      <c r="K145" t="s">
        <v>242</v>
      </c>
      <c r="L145" t="s">
        <v>506</v>
      </c>
      <c r="M145">
        <v>67</v>
      </c>
      <c r="N145" t="s">
        <v>507</v>
      </c>
    </row>
    <row r="146" spans="1:14" x14ac:dyDescent="0.25">
      <c r="A146" s="10">
        <v>419135</v>
      </c>
      <c r="B146" s="10" t="s">
        <v>529</v>
      </c>
      <c r="C146" s="53">
        <v>40269</v>
      </c>
      <c r="D146" s="56" t="str">
        <f>LEFT(_xlfn.NUMBERVALUE(TEXT(Table18[[#This Row],[Date]],"yyyy")),4)</f>
        <v>2010</v>
      </c>
      <c r="E146" s="10" t="s">
        <v>564</v>
      </c>
      <c r="F146" s="10" t="s">
        <v>531</v>
      </c>
      <c r="G146" s="10" t="s">
        <v>259</v>
      </c>
      <c r="H146" s="26" t="s">
        <v>313</v>
      </c>
      <c r="I146" t="s">
        <v>259</v>
      </c>
      <c r="J146" t="s">
        <v>514</v>
      </c>
      <c r="K146" t="s">
        <v>259</v>
      </c>
      <c r="L146" t="s">
        <v>506</v>
      </c>
      <c r="M146">
        <v>24</v>
      </c>
      <c r="N146" t="s">
        <v>507</v>
      </c>
    </row>
    <row r="147" spans="1:14" x14ac:dyDescent="0.25">
      <c r="A147" s="27">
        <v>419136</v>
      </c>
      <c r="B147" s="27" t="s">
        <v>511</v>
      </c>
      <c r="C147" s="54">
        <v>40270</v>
      </c>
      <c r="D147" s="56" t="str">
        <f>LEFT(_xlfn.NUMBERVALUE(TEXT(Table18[[#This Row],[Date]],"yyyy")),4)</f>
        <v>2010</v>
      </c>
      <c r="E147" s="27" t="s">
        <v>642</v>
      </c>
      <c r="F147" s="27" t="s">
        <v>513</v>
      </c>
      <c r="G147" s="27" t="s">
        <v>285</v>
      </c>
      <c r="H147" s="28" t="s">
        <v>305</v>
      </c>
      <c r="I147" t="s">
        <v>285</v>
      </c>
      <c r="J147" t="s">
        <v>514</v>
      </c>
      <c r="K147" t="s">
        <v>305</v>
      </c>
      <c r="L147" t="s">
        <v>521</v>
      </c>
      <c r="M147">
        <v>6</v>
      </c>
      <c r="N147" t="s">
        <v>507</v>
      </c>
    </row>
    <row r="148" spans="1:14" x14ac:dyDescent="0.25">
      <c r="A148" s="10">
        <v>419137</v>
      </c>
      <c r="B148" s="10" t="s">
        <v>543</v>
      </c>
      <c r="C148" s="53">
        <v>40271</v>
      </c>
      <c r="D148" s="56" t="str">
        <f>LEFT(_xlfn.NUMBERVALUE(TEXT(Table18[[#This Row],[Date]],"yyyy")),4)</f>
        <v>2010</v>
      </c>
      <c r="E148" s="10" t="s">
        <v>357</v>
      </c>
      <c r="F148" s="10" t="s">
        <v>545</v>
      </c>
      <c r="G148" s="10" t="s">
        <v>221</v>
      </c>
      <c r="H148" s="26" t="s">
        <v>294</v>
      </c>
      <c r="I148" t="s">
        <v>221</v>
      </c>
      <c r="J148" t="s">
        <v>514</v>
      </c>
      <c r="K148" t="s">
        <v>221</v>
      </c>
      <c r="L148" t="s">
        <v>506</v>
      </c>
      <c r="M148">
        <v>23</v>
      </c>
      <c r="N148" t="s">
        <v>507</v>
      </c>
    </row>
    <row r="149" spans="1:14" x14ac:dyDescent="0.25">
      <c r="A149" s="27">
        <v>419138</v>
      </c>
      <c r="B149" s="27" t="s">
        <v>524</v>
      </c>
      <c r="C149" s="54">
        <v>40271</v>
      </c>
      <c r="D149" s="56" t="str">
        <f>LEFT(_xlfn.NUMBERVALUE(TEXT(Table18[[#This Row],[Date]],"yyyy")),4)</f>
        <v>2010</v>
      </c>
      <c r="E149" s="27" t="s">
        <v>1</v>
      </c>
      <c r="F149" s="27" t="s">
        <v>629</v>
      </c>
      <c r="G149" s="27" t="s">
        <v>275</v>
      </c>
      <c r="H149" s="28" t="s">
        <v>313</v>
      </c>
      <c r="I149" t="s">
        <v>275</v>
      </c>
      <c r="J149" t="s">
        <v>514</v>
      </c>
      <c r="K149" t="s">
        <v>275</v>
      </c>
      <c r="L149" t="s">
        <v>506</v>
      </c>
      <c r="M149">
        <v>63</v>
      </c>
      <c r="N149" t="s">
        <v>507</v>
      </c>
    </row>
    <row r="150" spans="1:14" x14ac:dyDescent="0.25">
      <c r="A150" s="10">
        <v>419139</v>
      </c>
      <c r="B150" s="10" t="s">
        <v>529</v>
      </c>
      <c r="C150" s="53">
        <v>40272</v>
      </c>
      <c r="D150" s="56" t="str">
        <f>LEFT(_xlfn.NUMBERVALUE(TEXT(Table18[[#This Row],[Date]],"yyyy")),4)</f>
        <v>2010</v>
      </c>
      <c r="E150" s="10" t="s">
        <v>569</v>
      </c>
      <c r="F150" s="10" t="s">
        <v>531</v>
      </c>
      <c r="G150" s="10" t="s">
        <v>259</v>
      </c>
      <c r="H150" s="26" t="s">
        <v>285</v>
      </c>
      <c r="I150" t="s">
        <v>259</v>
      </c>
      <c r="J150" t="s">
        <v>514</v>
      </c>
      <c r="K150" t="s">
        <v>285</v>
      </c>
      <c r="L150" t="s">
        <v>521</v>
      </c>
      <c r="M150">
        <v>8</v>
      </c>
      <c r="N150" t="s">
        <v>507</v>
      </c>
    </row>
    <row r="151" spans="1:14" x14ac:dyDescent="0.25">
      <c r="A151" s="27">
        <v>419140</v>
      </c>
      <c r="B151" s="27" t="s">
        <v>517</v>
      </c>
      <c r="C151" s="54">
        <v>40272</v>
      </c>
      <c r="D151" s="56" t="str">
        <f>LEFT(_xlfn.NUMBERVALUE(TEXT(Table18[[#This Row],[Date]],"yyyy")),4)</f>
        <v>2010</v>
      </c>
      <c r="E151" s="27" t="s">
        <v>643</v>
      </c>
      <c r="F151" s="27" t="s">
        <v>519</v>
      </c>
      <c r="G151" s="27" t="s">
        <v>242</v>
      </c>
      <c r="H151" s="28" t="s">
        <v>305</v>
      </c>
      <c r="I151" t="s">
        <v>242</v>
      </c>
      <c r="J151" t="s">
        <v>514</v>
      </c>
      <c r="K151" t="s">
        <v>242</v>
      </c>
      <c r="L151" t="s">
        <v>506</v>
      </c>
      <c r="M151">
        <v>37</v>
      </c>
      <c r="N151" t="s">
        <v>507</v>
      </c>
    </row>
    <row r="152" spans="1:14" x14ac:dyDescent="0.25">
      <c r="A152" s="10">
        <v>419141</v>
      </c>
      <c r="B152" s="10" t="s">
        <v>644</v>
      </c>
      <c r="C152" s="53">
        <v>40273</v>
      </c>
      <c r="D152" s="56" t="str">
        <f>LEFT(_xlfn.NUMBERVALUE(TEXT(Table18[[#This Row],[Date]],"yyyy")),4)</f>
        <v>2010</v>
      </c>
      <c r="E152" s="10" t="s">
        <v>622</v>
      </c>
      <c r="F152" s="10" t="s">
        <v>645</v>
      </c>
      <c r="G152" s="10" t="s">
        <v>313</v>
      </c>
      <c r="H152" s="26" t="s">
        <v>294</v>
      </c>
      <c r="I152" t="s">
        <v>294</v>
      </c>
      <c r="J152" t="s">
        <v>514</v>
      </c>
      <c r="K152" t="s">
        <v>294</v>
      </c>
      <c r="L152" t="s">
        <v>506</v>
      </c>
      <c r="M152">
        <v>2</v>
      </c>
      <c r="N152" t="s">
        <v>507</v>
      </c>
    </row>
    <row r="153" spans="1:14" x14ac:dyDescent="0.25">
      <c r="A153" s="27">
        <v>419142</v>
      </c>
      <c r="B153" s="27" t="s">
        <v>543</v>
      </c>
      <c r="C153" s="54">
        <v>40274</v>
      </c>
      <c r="D153" s="56" t="str">
        <f>LEFT(_xlfn.NUMBERVALUE(TEXT(Table18[[#This Row],[Date]],"yyyy")),4)</f>
        <v>2010</v>
      </c>
      <c r="E153" s="27" t="s">
        <v>20</v>
      </c>
      <c r="F153" s="27" t="s">
        <v>545</v>
      </c>
      <c r="G153" s="27" t="s">
        <v>221</v>
      </c>
      <c r="H153" s="28" t="s">
        <v>275</v>
      </c>
      <c r="I153" t="s">
        <v>221</v>
      </c>
      <c r="J153" t="s">
        <v>514</v>
      </c>
      <c r="K153" t="s">
        <v>221</v>
      </c>
      <c r="L153" t="s">
        <v>506</v>
      </c>
      <c r="M153">
        <v>24</v>
      </c>
      <c r="N153" t="s">
        <v>507</v>
      </c>
    </row>
    <row r="154" spans="1:14" x14ac:dyDescent="0.25">
      <c r="A154" s="10">
        <v>419143</v>
      </c>
      <c r="B154" s="10" t="s">
        <v>535</v>
      </c>
      <c r="C154" s="53">
        <v>40275</v>
      </c>
      <c r="D154" s="56" t="str">
        <f>LEFT(_xlfn.NUMBERVALUE(TEXT(Table18[[#This Row],[Date]],"yyyy")),4)</f>
        <v>2010</v>
      </c>
      <c r="E154" s="10" t="s">
        <v>646</v>
      </c>
      <c r="F154" s="10" t="s">
        <v>536</v>
      </c>
      <c r="G154" s="10" t="s">
        <v>294</v>
      </c>
      <c r="H154" s="26" t="s">
        <v>285</v>
      </c>
      <c r="I154" t="s">
        <v>285</v>
      </c>
      <c r="J154" t="s">
        <v>514</v>
      </c>
      <c r="K154" t="s">
        <v>294</v>
      </c>
      <c r="L154" t="s">
        <v>521</v>
      </c>
      <c r="M154">
        <v>9</v>
      </c>
      <c r="N154" t="s">
        <v>507</v>
      </c>
    </row>
    <row r="155" spans="1:14" x14ac:dyDescent="0.25">
      <c r="A155" s="27">
        <v>419144</v>
      </c>
      <c r="B155" s="27" t="s">
        <v>529</v>
      </c>
      <c r="C155" s="54">
        <v>40275</v>
      </c>
      <c r="D155" s="56" t="str">
        <f>LEFT(_xlfn.NUMBERVALUE(TEXT(Table18[[#This Row],[Date]],"yyyy")),4)</f>
        <v>2010</v>
      </c>
      <c r="E155" s="27" t="s">
        <v>564</v>
      </c>
      <c r="F155" s="27" t="s">
        <v>531</v>
      </c>
      <c r="G155" s="27" t="s">
        <v>259</v>
      </c>
      <c r="H155" s="28" t="s">
        <v>242</v>
      </c>
      <c r="I155" t="s">
        <v>259</v>
      </c>
      <c r="J155" t="s">
        <v>514</v>
      </c>
      <c r="K155" t="s">
        <v>259</v>
      </c>
      <c r="L155" t="s">
        <v>506</v>
      </c>
      <c r="M155">
        <v>14</v>
      </c>
      <c r="N155" t="s">
        <v>507</v>
      </c>
    </row>
    <row r="156" spans="1:14" x14ac:dyDescent="0.25">
      <c r="A156" s="10">
        <v>419145</v>
      </c>
      <c r="B156" s="10" t="s">
        <v>502</v>
      </c>
      <c r="C156" s="53">
        <v>40276</v>
      </c>
      <c r="D156" s="56" t="str">
        <f>LEFT(_xlfn.NUMBERVALUE(TEXT(Table18[[#This Row],[Date]],"yyyy")),4)</f>
        <v>2010</v>
      </c>
      <c r="E156" s="10" t="s">
        <v>647</v>
      </c>
      <c r="F156" s="10" t="s">
        <v>504</v>
      </c>
      <c r="G156" s="10" t="s">
        <v>305</v>
      </c>
      <c r="H156" s="26" t="s">
        <v>313</v>
      </c>
      <c r="I156" t="s">
        <v>313</v>
      </c>
      <c r="J156" t="s">
        <v>505</v>
      </c>
      <c r="K156" t="s">
        <v>313</v>
      </c>
      <c r="L156" t="s">
        <v>521</v>
      </c>
      <c r="M156">
        <v>7</v>
      </c>
      <c r="N156" t="s">
        <v>507</v>
      </c>
    </row>
    <row r="157" spans="1:14" x14ac:dyDescent="0.25">
      <c r="A157" s="27">
        <v>419146</v>
      </c>
      <c r="B157" s="27" t="s">
        <v>511</v>
      </c>
      <c r="C157" s="54">
        <v>40277</v>
      </c>
      <c r="D157" s="56" t="str">
        <f>LEFT(_xlfn.NUMBERVALUE(TEXT(Table18[[#This Row],[Date]],"yyyy")),4)</f>
        <v>2010</v>
      </c>
      <c r="E157" s="27" t="s">
        <v>546</v>
      </c>
      <c r="F157" s="27" t="s">
        <v>513</v>
      </c>
      <c r="G157" s="27" t="s">
        <v>285</v>
      </c>
      <c r="H157" s="28" t="s">
        <v>275</v>
      </c>
      <c r="I157" t="s">
        <v>275</v>
      </c>
      <c r="J157" t="s">
        <v>514</v>
      </c>
      <c r="K157" t="s">
        <v>285</v>
      </c>
      <c r="L157" t="s">
        <v>521</v>
      </c>
      <c r="M157">
        <v>6</v>
      </c>
      <c r="N157" t="s">
        <v>507</v>
      </c>
    </row>
    <row r="158" spans="1:14" x14ac:dyDescent="0.25">
      <c r="A158" s="10">
        <v>419147</v>
      </c>
      <c r="B158" s="10" t="s">
        <v>644</v>
      </c>
      <c r="C158" s="53">
        <v>40278</v>
      </c>
      <c r="D158" s="56" t="str">
        <f>LEFT(_xlfn.NUMBERVALUE(TEXT(Table18[[#This Row],[Date]],"yyyy")),4)</f>
        <v>2010</v>
      </c>
      <c r="E158" s="10" t="s">
        <v>648</v>
      </c>
      <c r="F158" s="10" t="s">
        <v>645</v>
      </c>
      <c r="G158" s="10" t="s">
        <v>313</v>
      </c>
      <c r="H158" s="26" t="s">
        <v>221</v>
      </c>
      <c r="I158" t="s">
        <v>221</v>
      </c>
      <c r="J158" t="s">
        <v>514</v>
      </c>
      <c r="K158" t="s">
        <v>313</v>
      </c>
      <c r="L158" t="s">
        <v>521</v>
      </c>
      <c r="M158">
        <v>6</v>
      </c>
      <c r="N158" t="s">
        <v>507</v>
      </c>
    </row>
    <row r="159" spans="1:14" x14ac:dyDescent="0.25">
      <c r="A159" s="27">
        <v>419148</v>
      </c>
      <c r="B159" s="27" t="s">
        <v>502</v>
      </c>
      <c r="C159" s="54">
        <v>40278</v>
      </c>
      <c r="D159" s="56" t="str">
        <f>LEFT(_xlfn.NUMBERVALUE(TEXT(Table18[[#This Row],[Date]],"yyyy")),4)</f>
        <v>2010</v>
      </c>
      <c r="E159" s="27" t="s">
        <v>558</v>
      </c>
      <c r="F159" s="27" t="s">
        <v>504</v>
      </c>
      <c r="G159" s="27" t="s">
        <v>305</v>
      </c>
      <c r="H159" s="28" t="s">
        <v>259</v>
      </c>
      <c r="I159" t="s">
        <v>305</v>
      </c>
      <c r="J159" t="s">
        <v>505</v>
      </c>
      <c r="K159" t="s">
        <v>305</v>
      </c>
      <c r="L159" t="s">
        <v>521</v>
      </c>
      <c r="M159">
        <v>7</v>
      </c>
      <c r="N159" t="s">
        <v>507</v>
      </c>
    </row>
    <row r="160" spans="1:14" x14ac:dyDescent="0.25">
      <c r="A160" s="10">
        <v>419149</v>
      </c>
      <c r="B160" s="10" t="s">
        <v>517</v>
      </c>
      <c r="C160" s="53">
        <v>40279</v>
      </c>
      <c r="D160" s="56" t="str">
        <f>LEFT(_xlfn.NUMBERVALUE(TEXT(Table18[[#This Row],[Date]],"yyyy")),4)</f>
        <v>2010</v>
      </c>
      <c r="E160" s="10" t="s">
        <v>90</v>
      </c>
      <c r="F160" s="10" t="s">
        <v>519</v>
      </c>
      <c r="G160" s="10" t="s">
        <v>242</v>
      </c>
      <c r="H160" s="26" t="s">
        <v>285</v>
      </c>
      <c r="I160" t="s">
        <v>242</v>
      </c>
      <c r="J160" t="s">
        <v>514</v>
      </c>
      <c r="K160" t="s">
        <v>285</v>
      </c>
      <c r="L160" t="s">
        <v>521</v>
      </c>
      <c r="M160">
        <v>7</v>
      </c>
      <c r="N160" t="s">
        <v>507</v>
      </c>
    </row>
    <row r="161" spans="1:14" x14ac:dyDescent="0.25">
      <c r="A161" s="27">
        <v>419150</v>
      </c>
      <c r="B161" s="27" t="s">
        <v>535</v>
      </c>
      <c r="C161" s="54">
        <v>40279</v>
      </c>
      <c r="D161" s="56" t="str">
        <f>LEFT(_xlfn.NUMBERVALUE(TEXT(Table18[[#This Row],[Date]],"yyyy")),4)</f>
        <v>2010</v>
      </c>
      <c r="E161" s="27" t="s">
        <v>578</v>
      </c>
      <c r="F161" s="27" t="s">
        <v>536</v>
      </c>
      <c r="G161" s="27" t="s">
        <v>294</v>
      </c>
      <c r="H161" s="28" t="s">
        <v>275</v>
      </c>
      <c r="I161" t="s">
        <v>294</v>
      </c>
      <c r="J161" t="s">
        <v>505</v>
      </c>
      <c r="K161" t="s">
        <v>275</v>
      </c>
      <c r="L161" t="s">
        <v>506</v>
      </c>
      <c r="M161">
        <v>37</v>
      </c>
      <c r="N161" t="s">
        <v>507</v>
      </c>
    </row>
    <row r="162" spans="1:14" x14ac:dyDescent="0.25">
      <c r="A162" s="10">
        <v>419151</v>
      </c>
      <c r="B162" s="10" t="s">
        <v>644</v>
      </c>
      <c r="C162" s="53">
        <v>40280</v>
      </c>
      <c r="D162" s="56" t="str">
        <f>LEFT(_xlfn.NUMBERVALUE(TEXT(Table18[[#This Row],[Date]],"yyyy")),4)</f>
        <v>2010</v>
      </c>
      <c r="E162" s="10" t="s">
        <v>649</v>
      </c>
      <c r="F162" s="10" t="s">
        <v>645</v>
      </c>
      <c r="G162" s="10" t="s">
        <v>313</v>
      </c>
      <c r="H162" s="26" t="s">
        <v>305</v>
      </c>
      <c r="I162" t="s">
        <v>305</v>
      </c>
      <c r="J162" t="s">
        <v>505</v>
      </c>
      <c r="K162" t="s">
        <v>313</v>
      </c>
      <c r="L162" t="s">
        <v>506</v>
      </c>
      <c r="M162">
        <v>13</v>
      </c>
      <c r="N162" t="s">
        <v>507</v>
      </c>
    </row>
    <row r="163" spans="1:14" x14ac:dyDescent="0.25">
      <c r="A163" s="27">
        <v>419152</v>
      </c>
      <c r="B163" s="27" t="s">
        <v>524</v>
      </c>
      <c r="C163" s="54">
        <v>40281</v>
      </c>
      <c r="D163" s="56" t="str">
        <f>LEFT(_xlfn.NUMBERVALUE(TEXT(Table18[[#This Row],[Date]],"yyyy")),4)</f>
        <v>2010</v>
      </c>
      <c r="E163" s="27" t="s">
        <v>85</v>
      </c>
      <c r="F163" s="27" t="s">
        <v>629</v>
      </c>
      <c r="G163" s="27" t="s">
        <v>275</v>
      </c>
      <c r="H163" s="28" t="s">
        <v>242</v>
      </c>
      <c r="I163" t="s">
        <v>275</v>
      </c>
      <c r="J163" t="s">
        <v>514</v>
      </c>
      <c r="K163" t="s">
        <v>275</v>
      </c>
      <c r="L163" t="s">
        <v>506</v>
      </c>
      <c r="M163">
        <v>39</v>
      </c>
      <c r="N163" t="s">
        <v>507</v>
      </c>
    </row>
    <row r="164" spans="1:14" x14ac:dyDescent="0.25">
      <c r="A164" s="10">
        <v>419153</v>
      </c>
      <c r="B164" s="10" t="s">
        <v>543</v>
      </c>
      <c r="C164" s="53">
        <v>40281</v>
      </c>
      <c r="D164" s="56" t="str">
        <f>LEFT(_xlfn.NUMBERVALUE(TEXT(Table18[[#This Row],[Date]],"yyyy")),4)</f>
        <v>2010</v>
      </c>
      <c r="E164" s="10" t="s">
        <v>36</v>
      </c>
      <c r="F164" s="10" t="s">
        <v>545</v>
      </c>
      <c r="G164" s="10" t="s">
        <v>221</v>
      </c>
      <c r="H164" s="26" t="s">
        <v>259</v>
      </c>
      <c r="I164" t="s">
        <v>259</v>
      </c>
      <c r="J164" t="s">
        <v>514</v>
      </c>
      <c r="K164" t="s">
        <v>221</v>
      </c>
      <c r="L164" t="s">
        <v>521</v>
      </c>
      <c r="M164">
        <v>9</v>
      </c>
      <c r="N164" t="s">
        <v>507</v>
      </c>
    </row>
    <row r="165" spans="1:14" x14ac:dyDescent="0.25">
      <c r="A165" s="27">
        <v>419154</v>
      </c>
      <c r="B165" s="27" t="s">
        <v>535</v>
      </c>
      <c r="C165" s="54">
        <v>40282</v>
      </c>
      <c r="D165" s="56" t="str">
        <f>LEFT(_xlfn.NUMBERVALUE(TEXT(Table18[[#This Row],[Date]],"yyyy")),4)</f>
        <v>2010</v>
      </c>
      <c r="E165" s="27" t="s">
        <v>642</v>
      </c>
      <c r="F165" s="27" t="s">
        <v>536</v>
      </c>
      <c r="G165" s="27" t="s">
        <v>294</v>
      </c>
      <c r="H165" s="28" t="s">
        <v>305</v>
      </c>
      <c r="I165" t="s">
        <v>294</v>
      </c>
      <c r="J165" t="s">
        <v>514</v>
      </c>
      <c r="K165" t="s">
        <v>305</v>
      </c>
      <c r="L165" t="s">
        <v>521</v>
      </c>
      <c r="M165">
        <v>5</v>
      </c>
      <c r="N165" t="s">
        <v>507</v>
      </c>
    </row>
    <row r="166" spans="1:14" x14ac:dyDescent="0.25">
      <c r="A166" s="10">
        <v>419155</v>
      </c>
      <c r="B166" s="10" t="s">
        <v>543</v>
      </c>
      <c r="C166" s="53">
        <v>40283</v>
      </c>
      <c r="D166" s="56" t="str">
        <f>LEFT(_xlfn.NUMBERVALUE(TEXT(Table18[[#This Row],[Date]],"yyyy")),4)</f>
        <v>2010</v>
      </c>
      <c r="E166" s="10" t="s">
        <v>614</v>
      </c>
      <c r="F166" s="10" t="s">
        <v>545</v>
      </c>
      <c r="G166" s="10" t="s">
        <v>221</v>
      </c>
      <c r="H166" s="26" t="s">
        <v>242</v>
      </c>
      <c r="I166" t="s">
        <v>221</v>
      </c>
      <c r="J166" t="s">
        <v>514</v>
      </c>
      <c r="K166" t="s">
        <v>242</v>
      </c>
      <c r="L166" t="s">
        <v>521</v>
      </c>
      <c r="M166">
        <v>6</v>
      </c>
      <c r="N166" t="s">
        <v>507</v>
      </c>
    </row>
    <row r="167" spans="1:14" x14ac:dyDescent="0.25">
      <c r="A167" s="27">
        <v>419156</v>
      </c>
      <c r="B167" s="27" t="s">
        <v>650</v>
      </c>
      <c r="C167" s="54">
        <v>40284</v>
      </c>
      <c r="D167" s="56" t="str">
        <f>LEFT(_xlfn.NUMBERVALUE(TEXT(Table18[[#This Row],[Date]],"yyyy")),4)</f>
        <v>2010</v>
      </c>
      <c r="E167" s="27" t="s">
        <v>93</v>
      </c>
      <c r="F167" s="27" t="s">
        <v>651</v>
      </c>
      <c r="G167" s="27" t="s">
        <v>285</v>
      </c>
      <c r="H167" s="28" t="s">
        <v>313</v>
      </c>
      <c r="I167" t="s">
        <v>313</v>
      </c>
      <c r="J167" t="s">
        <v>505</v>
      </c>
      <c r="K167" t="s">
        <v>313</v>
      </c>
      <c r="L167" t="s">
        <v>521</v>
      </c>
      <c r="M167">
        <v>5</v>
      </c>
      <c r="N167" t="s">
        <v>507</v>
      </c>
    </row>
    <row r="168" spans="1:14" x14ac:dyDescent="0.25">
      <c r="A168" s="10">
        <v>419157</v>
      </c>
      <c r="B168" s="10" t="s">
        <v>502</v>
      </c>
      <c r="C168" s="53">
        <v>40285</v>
      </c>
      <c r="D168" s="56" t="str">
        <f>LEFT(_xlfn.NUMBERVALUE(TEXT(Table18[[#This Row],[Date]],"yyyy")),4)</f>
        <v>2010</v>
      </c>
      <c r="E168" s="10" t="s">
        <v>652</v>
      </c>
      <c r="F168" s="10" t="s">
        <v>504</v>
      </c>
      <c r="G168" s="10" t="s">
        <v>305</v>
      </c>
      <c r="H168" s="26" t="s">
        <v>275</v>
      </c>
      <c r="I168" t="s">
        <v>305</v>
      </c>
      <c r="J168" t="s">
        <v>505</v>
      </c>
      <c r="K168" t="s">
        <v>275</v>
      </c>
      <c r="L168" t="s">
        <v>506</v>
      </c>
      <c r="M168">
        <v>57</v>
      </c>
      <c r="N168" t="s">
        <v>507</v>
      </c>
    </row>
    <row r="169" spans="1:14" x14ac:dyDescent="0.25">
      <c r="A169" s="27">
        <v>419158</v>
      </c>
      <c r="B169" s="27" t="s">
        <v>529</v>
      </c>
      <c r="C169" s="54">
        <v>40285</v>
      </c>
      <c r="D169" s="56" t="str">
        <f>LEFT(_xlfn.NUMBERVALUE(TEXT(Table18[[#This Row],[Date]],"yyyy")),4)</f>
        <v>2010</v>
      </c>
      <c r="E169" s="27" t="s">
        <v>131</v>
      </c>
      <c r="F169" s="27" t="s">
        <v>531</v>
      </c>
      <c r="G169" s="27" t="s">
        <v>259</v>
      </c>
      <c r="H169" s="28" t="s">
        <v>294</v>
      </c>
      <c r="I169" t="s">
        <v>294</v>
      </c>
      <c r="J169" t="s">
        <v>514</v>
      </c>
      <c r="K169" t="s">
        <v>259</v>
      </c>
      <c r="L169" t="s">
        <v>521</v>
      </c>
      <c r="M169">
        <v>8</v>
      </c>
      <c r="N169" t="s">
        <v>507</v>
      </c>
    </row>
    <row r="170" spans="1:14" x14ac:dyDescent="0.25">
      <c r="A170" s="10">
        <v>419159</v>
      </c>
      <c r="B170" s="10" t="s">
        <v>650</v>
      </c>
      <c r="C170" s="53">
        <v>40286</v>
      </c>
      <c r="D170" s="56" t="str">
        <f>LEFT(_xlfn.NUMBERVALUE(TEXT(Table18[[#This Row],[Date]],"yyyy")),4)</f>
        <v>2010</v>
      </c>
      <c r="E170" s="10" t="s">
        <v>15</v>
      </c>
      <c r="F170" s="10" t="s">
        <v>651</v>
      </c>
      <c r="G170" s="10" t="s">
        <v>285</v>
      </c>
      <c r="H170" s="26" t="s">
        <v>221</v>
      </c>
      <c r="I170" t="s">
        <v>221</v>
      </c>
      <c r="J170" t="s">
        <v>505</v>
      </c>
      <c r="K170" t="s">
        <v>221</v>
      </c>
      <c r="L170" t="s">
        <v>521</v>
      </c>
      <c r="M170">
        <v>6</v>
      </c>
      <c r="N170" t="s">
        <v>507</v>
      </c>
    </row>
    <row r="171" spans="1:14" x14ac:dyDescent="0.25">
      <c r="A171" s="27">
        <v>419160</v>
      </c>
      <c r="B171" s="27" t="s">
        <v>517</v>
      </c>
      <c r="C171" s="54">
        <v>40286</v>
      </c>
      <c r="D171" s="56" t="str">
        <f>LEFT(_xlfn.NUMBERVALUE(TEXT(Table18[[#This Row],[Date]],"yyyy")),4)</f>
        <v>2010</v>
      </c>
      <c r="E171" s="27" t="s">
        <v>636</v>
      </c>
      <c r="F171" s="27" t="s">
        <v>519</v>
      </c>
      <c r="G171" s="27" t="s">
        <v>242</v>
      </c>
      <c r="H171" s="28" t="s">
        <v>313</v>
      </c>
      <c r="I171" t="s">
        <v>313</v>
      </c>
      <c r="J171" t="s">
        <v>514</v>
      </c>
      <c r="K171" t="s">
        <v>313</v>
      </c>
      <c r="L171" t="s">
        <v>506</v>
      </c>
      <c r="M171">
        <v>11</v>
      </c>
      <c r="N171" t="s">
        <v>507</v>
      </c>
    </row>
    <row r="172" spans="1:14" x14ac:dyDescent="0.25">
      <c r="A172" s="10">
        <v>419161</v>
      </c>
      <c r="B172" s="10" t="s">
        <v>529</v>
      </c>
      <c r="C172" s="53">
        <v>40287</v>
      </c>
      <c r="D172" s="56" t="str">
        <f>LEFT(_xlfn.NUMBERVALUE(TEXT(Table18[[#This Row],[Date]],"yyyy")),4)</f>
        <v>2010</v>
      </c>
      <c r="E172" s="10" t="s">
        <v>653</v>
      </c>
      <c r="F172" s="10" t="s">
        <v>531</v>
      </c>
      <c r="G172" s="10" t="s">
        <v>259</v>
      </c>
      <c r="H172" s="26" t="s">
        <v>275</v>
      </c>
      <c r="I172" t="s">
        <v>275</v>
      </c>
      <c r="J172" t="s">
        <v>514</v>
      </c>
      <c r="K172" t="s">
        <v>259</v>
      </c>
      <c r="L172" t="s">
        <v>521</v>
      </c>
      <c r="M172">
        <v>9</v>
      </c>
      <c r="N172" t="s">
        <v>507</v>
      </c>
    </row>
    <row r="173" spans="1:14" x14ac:dyDescent="0.25">
      <c r="A173" s="27">
        <v>419162</v>
      </c>
      <c r="B173" s="27" t="s">
        <v>524</v>
      </c>
      <c r="C173" s="54">
        <v>40289</v>
      </c>
      <c r="D173" s="56" t="str">
        <f>LEFT(_xlfn.NUMBERVALUE(TEXT(Table18[[#This Row],[Date]],"yyyy")),4)</f>
        <v>2010</v>
      </c>
      <c r="E173" s="27" t="s">
        <v>85</v>
      </c>
      <c r="F173" s="27" t="s">
        <v>550</v>
      </c>
      <c r="G173" s="27" t="s">
        <v>305</v>
      </c>
      <c r="H173" s="28" t="s">
        <v>275</v>
      </c>
      <c r="I173" t="s">
        <v>275</v>
      </c>
      <c r="J173" t="s">
        <v>514</v>
      </c>
      <c r="K173" t="s">
        <v>275</v>
      </c>
      <c r="L173" t="s">
        <v>506</v>
      </c>
      <c r="M173">
        <v>35</v>
      </c>
      <c r="N173" t="s">
        <v>507</v>
      </c>
    </row>
    <row r="174" spans="1:14" x14ac:dyDescent="0.25">
      <c r="A174" s="10">
        <v>419163</v>
      </c>
      <c r="B174" s="10" t="s">
        <v>524</v>
      </c>
      <c r="C174" s="53">
        <v>40290</v>
      </c>
      <c r="D174" s="56" t="str">
        <f>LEFT(_xlfn.NUMBERVALUE(TEXT(Table18[[#This Row],[Date]],"yyyy")),4)</f>
        <v>2010</v>
      </c>
      <c r="E174" s="10" t="s">
        <v>654</v>
      </c>
      <c r="F174" s="10" t="s">
        <v>550</v>
      </c>
      <c r="G174" s="10" t="s">
        <v>221</v>
      </c>
      <c r="H174" s="26" t="s">
        <v>313</v>
      </c>
      <c r="I174" t="s">
        <v>221</v>
      </c>
      <c r="J174" t="s">
        <v>514</v>
      </c>
      <c r="K174" t="s">
        <v>221</v>
      </c>
      <c r="L174" t="s">
        <v>506</v>
      </c>
      <c r="M174">
        <v>38</v>
      </c>
      <c r="N174" t="s">
        <v>507</v>
      </c>
    </row>
    <row r="175" spans="1:14" x14ac:dyDescent="0.25">
      <c r="A175" s="27">
        <v>419164</v>
      </c>
      <c r="B175" s="27" t="s">
        <v>524</v>
      </c>
      <c r="C175" s="54">
        <v>40292</v>
      </c>
      <c r="D175" s="56" t="str">
        <f>LEFT(_xlfn.NUMBERVALUE(TEXT(Table18[[#This Row],[Date]],"yyyy")),4)</f>
        <v>2010</v>
      </c>
      <c r="E175" s="27" t="s">
        <v>573</v>
      </c>
      <c r="F175" s="27" t="s">
        <v>550</v>
      </c>
      <c r="G175" s="27" t="s">
        <v>305</v>
      </c>
      <c r="H175" s="28" t="s">
        <v>313</v>
      </c>
      <c r="I175" t="s">
        <v>313</v>
      </c>
      <c r="J175" t="s">
        <v>514</v>
      </c>
      <c r="K175" t="s">
        <v>305</v>
      </c>
      <c r="L175" t="s">
        <v>521</v>
      </c>
      <c r="M175">
        <v>9</v>
      </c>
      <c r="N175" t="s">
        <v>507</v>
      </c>
    </row>
    <row r="176" spans="1:14" x14ac:dyDescent="0.25">
      <c r="A176" s="10">
        <v>419165</v>
      </c>
      <c r="B176" s="10" t="s">
        <v>524</v>
      </c>
      <c r="C176" s="53">
        <v>40293</v>
      </c>
      <c r="D176" s="56" t="str">
        <f>LEFT(_xlfn.NUMBERVALUE(TEXT(Table18[[#This Row],[Date]],"yyyy")),4)</f>
        <v>2010</v>
      </c>
      <c r="E176" s="10" t="s">
        <v>20</v>
      </c>
      <c r="F176" s="10" t="s">
        <v>550</v>
      </c>
      <c r="G176" s="10" t="s">
        <v>221</v>
      </c>
      <c r="H176" s="26" t="s">
        <v>275</v>
      </c>
      <c r="I176" t="s">
        <v>221</v>
      </c>
      <c r="J176" t="s">
        <v>514</v>
      </c>
      <c r="K176" t="s">
        <v>221</v>
      </c>
      <c r="L176" t="s">
        <v>506</v>
      </c>
      <c r="M176">
        <v>22</v>
      </c>
      <c r="N176" t="s">
        <v>507</v>
      </c>
    </row>
    <row r="177" spans="1:14" x14ac:dyDescent="0.25">
      <c r="A177" s="27">
        <v>501198</v>
      </c>
      <c r="B177" s="27" t="s">
        <v>543</v>
      </c>
      <c r="C177" s="54">
        <v>40641</v>
      </c>
      <c r="D177" s="56" t="str">
        <f>LEFT(_xlfn.NUMBERVALUE(TEXT(Table18[[#This Row],[Date]],"yyyy")),4)</f>
        <v>2011</v>
      </c>
      <c r="E177" s="27" t="s">
        <v>655</v>
      </c>
      <c r="F177" s="27" t="s">
        <v>545</v>
      </c>
      <c r="G177" s="27" t="s">
        <v>221</v>
      </c>
      <c r="H177" s="28" t="s">
        <v>259</v>
      </c>
      <c r="I177" t="s">
        <v>221</v>
      </c>
      <c r="J177" t="s">
        <v>514</v>
      </c>
      <c r="K177" t="s">
        <v>221</v>
      </c>
      <c r="L177" t="s">
        <v>506</v>
      </c>
      <c r="M177">
        <v>2</v>
      </c>
      <c r="N177" t="s">
        <v>507</v>
      </c>
    </row>
    <row r="178" spans="1:14" x14ac:dyDescent="0.25">
      <c r="A178" s="10">
        <v>501199</v>
      </c>
      <c r="B178" s="10" t="s">
        <v>538</v>
      </c>
      <c r="C178" s="53">
        <v>40642</v>
      </c>
      <c r="D178" s="56" t="str">
        <f>LEFT(_xlfn.NUMBERVALUE(TEXT(Table18[[#This Row],[Date]],"yyyy")),4)</f>
        <v>2011</v>
      </c>
      <c r="E178" s="10" t="s">
        <v>657</v>
      </c>
      <c r="F178" s="10" t="s">
        <v>540</v>
      </c>
      <c r="G178" s="10" t="s">
        <v>313</v>
      </c>
      <c r="H178" s="26" t="s">
        <v>294</v>
      </c>
      <c r="I178" t="s">
        <v>294</v>
      </c>
      <c r="J178" t="s">
        <v>505</v>
      </c>
      <c r="K178" t="s">
        <v>294</v>
      </c>
      <c r="L178" t="s">
        <v>521</v>
      </c>
      <c r="M178">
        <v>8</v>
      </c>
      <c r="N178" t="s">
        <v>507</v>
      </c>
    </row>
    <row r="179" spans="1:14" x14ac:dyDescent="0.25">
      <c r="A179" s="27">
        <v>501200</v>
      </c>
      <c r="B179" s="27" t="s">
        <v>658</v>
      </c>
      <c r="C179" s="54">
        <v>40642</v>
      </c>
      <c r="D179" s="56" t="str">
        <f>LEFT(_xlfn.NUMBERVALUE(TEXT(Table18[[#This Row],[Date]],"yyyy")),4)</f>
        <v>2011</v>
      </c>
      <c r="E179" s="27" t="s">
        <v>147</v>
      </c>
      <c r="F179" s="27" t="s">
        <v>659</v>
      </c>
      <c r="G179" s="27" t="s">
        <v>660</v>
      </c>
      <c r="H179" s="28" t="s">
        <v>305</v>
      </c>
      <c r="I179" t="s">
        <v>660</v>
      </c>
      <c r="J179" t="s">
        <v>514</v>
      </c>
      <c r="K179" t="s">
        <v>305</v>
      </c>
      <c r="L179" t="s">
        <v>521</v>
      </c>
      <c r="M179">
        <v>6</v>
      </c>
      <c r="N179" t="s">
        <v>507</v>
      </c>
    </row>
    <row r="180" spans="1:14" x14ac:dyDescent="0.25">
      <c r="A180" s="10">
        <v>501201</v>
      </c>
      <c r="B180" s="10" t="s">
        <v>517</v>
      </c>
      <c r="C180" s="53">
        <v>40643</v>
      </c>
      <c r="D180" s="56" t="str">
        <f>LEFT(_xlfn.NUMBERVALUE(TEXT(Table18[[#This Row],[Date]],"yyyy")),4)</f>
        <v>2011</v>
      </c>
      <c r="E180" s="10" t="s">
        <v>386</v>
      </c>
      <c r="F180" s="10" t="s">
        <v>519</v>
      </c>
      <c r="G180" s="10" t="s">
        <v>242</v>
      </c>
      <c r="H180" s="26" t="s">
        <v>275</v>
      </c>
      <c r="I180" t="s">
        <v>242</v>
      </c>
      <c r="J180" t="s">
        <v>514</v>
      </c>
      <c r="K180" t="s">
        <v>275</v>
      </c>
      <c r="L180" t="s">
        <v>521</v>
      </c>
      <c r="M180">
        <v>8</v>
      </c>
      <c r="N180" t="s">
        <v>507</v>
      </c>
    </row>
    <row r="181" spans="1:14" x14ac:dyDescent="0.25">
      <c r="A181" s="27">
        <v>501202</v>
      </c>
      <c r="B181" s="27" t="s">
        <v>524</v>
      </c>
      <c r="C181" s="54">
        <v>40643</v>
      </c>
      <c r="D181" s="56" t="str">
        <f>LEFT(_xlfn.NUMBERVALUE(TEXT(Table18[[#This Row],[Date]],"yyyy")),4)</f>
        <v>2011</v>
      </c>
      <c r="E181" s="27" t="s">
        <v>661</v>
      </c>
      <c r="F181" s="27" t="s">
        <v>550</v>
      </c>
      <c r="G181" s="27" t="s">
        <v>728</v>
      </c>
      <c r="H181" s="28" t="s">
        <v>285</v>
      </c>
      <c r="I181" t="s">
        <v>285</v>
      </c>
      <c r="J181" t="s">
        <v>514</v>
      </c>
      <c r="K181" t="s">
        <v>728</v>
      </c>
      <c r="L181" t="s">
        <v>521</v>
      </c>
      <c r="M181">
        <v>7</v>
      </c>
      <c r="N181" t="s">
        <v>507</v>
      </c>
    </row>
    <row r="182" spans="1:14" x14ac:dyDescent="0.25">
      <c r="A182" s="10">
        <v>501203</v>
      </c>
      <c r="B182" s="10" t="s">
        <v>529</v>
      </c>
      <c r="C182" s="53">
        <v>40644</v>
      </c>
      <c r="D182" s="56" t="str">
        <f>LEFT(_xlfn.NUMBERVALUE(TEXT(Table18[[#This Row],[Date]],"yyyy")),4)</f>
        <v>2011</v>
      </c>
      <c r="E182" s="10" t="s">
        <v>612</v>
      </c>
      <c r="F182" s="10" t="s">
        <v>531</v>
      </c>
      <c r="G182" s="10" t="s">
        <v>259</v>
      </c>
      <c r="H182" s="26" t="s">
        <v>313</v>
      </c>
      <c r="I182" t="s">
        <v>259</v>
      </c>
      <c r="J182" t="s">
        <v>514</v>
      </c>
      <c r="K182" t="s">
        <v>259</v>
      </c>
      <c r="L182" t="s">
        <v>506</v>
      </c>
      <c r="M182">
        <v>9</v>
      </c>
      <c r="N182" t="s">
        <v>507</v>
      </c>
    </row>
    <row r="183" spans="1:14" x14ac:dyDescent="0.25">
      <c r="A183" s="27">
        <v>501204</v>
      </c>
      <c r="B183" s="27" t="s">
        <v>535</v>
      </c>
      <c r="C183" s="54">
        <v>40645</v>
      </c>
      <c r="D183" s="56" t="str">
        <f>LEFT(_xlfn.NUMBERVALUE(TEXT(Table18[[#This Row],[Date]],"yyyy")),4)</f>
        <v>2011</v>
      </c>
      <c r="E183" s="27" t="s">
        <v>622</v>
      </c>
      <c r="F183" s="27" t="s">
        <v>536</v>
      </c>
      <c r="G183" s="27" t="s">
        <v>294</v>
      </c>
      <c r="H183" s="28" t="s">
        <v>242</v>
      </c>
      <c r="I183" t="s">
        <v>242</v>
      </c>
      <c r="J183" t="s">
        <v>514</v>
      </c>
      <c r="K183" t="s">
        <v>294</v>
      </c>
      <c r="L183" t="s">
        <v>521</v>
      </c>
      <c r="M183">
        <v>6</v>
      </c>
      <c r="N183" t="s">
        <v>507</v>
      </c>
    </row>
    <row r="184" spans="1:14" x14ac:dyDescent="0.25">
      <c r="A184" s="10">
        <v>501205</v>
      </c>
      <c r="B184" s="10" t="s">
        <v>502</v>
      </c>
      <c r="C184" s="53">
        <v>40645</v>
      </c>
      <c r="D184" s="56" t="str">
        <f>LEFT(_xlfn.NUMBERVALUE(TEXT(Table18[[#This Row],[Date]],"yyyy")),4)</f>
        <v>2011</v>
      </c>
      <c r="E184" s="10" t="s">
        <v>578</v>
      </c>
      <c r="F184" s="10" t="s">
        <v>504</v>
      </c>
      <c r="G184" s="10" t="s">
        <v>305</v>
      </c>
      <c r="H184" s="26" t="s">
        <v>275</v>
      </c>
      <c r="I184" t="s">
        <v>275</v>
      </c>
      <c r="J184" t="s">
        <v>505</v>
      </c>
      <c r="K184" t="s">
        <v>275</v>
      </c>
      <c r="L184" t="s">
        <v>521</v>
      </c>
      <c r="M184">
        <v>9</v>
      </c>
      <c r="N184" t="s">
        <v>507</v>
      </c>
    </row>
    <row r="185" spans="1:14" x14ac:dyDescent="0.25">
      <c r="A185" s="27">
        <v>501206</v>
      </c>
      <c r="B185" s="27" t="s">
        <v>511</v>
      </c>
      <c r="C185" s="54">
        <v>40646</v>
      </c>
      <c r="D185" s="56" t="str">
        <f>LEFT(_xlfn.NUMBERVALUE(TEXT(Table18[[#This Row],[Date]],"yyyy")),4)</f>
        <v>2011</v>
      </c>
      <c r="E185" s="27" t="s">
        <v>664</v>
      </c>
      <c r="F185" s="27" t="s">
        <v>513</v>
      </c>
      <c r="G185" s="27" t="s">
        <v>285</v>
      </c>
      <c r="H185" s="28" t="s">
        <v>221</v>
      </c>
      <c r="I185" t="s">
        <v>285</v>
      </c>
      <c r="J185" t="s">
        <v>505</v>
      </c>
      <c r="K185" t="s">
        <v>285</v>
      </c>
      <c r="L185" t="s">
        <v>521</v>
      </c>
      <c r="M185">
        <v>6</v>
      </c>
      <c r="N185" t="s">
        <v>507</v>
      </c>
    </row>
    <row r="186" spans="1:14" x14ac:dyDescent="0.25">
      <c r="A186" s="10">
        <v>501207</v>
      </c>
      <c r="B186" s="10" t="s">
        <v>524</v>
      </c>
      <c r="C186" s="53">
        <v>40646</v>
      </c>
      <c r="D186" s="56" t="str">
        <f>LEFT(_xlfn.NUMBERVALUE(TEXT(Table18[[#This Row],[Date]],"yyyy")),4)</f>
        <v>2011</v>
      </c>
      <c r="E186" s="10" t="s">
        <v>665</v>
      </c>
      <c r="F186" s="10" t="s">
        <v>550</v>
      </c>
      <c r="G186" s="10" t="s">
        <v>728</v>
      </c>
      <c r="H186" s="26" t="s">
        <v>660</v>
      </c>
      <c r="I186" t="s">
        <v>660</v>
      </c>
      <c r="J186" t="s">
        <v>514</v>
      </c>
      <c r="K186" t="s">
        <v>728</v>
      </c>
      <c r="L186" t="s">
        <v>521</v>
      </c>
      <c r="M186">
        <v>4</v>
      </c>
      <c r="N186" t="s">
        <v>507</v>
      </c>
    </row>
    <row r="187" spans="1:14" x14ac:dyDescent="0.25">
      <c r="A187" s="27">
        <v>501208</v>
      </c>
      <c r="B187" s="27" t="s">
        <v>538</v>
      </c>
      <c r="C187" s="54">
        <v>40647</v>
      </c>
      <c r="D187" s="56" t="str">
        <f>LEFT(_xlfn.NUMBERVALUE(TEXT(Table18[[#This Row],[Date]],"yyyy")),4)</f>
        <v>2011</v>
      </c>
      <c r="E187" s="27" t="s">
        <v>391</v>
      </c>
      <c r="F187" s="27" t="s">
        <v>540</v>
      </c>
      <c r="G187" s="27" t="s">
        <v>313</v>
      </c>
      <c r="H187" s="28" t="s">
        <v>305</v>
      </c>
      <c r="I187" t="s">
        <v>305</v>
      </c>
      <c r="J187" t="s">
        <v>505</v>
      </c>
      <c r="K187" t="s">
        <v>313</v>
      </c>
      <c r="L187" t="s">
        <v>506</v>
      </c>
      <c r="M187">
        <v>33</v>
      </c>
      <c r="N187" t="s">
        <v>507</v>
      </c>
    </row>
    <row r="188" spans="1:14" x14ac:dyDescent="0.25">
      <c r="A188" s="10">
        <v>501209</v>
      </c>
      <c r="B188" s="10" t="s">
        <v>535</v>
      </c>
      <c r="C188" s="53">
        <v>40648</v>
      </c>
      <c r="D188" s="56" t="str">
        <f>LEFT(_xlfn.NUMBERVALUE(TEXT(Table18[[#This Row],[Date]],"yyyy")),4)</f>
        <v>2011</v>
      </c>
      <c r="E188" s="10" t="s">
        <v>614</v>
      </c>
      <c r="F188" s="10" t="s">
        <v>536</v>
      </c>
      <c r="G188" s="10" t="s">
        <v>294</v>
      </c>
      <c r="H188" s="26" t="s">
        <v>259</v>
      </c>
      <c r="I188" t="s">
        <v>259</v>
      </c>
      <c r="J188" t="s">
        <v>505</v>
      </c>
      <c r="K188" t="s">
        <v>259</v>
      </c>
      <c r="L188" t="s">
        <v>521</v>
      </c>
      <c r="M188">
        <v>9</v>
      </c>
      <c r="N188" t="s">
        <v>507</v>
      </c>
    </row>
    <row r="189" spans="1:14" x14ac:dyDescent="0.25">
      <c r="A189" s="27">
        <v>501210</v>
      </c>
      <c r="B189" s="27" t="s">
        <v>524</v>
      </c>
      <c r="C189" s="54">
        <v>40648</v>
      </c>
      <c r="D189" s="56" t="str">
        <f>LEFT(_xlfn.NUMBERVALUE(TEXT(Table18[[#This Row],[Date]],"yyyy")),4)</f>
        <v>2011</v>
      </c>
      <c r="E189" s="27" t="s">
        <v>503</v>
      </c>
      <c r="F189" s="27" t="s">
        <v>526</v>
      </c>
      <c r="G189" s="27" t="s">
        <v>275</v>
      </c>
      <c r="H189" s="28" t="s">
        <v>660</v>
      </c>
      <c r="I189" t="s">
        <v>660</v>
      </c>
      <c r="J189" t="s">
        <v>505</v>
      </c>
      <c r="K189" t="s">
        <v>660</v>
      </c>
      <c r="L189" t="s">
        <v>521</v>
      </c>
      <c r="M189">
        <v>8</v>
      </c>
      <c r="N189" t="s">
        <v>507</v>
      </c>
    </row>
    <row r="190" spans="1:14" x14ac:dyDescent="0.25">
      <c r="A190" s="10">
        <v>501211</v>
      </c>
      <c r="B190" s="10" t="s">
        <v>543</v>
      </c>
      <c r="C190" s="53">
        <v>40649</v>
      </c>
      <c r="D190" s="56" t="str">
        <f>LEFT(_xlfn.NUMBERVALUE(TEXT(Table18[[#This Row],[Date]],"yyyy")),4)</f>
        <v>2011</v>
      </c>
      <c r="E190" s="10" t="s">
        <v>512</v>
      </c>
      <c r="F190" s="10" t="s">
        <v>545</v>
      </c>
      <c r="G190" s="10" t="s">
        <v>221</v>
      </c>
      <c r="H190" s="26" t="s">
        <v>305</v>
      </c>
      <c r="I190" t="s">
        <v>221</v>
      </c>
      <c r="J190" t="s">
        <v>514</v>
      </c>
      <c r="K190" t="s">
        <v>221</v>
      </c>
      <c r="L190" t="s">
        <v>506</v>
      </c>
      <c r="M190">
        <v>21</v>
      </c>
      <c r="N190" t="s">
        <v>507</v>
      </c>
    </row>
    <row r="191" spans="1:14" x14ac:dyDescent="0.25">
      <c r="A191" s="27">
        <v>501212</v>
      </c>
      <c r="B191" s="27" t="s">
        <v>538</v>
      </c>
      <c r="C191" s="54">
        <v>40649</v>
      </c>
      <c r="D191" s="56" t="str">
        <f>LEFT(_xlfn.NUMBERVALUE(TEXT(Table18[[#This Row],[Date]],"yyyy")),4)</f>
        <v>2011</v>
      </c>
      <c r="E191" s="27" t="s">
        <v>664</v>
      </c>
      <c r="F191" s="27" t="s">
        <v>540</v>
      </c>
      <c r="G191" s="27" t="s">
        <v>313</v>
      </c>
      <c r="H191" s="28" t="s">
        <v>285</v>
      </c>
      <c r="I191" t="s">
        <v>285</v>
      </c>
      <c r="J191" t="s">
        <v>505</v>
      </c>
      <c r="K191" t="s">
        <v>285</v>
      </c>
      <c r="L191" t="s">
        <v>521</v>
      </c>
      <c r="M191">
        <v>8</v>
      </c>
      <c r="N191" t="s">
        <v>507</v>
      </c>
    </row>
    <row r="192" spans="1:14" x14ac:dyDescent="0.25">
      <c r="A192" s="10">
        <v>501213</v>
      </c>
      <c r="B192" s="10" t="s">
        <v>524</v>
      </c>
      <c r="C192" s="53">
        <v>40650</v>
      </c>
      <c r="D192" s="56" t="str">
        <f>LEFT(_xlfn.NUMBERVALUE(TEXT(Table18[[#This Row],[Date]],"yyyy")),4)</f>
        <v>2011</v>
      </c>
      <c r="E192" s="10" t="s">
        <v>425</v>
      </c>
      <c r="F192" s="10" t="s">
        <v>550</v>
      </c>
      <c r="G192" s="10" t="s">
        <v>728</v>
      </c>
      <c r="H192" s="26" t="s">
        <v>242</v>
      </c>
      <c r="I192" t="s">
        <v>242</v>
      </c>
      <c r="J192" t="s">
        <v>505</v>
      </c>
      <c r="K192" t="s">
        <v>242</v>
      </c>
      <c r="L192" t="s">
        <v>521</v>
      </c>
      <c r="M192">
        <v>3</v>
      </c>
      <c r="N192" t="s">
        <v>507</v>
      </c>
    </row>
    <row r="193" spans="1:14" x14ac:dyDescent="0.25">
      <c r="A193" s="27">
        <v>501214</v>
      </c>
      <c r="B193" s="27" t="s">
        <v>529</v>
      </c>
      <c r="C193" s="54">
        <v>40650</v>
      </c>
      <c r="D193" s="56" t="str">
        <f>LEFT(_xlfn.NUMBERVALUE(TEXT(Table18[[#This Row],[Date]],"yyyy")),4)</f>
        <v>2011</v>
      </c>
      <c r="E193" s="27" t="s">
        <v>566</v>
      </c>
      <c r="F193" s="27" t="s">
        <v>531</v>
      </c>
      <c r="G193" s="27" t="s">
        <v>259</v>
      </c>
      <c r="H193" s="28" t="s">
        <v>294</v>
      </c>
      <c r="I193" t="s">
        <v>259</v>
      </c>
      <c r="J193" t="s">
        <v>505</v>
      </c>
      <c r="K193" t="s">
        <v>259</v>
      </c>
      <c r="L193" t="s">
        <v>521</v>
      </c>
      <c r="M193">
        <v>8</v>
      </c>
      <c r="N193" t="s">
        <v>507</v>
      </c>
    </row>
    <row r="194" spans="1:14" x14ac:dyDescent="0.25">
      <c r="A194" s="10">
        <v>501215</v>
      </c>
      <c r="B194" s="10" t="s">
        <v>658</v>
      </c>
      <c r="C194" s="53">
        <v>40651</v>
      </c>
      <c r="D194" s="56" t="str">
        <f>LEFT(_xlfn.NUMBERVALUE(TEXT(Table18[[#This Row],[Date]],"yyyy")),4)</f>
        <v>2011</v>
      </c>
      <c r="E194" s="10" t="s">
        <v>503</v>
      </c>
      <c r="F194" s="10" t="s">
        <v>659</v>
      </c>
      <c r="G194" s="10" t="s">
        <v>660</v>
      </c>
      <c r="H194" s="26" t="s">
        <v>221</v>
      </c>
      <c r="I194" t="s">
        <v>660</v>
      </c>
      <c r="J194" t="s">
        <v>505</v>
      </c>
      <c r="K194" t="s">
        <v>660</v>
      </c>
      <c r="L194" t="s">
        <v>521</v>
      </c>
      <c r="M194">
        <v>7</v>
      </c>
      <c r="N194" t="s">
        <v>507</v>
      </c>
    </row>
    <row r="195" spans="1:14" x14ac:dyDescent="0.25">
      <c r="A195" s="27">
        <v>501216</v>
      </c>
      <c r="B195" s="27" t="s">
        <v>517</v>
      </c>
      <c r="C195" s="54">
        <v>40652</v>
      </c>
      <c r="D195" s="56" t="str">
        <f>LEFT(_xlfn.NUMBERVALUE(TEXT(Table18[[#This Row],[Date]],"yyyy")),4)</f>
        <v>2011</v>
      </c>
      <c r="E195" s="27" t="s">
        <v>666</v>
      </c>
      <c r="F195" s="27" t="s">
        <v>519</v>
      </c>
      <c r="G195" s="27" t="s">
        <v>242</v>
      </c>
      <c r="H195" s="28" t="s">
        <v>313</v>
      </c>
      <c r="I195" t="s">
        <v>313</v>
      </c>
      <c r="J195" t="s">
        <v>514</v>
      </c>
      <c r="K195" t="s">
        <v>313</v>
      </c>
      <c r="L195" t="s">
        <v>506</v>
      </c>
      <c r="M195">
        <v>16</v>
      </c>
      <c r="N195" t="s">
        <v>507</v>
      </c>
    </row>
    <row r="196" spans="1:14" x14ac:dyDescent="0.25">
      <c r="A196" s="10">
        <v>501218</v>
      </c>
      <c r="B196" s="10" t="s">
        <v>524</v>
      </c>
      <c r="C196" s="53">
        <v>40653</v>
      </c>
      <c r="D196" s="56" t="str">
        <f>LEFT(_xlfn.NUMBERVALUE(TEXT(Table18[[#This Row],[Date]],"yyyy")),4)</f>
        <v>2011</v>
      </c>
      <c r="E196" s="10" t="s">
        <v>668</v>
      </c>
      <c r="F196" s="10" t="s">
        <v>526</v>
      </c>
      <c r="G196" s="10" t="s">
        <v>275</v>
      </c>
      <c r="H196" s="26" t="s">
        <v>728</v>
      </c>
      <c r="I196" t="s">
        <v>728</v>
      </c>
      <c r="J196" t="s">
        <v>514</v>
      </c>
      <c r="K196" t="s">
        <v>275</v>
      </c>
      <c r="L196" t="s">
        <v>521</v>
      </c>
      <c r="M196">
        <v>7</v>
      </c>
      <c r="N196" t="s">
        <v>507</v>
      </c>
    </row>
    <row r="197" spans="1:14" x14ac:dyDescent="0.25">
      <c r="A197" s="27">
        <v>501219</v>
      </c>
      <c r="B197" s="27" t="s">
        <v>529</v>
      </c>
      <c r="C197" s="54">
        <v>40653</v>
      </c>
      <c r="D197" s="56" t="str">
        <f>LEFT(_xlfn.NUMBERVALUE(TEXT(Table18[[#This Row],[Date]],"yyyy")),4)</f>
        <v>2011</v>
      </c>
      <c r="E197" s="27" t="s">
        <v>569</v>
      </c>
      <c r="F197" s="27" t="s">
        <v>531</v>
      </c>
      <c r="G197" s="27" t="s">
        <v>259</v>
      </c>
      <c r="H197" s="28" t="s">
        <v>660</v>
      </c>
      <c r="I197" t="s">
        <v>259</v>
      </c>
      <c r="J197" t="s">
        <v>505</v>
      </c>
      <c r="K197" t="s">
        <v>660</v>
      </c>
      <c r="L197" t="s">
        <v>506</v>
      </c>
      <c r="M197">
        <v>6</v>
      </c>
      <c r="N197" t="s">
        <v>507</v>
      </c>
    </row>
    <row r="198" spans="1:14" x14ac:dyDescent="0.25">
      <c r="A198" s="10">
        <v>501220</v>
      </c>
      <c r="B198" s="10" t="s">
        <v>511</v>
      </c>
      <c r="C198" s="53">
        <v>40654</v>
      </c>
      <c r="D198" s="56" t="str">
        <f>LEFT(_xlfn.NUMBERVALUE(TEXT(Table18[[#This Row],[Date]],"yyyy")),4)</f>
        <v>2011</v>
      </c>
      <c r="E198" s="10" t="s">
        <v>556</v>
      </c>
      <c r="F198" s="10" t="s">
        <v>513</v>
      </c>
      <c r="G198" s="10" t="s">
        <v>285</v>
      </c>
      <c r="H198" s="26" t="s">
        <v>294</v>
      </c>
      <c r="I198" t="s">
        <v>294</v>
      </c>
      <c r="J198" t="s">
        <v>505</v>
      </c>
      <c r="K198" t="s">
        <v>285</v>
      </c>
      <c r="L198" t="s">
        <v>506</v>
      </c>
      <c r="M198">
        <v>48</v>
      </c>
      <c r="N198" t="s">
        <v>507</v>
      </c>
    </row>
    <row r="199" spans="1:14" x14ac:dyDescent="0.25">
      <c r="A199" s="27">
        <v>501221</v>
      </c>
      <c r="B199" s="27" t="s">
        <v>524</v>
      </c>
      <c r="C199" s="54">
        <v>40655</v>
      </c>
      <c r="D199" s="56" t="str">
        <f>LEFT(_xlfn.NUMBERVALUE(TEXT(Table18[[#This Row],[Date]],"yyyy")),4)</f>
        <v>2011</v>
      </c>
      <c r="E199" s="27" t="s">
        <v>52</v>
      </c>
      <c r="F199" s="27" t="s">
        <v>526</v>
      </c>
      <c r="G199" s="27" t="s">
        <v>275</v>
      </c>
      <c r="H199" s="28" t="s">
        <v>221</v>
      </c>
      <c r="I199" t="s">
        <v>221</v>
      </c>
      <c r="J199" t="s">
        <v>505</v>
      </c>
      <c r="K199" t="s">
        <v>275</v>
      </c>
      <c r="L199" t="s">
        <v>506</v>
      </c>
      <c r="M199">
        <v>8</v>
      </c>
      <c r="N199" t="s">
        <v>507</v>
      </c>
    </row>
    <row r="200" spans="1:14" x14ac:dyDescent="0.25">
      <c r="A200" s="10">
        <v>501222</v>
      </c>
      <c r="B200" s="10" t="s">
        <v>529</v>
      </c>
      <c r="C200" s="53">
        <v>40655</v>
      </c>
      <c r="D200" s="56" t="str">
        <f>LEFT(_xlfn.NUMBERVALUE(TEXT(Table18[[#This Row],[Date]],"yyyy")),4)</f>
        <v>2011</v>
      </c>
      <c r="E200" s="10" t="s">
        <v>98</v>
      </c>
      <c r="F200" s="10" t="s">
        <v>531</v>
      </c>
      <c r="G200" s="10" t="s">
        <v>259</v>
      </c>
      <c r="H200" s="26" t="s">
        <v>305</v>
      </c>
      <c r="I200" t="s">
        <v>305</v>
      </c>
      <c r="J200" t="s">
        <v>505</v>
      </c>
      <c r="K200" t="s">
        <v>305</v>
      </c>
      <c r="L200" t="s">
        <v>521</v>
      </c>
      <c r="M200">
        <v>9</v>
      </c>
      <c r="N200" t="s">
        <v>507</v>
      </c>
    </row>
    <row r="201" spans="1:14" x14ac:dyDescent="0.25">
      <c r="A201" s="27">
        <v>501223</v>
      </c>
      <c r="B201" s="27" t="s">
        <v>517</v>
      </c>
      <c r="C201" s="54">
        <v>40656</v>
      </c>
      <c r="D201" s="56" t="str">
        <f>LEFT(_xlfn.NUMBERVALUE(TEXT(Table18[[#This Row],[Date]],"yyyy")),4)</f>
        <v>2011</v>
      </c>
      <c r="E201" s="27" t="s">
        <v>168</v>
      </c>
      <c r="F201" s="27" t="s">
        <v>519</v>
      </c>
      <c r="G201" s="27" t="s">
        <v>242</v>
      </c>
      <c r="H201" s="28" t="s">
        <v>285</v>
      </c>
      <c r="I201" t="s">
        <v>285</v>
      </c>
      <c r="J201" t="s">
        <v>505</v>
      </c>
      <c r="K201" t="s">
        <v>242</v>
      </c>
      <c r="L201" t="s">
        <v>506</v>
      </c>
      <c r="M201">
        <v>29</v>
      </c>
      <c r="N201" t="s">
        <v>507</v>
      </c>
    </row>
    <row r="202" spans="1:14" x14ac:dyDescent="0.25">
      <c r="A202" s="10">
        <v>501224</v>
      </c>
      <c r="B202" s="10" t="s">
        <v>538</v>
      </c>
      <c r="C202" s="53">
        <v>40657</v>
      </c>
      <c r="D202" s="56" t="str">
        <f>LEFT(_xlfn.NUMBERVALUE(TEXT(Table18[[#This Row],[Date]],"yyyy")),4)</f>
        <v>2011</v>
      </c>
      <c r="E202" s="10" t="s">
        <v>386</v>
      </c>
      <c r="F202" s="10" t="s">
        <v>540</v>
      </c>
      <c r="G202" s="10" t="s">
        <v>313</v>
      </c>
      <c r="H202" s="26" t="s">
        <v>275</v>
      </c>
      <c r="I202" t="s">
        <v>313</v>
      </c>
      <c r="J202" t="s">
        <v>505</v>
      </c>
      <c r="K202" t="s">
        <v>275</v>
      </c>
      <c r="L202" t="s">
        <v>506</v>
      </c>
      <c r="M202">
        <v>37</v>
      </c>
      <c r="N202" t="s">
        <v>507</v>
      </c>
    </row>
    <row r="203" spans="1:14" x14ac:dyDescent="0.25">
      <c r="A203" s="27">
        <v>501225</v>
      </c>
      <c r="B203" s="27" t="s">
        <v>535</v>
      </c>
      <c r="C203" s="54">
        <v>40657</v>
      </c>
      <c r="D203" s="56" t="str">
        <f>LEFT(_xlfn.NUMBERVALUE(TEXT(Table18[[#This Row],[Date]],"yyyy")),4)</f>
        <v>2011</v>
      </c>
      <c r="E203" s="27" t="s">
        <v>622</v>
      </c>
      <c r="F203" s="27" t="s">
        <v>536</v>
      </c>
      <c r="G203" s="27" t="s">
        <v>294</v>
      </c>
      <c r="H203" s="28" t="s">
        <v>660</v>
      </c>
      <c r="I203" t="s">
        <v>294</v>
      </c>
      <c r="J203" t="s">
        <v>505</v>
      </c>
      <c r="K203" t="s">
        <v>294</v>
      </c>
      <c r="L203" t="s">
        <v>521</v>
      </c>
      <c r="M203">
        <v>8</v>
      </c>
      <c r="N203" t="s">
        <v>507</v>
      </c>
    </row>
    <row r="204" spans="1:14" x14ac:dyDescent="0.25">
      <c r="A204" s="10">
        <v>501226</v>
      </c>
      <c r="B204" s="10" t="s">
        <v>543</v>
      </c>
      <c r="C204" s="53">
        <v>40658</v>
      </c>
      <c r="D204" s="56" t="str">
        <f>LEFT(_xlfn.NUMBERVALUE(TEXT(Table18[[#This Row],[Date]],"yyyy")),4)</f>
        <v>2011</v>
      </c>
      <c r="E204" s="10" t="s">
        <v>512</v>
      </c>
      <c r="F204" s="10" t="s">
        <v>545</v>
      </c>
      <c r="G204" s="10" t="s">
        <v>221</v>
      </c>
      <c r="H204" s="26" t="s">
        <v>728</v>
      </c>
      <c r="I204" t="s">
        <v>728</v>
      </c>
      <c r="J204" t="s">
        <v>505</v>
      </c>
      <c r="K204" t="s">
        <v>221</v>
      </c>
      <c r="L204" t="s">
        <v>506</v>
      </c>
      <c r="M204">
        <v>25</v>
      </c>
      <c r="N204" t="s">
        <v>507</v>
      </c>
    </row>
    <row r="205" spans="1:14" x14ac:dyDescent="0.25">
      <c r="A205" s="27">
        <v>501227</v>
      </c>
      <c r="B205" s="27" t="s">
        <v>517</v>
      </c>
      <c r="C205" s="54">
        <v>40659</v>
      </c>
      <c r="D205" s="56" t="str">
        <f>LEFT(_xlfn.NUMBERVALUE(TEXT(Table18[[#This Row],[Date]],"yyyy")),4)</f>
        <v>2011</v>
      </c>
      <c r="E205" s="27" t="s">
        <v>161</v>
      </c>
      <c r="F205" s="27" t="s">
        <v>519</v>
      </c>
      <c r="G205" s="27" t="s">
        <v>242</v>
      </c>
      <c r="H205" s="28" t="s">
        <v>305</v>
      </c>
      <c r="I205" t="s">
        <v>305</v>
      </c>
      <c r="J205" t="s">
        <v>505</v>
      </c>
      <c r="K205" t="s">
        <v>305</v>
      </c>
      <c r="L205" t="s">
        <v>521</v>
      </c>
      <c r="M205">
        <v>3</v>
      </c>
      <c r="N205" t="s">
        <v>507</v>
      </c>
    </row>
    <row r="206" spans="1:14" x14ac:dyDescent="0.25">
      <c r="A206" s="10">
        <v>501228</v>
      </c>
      <c r="B206" s="10" t="s">
        <v>524</v>
      </c>
      <c r="C206" s="53">
        <v>40660</v>
      </c>
      <c r="D206" s="56" t="str">
        <f>LEFT(_xlfn.NUMBERVALUE(TEXT(Table18[[#This Row],[Date]],"yyyy")),4)</f>
        <v>2011</v>
      </c>
      <c r="E206" s="10" t="s">
        <v>654</v>
      </c>
      <c r="F206" s="10" t="s">
        <v>550</v>
      </c>
      <c r="G206" s="10" t="s">
        <v>728</v>
      </c>
      <c r="H206" s="26" t="s">
        <v>221</v>
      </c>
      <c r="I206" t="s">
        <v>728</v>
      </c>
      <c r="J206" t="s">
        <v>514</v>
      </c>
      <c r="K206" t="s">
        <v>221</v>
      </c>
      <c r="L206" t="s">
        <v>521</v>
      </c>
      <c r="M206">
        <v>8</v>
      </c>
      <c r="N206" t="s">
        <v>507</v>
      </c>
    </row>
    <row r="207" spans="1:14" x14ac:dyDescent="0.25">
      <c r="A207" s="27">
        <v>501229</v>
      </c>
      <c r="B207" s="27" t="s">
        <v>658</v>
      </c>
      <c r="C207" s="54">
        <v>40660</v>
      </c>
      <c r="D207" s="56" t="str">
        <f>LEFT(_xlfn.NUMBERVALUE(TEXT(Table18[[#This Row],[Date]],"yyyy")),4)</f>
        <v>2011</v>
      </c>
      <c r="E207" s="27" t="s">
        <v>29</v>
      </c>
      <c r="F207" s="27" t="s">
        <v>659</v>
      </c>
      <c r="G207" s="27" t="s">
        <v>660</v>
      </c>
      <c r="H207" s="28" t="s">
        <v>313</v>
      </c>
      <c r="I207" t="s">
        <v>660</v>
      </c>
      <c r="J207" t="s">
        <v>505</v>
      </c>
      <c r="K207" t="s">
        <v>313</v>
      </c>
      <c r="L207" t="s">
        <v>506</v>
      </c>
      <c r="M207">
        <v>55</v>
      </c>
      <c r="N207" t="s">
        <v>507</v>
      </c>
    </row>
    <row r="208" spans="1:14" x14ac:dyDescent="0.25">
      <c r="A208" s="10">
        <v>501230</v>
      </c>
      <c r="B208" s="10" t="s">
        <v>517</v>
      </c>
      <c r="C208" s="53">
        <v>40661</v>
      </c>
      <c r="D208" s="56" t="str">
        <f>LEFT(_xlfn.NUMBERVALUE(TEXT(Table18[[#This Row],[Date]],"yyyy")),4)</f>
        <v>2011</v>
      </c>
      <c r="E208" s="10" t="s">
        <v>630</v>
      </c>
      <c r="F208" s="10" t="s">
        <v>519</v>
      </c>
      <c r="G208" s="10" t="s">
        <v>242</v>
      </c>
      <c r="H208" s="26" t="s">
        <v>259</v>
      </c>
      <c r="I208" t="s">
        <v>242</v>
      </c>
      <c r="J208" t="s">
        <v>505</v>
      </c>
      <c r="K208" t="s">
        <v>259</v>
      </c>
      <c r="L208" t="s">
        <v>506</v>
      </c>
      <c r="M208">
        <v>17</v>
      </c>
      <c r="N208" t="s">
        <v>507</v>
      </c>
    </row>
    <row r="209" spans="1:14" x14ac:dyDescent="0.25">
      <c r="A209" s="27">
        <v>501231</v>
      </c>
      <c r="B209" s="27" t="s">
        <v>535</v>
      </c>
      <c r="C209" s="54">
        <v>40662</v>
      </c>
      <c r="D209" s="56" t="str">
        <f>LEFT(_xlfn.NUMBERVALUE(TEXT(Table18[[#This Row],[Date]],"yyyy")),4)</f>
        <v>2011</v>
      </c>
      <c r="E209" s="27" t="s">
        <v>669</v>
      </c>
      <c r="F209" s="27" t="s">
        <v>536</v>
      </c>
      <c r="G209" s="27" t="s">
        <v>294</v>
      </c>
      <c r="H209" s="28" t="s">
        <v>275</v>
      </c>
      <c r="I209" t="s">
        <v>294</v>
      </c>
      <c r="J209" t="s">
        <v>505</v>
      </c>
      <c r="K209" t="s">
        <v>294</v>
      </c>
      <c r="L209" t="s">
        <v>521</v>
      </c>
      <c r="M209">
        <v>7</v>
      </c>
      <c r="N209" t="s">
        <v>507</v>
      </c>
    </row>
    <row r="210" spans="1:14" x14ac:dyDescent="0.25">
      <c r="A210" s="10">
        <v>501232</v>
      </c>
      <c r="B210" s="10" t="s">
        <v>502</v>
      </c>
      <c r="C210" s="53">
        <v>40662</v>
      </c>
      <c r="D210" s="56" t="str">
        <f>LEFT(_xlfn.NUMBERVALUE(TEXT(Table18[[#This Row],[Date]],"yyyy")),4)</f>
        <v>2011</v>
      </c>
      <c r="E210" s="10" t="s">
        <v>161</v>
      </c>
      <c r="F210" s="10" t="s">
        <v>504</v>
      </c>
      <c r="G210" s="10" t="s">
        <v>305</v>
      </c>
      <c r="H210" s="26" t="s">
        <v>728</v>
      </c>
      <c r="I210" t="s">
        <v>728</v>
      </c>
      <c r="J210" t="s">
        <v>505</v>
      </c>
      <c r="K210" t="s">
        <v>305</v>
      </c>
      <c r="L210" t="s">
        <v>506</v>
      </c>
      <c r="M210">
        <v>26</v>
      </c>
      <c r="N210" t="s">
        <v>507</v>
      </c>
    </row>
    <row r="211" spans="1:14" x14ac:dyDescent="0.25">
      <c r="A211" s="27">
        <v>501233</v>
      </c>
      <c r="B211" s="27" t="s">
        <v>658</v>
      </c>
      <c r="C211" s="54">
        <v>40663</v>
      </c>
      <c r="D211" s="56" t="str">
        <f>LEFT(_xlfn.NUMBERVALUE(TEXT(Table18[[#This Row],[Date]],"yyyy")),4)</f>
        <v>2011</v>
      </c>
      <c r="E211" s="27" t="s">
        <v>539</v>
      </c>
      <c r="F211" s="27" t="s">
        <v>659</v>
      </c>
      <c r="G211" s="27" t="s">
        <v>660</v>
      </c>
      <c r="H211" s="28" t="s">
        <v>242</v>
      </c>
      <c r="I211" t="s">
        <v>242</v>
      </c>
      <c r="J211" t="s">
        <v>514</v>
      </c>
      <c r="K211" t="s">
        <v>242</v>
      </c>
      <c r="L211" t="s">
        <v>506</v>
      </c>
      <c r="M211">
        <v>38</v>
      </c>
      <c r="N211" t="s">
        <v>507</v>
      </c>
    </row>
    <row r="212" spans="1:14" x14ac:dyDescent="0.25">
      <c r="A212" s="10">
        <v>501234</v>
      </c>
      <c r="B212" s="10" t="s">
        <v>529</v>
      </c>
      <c r="C212" s="53">
        <v>40663</v>
      </c>
      <c r="D212" s="56" t="str">
        <f>LEFT(_xlfn.NUMBERVALUE(TEXT(Table18[[#This Row],[Date]],"yyyy")),4)</f>
        <v>2011</v>
      </c>
      <c r="E212" s="10" t="s">
        <v>670</v>
      </c>
      <c r="F212" s="10" t="s">
        <v>531</v>
      </c>
      <c r="G212" s="10" t="s">
        <v>259</v>
      </c>
      <c r="H212" s="26" t="s">
        <v>285</v>
      </c>
      <c r="I212" t="s">
        <v>259</v>
      </c>
      <c r="J212" t="s">
        <v>505</v>
      </c>
      <c r="K212" t="s">
        <v>259</v>
      </c>
      <c r="L212" t="s">
        <v>521</v>
      </c>
      <c r="M212">
        <v>8</v>
      </c>
      <c r="N212" t="s">
        <v>507</v>
      </c>
    </row>
    <row r="213" spans="1:14" x14ac:dyDescent="0.25">
      <c r="A213" s="27">
        <v>501235</v>
      </c>
      <c r="B213" s="27" t="s">
        <v>535</v>
      </c>
      <c r="C213" s="54">
        <v>40664</v>
      </c>
      <c r="D213" s="56" t="str">
        <f>LEFT(_xlfn.NUMBERVALUE(TEXT(Table18[[#This Row],[Date]],"yyyy")),4)</f>
        <v>2011</v>
      </c>
      <c r="E213" s="27" t="s">
        <v>620</v>
      </c>
      <c r="F213" s="27" t="s">
        <v>536</v>
      </c>
      <c r="G213" s="27" t="s">
        <v>294</v>
      </c>
      <c r="H213" s="28" t="s">
        <v>728</v>
      </c>
      <c r="I213" t="s">
        <v>294</v>
      </c>
      <c r="J213" t="s">
        <v>505</v>
      </c>
      <c r="K213" t="s">
        <v>294</v>
      </c>
      <c r="L213" t="s">
        <v>521</v>
      </c>
      <c r="M213">
        <v>6</v>
      </c>
      <c r="N213" t="s">
        <v>507</v>
      </c>
    </row>
    <row r="214" spans="1:14" x14ac:dyDescent="0.25">
      <c r="A214" s="10">
        <v>501236</v>
      </c>
      <c r="B214" s="10" t="s">
        <v>543</v>
      </c>
      <c r="C214" s="53">
        <v>40664</v>
      </c>
      <c r="D214" s="56" t="str">
        <f>LEFT(_xlfn.NUMBERVALUE(TEXT(Table18[[#This Row],[Date]],"yyyy")),4)</f>
        <v>2011</v>
      </c>
      <c r="E214" s="10" t="s">
        <v>574</v>
      </c>
      <c r="F214" s="10" t="s">
        <v>545</v>
      </c>
      <c r="G214" s="10" t="s">
        <v>221</v>
      </c>
      <c r="H214" s="26" t="s">
        <v>313</v>
      </c>
      <c r="I214" t="s">
        <v>221</v>
      </c>
      <c r="J214" t="s">
        <v>514</v>
      </c>
      <c r="K214" t="s">
        <v>221</v>
      </c>
      <c r="L214" t="s">
        <v>506</v>
      </c>
      <c r="M214">
        <v>19</v>
      </c>
      <c r="N214" t="s">
        <v>507</v>
      </c>
    </row>
    <row r="215" spans="1:14" x14ac:dyDescent="0.25">
      <c r="A215" s="27">
        <v>501237</v>
      </c>
      <c r="B215" s="27" t="s">
        <v>524</v>
      </c>
      <c r="C215" s="54">
        <v>40665</v>
      </c>
      <c r="D215" s="56" t="str">
        <f>LEFT(_xlfn.NUMBERVALUE(TEXT(Table18[[#This Row],[Date]],"yyyy")),4)</f>
        <v>2011</v>
      </c>
      <c r="E215" s="27" t="s">
        <v>85</v>
      </c>
      <c r="F215" s="27" t="s">
        <v>526</v>
      </c>
      <c r="G215" s="27" t="s">
        <v>275</v>
      </c>
      <c r="H215" s="28" t="s">
        <v>285</v>
      </c>
      <c r="I215" t="s">
        <v>285</v>
      </c>
      <c r="J215" t="s">
        <v>505</v>
      </c>
      <c r="K215" t="s">
        <v>275</v>
      </c>
      <c r="L215" t="s">
        <v>506</v>
      </c>
      <c r="M215">
        <v>23</v>
      </c>
      <c r="N215" t="s">
        <v>507</v>
      </c>
    </row>
    <row r="216" spans="1:14" x14ac:dyDescent="0.25">
      <c r="A216" s="10">
        <v>501238</v>
      </c>
      <c r="B216" s="10" t="s">
        <v>517</v>
      </c>
      <c r="C216" s="53">
        <v>40665</v>
      </c>
      <c r="D216" s="56" t="str">
        <f>LEFT(_xlfn.NUMBERVALUE(TEXT(Table18[[#This Row],[Date]],"yyyy")),4)</f>
        <v>2011</v>
      </c>
      <c r="E216" s="10" t="s">
        <v>671</v>
      </c>
      <c r="F216" s="10" t="s">
        <v>519</v>
      </c>
      <c r="G216" s="10" t="s">
        <v>242</v>
      </c>
      <c r="H216" s="26" t="s">
        <v>660</v>
      </c>
      <c r="I216" t="s">
        <v>660</v>
      </c>
      <c r="J216" t="s">
        <v>505</v>
      </c>
      <c r="K216" t="s">
        <v>660</v>
      </c>
      <c r="L216" t="s">
        <v>521</v>
      </c>
      <c r="M216">
        <v>7</v>
      </c>
      <c r="N216" t="s">
        <v>507</v>
      </c>
    </row>
    <row r="217" spans="1:14" x14ac:dyDescent="0.25">
      <c r="A217" s="27">
        <v>501239</v>
      </c>
      <c r="B217" s="27" t="s">
        <v>538</v>
      </c>
      <c r="C217" s="54">
        <v>40666</v>
      </c>
      <c r="D217" s="56" t="str">
        <f>LEFT(_xlfn.NUMBERVALUE(TEXT(Table18[[#This Row],[Date]],"yyyy")),4)</f>
        <v>2011</v>
      </c>
      <c r="E217" s="27" t="s">
        <v>445</v>
      </c>
      <c r="F217" s="27" t="s">
        <v>540</v>
      </c>
      <c r="G217" s="27" t="s">
        <v>313</v>
      </c>
      <c r="H217" s="28" t="s">
        <v>259</v>
      </c>
      <c r="I217" t="s">
        <v>313</v>
      </c>
      <c r="J217" t="s">
        <v>505</v>
      </c>
      <c r="K217" t="s">
        <v>259</v>
      </c>
      <c r="L217" t="s">
        <v>506</v>
      </c>
      <c r="M217">
        <v>20</v>
      </c>
      <c r="N217" t="s">
        <v>507</v>
      </c>
    </row>
    <row r="218" spans="1:14" x14ac:dyDescent="0.25">
      <c r="A218" s="10">
        <v>501240</v>
      </c>
      <c r="B218" s="10" t="s">
        <v>543</v>
      </c>
      <c r="C218" s="53">
        <v>40667</v>
      </c>
      <c r="D218" s="56" t="str">
        <f>LEFT(_xlfn.NUMBERVALUE(TEXT(Table18[[#This Row],[Date]],"yyyy")),4)</f>
        <v>2011</v>
      </c>
      <c r="E218" s="10" t="s">
        <v>512</v>
      </c>
      <c r="F218" s="10" t="s">
        <v>545</v>
      </c>
      <c r="G218" s="10" t="s">
        <v>221</v>
      </c>
      <c r="H218" s="26" t="s">
        <v>294</v>
      </c>
      <c r="I218" t="s">
        <v>294</v>
      </c>
      <c r="J218" t="s">
        <v>514</v>
      </c>
      <c r="K218" t="s">
        <v>221</v>
      </c>
      <c r="L218" t="s">
        <v>521</v>
      </c>
      <c r="M218">
        <v>8</v>
      </c>
      <c r="N218" t="s">
        <v>507</v>
      </c>
    </row>
    <row r="219" spans="1:14" x14ac:dyDescent="0.25">
      <c r="A219" s="27">
        <v>501241</v>
      </c>
      <c r="B219" s="27" t="s">
        <v>524</v>
      </c>
      <c r="C219" s="54">
        <v>40667</v>
      </c>
      <c r="D219" s="56" t="str">
        <f>LEFT(_xlfn.NUMBERVALUE(TEXT(Table18[[#This Row],[Date]],"yyyy")),4)</f>
        <v>2011</v>
      </c>
      <c r="E219" s="27" t="s">
        <v>672</v>
      </c>
      <c r="F219" s="27" t="s">
        <v>550</v>
      </c>
      <c r="G219" s="27" t="s">
        <v>728</v>
      </c>
      <c r="H219" s="28" t="s">
        <v>275</v>
      </c>
      <c r="I219" t="s">
        <v>728</v>
      </c>
      <c r="J219" t="s">
        <v>505</v>
      </c>
      <c r="K219" t="s">
        <v>275</v>
      </c>
      <c r="L219" t="s">
        <v>506</v>
      </c>
      <c r="M219">
        <v>21</v>
      </c>
      <c r="N219" t="s">
        <v>507</v>
      </c>
    </row>
    <row r="220" spans="1:14" x14ac:dyDescent="0.25">
      <c r="A220" s="10">
        <v>501242</v>
      </c>
      <c r="B220" s="10" t="s">
        <v>658</v>
      </c>
      <c r="C220" s="53">
        <v>40668</v>
      </c>
      <c r="D220" s="56" t="str">
        <f>LEFT(_xlfn.NUMBERVALUE(TEXT(Table18[[#This Row],[Date]],"yyyy")),4)</f>
        <v>2011</v>
      </c>
      <c r="E220" s="10" t="s">
        <v>626</v>
      </c>
      <c r="F220" s="10" t="s">
        <v>659</v>
      </c>
      <c r="G220" s="10" t="s">
        <v>660</v>
      </c>
      <c r="H220" s="26" t="s">
        <v>259</v>
      </c>
      <c r="I220" t="s">
        <v>259</v>
      </c>
      <c r="J220" t="s">
        <v>505</v>
      </c>
      <c r="K220" t="s">
        <v>660</v>
      </c>
      <c r="L220" t="s">
        <v>506</v>
      </c>
      <c r="M220">
        <v>17</v>
      </c>
      <c r="N220" t="s">
        <v>507</v>
      </c>
    </row>
    <row r="221" spans="1:14" x14ac:dyDescent="0.25">
      <c r="A221" s="27">
        <v>501243</v>
      </c>
      <c r="B221" s="27" t="s">
        <v>538</v>
      </c>
      <c r="C221" s="54">
        <v>40668</v>
      </c>
      <c r="D221" s="56" t="str">
        <f>LEFT(_xlfn.NUMBERVALUE(TEXT(Table18[[#This Row],[Date]],"yyyy")),4)</f>
        <v>2011</v>
      </c>
      <c r="E221" s="27" t="s">
        <v>539</v>
      </c>
      <c r="F221" s="27" t="s">
        <v>540</v>
      </c>
      <c r="G221" s="27" t="s">
        <v>313</v>
      </c>
      <c r="H221" s="28" t="s">
        <v>242</v>
      </c>
      <c r="I221" t="s">
        <v>242</v>
      </c>
      <c r="J221" t="s">
        <v>505</v>
      </c>
      <c r="K221" t="s">
        <v>242</v>
      </c>
      <c r="L221" t="s">
        <v>521</v>
      </c>
      <c r="M221">
        <v>4</v>
      </c>
      <c r="N221" t="s">
        <v>507</v>
      </c>
    </row>
    <row r="222" spans="1:14" x14ac:dyDescent="0.25">
      <c r="A222" s="10">
        <v>501244</v>
      </c>
      <c r="B222" s="10" t="s">
        <v>502</v>
      </c>
      <c r="C222" s="53">
        <v>40669</v>
      </c>
      <c r="D222" s="56" t="str">
        <f>LEFT(_xlfn.NUMBERVALUE(TEXT(Table18[[#This Row],[Date]],"yyyy")),4)</f>
        <v>2011</v>
      </c>
      <c r="E222" s="10" t="s">
        <v>98</v>
      </c>
      <c r="F222" s="10" t="s">
        <v>504</v>
      </c>
      <c r="G222" s="10" t="s">
        <v>305</v>
      </c>
      <c r="H222" s="26" t="s">
        <v>285</v>
      </c>
      <c r="I222" t="s">
        <v>285</v>
      </c>
      <c r="J222" t="s">
        <v>505</v>
      </c>
      <c r="K222" t="s">
        <v>305</v>
      </c>
      <c r="L222" t="s">
        <v>506</v>
      </c>
      <c r="M222">
        <v>85</v>
      </c>
      <c r="N222" t="s">
        <v>507</v>
      </c>
    </row>
    <row r="223" spans="1:14" x14ac:dyDescent="0.25">
      <c r="A223" s="27">
        <v>501245</v>
      </c>
      <c r="B223" s="27" t="s">
        <v>529</v>
      </c>
      <c r="C223" s="54">
        <v>40670</v>
      </c>
      <c r="D223" s="56" t="str">
        <f>LEFT(_xlfn.NUMBERVALUE(TEXT(Table18[[#This Row],[Date]],"yyyy")),4)</f>
        <v>2011</v>
      </c>
      <c r="E223" s="27" t="s">
        <v>670</v>
      </c>
      <c r="F223" s="27" t="s">
        <v>531</v>
      </c>
      <c r="G223" s="27" t="s">
        <v>259</v>
      </c>
      <c r="H223" s="28" t="s">
        <v>221</v>
      </c>
      <c r="I223" t="s">
        <v>221</v>
      </c>
      <c r="J223" t="s">
        <v>514</v>
      </c>
      <c r="K223" t="s">
        <v>259</v>
      </c>
      <c r="L223" t="s">
        <v>506</v>
      </c>
      <c r="M223">
        <v>10</v>
      </c>
      <c r="N223" t="s">
        <v>507</v>
      </c>
    </row>
    <row r="224" spans="1:14" x14ac:dyDescent="0.25">
      <c r="A224" s="10">
        <v>501246</v>
      </c>
      <c r="B224" s="10" t="s">
        <v>524</v>
      </c>
      <c r="C224" s="53">
        <v>40670</v>
      </c>
      <c r="D224" s="56" t="str">
        <f>LEFT(_xlfn.NUMBERVALUE(TEXT(Table18[[#This Row],[Date]],"yyyy")),4)</f>
        <v>2011</v>
      </c>
      <c r="E224" s="10" t="s">
        <v>1</v>
      </c>
      <c r="F224" s="10" t="s">
        <v>526</v>
      </c>
      <c r="G224" s="10" t="s">
        <v>275</v>
      </c>
      <c r="H224" s="26" t="s">
        <v>242</v>
      </c>
      <c r="I224" t="s">
        <v>242</v>
      </c>
      <c r="J224" t="s">
        <v>505</v>
      </c>
      <c r="K224" t="s">
        <v>275</v>
      </c>
      <c r="L224" t="s">
        <v>506</v>
      </c>
      <c r="M224">
        <v>32</v>
      </c>
      <c r="N224" t="s">
        <v>507</v>
      </c>
    </row>
    <row r="225" spans="1:14" x14ac:dyDescent="0.25">
      <c r="A225" s="27">
        <v>501247</v>
      </c>
      <c r="B225" s="27" t="s">
        <v>502</v>
      </c>
      <c r="C225" s="54">
        <v>40671</v>
      </c>
      <c r="D225" s="56" t="str">
        <f>LEFT(_xlfn.NUMBERVALUE(TEXT(Table18[[#This Row],[Date]],"yyyy")),4)</f>
        <v>2011</v>
      </c>
      <c r="E225" s="27" t="s">
        <v>98</v>
      </c>
      <c r="F225" s="27" t="s">
        <v>504</v>
      </c>
      <c r="G225" s="27" t="s">
        <v>305</v>
      </c>
      <c r="H225" s="28" t="s">
        <v>660</v>
      </c>
      <c r="I225" t="s">
        <v>660</v>
      </c>
      <c r="J225" t="s">
        <v>514</v>
      </c>
      <c r="K225" t="s">
        <v>305</v>
      </c>
      <c r="L225" t="s">
        <v>521</v>
      </c>
      <c r="M225">
        <v>9</v>
      </c>
      <c r="N225" t="s">
        <v>507</v>
      </c>
    </row>
    <row r="226" spans="1:14" x14ac:dyDescent="0.25">
      <c r="A226" s="10">
        <v>501248</v>
      </c>
      <c r="B226" s="10" t="s">
        <v>511</v>
      </c>
      <c r="C226" s="53">
        <v>40671</v>
      </c>
      <c r="D226" s="56" t="str">
        <f>LEFT(_xlfn.NUMBERVALUE(TEXT(Table18[[#This Row],[Date]],"yyyy")),4)</f>
        <v>2011</v>
      </c>
      <c r="E226" s="10" t="s">
        <v>672</v>
      </c>
      <c r="F226" s="10" t="s">
        <v>513</v>
      </c>
      <c r="G226" s="10" t="s">
        <v>285</v>
      </c>
      <c r="H226" s="26" t="s">
        <v>728</v>
      </c>
      <c r="I226" t="s">
        <v>285</v>
      </c>
      <c r="J226" t="s">
        <v>514</v>
      </c>
      <c r="K226" t="s">
        <v>728</v>
      </c>
      <c r="L226" t="s">
        <v>521</v>
      </c>
      <c r="M226">
        <v>5</v>
      </c>
      <c r="N226" t="s">
        <v>507</v>
      </c>
    </row>
    <row r="227" spans="1:14" x14ac:dyDescent="0.25">
      <c r="A227" s="27">
        <v>501249</v>
      </c>
      <c r="B227" s="27" t="s">
        <v>535</v>
      </c>
      <c r="C227" s="54">
        <v>40672</v>
      </c>
      <c r="D227" s="56" t="str">
        <f>LEFT(_xlfn.NUMBERVALUE(TEXT(Table18[[#This Row],[Date]],"yyyy")),4)</f>
        <v>2011</v>
      </c>
      <c r="E227" s="27" t="s">
        <v>357</v>
      </c>
      <c r="F227" s="27" t="s">
        <v>536</v>
      </c>
      <c r="G227" s="27" t="s">
        <v>294</v>
      </c>
      <c r="H227" s="28" t="s">
        <v>221</v>
      </c>
      <c r="I227" t="s">
        <v>294</v>
      </c>
      <c r="J227" t="s">
        <v>505</v>
      </c>
      <c r="K227" t="s">
        <v>221</v>
      </c>
      <c r="L227" t="s">
        <v>506</v>
      </c>
      <c r="M227">
        <v>63</v>
      </c>
      <c r="N227" t="s">
        <v>507</v>
      </c>
    </row>
    <row r="228" spans="1:14" x14ac:dyDescent="0.25">
      <c r="A228" s="10">
        <v>501250</v>
      </c>
      <c r="B228" s="10" t="s">
        <v>538</v>
      </c>
      <c r="C228" s="53">
        <v>40673</v>
      </c>
      <c r="D228" s="56" t="str">
        <f>LEFT(_xlfn.NUMBERVALUE(TEXT(Table18[[#This Row],[Date]],"yyyy")),4)</f>
        <v>2011</v>
      </c>
      <c r="E228" s="10" t="s">
        <v>178</v>
      </c>
      <c r="F228" s="10" t="s">
        <v>540</v>
      </c>
      <c r="G228" s="10" t="s">
        <v>313</v>
      </c>
      <c r="H228" s="26" t="s">
        <v>728</v>
      </c>
      <c r="I228" t="s">
        <v>313</v>
      </c>
      <c r="J228" t="s">
        <v>514</v>
      </c>
      <c r="K228" t="s">
        <v>728</v>
      </c>
      <c r="L228" t="s">
        <v>521</v>
      </c>
      <c r="M228">
        <v>6</v>
      </c>
      <c r="N228" t="s">
        <v>507</v>
      </c>
    </row>
    <row r="229" spans="1:14" x14ac:dyDescent="0.25">
      <c r="A229" s="27">
        <v>501251</v>
      </c>
      <c r="B229" s="27" t="s">
        <v>511</v>
      </c>
      <c r="C229" s="54">
        <v>40673</v>
      </c>
      <c r="D229" s="56" t="str">
        <f>LEFT(_xlfn.NUMBERVALUE(TEXT(Table18[[#This Row],[Date]],"yyyy")),4)</f>
        <v>2011</v>
      </c>
      <c r="E229" s="27" t="s">
        <v>673</v>
      </c>
      <c r="F229" s="27" t="s">
        <v>513</v>
      </c>
      <c r="G229" s="27" t="s">
        <v>285</v>
      </c>
      <c r="H229" s="28" t="s">
        <v>275</v>
      </c>
      <c r="I229" t="s">
        <v>275</v>
      </c>
      <c r="J229" t="s">
        <v>505</v>
      </c>
      <c r="K229" t="s">
        <v>285</v>
      </c>
      <c r="L229" t="s">
        <v>506</v>
      </c>
      <c r="M229">
        <v>76</v>
      </c>
      <c r="N229" t="s">
        <v>507</v>
      </c>
    </row>
    <row r="230" spans="1:14" x14ac:dyDescent="0.25">
      <c r="A230" s="10">
        <v>501252</v>
      </c>
      <c r="B230" s="10" t="s">
        <v>535</v>
      </c>
      <c r="C230" s="53">
        <v>40674</v>
      </c>
      <c r="D230" s="56" t="str">
        <f>LEFT(_xlfn.NUMBERVALUE(TEXT(Table18[[#This Row],[Date]],"yyyy")),4)</f>
        <v>2011</v>
      </c>
      <c r="E230" s="10" t="s">
        <v>674</v>
      </c>
      <c r="F230" s="10" t="s">
        <v>536</v>
      </c>
      <c r="G230" s="10" t="s">
        <v>294</v>
      </c>
      <c r="H230" s="26" t="s">
        <v>305</v>
      </c>
      <c r="I230" t="s">
        <v>305</v>
      </c>
      <c r="J230" t="s">
        <v>505</v>
      </c>
      <c r="K230" t="s">
        <v>305</v>
      </c>
      <c r="L230" t="s">
        <v>521</v>
      </c>
      <c r="M230">
        <v>9</v>
      </c>
      <c r="N230" t="s">
        <v>507</v>
      </c>
    </row>
    <row r="231" spans="1:14" x14ac:dyDescent="0.25">
      <c r="A231" s="27">
        <v>501253</v>
      </c>
      <c r="B231" s="27" t="s">
        <v>543</v>
      </c>
      <c r="C231" s="54">
        <v>40675</v>
      </c>
      <c r="D231" s="56" t="str">
        <f>LEFT(_xlfn.NUMBERVALUE(TEXT(Table18[[#This Row],[Date]],"yyyy")),4)</f>
        <v>2011</v>
      </c>
      <c r="E231" s="27" t="s">
        <v>15</v>
      </c>
      <c r="F231" s="27" t="s">
        <v>545</v>
      </c>
      <c r="G231" s="27" t="s">
        <v>221</v>
      </c>
      <c r="H231" s="28" t="s">
        <v>242</v>
      </c>
      <c r="I231" t="s">
        <v>221</v>
      </c>
      <c r="J231" t="s">
        <v>514</v>
      </c>
      <c r="K231" t="s">
        <v>221</v>
      </c>
      <c r="L231" t="s">
        <v>506</v>
      </c>
      <c r="M231">
        <v>18</v>
      </c>
      <c r="N231" t="s">
        <v>507</v>
      </c>
    </row>
    <row r="232" spans="1:14" x14ac:dyDescent="0.25">
      <c r="A232" s="10">
        <v>501254</v>
      </c>
      <c r="B232" s="10" t="s">
        <v>675</v>
      </c>
      <c r="C232" s="53">
        <v>40676</v>
      </c>
      <c r="D232" s="56" t="str">
        <f>LEFT(_xlfn.NUMBERVALUE(TEXT(Table18[[#This Row],[Date]],"yyyy")),4)</f>
        <v>2011</v>
      </c>
      <c r="E232" s="10" t="s">
        <v>53</v>
      </c>
      <c r="F232" s="10" t="s">
        <v>676</v>
      </c>
      <c r="G232" s="10" t="s">
        <v>660</v>
      </c>
      <c r="H232" s="26" t="s">
        <v>285</v>
      </c>
      <c r="I232" t="s">
        <v>285</v>
      </c>
      <c r="J232" t="s">
        <v>505</v>
      </c>
      <c r="K232" t="s">
        <v>285</v>
      </c>
      <c r="L232" t="s">
        <v>521</v>
      </c>
      <c r="M232">
        <v>6</v>
      </c>
      <c r="N232" t="s">
        <v>507</v>
      </c>
    </row>
    <row r="233" spans="1:14" x14ac:dyDescent="0.25">
      <c r="A233" s="27">
        <v>501255</v>
      </c>
      <c r="B233" s="27" t="s">
        <v>502</v>
      </c>
      <c r="C233" s="54">
        <v>40677</v>
      </c>
      <c r="D233" s="56" t="str">
        <f>LEFT(_xlfn.NUMBERVALUE(TEXT(Table18[[#This Row],[Date]],"yyyy")),4)</f>
        <v>2011</v>
      </c>
      <c r="E233" s="27" t="s">
        <v>98</v>
      </c>
      <c r="F233" s="27" t="s">
        <v>504</v>
      </c>
      <c r="G233" s="27" t="s">
        <v>305</v>
      </c>
      <c r="H233" s="28" t="s">
        <v>259</v>
      </c>
      <c r="I233" t="s">
        <v>305</v>
      </c>
      <c r="J233" t="s">
        <v>505</v>
      </c>
      <c r="K233" t="s">
        <v>305</v>
      </c>
      <c r="L233" t="s">
        <v>521</v>
      </c>
      <c r="M233">
        <v>4</v>
      </c>
      <c r="N233" t="s">
        <v>507</v>
      </c>
    </row>
    <row r="234" spans="1:14" x14ac:dyDescent="0.25">
      <c r="A234" s="10">
        <v>501256</v>
      </c>
      <c r="B234" s="10" t="s">
        <v>524</v>
      </c>
      <c r="C234" s="53">
        <v>40677</v>
      </c>
      <c r="D234" s="56" t="str">
        <f>LEFT(_xlfn.NUMBERVALUE(TEXT(Table18[[#This Row],[Date]],"yyyy")),4)</f>
        <v>2011</v>
      </c>
      <c r="E234" s="10" t="s">
        <v>23</v>
      </c>
      <c r="F234" s="10" t="s">
        <v>526</v>
      </c>
      <c r="G234" s="10" t="s">
        <v>275</v>
      </c>
      <c r="H234" s="26" t="s">
        <v>313</v>
      </c>
      <c r="I234" t="s">
        <v>313</v>
      </c>
      <c r="J234" t="s">
        <v>514</v>
      </c>
      <c r="K234" t="s">
        <v>313</v>
      </c>
      <c r="L234" t="s">
        <v>506</v>
      </c>
      <c r="M234">
        <v>10</v>
      </c>
      <c r="N234" t="s">
        <v>507</v>
      </c>
    </row>
    <row r="235" spans="1:14" x14ac:dyDescent="0.25">
      <c r="A235" s="27">
        <v>501257</v>
      </c>
      <c r="B235" s="27" t="s">
        <v>650</v>
      </c>
      <c r="C235" s="54">
        <v>40678</v>
      </c>
      <c r="D235" s="56" t="str">
        <f>LEFT(_xlfn.NUMBERVALUE(TEXT(Table18[[#This Row],[Date]],"yyyy")),4)</f>
        <v>2011</v>
      </c>
      <c r="E235" s="27" t="s">
        <v>90</v>
      </c>
      <c r="F235" s="27" t="s">
        <v>651</v>
      </c>
      <c r="G235" s="27" t="s">
        <v>285</v>
      </c>
      <c r="H235" s="28" t="s">
        <v>242</v>
      </c>
      <c r="I235" t="s">
        <v>242</v>
      </c>
      <c r="J235" t="s">
        <v>505</v>
      </c>
      <c r="K235" t="s">
        <v>285</v>
      </c>
      <c r="L235" t="s">
        <v>506</v>
      </c>
      <c r="M235">
        <v>29</v>
      </c>
      <c r="N235" t="s">
        <v>507</v>
      </c>
    </row>
    <row r="236" spans="1:14" x14ac:dyDescent="0.25">
      <c r="A236" s="10">
        <v>501258</v>
      </c>
      <c r="B236" s="10" t="s">
        <v>675</v>
      </c>
      <c r="C236" s="53">
        <v>40678</v>
      </c>
      <c r="D236" s="56" t="str">
        <f>LEFT(_xlfn.NUMBERVALUE(TEXT(Table18[[#This Row],[Date]],"yyyy")),4)</f>
        <v>2011</v>
      </c>
      <c r="E236" s="10" t="s">
        <v>626</v>
      </c>
      <c r="F236" s="10" t="s">
        <v>676</v>
      </c>
      <c r="G236" s="10" t="s">
        <v>660</v>
      </c>
      <c r="H236" s="26" t="s">
        <v>294</v>
      </c>
      <c r="I236" t="s">
        <v>660</v>
      </c>
      <c r="J236" t="s">
        <v>505</v>
      </c>
      <c r="K236" t="s">
        <v>660</v>
      </c>
      <c r="L236" t="s">
        <v>521</v>
      </c>
      <c r="M236">
        <v>8</v>
      </c>
      <c r="N236" t="s">
        <v>507</v>
      </c>
    </row>
    <row r="237" spans="1:14" x14ac:dyDescent="0.25">
      <c r="A237" s="27">
        <v>501259</v>
      </c>
      <c r="B237" s="27" t="s">
        <v>524</v>
      </c>
      <c r="C237" s="54">
        <v>40679</v>
      </c>
      <c r="D237" s="56" t="str">
        <f>LEFT(_xlfn.NUMBERVALUE(TEXT(Table18[[#This Row],[Date]],"yyyy")),4)</f>
        <v>2011</v>
      </c>
      <c r="E237" s="27" t="s">
        <v>23</v>
      </c>
      <c r="F237" s="27" t="s">
        <v>550</v>
      </c>
      <c r="G237" s="27" t="s">
        <v>728</v>
      </c>
      <c r="H237" s="28" t="s">
        <v>313</v>
      </c>
      <c r="I237" t="s">
        <v>313</v>
      </c>
      <c r="J237" t="s">
        <v>505</v>
      </c>
      <c r="K237" t="s">
        <v>313</v>
      </c>
      <c r="L237" t="s">
        <v>521</v>
      </c>
      <c r="M237">
        <v>6</v>
      </c>
      <c r="N237" t="s">
        <v>507</v>
      </c>
    </row>
    <row r="238" spans="1:14" x14ac:dyDescent="0.25">
      <c r="A238" s="10">
        <v>501260</v>
      </c>
      <c r="B238" s="10" t="s">
        <v>650</v>
      </c>
      <c r="C238" s="53">
        <v>40680</v>
      </c>
      <c r="D238" s="56" t="str">
        <f>LEFT(_xlfn.NUMBERVALUE(TEXT(Table18[[#This Row],[Date]],"yyyy")),4)</f>
        <v>2011</v>
      </c>
      <c r="E238" s="10" t="s">
        <v>549</v>
      </c>
      <c r="F238" s="10" t="s">
        <v>651</v>
      </c>
      <c r="G238" s="10" t="s">
        <v>285</v>
      </c>
      <c r="H238" s="26" t="s">
        <v>305</v>
      </c>
      <c r="I238" t="s">
        <v>285</v>
      </c>
      <c r="J238" t="s">
        <v>514</v>
      </c>
      <c r="K238" t="s">
        <v>285</v>
      </c>
      <c r="L238" t="s">
        <v>506</v>
      </c>
      <c r="M238">
        <v>111</v>
      </c>
      <c r="N238" t="s">
        <v>507</v>
      </c>
    </row>
    <row r="239" spans="1:14" x14ac:dyDescent="0.25">
      <c r="A239" s="27">
        <v>501261</v>
      </c>
      <c r="B239" s="27" t="s">
        <v>543</v>
      </c>
      <c r="C239" s="54">
        <v>40681</v>
      </c>
      <c r="D239" s="56" t="str">
        <f>LEFT(_xlfn.NUMBERVALUE(TEXT(Table18[[#This Row],[Date]],"yyyy")),4)</f>
        <v>2011</v>
      </c>
      <c r="E239" s="27" t="s">
        <v>190</v>
      </c>
      <c r="F239" s="27" t="s">
        <v>545</v>
      </c>
      <c r="G239" s="27" t="s">
        <v>221</v>
      </c>
      <c r="H239" s="28" t="s">
        <v>660</v>
      </c>
      <c r="I239" t="s">
        <v>221</v>
      </c>
      <c r="J239" t="s">
        <v>514</v>
      </c>
      <c r="K239" t="s">
        <v>221</v>
      </c>
      <c r="L239" t="s">
        <v>506</v>
      </c>
      <c r="M239">
        <v>11</v>
      </c>
      <c r="N239" t="s">
        <v>507</v>
      </c>
    </row>
    <row r="240" spans="1:14" x14ac:dyDescent="0.25">
      <c r="A240" s="10">
        <v>501262</v>
      </c>
      <c r="B240" s="10" t="s">
        <v>524</v>
      </c>
      <c r="C240" s="53">
        <v>40682</v>
      </c>
      <c r="D240" s="56" t="str">
        <f>LEFT(_xlfn.NUMBERVALUE(TEXT(Table18[[#This Row],[Date]],"yyyy")),4)</f>
        <v>2011</v>
      </c>
      <c r="E240" s="10" t="s">
        <v>445</v>
      </c>
      <c r="F240" s="10" t="s">
        <v>550</v>
      </c>
      <c r="G240" s="10" t="s">
        <v>728</v>
      </c>
      <c r="H240" s="26" t="s">
        <v>259</v>
      </c>
      <c r="I240" t="s">
        <v>259</v>
      </c>
      <c r="J240" t="s">
        <v>505</v>
      </c>
      <c r="K240" t="s">
        <v>259</v>
      </c>
      <c r="L240" t="s">
        <v>521</v>
      </c>
      <c r="M240">
        <v>7</v>
      </c>
      <c r="N240" t="s">
        <v>507</v>
      </c>
    </row>
    <row r="241" spans="1:14" x14ac:dyDescent="0.25">
      <c r="A241" s="27">
        <v>501263</v>
      </c>
      <c r="B241" s="27" t="s">
        <v>524</v>
      </c>
      <c r="C241" s="54">
        <v>40683</v>
      </c>
      <c r="D241" s="56" t="str">
        <f>LEFT(_xlfn.NUMBERVALUE(TEXT(Table18[[#This Row],[Date]],"yyyy")),4)</f>
        <v>2011</v>
      </c>
      <c r="E241" s="27" t="s">
        <v>360</v>
      </c>
      <c r="F241" s="27" t="s">
        <v>526</v>
      </c>
      <c r="G241" s="27" t="s">
        <v>275</v>
      </c>
      <c r="H241" s="28" t="s">
        <v>294</v>
      </c>
      <c r="I241" t="s">
        <v>275</v>
      </c>
      <c r="J241" t="s">
        <v>514</v>
      </c>
      <c r="K241" t="s">
        <v>294</v>
      </c>
      <c r="L241" t="s">
        <v>521</v>
      </c>
      <c r="M241">
        <v>10</v>
      </c>
      <c r="N241" t="s">
        <v>507</v>
      </c>
    </row>
    <row r="242" spans="1:14" x14ac:dyDescent="0.25">
      <c r="A242" s="10">
        <v>501264</v>
      </c>
      <c r="B242" s="10" t="s">
        <v>650</v>
      </c>
      <c r="C242" s="53">
        <v>40684</v>
      </c>
      <c r="D242" s="56" t="str">
        <f>LEFT(_xlfn.NUMBERVALUE(TEXT(Table18[[#This Row],[Date]],"yyyy")),4)</f>
        <v>2011</v>
      </c>
      <c r="E242" s="10" t="s">
        <v>39</v>
      </c>
      <c r="F242" s="10" t="s">
        <v>651</v>
      </c>
      <c r="G242" s="10" t="s">
        <v>285</v>
      </c>
      <c r="H242" s="26" t="s">
        <v>313</v>
      </c>
      <c r="I242" t="s">
        <v>285</v>
      </c>
      <c r="J242" t="s">
        <v>505</v>
      </c>
      <c r="K242" t="s">
        <v>313</v>
      </c>
      <c r="L242" t="s">
        <v>506</v>
      </c>
      <c r="M242">
        <v>82</v>
      </c>
      <c r="N242" t="s">
        <v>507</v>
      </c>
    </row>
    <row r="243" spans="1:14" x14ac:dyDescent="0.25">
      <c r="A243" s="27">
        <v>501265</v>
      </c>
      <c r="B243" s="27" t="s">
        <v>517</v>
      </c>
      <c r="C243" s="54">
        <v>40684</v>
      </c>
      <c r="D243" s="56" t="str">
        <f>LEFT(_xlfn.NUMBERVALUE(TEXT(Table18[[#This Row],[Date]],"yyyy")),4)</f>
        <v>2011</v>
      </c>
      <c r="E243" s="27" t="s">
        <v>508</v>
      </c>
      <c r="F243" s="27" t="s">
        <v>519</v>
      </c>
      <c r="G243" s="27" t="s">
        <v>242</v>
      </c>
      <c r="H243" s="28" t="s">
        <v>728</v>
      </c>
      <c r="I243" t="s">
        <v>242</v>
      </c>
      <c r="J243" t="s">
        <v>514</v>
      </c>
      <c r="K243" t="s">
        <v>508</v>
      </c>
      <c r="L243" t="s">
        <v>508</v>
      </c>
      <c r="M243" t="s">
        <v>508</v>
      </c>
      <c r="N243" t="s">
        <v>508</v>
      </c>
    </row>
    <row r="244" spans="1:14" x14ac:dyDescent="0.25">
      <c r="A244" s="10">
        <v>501266</v>
      </c>
      <c r="B244" s="10" t="s">
        <v>502</v>
      </c>
      <c r="C244" s="53">
        <v>40685</v>
      </c>
      <c r="D244" s="56" t="str">
        <f>LEFT(_xlfn.NUMBERVALUE(TEXT(Table18[[#This Row],[Date]],"yyyy")),4)</f>
        <v>2011</v>
      </c>
      <c r="E244" s="10" t="s">
        <v>98</v>
      </c>
      <c r="F244" s="10" t="s">
        <v>504</v>
      </c>
      <c r="G244" s="10" t="s">
        <v>305</v>
      </c>
      <c r="H244" s="26" t="s">
        <v>221</v>
      </c>
      <c r="I244" t="s">
        <v>305</v>
      </c>
      <c r="J244" t="s">
        <v>505</v>
      </c>
      <c r="K244" t="s">
        <v>305</v>
      </c>
      <c r="L244" t="s">
        <v>521</v>
      </c>
      <c r="M244">
        <v>8</v>
      </c>
      <c r="N244" t="s">
        <v>507</v>
      </c>
    </row>
    <row r="245" spans="1:14" x14ac:dyDescent="0.25">
      <c r="A245" s="27">
        <v>501267</v>
      </c>
      <c r="B245" s="27" t="s">
        <v>529</v>
      </c>
      <c r="C245" s="54">
        <v>40685</v>
      </c>
      <c r="D245" s="56" t="str">
        <f>LEFT(_xlfn.NUMBERVALUE(TEXT(Table18[[#This Row],[Date]],"yyyy")),4)</f>
        <v>2011</v>
      </c>
      <c r="E245" s="27" t="s">
        <v>677</v>
      </c>
      <c r="F245" s="27" t="s">
        <v>531</v>
      </c>
      <c r="G245" s="27" t="s">
        <v>259</v>
      </c>
      <c r="H245" s="28" t="s">
        <v>275</v>
      </c>
      <c r="I245" t="s">
        <v>275</v>
      </c>
      <c r="J245" t="s">
        <v>505</v>
      </c>
      <c r="K245" t="s">
        <v>275</v>
      </c>
      <c r="L245" t="s">
        <v>521</v>
      </c>
      <c r="M245">
        <v>5</v>
      </c>
      <c r="N245" t="s">
        <v>507</v>
      </c>
    </row>
    <row r="246" spans="1:14" x14ac:dyDescent="0.25">
      <c r="A246" s="10">
        <v>501268</v>
      </c>
      <c r="B246" s="10" t="s">
        <v>524</v>
      </c>
      <c r="C246" s="53">
        <v>40687</v>
      </c>
      <c r="D246" s="56" t="str">
        <f>LEFT(_xlfn.NUMBERVALUE(TEXT(Table18[[#This Row],[Date]],"yyyy")),4)</f>
        <v>2011</v>
      </c>
      <c r="E246" s="10" t="s">
        <v>20</v>
      </c>
      <c r="F246" s="10" t="s">
        <v>526</v>
      </c>
      <c r="G246" s="10" t="s">
        <v>305</v>
      </c>
      <c r="H246" s="26" t="s">
        <v>221</v>
      </c>
      <c r="I246" t="s">
        <v>221</v>
      </c>
      <c r="J246" t="s">
        <v>505</v>
      </c>
      <c r="K246" t="s">
        <v>221</v>
      </c>
      <c r="L246" t="s">
        <v>521</v>
      </c>
      <c r="M246">
        <v>6</v>
      </c>
      <c r="N246" t="s">
        <v>507</v>
      </c>
    </row>
    <row r="247" spans="1:14" x14ac:dyDescent="0.25">
      <c r="A247" s="27">
        <v>501269</v>
      </c>
      <c r="B247" s="27" t="s">
        <v>524</v>
      </c>
      <c r="C247" s="54">
        <v>40688</v>
      </c>
      <c r="D247" s="56" t="str">
        <f>LEFT(_xlfn.NUMBERVALUE(TEXT(Table18[[#This Row],[Date]],"yyyy")),4)</f>
        <v>2011</v>
      </c>
      <c r="E247" s="27" t="s">
        <v>668</v>
      </c>
      <c r="F247" s="27" t="s">
        <v>526</v>
      </c>
      <c r="G247" s="27" t="s">
        <v>275</v>
      </c>
      <c r="H247" s="28" t="s">
        <v>259</v>
      </c>
      <c r="I247" t="s">
        <v>275</v>
      </c>
      <c r="J247" t="s">
        <v>505</v>
      </c>
      <c r="K247" t="s">
        <v>275</v>
      </c>
      <c r="L247" t="s">
        <v>521</v>
      </c>
      <c r="M247">
        <v>4</v>
      </c>
      <c r="N247" t="s">
        <v>507</v>
      </c>
    </row>
    <row r="248" spans="1:14" x14ac:dyDescent="0.25">
      <c r="A248" s="10">
        <v>501270</v>
      </c>
      <c r="B248" s="10" t="s">
        <v>543</v>
      </c>
      <c r="C248" s="53">
        <v>40690</v>
      </c>
      <c r="D248" s="56" t="str">
        <f>LEFT(_xlfn.NUMBERVALUE(TEXT(Table18[[#This Row],[Date]],"yyyy")),4)</f>
        <v>2011</v>
      </c>
      <c r="E248" s="10" t="s">
        <v>98</v>
      </c>
      <c r="F248" s="10" t="s">
        <v>545</v>
      </c>
      <c r="G248" s="10" t="s">
        <v>305</v>
      </c>
      <c r="H248" s="26" t="s">
        <v>275</v>
      </c>
      <c r="I248" t="s">
        <v>275</v>
      </c>
      <c r="J248" t="s">
        <v>505</v>
      </c>
      <c r="K248" t="s">
        <v>305</v>
      </c>
      <c r="L248" t="s">
        <v>506</v>
      </c>
      <c r="M248">
        <v>43</v>
      </c>
      <c r="N248" t="s">
        <v>507</v>
      </c>
    </row>
    <row r="249" spans="1:14" x14ac:dyDescent="0.25">
      <c r="A249" s="27">
        <v>501271</v>
      </c>
      <c r="B249" s="27" t="s">
        <v>543</v>
      </c>
      <c r="C249" s="54">
        <v>40691</v>
      </c>
      <c r="D249" s="56" t="str">
        <f>LEFT(_xlfn.NUMBERVALUE(TEXT(Table18[[#This Row],[Date]],"yyyy")),4)</f>
        <v>2011</v>
      </c>
      <c r="E249" s="27" t="s">
        <v>357</v>
      </c>
      <c r="F249" s="27" t="s">
        <v>545</v>
      </c>
      <c r="G249" s="27" t="s">
        <v>221</v>
      </c>
      <c r="H249" s="28" t="s">
        <v>305</v>
      </c>
      <c r="I249" t="s">
        <v>221</v>
      </c>
      <c r="J249" t="s">
        <v>514</v>
      </c>
      <c r="K249" t="s">
        <v>221</v>
      </c>
      <c r="L249" t="s">
        <v>506</v>
      </c>
      <c r="M249">
        <v>58</v>
      </c>
      <c r="N249" t="s">
        <v>507</v>
      </c>
    </row>
    <row r="250" spans="1:14" x14ac:dyDescent="0.25">
      <c r="A250" s="10">
        <v>548306</v>
      </c>
      <c r="B250" s="10" t="s">
        <v>543</v>
      </c>
      <c r="C250" s="53">
        <v>41003</v>
      </c>
      <c r="D250" s="56" t="str">
        <f>LEFT(_xlfn.NUMBERVALUE(TEXT(Table18[[#This Row],[Date]],"yyyy")),4)</f>
        <v>2012</v>
      </c>
      <c r="E250" s="10" t="s">
        <v>678</v>
      </c>
      <c r="F250" s="10" t="s">
        <v>545</v>
      </c>
      <c r="G250" s="10" t="s">
        <v>221</v>
      </c>
      <c r="H250" s="26" t="s">
        <v>275</v>
      </c>
      <c r="I250" t="s">
        <v>275</v>
      </c>
      <c r="J250" t="s">
        <v>505</v>
      </c>
      <c r="K250" t="s">
        <v>275</v>
      </c>
      <c r="L250" t="s">
        <v>521</v>
      </c>
      <c r="M250">
        <v>8</v>
      </c>
      <c r="N250" t="s">
        <v>507</v>
      </c>
    </row>
    <row r="251" spans="1:14" x14ac:dyDescent="0.25">
      <c r="A251" s="27">
        <v>548307</v>
      </c>
      <c r="B251" s="27" t="s">
        <v>529</v>
      </c>
      <c r="C251" s="54">
        <v>41004</v>
      </c>
      <c r="D251" s="56" t="str">
        <f>LEFT(_xlfn.NUMBERVALUE(TEXT(Table18[[#This Row],[Date]],"yyyy")),4)</f>
        <v>2012</v>
      </c>
      <c r="E251" s="27" t="s">
        <v>559</v>
      </c>
      <c r="F251" s="27" t="s">
        <v>531</v>
      </c>
      <c r="G251" s="27" t="s">
        <v>259</v>
      </c>
      <c r="H251" s="28" t="s">
        <v>242</v>
      </c>
      <c r="I251" t="s">
        <v>242</v>
      </c>
      <c r="J251" t="s">
        <v>505</v>
      </c>
      <c r="K251" t="s">
        <v>242</v>
      </c>
      <c r="L251" t="s">
        <v>521</v>
      </c>
      <c r="M251">
        <v>8</v>
      </c>
      <c r="N251" t="s">
        <v>507</v>
      </c>
    </row>
    <row r="252" spans="1:14" x14ac:dyDescent="0.25">
      <c r="A252" s="10">
        <v>548308</v>
      </c>
      <c r="B252" s="10" t="s">
        <v>524</v>
      </c>
      <c r="C252" s="53">
        <v>41005</v>
      </c>
      <c r="D252" s="56" t="str">
        <f>LEFT(_xlfn.NUMBERVALUE(TEXT(Table18[[#This Row],[Date]],"yyyy")),4)</f>
        <v>2012</v>
      </c>
      <c r="E252" s="10" t="s">
        <v>41</v>
      </c>
      <c r="F252" s="10" t="s">
        <v>526</v>
      </c>
      <c r="G252" s="10" t="s">
        <v>275</v>
      </c>
      <c r="H252" s="26" t="s">
        <v>728</v>
      </c>
      <c r="I252" t="s">
        <v>275</v>
      </c>
      <c r="J252" t="s">
        <v>505</v>
      </c>
      <c r="K252" t="s">
        <v>728</v>
      </c>
      <c r="L252" t="s">
        <v>506</v>
      </c>
      <c r="M252">
        <v>28</v>
      </c>
      <c r="N252" t="s">
        <v>507</v>
      </c>
    </row>
    <row r="253" spans="1:14" x14ac:dyDescent="0.25">
      <c r="A253" s="27">
        <v>548309</v>
      </c>
      <c r="B253" s="27" t="s">
        <v>535</v>
      </c>
      <c r="C253" s="54">
        <v>41005</v>
      </c>
      <c r="D253" s="56" t="str">
        <f>LEFT(_xlfn.NUMBERVALUE(TEXT(Table18[[#This Row],[Date]],"yyyy")),4)</f>
        <v>2012</v>
      </c>
      <c r="E253" s="27" t="s">
        <v>25</v>
      </c>
      <c r="F253" s="27" t="s">
        <v>536</v>
      </c>
      <c r="G253" s="27" t="s">
        <v>294</v>
      </c>
      <c r="H253" s="28" t="s">
        <v>285</v>
      </c>
      <c r="I253" t="s">
        <v>285</v>
      </c>
      <c r="J253" t="s">
        <v>505</v>
      </c>
      <c r="K253" t="s">
        <v>294</v>
      </c>
      <c r="L253" t="s">
        <v>506</v>
      </c>
      <c r="M253">
        <v>31</v>
      </c>
      <c r="N253" t="s">
        <v>507</v>
      </c>
    </row>
    <row r="254" spans="1:14" x14ac:dyDescent="0.25">
      <c r="A254" s="10">
        <v>548310</v>
      </c>
      <c r="B254" s="10" t="s">
        <v>502</v>
      </c>
      <c r="C254" s="53">
        <v>41006</v>
      </c>
      <c r="D254" s="56" t="str">
        <f>LEFT(_xlfn.NUMBERVALUE(TEXT(Table18[[#This Row],[Date]],"yyyy")),4)</f>
        <v>2012</v>
      </c>
      <c r="E254" s="10" t="s">
        <v>147</v>
      </c>
      <c r="F254" s="10" t="s">
        <v>504</v>
      </c>
      <c r="G254" s="10" t="s">
        <v>305</v>
      </c>
      <c r="H254" s="26" t="s">
        <v>242</v>
      </c>
      <c r="I254" t="s">
        <v>242</v>
      </c>
      <c r="J254" t="s">
        <v>505</v>
      </c>
      <c r="K254" t="s">
        <v>305</v>
      </c>
      <c r="L254" t="s">
        <v>506</v>
      </c>
      <c r="M254">
        <v>20</v>
      </c>
      <c r="N254" t="s">
        <v>507</v>
      </c>
    </row>
    <row r="255" spans="1:14" x14ac:dyDescent="0.25">
      <c r="A255" s="27">
        <v>548311</v>
      </c>
      <c r="B255" s="27" t="s">
        <v>681</v>
      </c>
      <c r="C255" s="54">
        <v>41006</v>
      </c>
      <c r="D255" s="56" t="str">
        <f>LEFT(_xlfn.NUMBERVALUE(TEXT(Table18[[#This Row],[Date]],"yyyy")),4)</f>
        <v>2012</v>
      </c>
      <c r="E255" s="27" t="s">
        <v>17</v>
      </c>
      <c r="F255" s="27" t="s">
        <v>682</v>
      </c>
      <c r="G255" s="27" t="s">
        <v>313</v>
      </c>
      <c r="H255" s="28" t="s">
        <v>221</v>
      </c>
      <c r="I255" t="s">
        <v>313</v>
      </c>
      <c r="J255" t="s">
        <v>505</v>
      </c>
      <c r="K255" t="s">
        <v>221</v>
      </c>
      <c r="L255" t="s">
        <v>506</v>
      </c>
      <c r="M255">
        <v>74</v>
      </c>
      <c r="N255" t="s">
        <v>507</v>
      </c>
    </row>
    <row r="256" spans="1:14" x14ac:dyDescent="0.25">
      <c r="A256" s="10">
        <v>548312</v>
      </c>
      <c r="B256" s="10" t="s">
        <v>535</v>
      </c>
      <c r="C256" s="53">
        <v>41007</v>
      </c>
      <c r="D256" s="56" t="str">
        <f>LEFT(_xlfn.NUMBERVALUE(TEXT(Table18[[#This Row],[Date]],"yyyy")),4)</f>
        <v>2012</v>
      </c>
      <c r="E256" s="10" t="s">
        <v>626</v>
      </c>
      <c r="F256" s="10" t="s">
        <v>536</v>
      </c>
      <c r="G256" s="10" t="s">
        <v>294</v>
      </c>
      <c r="H256" s="26" t="s">
        <v>259</v>
      </c>
      <c r="I256" t="s">
        <v>259</v>
      </c>
      <c r="J256" t="s">
        <v>505</v>
      </c>
      <c r="K256" t="s">
        <v>294</v>
      </c>
      <c r="L256" t="s">
        <v>506</v>
      </c>
      <c r="M256">
        <v>22</v>
      </c>
      <c r="N256" t="s">
        <v>507</v>
      </c>
    </row>
    <row r="257" spans="1:14" x14ac:dyDescent="0.25">
      <c r="A257" s="27">
        <v>548313</v>
      </c>
      <c r="B257" s="27" t="s">
        <v>684</v>
      </c>
      <c r="C257" s="54">
        <v>41007</v>
      </c>
      <c r="D257" s="56" t="str">
        <f>LEFT(_xlfn.NUMBERVALUE(TEXT(Table18[[#This Row],[Date]],"yyyy")),4)</f>
        <v>2012</v>
      </c>
      <c r="E257" s="27" t="s">
        <v>685</v>
      </c>
      <c r="F257" s="27" t="s">
        <v>686</v>
      </c>
      <c r="G257" s="27" t="s">
        <v>728</v>
      </c>
      <c r="H257" s="28" t="s">
        <v>285</v>
      </c>
      <c r="I257" t="s">
        <v>728</v>
      </c>
      <c r="J257" t="s">
        <v>514</v>
      </c>
      <c r="K257" t="s">
        <v>728</v>
      </c>
      <c r="L257" t="s">
        <v>506</v>
      </c>
      <c r="M257">
        <v>22</v>
      </c>
      <c r="N257" t="s">
        <v>507</v>
      </c>
    </row>
    <row r="258" spans="1:14" x14ac:dyDescent="0.25">
      <c r="A258" s="10">
        <v>548314</v>
      </c>
      <c r="B258" s="10" t="s">
        <v>681</v>
      </c>
      <c r="C258" s="53">
        <v>41008</v>
      </c>
      <c r="D258" s="56" t="str">
        <f>LEFT(_xlfn.NUMBERVALUE(TEXT(Table18[[#This Row],[Date]],"yyyy")),4)</f>
        <v>2012</v>
      </c>
      <c r="E258" s="10" t="s">
        <v>93</v>
      </c>
      <c r="F258" s="10" t="s">
        <v>682</v>
      </c>
      <c r="G258" s="10" t="s">
        <v>313</v>
      </c>
      <c r="H258" s="26" t="s">
        <v>275</v>
      </c>
      <c r="I258" t="s">
        <v>313</v>
      </c>
      <c r="J258" t="s">
        <v>514</v>
      </c>
      <c r="K258" t="s">
        <v>275</v>
      </c>
      <c r="L258" t="s">
        <v>521</v>
      </c>
      <c r="M258">
        <v>5</v>
      </c>
      <c r="N258" t="s">
        <v>507</v>
      </c>
    </row>
    <row r="259" spans="1:14" x14ac:dyDescent="0.25">
      <c r="A259" s="27">
        <v>548315</v>
      </c>
      <c r="B259" s="27" t="s">
        <v>502</v>
      </c>
      <c r="C259" s="54">
        <v>41009</v>
      </c>
      <c r="D259" s="56" t="str">
        <f>LEFT(_xlfn.NUMBERVALUE(TEXT(Table18[[#This Row],[Date]],"yyyy")),4)</f>
        <v>2012</v>
      </c>
      <c r="E259" s="27" t="s">
        <v>566</v>
      </c>
      <c r="F259" s="27" t="s">
        <v>504</v>
      </c>
      <c r="G259" s="27" t="s">
        <v>305</v>
      </c>
      <c r="H259" s="28" t="s">
        <v>259</v>
      </c>
      <c r="I259" t="s">
        <v>305</v>
      </c>
      <c r="J259" t="s">
        <v>505</v>
      </c>
      <c r="K259" t="s">
        <v>259</v>
      </c>
      <c r="L259" t="s">
        <v>506</v>
      </c>
      <c r="M259">
        <v>42</v>
      </c>
      <c r="N259" t="s">
        <v>507</v>
      </c>
    </row>
    <row r="260" spans="1:14" x14ac:dyDescent="0.25">
      <c r="A260" s="10">
        <v>548316</v>
      </c>
      <c r="B260" s="10" t="s">
        <v>517</v>
      </c>
      <c r="C260" s="53">
        <v>41009</v>
      </c>
      <c r="D260" s="56" t="str">
        <f>LEFT(_xlfn.NUMBERVALUE(TEXT(Table18[[#This Row],[Date]],"yyyy")),4)</f>
        <v>2012</v>
      </c>
      <c r="E260" s="10" t="s">
        <v>687</v>
      </c>
      <c r="F260" s="10" t="s">
        <v>519</v>
      </c>
      <c r="G260" s="10" t="s">
        <v>242</v>
      </c>
      <c r="H260" s="26" t="s">
        <v>221</v>
      </c>
      <c r="I260" t="s">
        <v>242</v>
      </c>
      <c r="J260" t="s">
        <v>505</v>
      </c>
      <c r="K260" t="s">
        <v>242</v>
      </c>
      <c r="L260" t="s">
        <v>521</v>
      </c>
      <c r="M260">
        <v>8</v>
      </c>
      <c r="N260" t="s">
        <v>507</v>
      </c>
    </row>
    <row r="261" spans="1:14" x14ac:dyDescent="0.25">
      <c r="A261" s="27">
        <v>548317</v>
      </c>
      <c r="B261" s="27" t="s">
        <v>524</v>
      </c>
      <c r="C261" s="54">
        <v>41010</v>
      </c>
      <c r="D261" s="56" t="str">
        <f>LEFT(_xlfn.NUMBERVALUE(TEXT(Table18[[#This Row],[Date]],"yyyy")),4)</f>
        <v>2012</v>
      </c>
      <c r="E261" s="27" t="s">
        <v>85</v>
      </c>
      <c r="F261" s="27" t="s">
        <v>526</v>
      </c>
      <c r="G261" s="27" t="s">
        <v>275</v>
      </c>
      <c r="H261" s="28" t="s">
        <v>294</v>
      </c>
      <c r="I261" t="s">
        <v>294</v>
      </c>
      <c r="J261" t="s">
        <v>505</v>
      </c>
      <c r="K261" t="s">
        <v>275</v>
      </c>
      <c r="L261" t="s">
        <v>506</v>
      </c>
      <c r="M261">
        <v>27</v>
      </c>
      <c r="N261" t="s">
        <v>507</v>
      </c>
    </row>
    <row r="262" spans="1:14" x14ac:dyDescent="0.25">
      <c r="A262" s="10">
        <v>548318</v>
      </c>
      <c r="B262" s="10" t="s">
        <v>543</v>
      </c>
      <c r="C262" s="53">
        <v>41011</v>
      </c>
      <c r="D262" s="56" t="str">
        <f>LEFT(_xlfn.NUMBERVALUE(TEXT(Table18[[#This Row],[Date]],"yyyy")),4)</f>
        <v>2012</v>
      </c>
      <c r="E262" s="10" t="s">
        <v>5</v>
      </c>
      <c r="F262" s="10" t="s">
        <v>545</v>
      </c>
      <c r="G262" s="10" t="s">
        <v>221</v>
      </c>
      <c r="H262" s="26" t="s">
        <v>305</v>
      </c>
      <c r="I262" t="s">
        <v>305</v>
      </c>
      <c r="J262" t="s">
        <v>514</v>
      </c>
      <c r="K262" t="s">
        <v>221</v>
      </c>
      <c r="L262" t="s">
        <v>521</v>
      </c>
      <c r="M262">
        <v>5</v>
      </c>
      <c r="N262" t="s">
        <v>507</v>
      </c>
    </row>
    <row r="263" spans="1:14" x14ac:dyDescent="0.25">
      <c r="A263" s="27">
        <v>548319</v>
      </c>
      <c r="B263" s="27" t="s">
        <v>511</v>
      </c>
      <c r="C263" s="54">
        <v>41011</v>
      </c>
      <c r="D263" s="56" t="str">
        <f>LEFT(_xlfn.NUMBERVALUE(TEXT(Table18[[#This Row],[Date]],"yyyy")),4)</f>
        <v>2012</v>
      </c>
      <c r="E263" s="27" t="s">
        <v>689</v>
      </c>
      <c r="F263" s="27" t="s">
        <v>513</v>
      </c>
      <c r="G263" s="27" t="s">
        <v>285</v>
      </c>
      <c r="H263" s="28" t="s">
        <v>728</v>
      </c>
      <c r="I263" t="s">
        <v>285</v>
      </c>
      <c r="J263" t="s">
        <v>505</v>
      </c>
      <c r="K263" t="s">
        <v>285</v>
      </c>
      <c r="L263" t="s">
        <v>521</v>
      </c>
      <c r="M263">
        <v>7</v>
      </c>
      <c r="N263" t="s">
        <v>507</v>
      </c>
    </row>
    <row r="264" spans="1:14" x14ac:dyDescent="0.25">
      <c r="A264" s="10">
        <v>548320</v>
      </c>
      <c r="B264" s="10" t="s">
        <v>529</v>
      </c>
      <c r="C264" s="53">
        <v>41012</v>
      </c>
      <c r="D264" s="56" t="str">
        <f>LEFT(_xlfn.NUMBERVALUE(TEXT(Table18[[#This Row],[Date]],"yyyy")),4)</f>
        <v>2012</v>
      </c>
      <c r="E264" s="10" t="s">
        <v>65</v>
      </c>
      <c r="F264" s="10" t="s">
        <v>531</v>
      </c>
      <c r="G264" s="10" t="s">
        <v>259</v>
      </c>
      <c r="H264" s="26" t="s">
        <v>294</v>
      </c>
      <c r="I264" t="s">
        <v>294</v>
      </c>
      <c r="J264" t="s">
        <v>514</v>
      </c>
      <c r="K264" t="s">
        <v>259</v>
      </c>
      <c r="L264" t="s">
        <v>521</v>
      </c>
      <c r="M264">
        <v>5</v>
      </c>
      <c r="N264" t="s">
        <v>507</v>
      </c>
    </row>
    <row r="265" spans="1:14" x14ac:dyDescent="0.25">
      <c r="A265" s="27">
        <v>548321</v>
      </c>
      <c r="B265" s="27" t="s">
        <v>517</v>
      </c>
      <c r="C265" s="54">
        <v>41018</v>
      </c>
      <c r="D265" s="56" t="str">
        <f>LEFT(_xlfn.NUMBERVALUE(TEXT(Table18[[#This Row],[Date]],"yyyy")),4)</f>
        <v>2012</v>
      </c>
      <c r="E265" s="27" t="s">
        <v>642</v>
      </c>
      <c r="F265" s="27" t="s">
        <v>519</v>
      </c>
      <c r="G265" s="27" t="s">
        <v>242</v>
      </c>
      <c r="H265" s="28" t="s">
        <v>313</v>
      </c>
      <c r="I265" t="s">
        <v>313</v>
      </c>
      <c r="J265" t="s">
        <v>514</v>
      </c>
      <c r="K265" t="s">
        <v>242</v>
      </c>
      <c r="L265" t="s">
        <v>521</v>
      </c>
      <c r="M265">
        <v>5</v>
      </c>
      <c r="N265" t="s">
        <v>507</v>
      </c>
    </row>
    <row r="266" spans="1:14" x14ac:dyDescent="0.25">
      <c r="A266" s="10">
        <v>548322</v>
      </c>
      <c r="B266" s="10" t="s">
        <v>684</v>
      </c>
      <c r="C266" s="53">
        <v>41013</v>
      </c>
      <c r="D266" s="56" t="str">
        <f>LEFT(_xlfn.NUMBERVALUE(TEXT(Table18[[#This Row],[Date]],"yyyy")),4)</f>
        <v>2012</v>
      </c>
      <c r="E266" s="10" t="s">
        <v>690</v>
      </c>
      <c r="F266" s="10" t="s">
        <v>686</v>
      </c>
      <c r="G266" s="10" t="s">
        <v>728</v>
      </c>
      <c r="H266" s="26" t="s">
        <v>221</v>
      </c>
      <c r="I266" t="s">
        <v>221</v>
      </c>
      <c r="J266" t="s">
        <v>514</v>
      </c>
      <c r="K266" t="s">
        <v>728</v>
      </c>
      <c r="L266" t="s">
        <v>521</v>
      </c>
      <c r="M266">
        <v>7</v>
      </c>
      <c r="N266" t="s">
        <v>507</v>
      </c>
    </row>
    <row r="267" spans="1:14" x14ac:dyDescent="0.25">
      <c r="A267" s="27">
        <v>548323</v>
      </c>
      <c r="B267" s="27" t="s">
        <v>529</v>
      </c>
      <c r="C267" s="54">
        <v>41014</v>
      </c>
      <c r="D267" s="56" t="str">
        <f>LEFT(_xlfn.NUMBERVALUE(TEXT(Table18[[#This Row],[Date]],"yyyy")),4)</f>
        <v>2012</v>
      </c>
      <c r="E267" s="27" t="s">
        <v>69</v>
      </c>
      <c r="F267" s="27" t="s">
        <v>531</v>
      </c>
      <c r="G267" s="27" t="s">
        <v>259</v>
      </c>
      <c r="H267" s="28" t="s">
        <v>285</v>
      </c>
      <c r="I267" t="s">
        <v>259</v>
      </c>
      <c r="J267" t="s">
        <v>505</v>
      </c>
      <c r="K267" t="s">
        <v>285</v>
      </c>
      <c r="L267" t="s">
        <v>506</v>
      </c>
      <c r="M267">
        <v>2</v>
      </c>
      <c r="N267" t="s">
        <v>507</v>
      </c>
    </row>
    <row r="268" spans="1:14" x14ac:dyDescent="0.25">
      <c r="A268" s="10">
        <v>548324</v>
      </c>
      <c r="B268" s="10" t="s">
        <v>502</v>
      </c>
      <c r="C268" s="53">
        <v>41014</v>
      </c>
      <c r="D268" s="56" t="str">
        <f>LEFT(_xlfn.NUMBERVALUE(TEXT(Table18[[#This Row],[Date]],"yyyy")),4)</f>
        <v>2012</v>
      </c>
      <c r="E268" s="10" t="s">
        <v>25</v>
      </c>
      <c r="F268" s="10" t="s">
        <v>504</v>
      </c>
      <c r="G268" s="10" t="s">
        <v>305</v>
      </c>
      <c r="H268" s="26" t="s">
        <v>294</v>
      </c>
      <c r="I268" t="s">
        <v>294</v>
      </c>
      <c r="J268" t="s">
        <v>514</v>
      </c>
      <c r="K268" t="s">
        <v>294</v>
      </c>
      <c r="L268" t="s">
        <v>506</v>
      </c>
      <c r="M268">
        <v>59</v>
      </c>
      <c r="N268" t="s">
        <v>507</v>
      </c>
    </row>
    <row r="269" spans="1:14" x14ac:dyDescent="0.25">
      <c r="A269" s="27">
        <v>548325</v>
      </c>
      <c r="B269" s="27" t="s">
        <v>524</v>
      </c>
      <c r="C269" s="54">
        <v>41015</v>
      </c>
      <c r="D269" s="56" t="str">
        <f>LEFT(_xlfn.NUMBERVALUE(TEXT(Table18[[#This Row],[Date]],"yyyy")),4)</f>
        <v>2012</v>
      </c>
      <c r="E269" s="27" t="s">
        <v>183</v>
      </c>
      <c r="F269" s="27" t="s">
        <v>526</v>
      </c>
      <c r="G269" s="27" t="s">
        <v>275</v>
      </c>
      <c r="H269" s="28" t="s">
        <v>242</v>
      </c>
      <c r="I269" t="s">
        <v>242</v>
      </c>
      <c r="J269" t="s">
        <v>505</v>
      </c>
      <c r="K269" t="s">
        <v>242</v>
      </c>
      <c r="L269" t="s">
        <v>521</v>
      </c>
      <c r="M269">
        <v>7</v>
      </c>
      <c r="N269" t="s">
        <v>507</v>
      </c>
    </row>
    <row r="270" spans="1:14" x14ac:dyDescent="0.25">
      <c r="A270" s="10">
        <v>548326</v>
      </c>
      <c r="B270" s="10" t="s">
        <v>535</v>
      </c>
      <c r="C270" s="53">
        <v>41016</v>
      </c>
      <c r="D270" s="56" t="str">
        <f>LEFT(_xlfn.NUMBERVALUE(TEXT(Table18[[#This Row],[Date]],"yyyy")),4)</f>
        <v>2012</v>
      </c>
      <c r="E270" s="10" t="s">
        <v>626</v>
      </c>
      <c r="F270" s="10" t="s">
        <v>536</v>
      </c>
      <c r="G270" s="10" t="s">
        <v>294</v>
      </c>
      <c r="H270" s="26" t="s">
        <v>313</v>
      </c>
      <c r="I270" t="s">
        <v>313</v>
      </c>
      <c r="J270" t="s">
        <v>514</v>
      </c>
      <c r="K270" t="s">
        <v>294</v>
      </c>
      <c r="L270" t="s">
        <v>521</v>
      </c>
      <c r="M270">
        <v>5</v>
      </c>
      <c r="N270" t="s">
        <v>507</v>
      </c>
    </row>
    <row r="271" spans="1:14" x14ac:dyDescent="0.25">
      <c r="A271" s="27">
        <v>548327</v>
      </c>
      <c r="B271" s="27" t="s">
        <v>502</v>
      </c>
      <c r="C271" s="54">
        <v>41016</v>
      </c>
      <c r="D271" s="56" t="str">
        <f>LEFT(_xlfn.NUMBERVALUE(TEXT(Table18[[#This Row],[Date]],"yyyy")),4)</f>
        <v>2012</v>
      </c>
      <c r="E271" s="27" t="s">
        <v>98</v>
      </c>
      <c r="F271" s="27" t="s">
        <v>504</v>
      </c>
      <c r="G271" s="27" t="s">
        <v>305</v>
      </c>
      <c r="H271" s="28" t="s">
        <v>728</v>
      </c>
      <c r="I271" t="s">
        <v>728</v>
      </c>
      <c r="J271" t="s">
        <v>514</v>
      </c>
      <c r="K271" t="s">
        <v>305</v>
      </c>
      <c r="L271" t="s">
        <v>521</v>
      </c>
      <c r="M271">
        <v>6</v>
      </c>
      <c r="N271" t="s">
        <v>507</v>
      </c>
    </row>
    <row r="272" spans="1:14" x14ac:dyDescent="0.25">
      <c r="A272" s="10">
        <v>548328</v>
      </c>
      <c r="B272" s="10" t="s">
        <v>511</v>
      </c>
      <c r="C272" s="53">
        <v>41017</v>
      </c>
      <c r="D272" s="56" t="str">
        <f>LEFT(_xlfn.NUMBERVALUE(TEXT(Table18[[#This Row],[Date]],"yyyy")),4)</f>
        <v>2012</v>
      </c>
      <c r="E272" s="10" t="s">
        <v>614</v>
      </c>
      <c r="F272" s="10" t="s">
        <v>513</v>
      </c>
      <c r="G272" s="10" t="s">
        <v>285</v>
      </c>
      <c r="H272" s="26" t="s">
        <v>259</v>
      </c>
      <c r="I272" t="s">
        <v>285</v>
      </c>
      <c r="J272" t="s">
        <v>514</v>
      </c>
      <c r="K272" t="s">
        <v>259</v>
      </c>
      <c r="L272" t="s">
        <v>521</v>
      </c>
      <c r="M272">
        <v>8</v>
      </c>
      <c r="N272" t="s">
        <v>507</v>
      </c>
    </row>
    <row r="273" spans="1:14" x14ac:dyDescent="0.25">
      <c r="A273" s="27">
        <v>548329</v>
      </c>
      <c r="B273" s="27" t="s">
        <v>538</v>
      </c>
      <c r="C273" s="54">
        <v>41039</v>
      </c>
      <c r="D273" s="56" t="str">
        <f>LEFT(_xlfn.NUMBERVALUE(TEXT(Table18[[#This Row],[Date]],"yyyy")),4)</f>
        <v>2012</v>
      </c>
      <c r="E273" s="27" t="s">
        <v>168</v>
      </c>
      <c r="F273" s="27" t="s">
        <v>540</v>
      </c>
      <c r="G273" s="27" t="s">
        <v>313</v>
      </c>
      <c r="H273" s="28" t="s">
        <v>242</v>
      </c>
      <c r="I273" t="s">
        <v>313</v>
      </c>
      <c r="J273" t="s">
        <v>514</v>
      </c>
      <c r="K273" t="s">
        <v>242</v>
      </c>
      <c r="L273" t="s">
        <v>521</v>
      </c>
      <c r="M273">
        <v>9</v>
      </c>
      <c r="N273" t="s">
        <v>507</v>
      </c>
    </row>
    <row r="274" spans="1:14" x14ac:dyDescent="0.25">
      <c r="A274" s="10">
        <v>548330</v>
      </c>
      <c r="B274" s="10" t="s">
        <v>543</v>
      </c>
      <c r="C274" s="53">
        <v>41018</v>
      </c>
      <c r="D274" s="56" t="str">
        <f>LEFT(_xlfn.NUMBERVALUE(TEXT(Table18[[#This Row],[Date]],"yyyy")),4)</f>
        <v>2012</v>
      </c>
      <c r="E274" s="10" t="s">
        <v>691</v>
      </c>
      <c r="F274" s="10" t="s">
        <v>545</v>
      </c>
      <c r="G274" s="10" t="s">
        <v>221</v>
      </c>
      <c r="H274" s="26" t="s">
        <v>728</v>
      </c>
      <c r="I274" t="s">
        <v>728</v>
      </c>
      <c r="J274" t="s">
        <v>505</v>
      </c>
      <c r="K274" t="s">
        <v>221</v>
      </c>
      <c r="L274" t="s">
        <v>506</v>
      </c>
      <c r="M274">
        <v>13</v>
      </c>
      <c r="N274" t="s">
        <v>507</v>
      </c>
    </row>
    <row r="275" spans="1:14" x14ac:dyDescent="0.25">
      <c r="A275" s="27">
        <v>548331</v>
      </c>
      <c r="B275" s="27" t="s">
        <v>511</v>
      </c>
      <c r="C275" s="54">
        <v>41019</v>
      </c>
      <c r="D275" s="56" t="str">
        <f>LEFT(_xlfn.NUMBERVALUE(TEXT(Table18[[#This Row],[Date]],"yyyy")),4)</f>
        <v>2012</v>
      </c>
      <c r="E275" s="27" t="s">
        <v>98</v>
      </c>
      <c r="F275" s="27" t="s">
        <v>513</v>
      </c>
      <c r="G275" s="27" t="s">
        <v>285</v>
      </c>
      <c r="H275" s="28" t="s">
        <v>305</v>
      </c>
      <c r="I275" t="s">
        <v>305</v>
      </c>
      <c r="J275" t="s">
        <v>505</v>
      </c>
      <c r="K275" t="s">
        <v>305</v>
      </c>
      <c r="L275" t="s">
        <v>521</v>
      </c>
      <c r="M275">
        <v>5</v>
      </c>
      <c r="N275" t="s">
        <v>507</v>
      </c>
    </row>
    <row r="276" spans="1:14" x14ac:dyDescent="0.25">
      <c r="A276" s="10">
        <v>548332</v>
      </c>
      <c r="B276" s="10" t="s">
        <v>543</v>
      </c>
      <c r="C276" s="53">
        <v>41020</v>
      </c>
      <c r="D276" s="56" t="str">
        <f>LEFT(_xlfn.NUMBERVALUE(TEXT(Table18[[#This Row],[Date]],"yyyy")),4)</f>
        <v>2012</v>
      </c>
      <c r="E276" s="10" t="s">
        <v>5</v>
      </c>
      <c r="F276" s="10" t="s">
        <v>545</v>
      </c>
      <c r="G276" s="10" t="s">
        <v>221</v>
      </c>
      <c r="H276" s="26" t="s">
        <v>294</v>
      </c>
      <c r="I276" t="s">
        <v>294</v>
      </c>
      <c r="J276" t="s">
        <v>514</v>
      </c>
      <c r="K276" t="s">
        <v>221</v>
      </c>
      <c r="L276" t="s">
        <v>521</v>
      </c>
      <c r="M276">
        <v>7</v>
      </c>
      <c r="N276" t="s">
        <v>507</v>
      </c>
    </row>
    <row r="277" spans="1:14" x14ac:dyDescent="0.25">
      <c r="A277" s="27">
        <v>548333</v>
      </c>
      <c r="B277" s="27" t="s">
        <v>517</v>
      </c>
      <c r="C277" s="54">
        <v>41020</v>
      </c>
      <c r="D277" s="56" t="str">
        <f>LEFT(_xlfn.NUMBERVALUE(TEXT(Table18[[#This Row],[Date]],"yyyy")),4)</f>
        <v>2012</v>
      </c>
      <c r="E277" s="27" t="s">
        <v>564</v>
      </c>
      <c r="F277" s="27" t="s">
        <v>519</v>
      </c>
      <c r="G277" s="27" t="s">
        <v>242</v>
      </c>
      <c r="H277" s="28" t="s">
        <v>728</v>
      </c>
      <c r="I277" t="s">
        <v>242</v>
      </c>
      <c r="J277" t="s">
        <v>505</v>
      </c>
      <c r="K277" t="s">
        <v>728</v>
      </c>
      <c r="L277" t="s">
        <v>506</v>
      </c>
      <c r="M277">
        <v>20</v>
      </c>
      <c r="N277" t="s">
        <v>507</v>
      </c>
    </row>
    <row r="278" spans="1:14" x14ac:dyDescent="0.25">
      <c r="A278" s="10">
        <v>548334</v>
      </c>
      <c r="B278" s="10" t="s">
        <v>524</v>
      </c>
      <c r="C278" s="53">
        <v>41021</v>
      </c>
      <c r="D278" s="56" t="str">
        <f>LEFT(_xlfn.NUMBERVALUE(TEXT(Table18[[#This Row],[Date]],"yyyy")),4)</f>
        <v>2012</v>
      </c>
      <c r="E278" s="10" t="s">
        <v>556</v>
      </c>
      <c r="F278" s="10" t="s">
        <v>526</v>
      </c>
      <c r="G278" s="10" t="s">
        <v>275</v>
      </c>
      <c r="H278" s="26" t="s">
        <v>285</v>
      </c>
      <c r="I278" t="s">
        <v>275</v>
      </c>
      <c r="J278" t="s">
        <v>514</v>
      </c>
      <c r="K278" t="s">
        <v>285</v>
      </c>
      <c r="L278" t="s">
        <v>521</v>
      </c>
      <c r="M278">
        <v>6</v>
      </c>
      <c r="N278" t="s">
        <v>507</v>
      </c>
    </row>
    <row r="279" spans="1:14" x14ac:dyDescent="0.25">
      <c r="A279" s="27">
        <v>548335</v>
      </c>
      <c r="B279" s="27" t="s">
        <v>635</v>
      </c>
      <c r="C279" s="54">
        <v>41021</v>
      </c>
      <c r="D279" s="56" t="str">
        <f>LEFT(_xlfn.NUMBERVALUE(TEXT(Table18[[#This Row],[Date]],"yyyy")),4)</f>
        <v>2012</v>
      </c>
      <c r="E279" s="27" t="s">
        <v>624</v>
      </c>
      <c r="F279" s="27" t="s">
        <v>637</v>
      </c>
      <c r="G279" s="27" t="s">
        <v>313</v>
      </c>
      <c r="H279" s="28" t="s">
        <v>259</v>
      </c>
      <c r="I279" t="s">
        <v>259</v>
      </c>
      <c r="J279" t="s">
        <v>505</v>
      </c>
      <c r="K279" t="s">
        <v>259</v>
      </c>
      <c r="L279" t="s">
        <v>521</v>
      </c>
      <c r="M279">
        <v>5</v>
      </c>
      <c r="N279" t="s">
        <v>507</v>
      </c>
    </row>
    <row r="280" spans="1:14" x14ac:dyDescent="0.25">
      <c r="A280" s="10">
        <v>548336</v>
      </c>
      <c r="B280" s="10" t="s">
        <v>535</v>
      </c>
      <c r="C280" s="53">
        <v>41022</v>
      </c>
      <c r="D280" s="56" t="str">
        <f>LEFT(_xlfn.NUMBERVALUE(TEXT(Table18[[#This Row],[Date]],"yyyy")),4)</f>
        <v>2012</v>
      </c>
      <c r="E280" s="10" t="s">
        <v>147</v>
      </c>
      <c r="F280" s="10" t="s">
        <v>536</v>
      </c>
      <c r="G280" s="10" t="s">
        <v>294</v>
      </c>
      <c r="H280" s="26" t="s">
        <v>305</v>
      </c>
      <c r="I280" t="s">
        <v>294</v>
      </c>
      <c r="J280" t="s">
        <v>505</v>
      </c>
      <c r="K280" t="s">
        <v>305</v>
      </c>
      <c r="L280" t="s">
        <v>506</v>
      </c>
      <c r="M280">
        <v>46</v>
      </c>
      <c r="N280" t="s">
        <v>507</v>
      </c>
    </row>
    <row r="281" spans="1:14" x14ac:dyDescent="0.25">
      <c r="A281" s="27">
        <v>548337</v>
      </c>
      <c r="B281" s="27" t="s">
        <v>684</v>
      </c>
      <c r="C281" s="54">
        <v>41023</v>
      </c>
      <c r="D281" s="56" t="str">
        <f>LEFT(_xlfn.NUMBERVALUE(TEXT(Table18[[#This Row],[Date]],"yyyy")),4)</f>
        <v>2012</v>
      </c>
      <c r="E281" s="27" t="s">
        <v>539</v>
      </c>
      <c r="F281" s="27" t="s">
        <v>686</v>
      </c>
      <c r="G281" s="27" t="s">
        <v>728</v>
      </c>
      <c r="H281" s="28" t="s">
        <v>242</v>
      </c>
      <c r="I281" t="s">
        <v>728</v>
      </c>
      <c r="J281" t="s">
        <v>514</v>
      </c>
      <c r="K281" t="s">
        <v>242</v>
      </c>
      <c r="L281" t="s">
        <v>521</v>
      </c>
      <c r="M281">
        <v>8</v>
      </c>
      <c r="N281" t="s">
        <v>507</v>
      </c>
    </row>
    <row r="282" spans="1:14" x14ac:dyDescent="0.25">
      <c r="A282" s="10">
        <v>548339</v>
      </c>
      <c r="B282" s="10" t="s">
        <v>511</v>
      </c>
      <c r="C282" s="53">
        <v>41024</v>
      </c>
      <c r="D282" s="56" t="str">
        <f>LEFT(_xlfn.NUMBERVALUE(TEXT(Table18[[#This Row],[Date]],"yyyy")),4)</f>
        <v>2012</v>
      </c>
      <c r="E282" s="10" t="s">
        <v>1</v>
      </c>
      <c r="F282" s="10" t="s">
        <v>513</v>
      </c>
      <c r="G282" s="10" t="s">
        <v>285</v>
      </c>
      <c r="H282" s="26" t="s">
        <v>275</v>
      </c>
      <c r="I282" t="s">
        <v>285</v>
      </c>
      <c r="J282" t="s">
        <v>514</v>
      </c>
      <c r="K282" t="s">
        <v>275</v>
      </c>
      <c r="L282" t="s">
        <v>521</v>
      </c>
      <c r="M282">
        <v>4</v>
      </c>
      <c r="N282" t="s">
        <v>507</v>
      </c>
    </row>
    <row r="283" spans="1:14" x14ac:dyDescent="0.25">
      <c r="A283" s="27">
        <v>548341</v>
      </c>
      <c r="B283" s="27" t="s">
        <v>684</v>
      </c>
      <c r="C283" s="54">
        <v>41025</v>
      </c>
      <c r="D283" s="56" t="str">
        <f>LEFT(_xlfn.NUMBERVALUE(TEXT(Table18[[#This Row],[Date]],"yyyy")),4)</f>
        <v>2012</v>
      </c>
      <c r="E283" s="27" t="s">
        <v>692</v>
      </c>
      <c r="F283" s="27" t="s">
        <v>686</v>
      </c>
      <c r="G283" s="27" t="s">
        <v>728</v>
      </c>
      <c r="H283" s="28" t="s">
        <v>313</v>
      </c>
      <c r="I283" t="s">
        <v>313</v>
      </c>
      <c r="J283" t="s">
        <v>514</v>
      </c>
      <c r="K283" t="s">
        <v>313</v>
      </c>
      <c r="L283" t="s">
        <v>506</v>
      </c>
      <c r="M283">
        <v>18</v>
      </c>
      <c r="N283" t="s">
        <v>507</v>
      </c>
    </row>
    <row r="284" spans="1:14" x14ac:dyDescent="0.25">
      <c r="A284" s="10">
        <v>548342</v>
      </c>
      <c r="B284" s="10" t="s">
        <v>517</v>
      </c>
      <c r="C284" s="53">
        <v>41026</v>
      </c>
      <c r="D284" s="56" t="str">
        <f>LEFT(_xlfn.NUMBERVALUE(TEXT(Table18[[#This Row],[Date]],"yyyy")),4)</f>
        <v>2012</v>
      </c>
      <c r="E284" s="10" t="s">
        <v>539</v>
      </c>
      <c r="F284" s="10" t="s">
        <v>519</v>
      </c>
      <c r="G284" s="10" t="s">
        <v>242</v>
      </c>
      <c r="H284" s="26" t="s">
        <v>275</v>
      </c>
      <c r="I284" t="s">
        <v>275</v>
      </c>
      <c r="J284" t="s">
        <v>505</v>
      </c>
      <c r="K284" t="s">
        <v>242</v>
      </c>
      <c r="L284" t="s">
        <v>506</v>
      </c>
      <c r="M284">
        <v>37</v>
      </c>
      <c r="N284" t="s">
        <v>507</v>
      </c>
    </row>
    <row r="285" spans="1:14" x14ac:dyDescent="0.25">
      <c r="A285" s="27">
        <v>548343</v>
      </c>
      <c r="B285" s="27" t="s">
        <v>543</v>
      </c>
      <c r="C285" s="54">
        <v>41027</v>
      </c>
      <c r="D285" s="56" t="str">
        <f>LEFT(_xlfn.NUMBERVALUE(TEXT(Table18[[#This Row],[Date]],"yyyy")),4)</f>
        <v>2012</v>
      </c>
      <c r="E285" s="27" t="s">
        <v>111</v>
      </c>
      <c r="F285" s="27" t="s">
        <v>545</v>
      </c>
      <c r="G285" s="27" t="s">
        <v>221</v>
      </c>
      <c r="H285" s="28" t="s">
        <v>285</v>
      </c>
      <c r="I285" t="s">
        <v>285</v>
      </c>
      <c r="J285" t="s">
        <v>514</v>
      </c>
      <c r="K285" t="s">
        <v>285</v>
      </c>
      <c r="L285" t="s">
        <v>506</v>
      </c>
      <c r="M285">
        <v>7</v>
      </c>
      <c r="N285" t="s">
        <v>507</v>
      </c>
    </row>
    <row r="286" spans="1:14" x14ac:dyDescent="0.25">
      <c r="A286" s="10">
        <v>548344</v>
      </c>
      <c r="B286" s="10" t="s">
        <v>529</v>
      </c>
      <c r="C286" s="53">
        <v>41027</v>
      </c>
      <c r="D286" s="56" t="str">
        <f>LEFT(_xlfn.NUMBERVALUE(TEXT(Table18[[#This Row],[Date]],"yyyy")),4)</f>
        <v>2012</v>
      </c>
      <c r="E286" s="10" t="s">
        <v>614</v>
      </c>
      <c r="F286" s="10" t="s">
        <v>531</v>
      </c>
      <c r="G286" s="10" t="s">
        <v>259</v>
      </c>
      <c r="H286" s="26" t="s">
        <v>305</v>
      </c>
      <c r="I286" t="s">
        <v>259</v>
      </c>
      <c r="J286" t="s">
        <v>514</v>
      </c>
      <c r="K286" t="s">
        <v>259</v>
      </c>
      <c r="L286" t="s">
        <v>506</v>
      </c>
      <c r="M286">
        <v>47</v>
      </c>
      <c r="N286" t="s">
        <v>507</v>
      </c>
    </row>
    <row r="287" spans="1:14" x14ac:dyDescent="0.25">
      <c r="A287" s="27">
        <v>548345</v>
      </c>
      <c r="B287" s="27" t="s">
        <v>517</v>
      </c>
      <c r="C287" s="54">
        <v>41028</v>
      </c>
      <c r="D287" s="56" t="str">
        <f>LEFT(_xlfn.NUMBERVALUE(TEXT(Table18[[#This Row],[Date]],"yyyy")),4)</f>
        <v>2012</v>
      </c>
      <c r="E287" s="27" t="s">
        <v>539</v>
      </c>
      <c r="F287" s="27" t="s">
        <v>519</v>
      </c>
      <c r="G287" s="27" t="s">
        <v>242</v>
      </c>
      <c r="H287" s="28" t="s">
        <v>294</v>
      </c>
      <c r="I287" t="s">
        <v>242</v>
      </c>
      <c r="J287" t="s">
        <v>514</v>
      </c>
      <c r="K287" t="s">
        <v>242</v>
      </c>
      <c r="L287" t="s">
        <v>506</v>
      </c>
      <c r="M287">
        <v>1</v>
      </c>
      <c r="N287" t="s">
        <v>507</v>
      </c>
    </row>
    <row r="288" spans="1:14" x14ac:dyDescent="0.25">
      <c r="A288" s="10">
        <v>548346</v>
      </c>
      <c r="B288" s="10" t="s">
        <v>524</v>
      </c>
      <c r="C288" s="53">
        <v>41028</v>
      </c>
      <c r="D288" s="56" t="str">
        <f>LEFT(_xlfn.NUMBERVALUE(TEXT(Table18[[#This Row],[Date]],"yyyy")),4)</f>
        <v>2012</v>
      </c>
      <c r="E288" s="10" t="s">
        <v>391</v>
      </c>
      <c r="F288" s="10" t="s">
        <v>526</v>
      </c>
      <c r="G288" s="10" t="s">
        <v>275</v>
      </c>
      <c r="H288" s="26" t="s">
        <v>313</v>
      </c>
      <c r="I288" t="s">
        <v>275</v>
      </c>
      <c r="J288" t="s">
        <v>505</v>
      </c>
      <c r="K288" t="s">
        <v>275</v>
      </c>
      <c r="L288" t="s">
        <v>521</v>
      </c>
      <c r="M288">
        <v>5</v>
      </c>
      <c r="N288" t="s">
        <v>507</v>
      </c>
    </row>
    <row r="289" spans="1:14" x14ac:dyDescent="0.25">
      <c r="A289" s="27">
        <v>548347</v>
      </c>
      <c r="B289" s="27" t="s">
        <v>543</v>
      </c>
      <c r="C289" s="54">
        <v>41029</v>
      </c>
      <c r="D289" s="56" t="str">
        <f>LEFT(_xlfn.NUMBERVALUE(TEXT(Table18[[#This Row],[Date]],"yyyy")),4)</f>
        <v>2012</v>
      </c>
      <c r="E289" s="27" t="s">
        <v>614</v>
      </c>
      <c r="F289" s="27" t="s">
        <v>545</v>
      </c>
      <c r="G289" s="27" t="s">
        <v>221</v>
      </c>
      <c r="H289" s="28" t="s">
        <v>259</v>
      </c>
      <c r="I289" t="s">
        <v>221</v>
      </c>
      <c r="J289" t="s">
        <v>514</v>
      </c>
      <c r="K289" t="s">
        <v>259</v>
      </c>
      <c r="L289" t="s">
        <v>521</v>
      </c>
      <c r="M289">
        <v>5</v>
      </c>
      <c r="N289" t="s">
        <v>507</v>
      </c>
    </row>
    <row r="290" spans="1:14" x14ac:dyDescent="0.25">
      <c r="A290" s="10">
        <v>548348</v>
      </c>
      <c r="B290" s="10" t="s">
        <v>635</v>
      </c>
      <c r="C290" s="53">
        <v>41030</v>
      </c>
      <c r="D290" s="56" t="str">
        <f>LEFT(_xlfn.NUMBERVALUE(TEXT(Table18[[#This Row],[Date]],"yyyy")),4)</f>
        <v>2012</v>
      </c>
      <c r="E290" s="10" t="s">
        <v>546</v>
      </c>
      <c r="F290" s="10" t="s">
        <v>637</v>
      </c>
      <c r="G290" s="10" t="s">
        <v>313</v>
      </c>
      <c r="H290" s="26" t="s">
        <v>728</v>
      </c>
      <c r="I290" t="s">
        <v>313</v>
      </c>
      <c r="J290" t="s">
        <v>514</v>
      </c>
      <c r="K290" t="s">
        <v>313</v>
      </c>
      <c r="L290" t="s">
        <v>506</v>
      </c>
      <c r="M290">
        <v>13</v>
      </c>
      <c r="N290" t="s">
        <v>507</v>
      </c>
    </row>
    <row r="291" spans="1:14" x14ac:dyDescent="0.25">
      <c r="A291" s="27">
        <v>548349</v>
      </c>
      <c r="B291" s="27" t="s">
        <v>535</v>
      </c>
      <c r="C291" s="54">
        <v>41030</v>
      </c>
      <c r="D291" s="56" t="str">
        <f>LEFT(_xlfn.NUMBERVALUE(TEXT(Table18[[#This Row],[Date]],"yyyy")),4)</f>
        <v>2012</v>
      </c>
      <c r="E291" s="27" t="s">
        <v>60</v>
      </c>
      <c r="F291" s="27" t="s">
        <v>536</v>
      </c>
      <c r="G291" s="27" t="s">
        <v>294</v>
      </c>
      <c r="H291" s="28" t="s">
        <v>242</v>
      </c>
      <c r="I291" t="s">
        <v>294</v>
      </c>
      <c r="J291" t="s">
        <v>514</v>
      </c>
      <c r="K291" t="s">
        <v>242</v>
      </c>
      <c r="L291" t="s">
        <v>521</v>
      </c>
      <c r="M291">
        <v>6</v>
      </c>
      <c r="N291" t="s">
        <v>507</v>
      </c>
    </row>
    <row r="292" spans="1:14" x14ac:dyDescent="0.25">
      <c r="A292" s="10">
        <v>548350</v>
      </c>
      <c r="B292" s="10" t="s">
        <v>502</v>
      </c>
      <c r="C292" s="53">
        <v>41031</v>
      </c>
      <c r="D292" s="56" t="str">
        <f>LEFT(_xlfn.NUMBERVALUE(TEXT(Table18[[#This Row],[Date]],"yyyy")),4)</f>
        <v>2012</v>
      </c>
      <c r="E292" s="10" t="s">
        <v>694</v>
      </c>
      <c r="F292" s="10" t="s">
        <v>504</v>
      </c>
      <c r="G292" s="10" t="s">
        <v>305</v>
      </c>
      <c r="H292" s="26" t="s">
        <v>285</v>
      </c>
      <c r="I292" t="s">
        <v>285</v>
      </c>
      <c r="J292" t="s">
        <v>505</v>
      </c>
      <c r="K292" t="s">
        <v>285</v>
      </c>
      <c r="L292" t="s">
        <v>521</v>
      </c>
      <c r="M292">
        <v>4</v>
      </c>
      <c r="N292" t="s">
        <v>507</v>
      </c>
    </row>
    <row r="293" spans="1:14" x14ac:dyDescent="0.25">
      <c r="A293" s="27">
        <v>548351</v>
      </c>
      <c r="B293" s="27" t="s">
        <v>684</v>
      </c>
      <c r="C293" s="54">
        <v>41032</v>
      </c>
      <c r="D293" s="56" t="str">
        <f>LEFT(_xlfn.NUMBERVALUE(TEXT(Table18[[#This Row],[Date]],"yyyy")),4)</f>
        <v>2012</v>
      </c>
      <c r="E293" s="27" t="s">
        <v>386</v>
      </c>
      <c r="F293" s="27" t="s">
        <v>686</v>
      </c>
      <c r="G293" s="27" t="s">
        <v>728</v>
      </c>
      <c r="H293" s="28" t="s">
        <v>275</v>
      </c>
      <c r="I293" t="s">
        <v>275</v>
      </c>
      <c r="J293" t="s">
        <v>514</v>
      </c>
      <c r="K293" t="s">
        <v>275</v>
      </c>
      <c r="L293" t="s">
        <v>506</v>
      </c>
      <c r="M293">
        <v>1</v>
      </c>
      <c r="N293" t="s">
        <v>507</v>
      </c>
    </row>
    <row r="294" spans="1:14" x14ac:dyDescent="0.25">
      <c r="A294" s="10">
        <v>548352</v>
      </c>
      <c r="B294" s="10" t="s">
        <v>543</v>
      </c>
      <c r="C294" s="53">
        <v>41033</v>
      </c>
      <c r="D294" s="56" t="str">
        <f>LEFT(_xlfn.NUMBERVALUE(TEXT(Table18[[#This Row],[Date]],"yyyy")),4)</f>
        <v>2012</v>
      </c>
      <c r="E294" s="10" t="s">
        <v>20</v>
      </c>
      <c r="F294" s="10" t="s">
        <v>545</v>
      </c>
      <c r="G294" s="10" t="s">
        <v>221</v>
      </c>
      <c r="H294" s="26" t="s">
        <v>313</v>
      </c>
      <c r="I294" t="s">
        <v>221</v>
      </c>
      <c r="J294" t="s">
        <v>514</v>
      </c>
      <c r="K294" t="s">
        <v>221</v>
      </c>
      <c r="L294" t="s">
        <v>506</v>
      </c>
      <c r="M294">
        <v>10</v>
      </c>
      <c r="N294" t="s">
        <v>507</v>
      </c>
    </row>
    <row r="295" spans="1:14" x14ac:dyDescent="0.25">
      <c r="A295" s="27">
        <v>548353</v>
      </c>
      <c r="B295" s="27" t="s">
        <v>529</v>
      </c>
      <c r="C295" s="54">
        <v>41034</v>
      </c>
      <c r="D295" s="56" t="str">
        <f>LEFT(_xlfn.NUMBERVALUE(TEXT(Table18[[#This Row],[Date]],"yyyy")),4)</f>
        <v>2012</v>
      </c>
      <c r="E295" s="27" t="s">
        <v>69</v>
      </c>
      <c r="F295" s="27" t="s">
        <v>531</v>
      </c>
      <c r="G295" s="27" t="s">
        <v>259</v>
      </c>
      <c r="H295" s="28" t="s">
        <v>728</v>
      </c>
      <c r="I295" t="s">
        <v>259</v>
      </c>
      <c r="J295" t="s">
        <v>514</v>
      </c>
      <c r="K295" t="s">
        <v>259</v>
      </c>
      <c r="L295" t="s">
        <v>506</v>
      </c>
      <c r="M295">
        <v>7</v>
      </c>
      <c r="N295" t="s">
        <v>507</v>
      </c>
    </row>
    <row r="296" spans="1:14" x14ac:dyDescent="0.25">
      <c r="A296" s="10">
        <v>548354</v>
      </c>
      <c r="B296" s="10" t="s">
        <v>511</v>
      </c>
      <c r="C296" s="53">
        <v>41034</v>
      </c>
      <c r="D296" s="56" t="str">
        <f>LEFT(_xlfn.NUMBERVALUE(TEXT(Table18[[#This Row],[Date]],"yyyy")),4)</f>
        <v>2012</v>
      </c>
      <c r="E296" s="10" t="s">
        <v>360</v>
      </c>
      <c r="F296" s="10" t="s">
        <v>513</v>
      </c>
      <c r="G296" s="10" t="s">
        <v>285</v>
      </c>
      <c r="H296" s="26" t="s">
        <v>294</v>
      </c>
      <c r="I296" t="s">
        <v>294</v>
      </c>
      <c r="J296" t="s">
        <v>514</v>
      </c>
      <c r="K296" t="s">
        <v>294</v>
      </c>
      <c r="L296" t="s">
        <v>506</v>
      </c>
      <c r="M296">
        <v>43</v>
      </c>
      <c r="N296" t="s">
        <v>507</v>
      </c>
    </row>
    <row r="297" spans="1:14" x14ac:dyDescent="0.25">
      <c r="A297" s="27">
        <v>548355</v>
      </c>
      <c r="B297" s="27" t="s">
        <v>524</v>
      </c>
      <c r="C297" s="54">
        <v>41035</v>
      </c>
      <c r="D297" s="56" t="str">
        <f>LEFT(_xlfn.NUMBERVALUE(TEXT(Table18[[#This Row],[Date]],"yyyy")),4)</f>
        <v>2012</v>
      </c>
      <c r="E297" s="27" t="s">
        <v>619</v>
      </c>
      <c r="F297" s="27" t="s">
        <v>526</v>
      </c>
      <c r="G297" s="27" t="s">
        <v>275</v>
      </c>
      <c r="H297" s="28" t="s">
        <v>221</v>
      </c>
      <c r="I297" t="s">
        <v>275</v>
      </c>
      <c r="J297" t="s">
        <v>505</v>
      </c>
      <c r="K297" t="s">
        <v>275</v>
      </c>
      <c r="L297" t="s">
        <v>521</v>
      </c>
      <c r="M297">
        <v>2</v>
      </c>
      <c r="N297" t="s">
        <v>507</v>
      </c>
    </row>
    <row r="298" spans="1:14" x14ac:dyDescent="0.25">
      <c r="A298" s="10">
        <v>548356</v>
      </c>
      <c r="B298" s="10" t="s">
        <v>502</v>
      </c>
      <c r="C298" s="53">
        <v>41035</v>
      </c>
      <c r="D298" s="56" t="str">
        <f>LEFT(_xlfn.NUMBERVALUE(TEXT(Table18[[#This Row],[Date]],"yyyy")),4)</f>
        <v>2012</v>
      </c>
      <c r="E298" s="10" t="s">
        <v>147</v>
      </c>
      <c r="F298" s="10" t="s">
        <v>504</v>
      </c>
      <c r="G298" s="10" t="s">
        <v>305</v>
      </c>
      <c r="H298" s="26" t="s">
        <v>313</v>
      </c>
      <c r="I298" t="s">
        <v>305</v>
      </c>
      <c r="J298" t="s">
        <v>505</v>
      </c>
      <c r="K298" t="s">
        <v>305</v>
      </c>
      <c r="L298" t="s">
        <v>521</v>
      </c>
      <c r="M298">
        <v>5</v>
      </c>
      <c r="N298" t="s">
        <v>507</v>
      </c>
    </row>
    <row r="299" spans="1:14" x14ac:dyDescent="0.25">
      <c r="A299" s="27">
        <v>548357</v>
      </c>
      <c r="B299" s="27" t="s">
        <v>517</v>
      </c>
      <c r="C299" s="54">
        <v>41036</v>
      </c>
      <c r="D299" s="56" t="str">
        <f>LEFT(_xlfn.NUMBERVALUE(TEXT(Table18[[#This Row],[Date]],"yyyy")),4)</f>
        <v>2012</v>
      </c>
      <c r="E299" s="27" t="s">
        <v>612</v>
      </c>
      <c r="F299" s="27" t="s">
        <v>519</v>
      </c>
      <c r="G299" s="27" t="s">
        <v>242</v>
      </c>
      <c r="H299" s="28" t="s">
        <v>259</v>
      </c>
      <c r="I299" t="s">
        <v>242</v>
      </c>
      <c r="J299" t="s">
        <v>514</v>
      </c>
      <c r="K299" t="s">
        <v>259</v>
      </c>
      <c r="L299" t="s">
        <v>521</v>
      </c>
      <c r="M299">
        <v>6</v>
      </c>
      <c r="N299" t="s">
        <v>507</v>
      </c>
    </row>
    <row r="300" spans="1:14" x14ac:dyDescent="0.25">
      <c r="A300" s="10">
        <v>548358</v>
      </c>
      <c r="B300" s="10" t="s">
        <v>684</v>
      </c>
      <c r="C300" s="53">
        <v>41037</v>
      </c>
      <c r="D300" s="56" t="str">
        <f>LEFT(_xlfn.NUMBERVALUE(TEXT(Table18[[#This Row],[Date]],"yyyy")),4)</f>
        <v>2012</v>
      </c>
      <c r="E300" s="10" t="s">
        <v>360</v>
      </c>
      <c r="F300" s="10" t="s">
        <v>686</v>
      </c>
      <c r="G300" s="10" t="s">
        <v>728</v>
      </c>
      <c r="H300" s="26" t="s">
        <v>294</v>
      </c>
      <c r="I300" t="s">
        <v>728</v>
      </c>
      <c r="J300" t="s">
        <v>514</v>
      </c>
      <c r="K300" t="s">
        <v>294</v>
      </c>
      <c r="L300" t="s">
        <v>521</v>
      </c>
      <c r="M300">
        <v>7</v>
      </c>
      <c r="N300" t="s">
        <v>507</v>
      </c>
    </row>
    <row r="301" spans="1:14" x14ac:dyDescent="0.25">
      <c r="A301" s="27">
        <v>548359</v>
      </c>
      <c r="B301" s="27" t="s">
        <v>538</v>
      </c>
      <c r="C301" s="54">
        <v>41037</v>
      </c>
      <c r="D301" s="56" t="str">
        <f>LEFT(_xlfn.NUMBERVALUE(TEXT(Table18[[#This Row],[Date]],"yyyy")),4)</f>
        <v>2012</v>
      </c>
      <c r="E301" s="27" t="s">
        <v>111</v>
      </c>
      <c r="F301" s="27" t="s">
        <v>540</v>
      </c>
      <c r="G301" s="27" t="s">
        <v>313</v>
      </c>
      <c r="H301" s="28" t="s">
        <v>285</v>
      </c>
      <c r="I301" t="s">
        <v>313</v>
      </c>
      <c r="J301" t="s">
        <v>505</v>
      </c>
      <c r="K301" t="s">
        <v>285</v>
      </c>
      <c r="L301" t="s">
        <v>506</v>
      </c>
      <c r="M301">
        <v>25</v>
      </c>
      <c r="N301" t="s">
        <v>507</v>
      </c>
    </row>
    <row r="302" spans="1:14" x14ac:dyDescent="0.25">
      <c r="A302" s="10">
        <v>548360</v>
      </c>
      <c r="B302" s="10" t="s">
        <v>524</v>
      </c>
      <c r="C302" s="53">
        <v>41038</v>
      </c>
      <c r="D302" s="56" t="str">
        <f>LEFT(_xlfn.NUMBERVALUE(TEXT(Table18[[#This Row],[Date]],"yyyy")),4)</f>
        <v>2012</v>
      </c>
      <c r="E302" s="10" t="s">
        <v>98</v>
      </c>
      <c r="F302" s="10" t="s">
        <v>526</v>
      </c>
      <c r="G302" s="10" t="s">
        <v>275</v>
      </c>
      <c r="H302" s="26" t="s">
        <v>305</v>
      </c>
      <c r="I302" t="s">
        <v>305</v>
      </c>
      <c r="J302" t="s">
        <v>505</v>
      </c>
      <c r="K302" t="s">
        <v>305</v>
      </c>
      <c r="L302" t="s">
        <v>521</v>
      </c>
      <c r="M302">
        <v>9</v>
      </c>
      <c r="N302" t="s">
        <v>507</v>
      </c>
    </row>
    <row r="303" spans="1:14" x14ac:dyDescent="0.25">
      <c r="A303" s="27">
        <v>548361</v>
      </c>
      <c r="B303" s="27" t="s">
        <v>535</v>
      </c>
      <c r="C303" s="54">
        <v>41039</v>
      </c>
      <c r="D303" s="56" t="str">
        <f>LEFT(_xlfn.NUMBERVALUE(TEXT(Table18[[#This Row],[Date]],"yyyy")),4)</f>
        <v>2012</v>
      </c>
      <c r="E303" s="27" t="s">
        <v>695</v>
      </c>
      <c r="F303" s="27" t="s">
        <v>536</v>
      </c>
      <c r="G303" s="27" t="s">
        <v>294</v>
      </c>
      <c r="H303" s="28" t="s">
        <v>221</v>
      </c>
      <c r="I303" t="s">
        <v>221</v>
      </c>
      <c r="J303" t="s">
        <v>505</v>
      </c>
      <c r="K303" t="s">
        <v>221</v>
      </c>
      <c r="L303" t="s">
        <v>521</v>
      </c>
      <c r="M303">
        <v>4</v>
      </c>
      <c r="N303" t="s">
        <v>507</v>
      </c>
    </row>
    <row r="304" spans="1:14" x14ac:dyDescent="0.25">
      <c r="A304" s="10">
        <v>548362</v>
      </c>
      <c r="B304" s="10" t="s">
        <v>684</v>
      </c>
      <c r="C304" s="53">
        <v>41040</v>
      </c>
      <c r="D304" s="56" t="str">
        <f>LEFT(_xlfn.NUMBERVALUE(TEXT(Table18[[#This Row],[Date]],"yyyy")),4)</f>
        <v>2012</v>
      </c>
      <c r="E304" s="10" t="s">
        <v>98</v>
      </c>
      <c r="F304" s="10" t="s">
        <v>686</v>
      </c>
      <c r="G304" s="10" t="s">
        <v>728</v>
      </c>
      <c r="H304" s="26" t="s">
        <v>305</v>
      </c>
      <c r="I304" t="s">
        <v>728</v>
      </c>
      <c r="J304" t="s">
        <v>505</v>
      </c>
      <c r="K304" t="s">
        <v>305</v>
      </c>
      <c r="L304" t="s">
        <v>506</v>
      </c>
      <c r="M304">
        <v>35</v>
      </c>
      <c r="N304" t="s">
        <v>507</v>
      </c>
    </row>
    <row r="305" spans="1:14" x14ac:dyDescent="0.25">
      <c r="A305" s="27">
        <v>548363</v>
      </c>
      <c r="B305" s="27" t="s">
        <v>529</v>
      </c>
      <c r="C305" s="54">
        <v>41041</v>
      </c>
      <c r="D305" s="56" t="str">
        <f>LEFT(_xlfn.NUMBERVALUE(TEXT(Table18[[#This Row],[Date]],"yyyy")),4)</f>
        <v>2012</v>
      </c>
      <c r="E305" s="27" t="s">
        <v>93</v>
      </c>
      <c r="F305" s="27" t="s">
        <v>531</v>
      </c>
      <c r="G305" s="27" t="s">
        <v>259</v>
      </c>
      <c r="H305" s="28" t="s">
        <v>275</v>
      </c>
      <c r="I305" t="s">
        <v>275</v>
      </c>
      <c r="J305" t="s">
        <v>514</v>
      </c>
      <c r="K305" t="s">
        <v>275</v>
      </c>
      <c r="L305" t="s">
        <v>506</v>
      </c>
      <c r="M305">
        <v>27</v>
      </c>
      <c r="N305" t="s">
        <v>507</v>
      </c>
    </row>
    <row r="306" spans="1:14" x14ac:dyDescent="0.25">
      <c r="A306" s="10">
        <v>548364</v>
      </c>
      <c r="B306" s="10" t="s">
        <v>543</v>
      </c>
      <c r="C306" s="53">
        <v>41041</v>
      </c>
      <c r="D306" s="56" t="str">
        <f>LEFT(_xlfn.NUMBERVALUE(TEXT(Table18[[#This Row],[Date]],"yyyy")),4)</f>
        <v>2012</v>
      </c>
      <c r="E306" s="10" t="s">
        <v>695</v>
      </c>
      <c r="F306" s="10" t="s">
        <v>545</v>
      </c>
      <c r="G306" s="10" t="s">
        <v>221</v>
      </c>
      <c r="H306" s="26" t="s">
        <v>242</v>
      </c>
      <c r="I306" t="s">
        <v>221</v>
      </c>
      <c r="J306" t="s">
        <v>505</v>
      </c>
      <c r="K306" t="s">
        <v>221</v>
      </c>
      <c r="L306" t="s">
        <v>521</v>
      </c>
      <c r="M306">
        <v>9</v>
      </c>
      <c r="N306" t="s">
        <v>507</v>
      </c>
    </row>
    <row r="307" spans="1:14" x14ac:dyDescent="0.25">
      <c r="A307" s="27">
        <v>548365</v>
      </c>
      <c r="B307" s="27" t="s">
        <v>535</v>
      </c>
      <c r="C307" s="54">
        <v>41042</v>
      </c>
      <c r="D307" s="56" t="str">
        <f>LEFT(_xlfn.NUMBERVALUE(TEXT(Table18[[#This Row],[Date]],"yyyy")),4)</f>
        <v>2012</v>
      </c>
      <c r="E307" s="27" t="s">
        <v>696</v>
      </c>
      <c r="F307" s="27" t="s">
        <v>536</v>
      </c>
      <c r="G307" s="27" t="s">
        <v>294</v>
      </c>
      <c r="H307" s="28" t="s">
        <v>728</v>
      </c>
      <c r="I307" t="s">
        <v>294</v>
      </c>
      <c r="J307" t="s">
        <v>514</v>
      </c>
      <c r="K307" t="s">
        <v>294</v>
      </c>
      <c r="L307" t="s">
        <v>506</v>
      </c>
      <c r="M307">
        <v>45</v>
      </c>
      <c r="N307" t="s">
        <v>507</v>
      </c>
    </row>
    <row r="308" spans="1:14" x14ac:dyDescent="0.25">
      <c r="A308" s="10">
        <v>548366</v>
      </c>
      <c r="B308" s="10" t="s">
        <v>511</v>
      </c>
      <c r="C308" s="53">
        <v>41042</v>
      </c>
      <c r="D308" s="56" t="str">
        <f>LEFT(_xlfn.NUMBERVALUE(TEXT(Table18[[#This Row],[Date]],"yyyy")),4)</f>
        <v>2012</v>
      </c>
      <c r="E308" s="10" t="s">
        <v>530</v>
      </c>
      <c r="F308" s="10" t="s">
        <v>513</v>
      </c>
      <c r="G308" s="10" t="s">
        <v>285</v>
      </c>
      <c r="H308" s="26" t="s">
        <v>313</v>
      </c>
      <c r="I308" t="s">
        <v>313</v>
      </c>
      <c r="J308" t="s">
        <v>514</v>
      </c>
      <c r="K308" t="s">
        <v>285</v>
      </c>
      <c r="L308" t="s">
        <v>521</v>
      </c>
      <c r="M308">
        <v>4</v>
      </c>
      <c r="N308" t="s">
        <v>507</v>
      </c>
    </row>
    <row r="309" spans="1:14" x14ac:dyDescent="0.25">
      <c r="A309" s="27">
        <v>548367</v>
      </c>
      <c r="B309" s="27" t="s">
        <v>502</v>
      </c>
      <c r="C309" s="54">
        <v>41043</v>
      </c>
      <c r="D309" s="56" t="str">
        <f>LEFT(_xlfn.NUMBERVALUE(TEXT(Table18[[#This Row],[Date]],"yyyy")),4)</f>
        <v>2012</v>
      </c>
      <c r="E309" s="27" t="s">
        <v>1</v>
      </c>
      <c r="F309" s="27" t="s">
        <v>504</v>
      </c>
      <c r="G309" s="27" t="s">
        <v>305</v>
      </c>
      <c r="H309" s="28" t="s">
        <v>275</v>
      </c>
      <c r="I309" t="s">
        <v>275</v>
      </c>
      <c r="J309" t="s">
        <v>505</v>
      </c>
      <c r="K309" t="s">
        <v>275</v>
      </c>
      <c r="L309" t="s">
        <v>521</v>
      </c>
      <c r="M309">
        <v>5</v>
      </c>
      <c r="N309" t="s">
        <v>507</v>
      </c>
    </row>
    <row r="310" spans="1:14" x14ac:dyDescent="0.25">
      <c r="A310" s="10">
        <v>548368</v>
      </c>
      <c r="B310" s="10" t="s">
        <v>529</v>
      </c>
      <c r="C310" s="53">
        <v>41043</v>
      </c>
      <c r="D310" s="56" t="str">
        <f>LEFT(_xlfn.NUMBERVALUE(TEXT(Table18[[#This Row],[Date]],"yyyy")),4)</f>
        <v>2012</v>
      </c>
      <c r="E310" s="10" t="s">
        <v>512</v>
      </c>
      <c r="F310" s="10" t="s">
        <v>531</v>
      </c>
      <c r="G310" s="10" t="s">
        <v>259</v>
      </c>
      <c r="H310" s="26" t="s">
        <v>221</v>
      </c>
      <c r="I310" t="s">
        <v>221</v>
      </c>
      <c r="J310" t="s">
        <v>505</v>
      </c>
      <c r="K310" t="s">
        <v>221</v>
      </c>
      <c r="L310" t="s">
        <v>521</v>
      </c>
      <c r="M310">
        <v>5</v>
      </c>
      <c r="N310" t="s">
        <v>507</v>
      </c>
    </row>
    <row r="311" spans="1:14" x14ac:dyDescent="0.25">
      <c r="A311" s="27">
        <v>548369</v>
      </c>
      <c r="B311" s="27" t="s">
        <v>517</v>
      </c>
      <c r="C311" s="54">
        <v>41044</v>
      </c>
      <c r="D311" s="56" t="str">
        <f>LEFT(_xlfn.NUMBERVALUE(TEXT(Table18[[#This Row],[Date]],"yyyy")),4)</f>
        <v>2012</v>
      </c>
      <c r="E311" s="27" t="s">
        <v>45</v>
      </c>
      <c r="F311" s="27" t="s">
        <v>519</v>
      </c>
      <c r="G311" s="27" t="s">
        <v>242</v>
      </c>
      <c r="H311" s="28" t="s">
        <v>285</v>
      </c>
      <c r="I311" t="s">
        <v>285</v>
      </c>
      <c r="J311" t="s">
        <v>514</v>
      </c>
      <c r="K311" t="s">
        <v>242</v>
      </c>
      <c r="L311" t="s">
        <v>521</v>
      </c>
      <c r="M311">
        <v>5</v>
      </c>
      <c r="N311" t="s">
        <v>507</v>
      </c>
    </row>
    <row r="312" spans="1:14" x14ac:dyDescent="0.25">
      <c r="A312" s="10">
        <v>548370</v>
      </c>
      <c r="B312" s="10" t="s">
        <v>524</v>
      </c>
      <c r="C312" s="53">
        <v>41045</v>
      </c>
      <c r="D312" s="56" t="str">
        <f>LEFT(_xlfn.NUMBERVALUE(TEXT(Table18[[#This Row],[Date]],"yyyy")),4)</f>
        <v>2012</v>
      </c>
      <c r="E312" s="10" t="s">
        <v>69</v>
      </c>
      <c r="F312" s="10" t="s">
        <v>526</v>
      </c>
      <c r="G312" s="10" t="s">
        <v>275</v>
      </c>
      <c r="H312" s="26" t="s">
        <v>259</v>
      </c>
      <c r="I312" t="s">
        <v>275</v>
      </c>
      <c r="J312" t="s">
        <v>505</v>
      </c>
      <c r="K312" t="s">
        <v>259</v>
      </c>
      <c r="L312" t="s">
        <v>506</v>
      </c>
      <c r="M312">
        <v>32</v>
      </c>
      <c r="N312" t="s">
        <v>507</v>
      </c>
    </row>
    <row r="313" spans="1:14" x14ac:dyDescent="0.25">
      <c r="A313" s="27">
        <v>548371</v>
      </c>
      <c r="B313" s="27" t="s">
        <v>650</v>
      </c>
      <c r="C313" s="54">
        <v>41046</v>
      </c>
      <c r="D313" s="56" t="str">
        <f>LEFT(_xlfn.NUMBERVALUE(TEXT(Table18[[#This Row],[Date]],"yyyy")),4)</f>
        <v>2012</v>
      </c>
      <c r="E313" s="27" t="s">
        <v>549</v>
      </c>
      <c r="F313" s="27" t="s">
        <v>651</v>
      </c>
      <c r="G313" s="27" t="s">
        <v>285</v>
      </c>
      <c r="H313" s="28" t="s">
        <v>221</v>
      </c>
      <c r="I313" t="s">
        <v>285</v>
      </c>
      <c r="J313" t="s">
        <v>505</v>
      </c>
      <c r="K313" t="s">
        <v>285</v>
      </c>
      <c r="L313" t="s">
        <v>521</v>
      </c>
      <c r="M313">
        <v>6</v>
      </c>
      <c r="N313" t="s">
        <v>507</v>
      </c>
    </row>
    <row r="314" spans="1:14" x14ac:dyDescent="0.25">
      <c r="A314" s="10">
        <v>548372</v>
      </c>
      <c r="B314" s="10" t="s">
        <v>517</v>
      </c>
      <c r="C314" s="53">
        <v>41046</v>
      </c>
      <c r="D314" s="56" t="str">
        <f>LEFT(_xlfn.NUMBERVALUE(TEXT(Table18[[#This Row],[Date]],"yyyy")),4)</f>
        <v>2012</v>
      </c>
      <c r="E314" s="10" t="s">
        <v>98</v>
      </c>
      <c r="F314" s="10" t="s">
        <v>519</v>
      </c>
      <c r="G314" s="10" t="s">
        <v>242</v>
      </c>
      <c r="H314" s="26" t="s">
        <v>305</v>
      </c>
      <c r="I314" t="s">
        <v>242</v>
      </c>
      <c r="J314" t="s">
        <v>505</v>
      </c>
      <c r="K314" t="s">
        <v>305</v>
      </c>
      <c r="L314" t="s">
        <v>506</v>
      </c>
      <c r="M314">
        <v>21</v>
      </c>
      <c r="N314" t="s">
        <v>507</v>
      </c>
    </row>
    <row r="315" spans="1:14" x14ac:dyDescent="0.25">
      <c r="A315" s="27">
        <v>548373</v>
      </c>
      <c r="B315" s="27" t="s">
        <v>538</v>
      </c>
      <c r="C315" s="54">
        <v>41047</v>
      </c>
      <c r="D315" s="56" t="str">
        <f>LEFT(_xlfn.NUMBERVALUE(TEXT(Table18[[#This Row],[Date]],"yyyy")),4)</f>
        <v>2012</v>
      </c>
      <c r="E315" s="27" t="s">
        <v>391</v>
      </c>
      <c r="F315" s="27" t="s">
        <v>540</v>
      </c>
      <c r="G315" s="27" t="s">
        <v>313</v>
      </c>
      <c r="H315" s="28" t="s">
        <v>294</v>
      </c>
      <c r="I315" t="s">
        <v>294</v>
      </c>
      <c r="J315" t="s">
        <v>514</v>
      </c>
      <c r="K315" t="s">
        <v>313</v>
      </c>
      <c r="L315" t="s">
        <v>521</v>
      </c>
      <c r="M315">
        <v>5</v>
      </c>
      <c r="N315" t="s">
        <v>507</v>
      </c>
    </row>
    <row r="316" spans="1:14" x14ac:dyDescent="0.25">
      <c r="A316" s="10">
        <v>548374</v>
      </c>
      <c r="B316" s="10" t="s">
        <v>650</v>
      </c>
      <c r="C316" s="53">
        <v>41048</v>
      </c>
      <c r="D316" s="56" t="str">
        <f>LEFT(_xlfn.NUMBERVALUE(TEXT(Table18[[#This Row],[Date]],"yyyy")),4)</f>
        <v>2012</v>
      </c>
      <c r="E316" s="10" t="s">
        <v>45</v>
      </c>
      <c r="F316" s="10" t="s">
        <v>651</v>
      </c>
      <c r="G316" s="10" t="s">
        <v>285</v>
      </c>
      <c r="H316" s="26" t="s">
        <v>242</v>
      </c>
      <c r="I316" t="s">
        <v>242</v>
      </c>
      <c r="J316" t="s">
        <v>505</v>
      </c>
      <c r="K316" t="s">
        <v>242</v>
      </c>
      <c r="L316" t="s">
        <v>521</v>
      </c>
      <c r="M316">
        <v>6</v>
      </c>
      <c r="N316" t="s">
        <v>507</v>
      </c>
    </row>
    <row r="317" spans="1:14" x14ac:dyDescent="0.25">
      <c r="A317" s="27">
        <v>548375</v>
      </c>
      <c r="B317" s="27" t="s">
        <v>684</v>
      </c>
      <c r="C317" s="54">
        <v>41048</v>
      </c>
      <c r="D317" s="56" t="str">
        <f>LEFT(_xlfn.NUMBERVALUE(TEXT(Table18[[#This Row],[Date]],"yyyy")),4)</f>
        <v>2012</v>
      </c>
      <c r="E317" s="27" t="s">
        <v>65</v>
      </c>
      <c r="F317" s="27" t="s">
        <v>686</v>
      </c>
      <c r="G317" s="27" t="s">
        <v>728</v>
      </c>
      <c r="H317" s="28" t="s">
        <v>259</v>
      </c>
      <c r="I317" t="s">
        <v>259</v>
      </c>
      <c r="J317" t="s">
        <v>514</v>
      </c>
      <c r="K317" t="s">
        <v>259</v>
      </c>
      <c r="L317" t="s">
        <v>506</v>
      </c>
      <c r="M317">
        <v>34</v>
      </c>
      <c r="N317" t="s">
        <v>507</v>
      </c>
    </row>
    <row r="318" spans="1:14" x14ac:dyDescent="0.25">
      <c r="A318" s="10">
        <v>548376</v>
      </c>
      <c r="B318" s="10" t="s">
        <v>538</v>
      </c>
      <c r="C318" s="53">
        <v>41049</v>
      </c>
      <c r="D318" s="56" t="str">
        <f>LEFT(_xlfn.NUMBERVALUE(TEXT(Table18[[#This Row],[Date]],"yyyy")),4)</f>
        <v>2012</v>
      </c>
      <c r="E318" s="10" t="s">
        <v>391</v>
      </c>
      <c r="F318" s="10" t="s">
        <v>540</v>
      </c>
      <c r="G318" s="10" t="s">
        <v>313</v>
      </c>
      <c r="H318" s="26" t="s">
        <v>305</v>
      </c>
      <c r="I318" t="s">
        <v>305</v>
      </c>
      <c r="J318" t="s">
        <v>505</v>
      </c>
      <c r="K318" t="s">
        <v>313</v>
      </c>
      <c r="L318" t="s">
        <v>506</v>
      </c>
      <c r="M318">
        <v>9</v>
      </c>
      <c r="N318" t="s">
        <v>507</v>
      </c>
    </row>
    <row r="319" spans="1:14" x14ac:dyDescent="0.25">
      <c r="A319" s="27">
        <v>548377</v>
      </c>
      <c r="B319" s="27" t="s">
        <v>535</v>
      </c>
      <c r="C319" s="54">
        <v>41049</v>
      </c>
      <c r="D319" s="56" t="str">
        <f>LEFT(_xlfn.NUMBERVALUE(TEXT(Table18[[#This Row],[Date]],"yyyy")),4)</f>
        <v>2012</v>
      </c>
      <c r="E319" s="27" t="s">
        <v>619</v>
      </c>
      <c r="F319" s="27" t="s">
        <v>536</v>
      </c>
      <c r="G319" s="27" t="s">
        <v>294</v>
      </c>
      <c r="H319" s="28" t="s">
        <v>275</v>
      </c>
      <c r="I319" t="s">
        <v>294</v>
      </c>
      <c r="J319" t="s">
        <v>514</v>
      </c>
      <c r="K319" t="s">
        <v>275</v>
      </c>
      <c r="L319" t="s">
        <v>521</v>
      </c>
      <c r="M319">
        <v>10</v>
      </c>
      <c r="N319" t="s">
        <v>507</v>
      </c>
    </row>
    <row r="320" spans="1:14" x14ac:dyDescent="0.25">
      <c r="A320" s="10">
        <v>548378</v>
      </c>
      <c r="B320" s="10" t="s">
        <v>684</v>
      </c>
      <c r="C320" s="53">
        <v>41051</v>
      </c>
      <c r="D320" s="56" t="str">
        <f>LEFT(_xlfn.NUMBERVALUE(TEXT(Table18[[#This Row],[Date]],"yyyy")),4)</f>
        <v>2012</v>
      </c>
      <c r="E320" s="10" t="s">
        <v>445</v>
      </c>
      <c r="F320" s="10" t="s">
        <v>686</v>
      </c>
      <c r="G320" s="10" t="s">
        <v>242</v>
      </c>
      <c r="H320" s="26" t="s">
        <v>259</v>
      </c>
      <c r="I320" t="s">
        <v>259</v>
      </c>
      <c r="J320" t="s">
        <v>514</v>
      </c>
      <c r="K320" t="s">
        <v>259</v>
      </c>
      <c r="L320" t="s">
        <v>506</v>
      </c>
      <c r="M320">
        <v>18</v>
      </c>
      <c r="N320" t="s">
        <v>507</v>
      </c>
    </row>
    <row r="321" spans="1:14" x14ac:dyDescent="0.25">
      <c r="A321" s="27">
        <v>548379</v>
      </c>
      <c r="B321" s="27" t="s">
        <v>502</v>
      </c>
      <c r="C321" s="54">
        <v>41052</v>
      </c>
      <c r="D321" s="56" t="str">
        <f>LEFT(_xlfn.NUMBERVALUE(TEXT(Table18[[#This Row],[Date]],"yyyy")),4)</f>
        <v>2012</v>
      </c>
      <c r="E321" s="27" t="s">
        <v>15</v>
      </c>
      <c r="F321" s="27" t="s">
        <v>504</v>
      </c>
      <c r="G321" s="27" t="s">
        <v>221</v>
      </c>
      <c r="H321" s="28" t="s">
        <v>275</v>
      </c>
      <c r="I321" t="s">
        <v>275</v>
      </c>
      <c r="J321" t="s">
        <v>505</v>
      </c>
      <c r="K321" t="s">
        <v>221</v>
      </c>
      <c r="L321" t="s">
        <v>506</v>
      </c>
      <c r="M321">
        <v>38</v>
      </c>
      <c r="N321" t="s">
        <v>507</v>
      </c>
    </row>
    <row r="322" spans="1:14" x14ac:dyDescent="0.25">
      <c r="A322" s="10">
        <v>548380</v>
      </c>
      <c r="B322" s="10" t="s">
        <v>543</v>
      </c>
      <c r="C322" s="53">
        <v>41054</v>
      </c>
      <c r="D322" s="56" t="str">
        <f>LEFT(_xlfn.NUMBERVALUE(TEXT(Table18[[#This Row],[Date]],"yyyy")),4)</f>
        <v>2012</v>
      </c>
      <c r="E322" s="10" t="s">
        <v>357</v>
      </c>
      <c r="F322" s="10" t="s">
        <v>545</v>
      </c>
      <c r="G322" s="10" t="s">
        <v>242</v>
      </c>
      <c r="H322" s="26" t="s">
        <v>221</v>
      </c>
      <c r="I322" t="s">
        <v>242</v>
      </c>
      <c r="J322" t="s">
        <v>505</v>
      </c>
      <c r="K322" t="s">
        <v>221</v>
      </c>
      <c r="L322" t="s">
        <v>506</v>
      </c>
      <c r="M322">
        <v>86</v>
      </c>
      <c r="N322" t="s">
        <v>507</v>
      </c>
    </row>
    <row r="323" spans="1:14" x14ac:dyDescent="0.25">
      <c r="A323" s="27">
        <v>548381</v>
      </c>
      <c r="B323" s="27" t="s">
        <v>543</v>
      </c>
      <c r="C323" s="54">
        <v>41056</v>
      </c>
      <c r="D323" s="56" t="str">
        <f>LEFT(_xlfn.NUMBERVALUE(TEXT(Table18[[#This Row],[Date]],"yyyy")),4)</f>
        <v>2012</v>
      </c>
      <c r="E323" s="27" t="s">
        <v>697</v>
      </c>
      <c r="F323" s="27" t="s">
        <v>545</v>
      </c>
      <c r="G323" s="27" t="s">
        <v>259</v>
      </c>
      <c r="H323" s="28" t="s">
        <v>221</v>
      </c>
      <c r="I323" t="s">
        <v>221</v>
      </c>
      <c r="J323" t="s">
        <v>514</v>
      </c>
      <c r="K323" t="s">
        <v>259</v>
      </c>
      <c r="L323" t="s">
        <v>521</v>
      </c>
      <c r="M323">
        <v>5</v>
      </c>
      <c r="N323" t="s">
        <v>507</v>
      </c>
    </row>
    <row r="324" spans="1:14" x14ac:dyDescent="0.25">
      <c r="A324" s="10">
        <v>597998</v>
      </c>
      <c r="B324" s="10" t="s">
        <v>529</v>
      </c>
      <c r="C324" s="53">
        <v>41367</v>
      </c>
      <c r="D324" s="56" t="str">
        <f>LEFT(_xlfn.NUMBERVALUE(TEXT(Table18[[#This Row],[Date]],"yyyy")),4)</f>
        <v>2013</v>
      </c>
      <c r="E324" s="10" t="s">
        <v>69</v>
      </c>
      <c r="F324" s="10" t="s">
        <v>531</v>
      </c>
      <c r="G324" s="10" t="s">
        <v>259</v>
      </c>
      <c r="H324" s="26" t="s">
        <v>242</v>
      </c>
      <c r="I324" t="s">
        <v>259</v>
      </c>
      <c r="J324" t="s">
        <v>505</v>
      </c>
      <c r="K324" t="s">
        <v>259</v>
      </c>
      <c r="L324" t="s">
        <v>521</v>
      </c>
      <c r="M324">
        <v>6</v>
      </c>
      <c r="N324" t="s">
        <v>507</v>
      </c>
    </row>
    <row r="325" spans="1:14" x14ac:dyDescent="0.25">
      <c r="A325" s="27">
        <v>597999</v>
      </c>
      <c r="B325" s="27" t="s">
        <v>502</v>
      </c>
      <c r="C325" s="54">
        <v>41368</v>
      </c>
      <c r="D325" s="56" t="str">
        <f>LEFT(_xlfn.NUMBERVALUE(TEXT(Table18[[#This Row],[Date]],"yyyy")),4)</f>
        <v>2013</v>
      </c>
      <c r="E325" s="27" t="s">
        <v>98</v>
      </c>
      <c r="F325" s="27" t="s">
        <v>504</v>
      </c>
      <c r="G325" s="27" t="s">
        <v>305</v>
      </c>
      <c r="H325" s="28" t="s">
        <v>275</v>
      </c>
      <c r="I325" t="s">
        <v>275</v>
      </c>
      <c r="J325" t="s">
        <v>505</v>
      </c>
      <c r="K325" t="s">
        <v>305</v>
      </c>
      <c r="L325" t="s">
        <v>506</v>
      </c>
      <c r="M325">
        <v>2</v>
      </c>
      <c r="N325" t="s">
        <v>507</v>
      </c>
    </row>
    <row r="326" spans="1:14" x14ac:dyDescent="0.25">
      <c r="A326" s="10">
        <v>598000</v>
      </c>
      <c r="B326" s="10" t="s">
        <v>538</v>
      </c>
      <c r="C326" s="53">
        <v>41369</v>
      </c>
      <c r="D326" s="56" t="str">
        <f>LEFT(_xlfn.NUMBERVALUE(TEXT(Table18[[#This Row],[Date]],"yyyy")),4)</f>
        <v>2013</v>
      </c>
      <c r="E326" s="10" t="s">
        <v>23</v>
      </c>
      <c r="F326" s="10" t="s">
        <v>540</v>
      </c>
      <c r="G326" s="10" t="s">
        <v>313</v>
      </c>
      <c r="H326" s="26" t="s">
        <v>728</v>
      </c>
      <c r="I326" t="s">
        <v>728</v>
      </c>
      <c r="J326" t="s">
        <v>505</v>
      </c>
      <c r="K326" t="s">
        <v>313</v>
      </c>
      <c r="L326" t="s">
        <v>506</v>
      </c>
      <c r="M326">
        <v>22</v>
      </c>
      <c r="N326" t="s">
        <v>507</v>
      </c>
    </row>
    <row r="327" spans="1:14" x14ac:dyDescent="0.25">
      <c r="A327" s="27">
        <v>598001</v>
      </c>
      <c r="B327" s="27" t="s">
        <v>517</v>
      </c>
      <c r="C327" s="54">
        <v>41370</v>
      </c>
      <c r="D327" s="56" t="str">
        <f>LEFT(_xlfn.NUMBERVALUE(TEXT(Table18[[#This Row],[Date]],"yyyy")),4)</f>
        <v>2013</v>
      </c>
      <c r="E327" s="27" t="s">
        <v>580</v>
      </c>
      <c r="F327" s="27" t="s">
        <v>519</v>
      </c>
      <c r="G327" s="27" t="s">
        <v>242</v>
      </c>
      <c r="H327" s="28" t="s">
        <v>294</v>
      </c>
      <c r="I327" t="s">
        <v>294</v>
      </c>
      <c r="J327" t="s">
        <v>514</v>
      </c>
      <c r="K327" t="s">
        <v>294</v>
      </c>
      <c r="L327" t="s">
        <v>506</v>
      </c>
      <c r="M327">
        <v>5</v>
      </c>
      <c r="N327" t="s">
        <v>507</v>
      </c>
    </row>
    <row r="328" spans="1:14" x14ac:dyDescent="0.25">
      <c r="A328" s="10">
        <v>598002</v>
      </c>
      <c r="B328" s="10" t="s">
        <v>543</v>
      </c>
      <c r="C328" s="53">
        <v>41370</v>
      </c>
      <c r="D328" s="56" t="str">
        <f>LEFT(_xlfn.NUMBERVALUE(TEXT(Table18[[#This Row],[Date]],"yyyy")),4)</f>
        <v>2013</v>
      </c>
      <c r="E328" s="10" t="s">
        <v>85</v>
      </c>
      <c r="F328" s="10" t="s">
        <v>545</v>
      </c>
      <c r="G328" s="10" t="s">
        <v>221</v>
      </c>
      <c r="H328" s="26" t="s">
        <v>275</v>
      </c>
      <c r="I328" t="s">
        <v>275</v>
      </c>
      <c r="J328" t="s">
        <v>514</v>
      </c>
      <c r="K328" t="s">
        <v>275</v>
      </c>
      <c r="L328" t="s">
        <v>506</v>
      </c>
      <c r="M328">
        <v>9</v>
      </c>
      <c r="N328" t="s">
        <v>507</v>
      </c>
    </row>
    <row r="329" spans="1:14" x14ac:dyDescent="0.25">
      <c r="A329" s="27">
        <v>598003</v>
      </c>
      <c r="B329" s="27" t="s">
        <v>684</v>
      </c>
      <c r="C329" s="54">
        <v>41371</v>
      </c>
      <c r="D329" s="56" t="str">
        <f>LEFT(_xlfn.NUMBERVALUE(TEXT(Table18[[#This Row],[Date]],"yyyy")),4)</f>
        <v>2013</v>
      </c>
      <c r="E329" s="27" t="s">
        <v>136</v>
      </c>
      <c r="F329" s="27" t="s">
        <v>686</v>
      </c>
      <c r="G329" s="27" t="s">
        <v>728</v>
      </c>
      <c r="H329" s="28" t="s">
        <v>285</v>
      </c>
      <c r="I329" t="s">
        <v>728</v>
      </c>
      <c r="J329" t="s">
        <v>514</v>
      </c>
      <c r="K329" t="s">
        <v>285</v>
      </c>
      <c r="L329" t="s">
        <v>521</v>
      </c>
      <c r="M329">
        <v>8</v>
      </c>
      <c r="N329" t="s">
        <v>507</v>
      </c>
    </row>
    <row r="330" spans="1:14" x14ac:dyDescent="0.25">
      <c r="A330" s="10">
        <v>598004</v>
      </c>
      <c r="B330" s="10" t="s">
        <v>538</v>
      </c>
      <c r="C330" s="53">
        <v>41371</v>
      </c>
      <c r="D330" s="56" t="str">
        <f>LEFT(_xlfn.NUMBERVALUE(TEXT(Table18[[#This Row],[Date]],"yyyy")),4)</f>
        <v>2013</v>
      </c>
      <c r="E330" s="10" t="s">
        <v>407</v>
      </c>
      <c r="F330" s="10" t="s">
        <v>540</v>
      </c>
      <c r="G330" s="10" t="s">
        <v>313</v>
      </c>
      <c r="H330" s="26" t="s">
        <v>305</v>
      </c>
      <c r="I330" t="s">
        <v>305</v>
      </c>
      <c r="J330" t="s">
        <v>514</v>
      </c>
      <c r="K330" t="s">
        <v>313</v>
      </c>
      <c r="L330" t="s">
        <v>591</v>
      </c>
      <c r="M330" t="s">
        <v>508</v>
      </c>
      <c r="N330" t="s">
        <v>592</v>
      </c>
    </row>
    <row r="331" spans="1:14" x14ac:dyDescent="0.25">
      <c r="A331" s="27">
        <v>598005</v>
      </c>
      <c r="B331" s="27" t="s">
        <v>535</v>
      </c>
      <c r="C331" s="54">
        <v>41372</v>
      </c>
      <c r="D331" s="56" t="str">
        <f>LEFT(_xlfn.NUMBERVALUE(TEXT(Table18[[#This Row],[Date]],"yyyy")),4)</f>
        <v>2013</v>
      </c>
      <c r="E331" s="27" t="s">
        <v>657</v>
      </c>
      <c r="F331" s="27" t="s">
        <v>536</v>
      </c>
      <c r="G331" s="27" t="s">
        <v>294</v>
      </c>
      <c r="H331" s="28" t="s">
        <v>259</v>
      </c>
      <c r="I331" t="s">
        <v>259</v>
      </c>
      <c r="J331" t="s">
        <v>505</v>
      </c>
      <c r="K331" t="s">
        <v>294</v>
      </c>
      <c r="L331" t="s">
        <v>506</v>
      </c>
      <c r="M331">
        <v>19</v>
      </c>
      <c r="N331" t="s">
        <v>507</v>
      </c>
    </row>
    <row r="332" spans="1:14" x14ac:dyDescent="0.25">
      <c r="A332" s="10">
        <v>598006</v>
      </c>
      <c r="B332" s="10" t="s">
        <v>524</v>
      </c>
      <c r="C332" s="53">
        <v>41373</v>
      </c>
      <c r="D332" s="56" t="str">
        <f>LEFT(_xlfn.NUMBERVALUE(TEXT(Table18[[#This Row],[Date]],"yyyy")),4)</f>
        <v>2013</v>
      </c>
      <c r="E332" s="10" t="s">
        <v>53</v>
      </c>
      <c r="F332" s="10" t="s">
        <v>526</v>
      </c>
      <c r="G332" s="10" t="s">
        <v>275</v>
      </c>
      <c r="H332" s="26" t="s">
        <v>242</v>
      </c>
      <c r="I332" t="s">
        <v>275</v>
      </c>
      <c r="J332" t="s">
        <v>514</v>
      </c>
      <c r="K332" t="s">
        <v>275</v>
      </c>
      <c r="L332" t="s">
        <v>506</v>
      </c>
      <c r="M332">
        <v>44</v>
      </c>
      <c r="N332" t="s">
        <v>507</v>
      </c>
    </row>
    <row r="333" spans="1:14" x14ac:dyDescent="0.25">
      <c r="A333" s="27">
        <v>598007</v>
      </c>
      <c r="B333" s="27" t="s">
        <v>511</v>
      </c>
      <c r="C333" s="54">
        <v>41374</v>
      </c>
      <c r="D333" s="56" t="str">
        <f>LEFT(_xlfn.NUMBERVALUE(TEXT(Table18[[#This Row],[Date]],"yyyy")),4)</f>
        <v>2013</v>
      </c>
      <c r="E333" s="27" t="s">
        <v>512</v>
      </c>
      <c r="F333" s="27" t="s">
        <v>513</v>
      </c>
      <c r="G333" s="27" t="s">
        <v>285</v>
      </c>
      <c r="H333" s="28" t="s">
        <v>221</v>
      </c>
      <c r="I333" t="s">
        <v>221</v>
      </c>
      <c r="J333" t="s">
        <v>505</v>
      </c>
      <c r="K333" t="s">
        <v>221</v>
      </c>
      <c r="L333" t="s">
        <v>521</v>
      </c>
      <c r="M333">
        <v>10</v>
      </c>
      <c r="N333" t="s">
        <v>507</v>
      </c>
    </row>
    <row r="334" spans="1:14" x14ac:dyDescent="0.25">
      <c r="A334" s="10">
        <v>598008</v>
      </c>
      <c r="B334" s="10" t="s">
        <v>502</v>
      </c>
      <c r="C334" s="53">
        <v>41375</v>
      </c>
      <c r="D334" s="56" t="str">
        <f>LEFT(_xlfn.NUMBERVALUE(TEXT(Table18[[#This Row],[Date]],"yyyy")),4)</f>
        <v>2013</v>
      </c>
      <c r="E334" s="10" t="s">
        <v>98</v>
      </c>
      <c r="F334" s="10" t="s">
        <v>504</v>
      </c>
      <c r="G334" s="10" t="s">
        <v>305</v>
      </c>
      <c r="H334" s="26" t="s">
        <v>259</v>
      </c>
      <c r="I334" t="s">
        <v>305</v>
      </c>
      <c r="J334" t="s">
        <v>505</v>
      </c>
      <c r="K334" t="s">
        <v>305</v>
      </c>
      <c r="L334" t="s">
        <v>521</v>
      </c>
      <c r="M334">
        <v>8</v>
      </c>
      <c r="N334" t="s">
        <v>507</v>
      </c>
    </row>
    <row r="335" spans="1:14" x14ac:dyDescent="0.25">
      <c r="A335" s="27">
        <v>598009</v>
      </c>
      <c r="B335" s="27" t="s">
        <v>684</v>
      </c>
      <c r="C335" s="54">
        <v>41375</v>
      </c>
      <c r="D335" s="56" t="str">
        <f>LEFT(_xlfn.NUMBERVALUE(TEXT(Table18[[#This Row],[Date]],"yyyy")),4)</f>
        <v>2013</v>
      </c>
      <c r="E335" s="27" t="s">
        <v>390</v>
      </c>
      <c r="F335" s="27" t="s">
        <v>686</v>
      </c>
      <c r="G335" s="27" t="s">
        <v>728</v>
      </c>
      <c r="H335" s="28" t="s">
        <v>294</v>
      </c>
      <c r="I335" t="s">
        <v>294</v>
      </c>
      <c r="J335" t="s">
        <v>514</v>
      </c>
      <c r="K335" t="s">
        <v>728</v>
      </c>
      <c r="L335" t="s">
        <v>521</v>
      </c>
      <c r="M335">
        <v>7</v>
      </c>
      <c r="N335" t="s">
        <v>507</v>
      </c>
    </row>
    <row r="336" spans="1:14" x14ac:dyDescent="0.25">
      <c r="A336" s="10">
        <v>598010</v>
      </c>
      <c r="B336" s="10" t="s">
        <v>517</v>
      </c>
      <c r="C336" s="53">
        <v>41376</v>
      </c>
      <c r="D336" s="56" t="str">
        <f>LEFT(_xlfn.NUMBERVALUE(TEXT(Table18[[#This Row],[Date]],"yyyy")),4)</f>
        <v>2013</v>
      </c>
      <c r="E336" s="10" t="s">
        <v>23</v>
      </c>
      <c r="F336" s="10" t="s">
        <v>519</v>
      </c>
      <c r="G336" s="10" t="s">
        <v>242</v>
      </c>
      <c r="H336" s="26" t="s">
        <v>313</v>
      </c>
      <c r="I336" t="s">
        <v>242</v>
      </c>
      <c r="J336" t="s">
        <v>514</v>
      </c>
      <c r="K336" t="s">
        <v>313</v>
      </c>
      <c r="L336" t="s">
        <v>521</v>
      </c>
      <c r="M336">
        <v>3</v>
      </c>
      <c r="N336" t="s">
        <v>507</v>
      </c>
    </row>
    <row r="337" spans="1:14" x14ac:dyDescent="0.25">
      <c r="A337" s="27">
        <v>598011</v>
      </c>
      <c r="B337" s="27" t="s">
        <v>524</v>
      </c>
      <c r="C337" s="54">
        <v>41377</v>
      </c>
      <c r="D337" s="56" t="str">
        <f>LEFT(_xlfn.NUMBERVALUE(TEXT(Table18[[#This Row],[Date]],"yyyy")),4)</f>
        <v>2013</v>
      </c>
      <c r="E337" s="27" t="s">
        <v>93</v>
      </c>
      <c r="F337" s="27" t="s">
        <v>526</v>
      </c>
      <c r="G337" s="27" t="s">
        <v>275</v>
      </c>
      <c r="H337" s="28" t="s">
        <v>728</v>
      </c>
      <c r="I337" t="s">
        <v>275</v>
      </c>
      <c r="J337" t="s">
        <v>514</v>
      </c>
      <c r="K337" t="s">
        <v>275</v>
      </c>
      <c r="L337" t="s">
        <v>506</v>
      </c>
      <c r="M337">
        <v>41</v>
      </c>
      <c r="N337" t="s">
        <v>507</v>
      </c>
    </row>
    <row r="338" spans="1:14" x14ac:dyDescent="0.25">
      <c r="A338" s="10">
        <v>598012</v>
      </c>
      <c r="B338" s="10" t="s">
        <v>543</v>
      </c>
      <c r="C338" s="53">
        <v>41377</v>
      </c>
      <c r="D338" s="56" t="str">
        <f>LEFT(_xlfn.NUMBERVALUE(TEXT(Table18[[#This Row],[Date]],"yyyy")),4)</f>
        <v>2013</v>
      </c>
      <c r="E338" s="10" t="s">
        <v>17</v>
      </c>
      <c r="F338" s="10" t="s">
        <v>545</v>
      </c>
      <c r="G338" s="10" t="s">
        <v>221</v>
      </c>
      <c r="H338" s="26" t="s">
        <v>305</v>
      </c>
      <c r="I338" t="s">
        <v>221</v>
      </c>
      <c r="J338" t="s">
        <v>505</v>
      </c>
      <c r="K338" t="s">
        <v>221</v>
      </c>
      <c r="L338" t="s">
        <v>521</v>
      </c>
      <c r="M338">
        <v>4</v>
      </c>
      <c r="N338" t="s">
        <v>507</v>
      </c>
    </row>
    <row r="339" spans="1:14" x14ac:dyDescent="0.25">
      <c r="A339" s="27">
        <v>598013</v>
      </c>
      <c r="B339" s="27" t="s">
        <v>529</v>
      </c>
      <c r="C339" s="54">
        <v>41378</v>
      </c>
      <c r="D339" s="56" t="str">
        <f>LEFT(_xlfn.NUMBERVALUE(TEXT(Table18[[#This Row],[Date]],"yyyy")),4)</f>
        <v>2013</v>
      </c>
      <c r="E339" s="27" t="s">
        <v>614</v>
      </c>
      <c r="F339" s="27" t="s">
        <v>531</v>
      </c>
      <c r="G339" s="27" t="s">
        <v>259</v>
      </c>
      <c r="H339" s="28" t="s">
        <v>313</v>
      </c>
      <c r="I339" t="s">
        <v>259</v>
      </c>
      <c r="J339" t="s">
        <v>514</v>
      </c>
      <c r="K339" t="s">
        <v>259</v>
      </c>
      <c r="L339" t="s">
        <v>506</v>
      </c>
      <c r="M339">
        <v>48</v>
      </c>
      <c r="N339" t="s">
        <v>507</v>
      </c>
    </row>
    <row r="340" spans="1:14" x14ac:dyDescent="0.25">
      <c r="A340" s="10">
        <v>598014</v>
      </c>
      <c r="B340" s="10" t="s">
        <v>535</v>
      </c>
      <c r="C340" s="53">
        <v>41378</v>
      </c>
      <c r="D340" s="56" t="str">
        <f>LEFT(_xlfn.NUMBERVALUE(TEXT(Table18[[#This Row],[Date]],"yyyy")),4)</f>
        <v>2013</v>
      </c>
      <c r="E340" s="10" t="s">
        <v>700</v>
      </c>
      <c r="F340" s="10" t="s">
        <v>536</v>
      </c>
      <c r="G340" s="10" t="s">
        <v>294</v>
      </c>
      <c r="H340" s="26" t="s">
        <v>285</v>
      </c>
      <c r="I340" t="s">
        <v>294</v>
      </c>
      <c r="J340" t="s">
        <v>505</v>
      </c>
      <c r="K340" t="s">
        <v>294</v>
      </c>
      <c r="L340" t="s">
        <v>521</v>
      </c>
      <c r="M340">
        <v>6</v>
      </c>
      <c r="N340" t="s">
        <v>507</v>
      </c>
    </row>
    <row r="341" spans="1:14" x14ac:dyDescent="0.25">
      <c r="A341" s="27">
        <v>598015</v>
      </c>
      <c r="B341" s="27" t="s">
        <v>543</v>
      </c>
      <c r="C341" s="54">
        <v>41379</v>
      </c>
      <c r="D341" s="56" t="str">
        <f>LEFT(_xlfn.NUMBERVALUE(TEXT(Table18[[#This Row],[Date]],"yyyy")),4)</f>
        <v>2013</v>
      </c>
      <c r="E341" s="27" t="s">
        <v>41</v>
      </c>
      <c r="F341" s="27" t="s">
        <v>545</v>
      </c>
      <c r="G341" s="27" t="s">
        <v>221</v>
      </c>
      <c r="H341" s="28" t="s">
        <v>728</v>
      </c>
      <c r="I341" t="s">
        <v>728</v>
      </c>
      <c r="J341" t="s">
        <v>514</v>
      </c>
      <c r="K341" t="s">
        <v>728</v>
      </c>
      <c r="L341" t="s">
        <v>506</v>
      </c>
      <c r="M341">
        <v>24</v>
      </c>
      <c r="N341" t="s">
        <v>507</v>
      </c>
    </row>
    <row r="342" spans="1:14" x14ac:dyDescent="0.25">
      <c r="A342" s="10">
        <v>598016</v>
      </c>
      <c r="B342" s="10" t="s">
        <v>511</v>
      </c>
      <c r="C342" s="53">
        <v>41380</v>
      </c>
      <c r="D342" s="56" t="str">
        <f>LEFT(_xlfn.NUMBERVALUE(TEXT(Table18[[#This Row],[Date]],"yyyy")),4)</f>
        <v>2013</v>
      </c>
      <c r="E342" s="10" t="s">
        <v>701</v>
      </c>
      <c r="F342" s="10" t="s">
        <v>513</v>
      </c>
      <c r="G342" s="10" t="s">
        <v>285</v>
      </c>
      <c r="H342" s="26" t="s">
        <v>259</v>
      </c>
      <c r="I342" t="s">
        <v>259</v>
      </c>
      <c r="J342" t="s">
        <v>505</v>
      </c>
      <c r="K342" t="s">
        <v>285</v>
      </c>
      <c r="L342" t="s">
        <v>506</v>
      </c>
      <c r="M342">
        <v>4</v>
      </c>
      <c r="N342" t="s">
        <v>507</v>
      </c>
    </row>
    <row r="343" spans="1:14" x14ac:dyDescent="0.25">
      <c r="A343" s="27">
        <v>598017</v>
      </c>
      <c r="B343" s="27" t="s">
        <v>502</v>
      </c>
      <c r="C343" s="54">
        <v>41380</v>
      </c>
      <c r="D343" s="56" t="str">
        <f>LEFT(_xlfn.NUMBERVALUE(TEXT(Table18[[#This Row],[Date]],"yyyy")),4)</f>
        <v>2013</v>
      </c>
      <c r="E343" s="27" t="s">
        <v>161</v>
      </c>
      <c r="F343" s="27" t="s">
        <v>504</v>
      </c>
      <c r="G343" s="27" t="s">
        <v>305</v>
      </c>
      <c r="H343" s="28" t="s">
        <v>242</v>
      </c>
      <c r="I343" t="s">
        <v>305</v>
      </c>
      <c r="J343" t="s">
        <v>505</v>
      </c>
      <c r="K343" t="s">
        <v>305</v>
      </c>
      <c r="L343" t="s">
        <v>591</v>
      </c>
      <c r="M343" t="s">
        <v>508</v>
      </c>
      <c r="N343" t="s">
        <v>592</v>
      </c>
    </row>
    <row r="344" spans="1:14" x14ac:dyDescent="0.25">
      <c r="A344" s="10">
        <v>598018</v>
      </c>
      <c r="B344" s="10" t="s">
        <v>684</v>
      </c>
      <c r="C344" s="53">
        <v>41381</v>
      </c>
      <c r="D344" s="56" t="str">
        <f>LEFT(_xlfn.NUMBERVALUE(TEXT(Table18[[#This Row],[Date]],"yyyy")),4)</f>
        <v>2013</v>
      </c>
      <c r="E344" s="10" t="s">
        <v>23</v>
      </c>
      <c r="F344" s="10" t="s">
        <v>686</v>
      </c>
      <c r="G344" s="10" t="s">
        <v>728</v>
      </c>
      <c r="H344" s="26" t="s">
        <v>313</v>
      </c>
      <c r="I344" t="s">
        <v>728</v>
      </c>
      <c r="J344" t="s">
        <v>505</v>
      </c>
      <c r="K344" t="s">
        <v>313</v>
      </c>
      <c r="L344" t="s">
        <v>506</v>
      </c>
      <c r="M344">
        <v>11</v>
      </c>
      <c r="N344" t="s">
        <v>507</v>
      </c>
    </row>
    <row r="345" spans="1:14" x14ac:dyDescent="0.25">
      <c r="A345" s="27">
        <v>598019</v>
      </c>
      <c r="B345" s="27" t="s">
        <v>535</v>
      </c>
      <c r="C345" s="54">
        <v>41381</v>
      </c>
      <c r="D345" s="56" t="str">
        <f>LEFT(_xlfn.NUMBERVALUE(TEXT(Table18[[#This Row],[Date]],"yyyy")),4)</f>
        <v>2013</v>
      </c>
      <c r="E345" s="27" t="s">
        <v>25</v>
      </c>
      <c r="F345" s="27" t="s">
        <v>536</v>
      </c>
      <c r="G345" s="27" t="s">
        <v>294</v>
      </c>
      <c r="H345" s="28" t="s">
        <v>275</v>
      </c>
      <c r="I345" t="s">
        <v>294</v>
      </c>
      <c r="J345" t="s">
        <v>514</v>
      </c>
      <c r="K345" t="s">
        <v>294</v>
      </c>
      <c r="L345" t="s">
        <v>506</v>
      </c>
      <c r="M345">
        <v>87</v>
      </c>
      <c r="N345" t="s">
        <v>507</v>
      </c>
    </row>
    <row r="346" spans="1:14" x14ac:dyDescent="0.25">
      <c r="A346" s="10">
        <v>598020</v>
      </c>
      <c r="B346" s="10" t="s">
        <v>517</v>
      </c>
      <c r="C346" s="53">
        <v>41382</v>
      </c>
      <c r="D346" s="56" t="str">
        <f>LEFT(_xlfn.NUMBERVALUE(TEXT(Table18[[#This Row],[Date]],"yyyy")),4)</f>
        <v>2013</v>
      </c>
      <c r="E346" s="10" t="s">
        <v>512</v>
      </c>
      <c r="F346" s="10" t="s">
        <v>519</v>
      </c>
      <c r="G346" s="10" t="s">
        <v>242</v>
      </c>
      <c r="H346" s="26" t="s">
        <v>221</v>
      </c>
      <c r="I346" t="s">
        <v>221</v>
      </c>
      <c r="J346" t="s">
        <v>514</v>
      </c>
      <c r="K346" t="s">
        <v>221</v>
      </c>
      <c r="L346" t="s">
        <v>506</v>
      </c>
      <c r="M346">
        <v>86</v>
      </c>
      <c r="N346" t="s">
        <v>507</v>
      </c>
    </row>
    <row r="347" spans="1:14" x14ac:dyDescent="0.25">
      <c r="A347" s="27">
        <v>598021</v>
      </c>
      <c r="B347" s="27" t="s">
        <v>538</v>
      </c>
      <c r="C347" s="54">
        <v>41383</v>
      </c>
      <c r="D347" s="56" t="str">
        <f>LEFT(_xlfn.NUMBERVALUE(TEXT(Table18[[#This Row],[Date]],"yyyy")),4)</f>
        <v>2013</v>
      </c>
      <c r="E347" s="27" t="s">
        <v>407</v>
      </c>
      <c r="F347" s="27" t="s">
        <v>540</v>
      </c>
      <c r="G347" s="27" t="s">
        <v>313</v>
      </c>
      <c r="H347" s="28" t="s">
        <v>285</v>
      </c>
      <c r="I347" t="s">
        <v>285</v>
      </c>
      <c r="J347" t="s">
        <v>514</v>
      </c>
      <c r="K347" t="s">
        <v>313</v>
      </c>
      <c r="L347" t="s">
        <v>521</v>
      </c>
      <c r="M347">
        <v>5</v>
      </c>
      <c r="N347" t="s">
        <v>507</v>
      </c>
    </row>
    <row r="348" spans="1:14" x14ac:dyDescent="0.25">
      <c r="A348" s="10">
        <v>598022</v>
      </c>
      <c r="B348" s="10" t="s">
        <v>529</v>
      </c>
      <c r="C348" s="53">
        <v>41384</v>
      </c>
      <c r="D348" s="56" t="str">
        <f>LEFT(_xlfn.NUMBERVALUE(TEXT(Table18[[#This Row],[Date]],"yyyy")),4)</f>
        <v>2013</v>
      </c>
      <c r="E348" s="10" t="s">
        <v>17</v>
      </c>
      <c r="F348" s="10" t="s">
        <v>531</v>
      </c>
      <c r="G348" s="10" t="s">
        <v>259</v>
      </c>
      <c r="H348" s="26" t="s">
        <v>221</v>
      </c>
      <c r="I348" t="s">
        <v>259</v>
      </c>
      <c r="J348" t="s">
        <v>514</v>
      </c>
      <c r="K348" t="s">
        <v>221</v>
      </c>
      <c r="L348" t="s">
        <v>521</v>
      </c>
      <c r="M348">
        <v>4</v>
      </c>
      <c r="N348" t="s">
        <v>507</v>
      </c>
    </row>
    <row r="349" spans="1:14" x14ac:dyDescent="0.25">
      <c r="A349" s="27">
        <v>598023</v>
      </c>
      <c r="B349" s="27" t="s">
        <v>502</v>
      </c>
      <c r="C349" s="54">
        <v>41384</v>
      </c>
      <c r="D349" s="56" t="str">
        <f>LEFT(_xlfn.NUMBERVALUE(TEXT(Table18[[#This Row],[Date]],"yyyy")),4)</f>
        <v>2013</v>
      </c>
      <c r="E349" s="27" t="s">
        <v>558</v>
      </c>
      <c r="F349" s="27" t="s">
        <v>504</v>
      </c>
      <c r="G349" s="27" t="s">
        <v>305</v>
      </c>
      <c r="H349" s="28" t="s">
        <v>294</v>
      </c>
      <c r="I349" t="s">
        <v>305</v>
      </c>
      <c r="J349" t="s">
        <v>505</v>
      </c>
      <c r="K349" t="s">
        <v>305</v>
      </c>
      <c r="L349" t="s">
        <v>521</v>
      </c>
      <c r="M349">
        <v>7</v>
      </c>
      <c r="N349" t="s">
        <v>507</v>
      </c>
    </row>
    <row r="350" spans="1:14" x14ac:dyDescent="0.25">
      <c r="A350" s="10">
        <v>598024</v>
      </c>
      <c r="B350" s="10" t="s">
        <v>517</v>
      </c>
      <c r="C350" s="53">
        <v>41385</v>
      </c>
      <c r="D350" s="56" t="str">
        <f>LEFT(_xlfn.NUMBERVALUE(TEXT(Table18[[#This Row],[Date]],"yyyy")),4)</f>
        <v>2013</v>
      </c>
      <c r="E350" s="10" t="s">
        <v>539</v>
      </c>
      <c r="F350" s="10" t="s">
        <v>519</v>
      </c>
      <c r="G350" s="10" t="s">
        <v>242</v>
      </c>
      <c r="H350" s="26" t="s">
        <v>275</v>
      </c>
      <c r="I350" t="s">
        <v>275</v>
      </c>
      <c r="J350" t="s">
        <v>514</v>
      </c>
      <c r="K350" t="s">
        <v>242</v>
      </c>
      <c r="L350" t="s">
        <v>521</v>
      </c>
      <c r="M350">
        <v>9</v>
      </c>
      <c r="N350" t="s">
        <v>507</v>
      </c>
    </row>
    <row r="351" spans="1:14" x14ac:dyDescent="0.25">
      <c r="A351" s="27">
        <v>598025</v>
      </c>
      <c r="B351" s="27" t="s">
        <v>511</v>
      </c>
      <c r="C351" s="54">
        <v>41385</v>
      </c>
      <c r="D351" s="56" t="str">
        <f>LEFT(_xlfn.NUMBERVALUE(TEXT(Table18[[#This Row],[Date]],"yyyy")),4)</f>
        <v>2013</v>
      </c>
      <c r="E351" s="27" t="s">
        <v>127</v>
      </c>
      <c r="F351" s="27" t="s">
        <v>513</v>
      </c>
      <c r="G351" s="27" t="s">
        <v>285</v>
      </c>
      <c r="H351" s="28" t="s">
        <v>728</v>
      </c>
      <c r="I351" t="s">
        <v>285</v>
      </c>
      <c r="J351" t="s">
        <v>505</v>
      </c>
      <c r="K351" t="s">
        <v>285</v>
      </c>
      <c r="L351" t="s">
        <v>521</v>
      </c>
      <c r="M351">
        <v>7</v>
      </c>
      <c r="N351" t="s">
        <v>507</v>
      </c>
    </row>
    <row r="352" spans="1:14" x14ac:dyDescent="0.25">
      <c r="A352" s="10">
        <v>598026</v>
      </c>
      <c r="B352" s="10" t="s">
        <v>543</v>
      </c>
      <c r="C352" s="53">
        <v>41386</v>
      </c>
      <c r="D352" s="56" t="str">
        <f>LEFT(_xlfn.NUMBERVALUE(TEXT(Table18[[#This Row],[Date]],"yyyy")),4)</f>
        <v>2013</v>
      </c>
      <c r="E352" s="10" t="s">
        <v>512</v>
      </c>
      <c r="F352" s="10" t="s">
        <v>545</v>
      </c>
      <c r="G352" s="10" t="s">
        <v>221</v>
      </c>
      <c r="H352" s="26" t="s">
        <v>294</v>
      </c>
      <c r="I352" t="s">
        <v>294</v>
      </c>
      <c r="J352" t="s">
        <v>514</v>
      </c>
      <c r="K352" t="s">
        <v>221</v>
      </c>
      <c r="L352" t="s">
        <v>521</v>
      </c>
      <c r="M352">
        <v>5</v>
      </c>
      <c r="N352" t="s">
        <v>507</v>
      </c>
    </row>
    <row r="353" spans="1:14" x14ac:dyDescent="0.25">
      <c r="A353" s="27">
        <v>598027</v>
      </c>
      <c r="B353" s="27" t="s">
        <v>502</v>
      </c>
      <c r="C353" s="54">
        <v>41387</v>
      </c>
      <c r="D353" s="56" t="str">
        <f>LEFT(_xlfn.NUMBERVALUE(TEXT(Table18[[#This Row],[Date]],"yyyy")),4)</f>
        <v>2013</v>
      </c>
      <c r="E353" s="27" t="s">
        <v>98</v>
      </c>
      <c r="F353" s="27" t="s">
        <v>504</v>
      </c>
      <c r="G353" s="27" t="s">
        <v>305</v>
      </c>
      <c r="H353" s="28" t="s">
        <v>728</v>
      </c>
      <c r="I353" t="s">
        <v>728</v>
      </c>
      <c r="J353" t="s">
        <v>505</v>
      </c>
      <c r="K353" t="s">
        <v>305</v>
      </c>
      <c r="L353" t="s">
        <v>506</v>
      </c>
      <c r="M353">
        <v>130</v>
      </c>
      <c r="N353" t="s">
        <v>507</v>
      </c>
    </row>
    <row r="354" spans="1:14" x14ac:dyDescent="0.25">
      <c r="A354" s="10">
        <v>598028</v>
      </c>
      <c r="B354" s="10" t="s">
        <v>650</v>
      </c>
      <c r="C354" s="53">
        <v>41410</v>
      </c>
      <c r="D354" s="56" t="str">
        <f>LEFT(_xlfn.NUMBERVALUE(TEXT(Table18[[#This Row],[Date]],"yyyy")),4)</f>
        <v>2013</v>
      </c>
      <c r="E354" s="10" t="s">
        <v>127</v>
      </c>
      <c r="F354" s="10" t="s">
        <v>651</v>
      </c>
      <c r="G354" s="10" t="s">
        <v>285</v>
      </c>
      <c r="H354" s="26" t="s">
        <v>242</v>
      </c>
      <c r="I354" t="s">
        <v>242</v>
      </c>
      <c r="J354" t="s">
        <v>505</v>
      </c>
      <c r="K354" t="s">
        <v>285</v>
      </c>
      <c r="L354" t="s">
        <v>506</v>
      </c>
      <c r="M354">
        <v>7</v>
      </c>
      <c r="N354" t="s">
        <v>507</v>
      </c>
    </row>
    <row r="355" spans="1:14" x14ac:dyDescent="0.25">
      <c r="A355" s="27">
        <v>598029</v>
      </c>
      <c r="B355" s="27" t="s">
        <v>529</v>
      </c>
      <c r="C355" s="54">
        <v>41388</v>
      </c>
      <c r="D355" s="56" t="str">
        <f>LEFT(_xlfn.NUMBERVALUE(TEXT(Table18[[#This Row],[Date]],"yyyy")),4)</f>
        <v>2013</v>
      </c>
      <c r="E355" s="27" t="s">
        <v>619</v>
      </c>
      <c r="F355" s="27" t="s">
        <v>531</v>
      </c>
      <c r="G355" s="27" t="s">
        <v>259</v>
      </c>
      <c r="H355" s="28" t="s">
        <v>275</v>
      </c>
      <c r="I355" t="s">
        <v>259</v>
      </c>
      <c r="J355" t="s">
        <v>514</v>
      </c>
      <c r="K355" t="s">
        <v>275</v>
      </c>
      <c r="L355" t="s">
        <v>521</v>
      </c>
      <c r="M355">
        <v>5</v>
      </c>
      <c r="N355" t="s">
        <v>507</v>
      </c>
    </row>
    <row r="356" spans="1:14" x14ac:dyDescent="0.25">
      <c r="A356" s="10">
        <v>598030</v>
      </c>
      <c r="B356" s="10" t="s">
        <v>543</v>
      </c>
      <c r="C356" s="53">
        <v>41389</v>
      </c>
      <c r="D356" s="56" t="str">
        <f>LEFT(_xlfn.NUMBERVALUE(TEXT(Table18[[#This Row],[Date]],"yyyy")),4)</f>
        <v>2013</v>
      </c>
      <c r="E356" s="10" t="s">
        <v>15</v>
      </c>
      <c r="F356" s="10" t="s">
        <v>545</v>
      </c>
      <c r="G356" s="10" t="s">
        <v>221</v>
      </c>
      <c r="H356" s="26" t="s">
        <v>313</v>
      </c>
      <c r="I356" t="s">
        <v>313</v>
      </c>
      <c r="J356" t="s">
        <v>514</v>
      </c>
      <c r="K356" t="s">
        <v>221</v>
      </c>
      <c r="L356" t="s">
        <v>521</v>
      </c>
      <c r="M356">
        <v>5</v>
      </c>
      <c r="N356" t="s">
        <v>507</v>
      </c>
    </row>
    <row r="357" spans="1:14" x14ac:dyDescent="0.25">
      <c r="A357" s="27">
        <v>598031</v>
      </c>
      <c r="B357" s="27" t="s">
        <v>529</v>
      </c>
      <c r="C357" s="54">
        <v>41390</v>
      </c>
      <c r="D357" s="56" t="str">
        <f>LEFT(_xlfn.NUMBERVALUE(TEXT(Table18[[#This Row],[Date]],"yyyy")),4)</f>
        <v>2013</v>
      </c>
      <c r="E357" s="27" t="s">
        <v>612</v>
      </c>
      <c r="F357" s="27" t="s">
        <v>531</v>
      </c>
      <c r="G357" s="27" t="s">
        <v>259</v>
      </c>
      <c r="H357" s="28" t="s">
        <v>285</v>
      </c>
      <c r="I357" t="s">
        <v>285</v>
      </c>
      <c r="J357" t="s">
        <v>514</v>
      </c>
      <c r="K357" t="s">
        <v>259</v>
      </c>
      <c r="L357" t="s">
        <v>521</v>
      </c>
      <c r="M357">
        <v>6</v>
      </c>
      <c r="N357" t="s">
        <v>507</v>
      </c>
    </row>
    <row r="358" spans="1:14" x14ac:dyDescent="0.25">
      <c r="A358" s="10">
        <v>598032</v>
      </c>
      <c r="B358" s="10" t="s">
        <v>535</v>
      </c>
      <c r="C358" s="53">
        <v>41391</v>
      </c>
      <c r="D358" s="56" t="str">
        <f>LEFT(_xlfn.NUMBERVALUE(TEXT(Table18[[#This Row],[Date]],"yyyy")),4)</f>
        <v>2013</v>
      </c>
      <c r="E358" s="10" t="s">
        <v>700</v>
      </c>
      <c r="F358" s="10" t="s">
        <v>536</v>
      </c>
      <c r="G358" s="10" t="s">
        <v>294</v>
      </c>
      <c r="H358" s="26" t="s">
        <v>313</v>
      </c>
      <c r="I358" t="s">
        <v>313</v>
      </c>
      <c r="J358" t="s">
        <v>514</v>
      </c>
      <c r="K358" t="s">
        <v>294</v>
      </c>
      <c r="L358" t="s">
        <v>521</v>
      </c>
      <c r="M358">
        <v>8</v>
      </c>
      <c r="N358" t="s">
        <v>507</v>
      </c>
    </row>
    <row r="359" spans="1:14" x14ac:dyDescent="0.25">
      <c r="A359" s="27">
        <v>598033</v>
      </c>
      <c r="B359" s="27" t="s">
        <v>524</v>
      </c>
      <c r="C359" s="54">
        <v>41391</v>
      </c>
      <c r="D359" s="56" t="str">
        <f>LEFT(_xlfn.NUMBERVALUE(TEXT(Table18[[#This Row],[Date]],"yyyy")),4)</f>
        <v>2013</v>
      </c>
      <c r="E359" s="27" t="s">
        <v>619</v>
      </c>
      <c r="F359" s="27" t="s">
        <v>526</v>
      </c>
      <c r="G359" s="27" t="s">
        <v>275</v>
      </c>
      <c r="H359" s="28" t="s">
        <v>305</v>
      </c>
      <c r="I359" t="s">
        <v>275</v>
      </c>
      <c r="J359" t="s">
        <v>514</v>
      </c>
      <c r="K359" t="s">
        <v>275</v>
      </c>
      <c r="L359" t="s">
        <v>506</v>
      </c>
      <c r="M359">
        <v>58</v>
      </c>
      <c r="N359" t="s">
        <v>507</v>
      </c>
    </row>
    <row r="360" spans="1:14" x14ac:dyDescent="0.25">
      <c r="A360" s="10">
        <v>598034</v>
      </c>
      <c r="B360" s="10" t="s">
        <v>543</v>
      </c>
      <c r="C360" s="53">
        <v>41392</v>
      </c>
      <c r="D360" s="56" t="str">
        <f>LEFT(_xlfn.NUMBERVALUE(TEXT(Table18[[#This Row],[Date]],"yyyy")),4)</f>
        <v>2013</v>
      </c>
      <c r="E360" s="10" t="s">
        <v>512</v>
      </c>
      <c r="F360" s="10" t="s">
        <v>545</v>
      </c>
      <c r="G360" s="10" t="s">
        <v>221</v>
      </c>
      <c r="H360" s="26" t="s">
        <v>259</v>
      </c>
      <c r="I360" t="s">
        <v>259</v>
      </c>
      <c r="J360" t="s">
        <v>505</v>
      </c>
      <c r="K360" t="s">
        <v>221</v>
      </c>
      <c r="L360" t="s">
        <v>506</v>
      </c>
      <c r="M360">
        <v>14</v>
      </c>
      <c r="N360" t="s">
        <v>507</v>
      </c>
    </row>
    <row r="361" spans="1:14" x14ac:dyDescent="0.25">
      <c r="A361" s="27">
        <v>598035</v>
      </c>
      <c r="B361" s="27" t="s">
        <v>703</v>
      </c>
      <c r="C361" s="54">
        <v>41392</v>
      </c>
      <c r="D361" s="56" t="str">
        <f>LEFT(_xlfn.NUMBERVALUE(TEXT(Table18[[#This Row],[Date]],"yyyy")),4)</f>
        <v>2013</v>
      </c>
      <c r="E361" s="27" t="s">
        <v>168</v>
      </c>
      <c r="F361" s="27" t="s">
        <v>704</v>
      </c>
      <c r="G361" s="27" t="s">
        <v>242</v>
      </c>
      <c r="H361" s="28" t="s">
        <v>728</v>
      </c>
      <c r="I361" t="s">
        <v>728</v>
      </c>
      <c r="J361" t="s">
        <v>505</v>
      </c>
      <c r="K361" t="s">
        <v>242</v>
      </c>
      <c r="L361" t="s">
        <v>506</v>
      </c>
      <c r="M361">
        <v>15</v>
      </c>
      <c r="N361" t="s">
        <v>507</v>
      </c>
    </row>
    <row r="362" spans="1:14" x14ac:dyDescent="0.25">
      <c r="A362" s="10">
        <v>598036</v>
      </c>
      <c r="B362" s="10" t="s">
        <v>535</v>
      </c>
      <c r="C362" s="53">
        <v>41393</v>
      </c>
      <c r="D362" s="56" t="str">
        <f>LEFT(_xlfn.NUMBERVALUE(TEXT(Table18[[#This Row],[Date]],"yyyy")),4)</f>
        <v>2013</v>
      </c>
      <c r="E362" s="10" t="s">
        <v>144</v>
      </c>
      <c r="F362" s="10" t="s">
        <v>536</v>
      </c>
      <c r="G362" s="10" t="s">
        <v>294</v>
      </c>
      <c r="H362" s="26" t="s">
        <v>305</v>
      </c>
      <c r="I362" t="s">
        <v>294</v>
      </c>
      <c r="J362" t="s">
        <v>505</v>
      </c>
      <c r="K362" t="s">
        <v>294</v>
      </c>
      <c r="L362" t="s">
        <v>521</v>
      </c>
      <c r="M362">
        <v>4</v>
      </c>
      <c r="N362" t="s">
        <v>507</v>
      </c>
    </row>
    <row r="363" spans="1:14" x14ac:dyDescent="0.25">
      <c r="A363" s="27">
        <v>598037</v>
      </c>
      <c r="B363" s="27" t="s">
        <v>524</v>
      </c>
      <c r="C363" s="54">
        <v>41393</v>
      </c>
      <c r="D363" s="56" t="str">
        <f>LEFT(_xlfn.NUMBERVALUE(TEXT(Table18[[#This Row],[Date]],"yyyy")),4)</f>
        <v>2013</v>
      </c>
      <c r="E363" s="27" t="s">
        <v>93</v>
      </c>
      <c r="F363" s="27" t="s">
        <v>526</v>
      </c>
      <c r="G363" s="27" t="s">
        <v>275</v>
      </c>
      <c r="H363" s="28" t="s">
        <v>285</v>
      </c>
      <c r="I363" t="s">
        <v>275</v>
      </c>
      <c r="J363" t="s">
        <v>514</v>
      </c>
      <c r="K363" t="s">
        <v>275</v>
      </c>
      <c r="L363" t="s">
        <v>506</v>
      </c>
      <c r="M363">
        <v>4</v>
      </c>
      <c r="N363" t="s">
        <v>507</v>
      </c>
    </row>
    <row r="364" spans="1:14" x14ac:dyDescent="0.25">
      <c r="A364" s="10">
        <v>598038</v>
      </c>
      <c r="B364" s="10" t="s">
        <v>684</v>
      </c>
      <c r="C364" s="53">
        <v>41394</v>
      </c>
      <c r="D364" s="56" t="str">
        <f>LEFT(_xlfn.NUMBERVALUE(TEXT(Table18[[#This Row],[Date]],"yyyy")),4)</f>
        <v>2013</v>
      </c>
      <c r="E364" s="10" t="s">
        <v>15</v>
      </c>
      <c r="F364" s="10" t="s">
        <v>686</v>
      </c>
      <c r="G364" s="10" t="s">
        <v>728</v>
      </c>
      <c r="H364" s="26" t="s">
        <v>221</v>
      </c>
      <c r="I364" t="s">
        <v>221</v>
      </c>
      <c r="J364" t="s">
        <v>514</v>
      </c>
      <c r="K364" t="s">
        <v>221</v>
      </c>
      <c r="L364" t="s">
        <v>506</v>
      </c>
      <c r="M364">
        <v>37</v>
      </c>
      <c r="N364" t="s">
        <v>507</v>
      </c>
    </row>
    <row r="365" spans="1:14" x14ac:dyDescent="0.25">
      <c r="A365" s="27">
        <v>598039</v>
      </c>
      <c r="B365" s="27" t="s">
        <v>538</v>
      </c>
      <c r="C365" s="54">
        <v>41395</v>
      </c>
      <c r="D365" s="56" t="str">
        <f>LEFT(_xlfn.NUMBERVALUE(TEXT(Table18[[#This Row],[Date]],"yyyy")),4)</f>
        <v>2013</v>
      </c>
      <c r="E365" s="27" t="s">
        <v>29</v>
      </c>
      <c r="F365" s="27" t="s">
        <v>540</v>
      </c>
      <c r="G365" s="27" t="s">
        <v>313</v>
      </c>
      <c r="H365" s="28" t="s">
        <v>275</v>
      </c>
      <c r="I365" t="s">
        <v>275</v>
      </c>
      <c r="J365" t="s">
        <v>514</v>
      </c>
      <c r="K365" t="s">
        <v>313</v>
      </c>
      <c r="L365" t="s">
        <v>521</v>
      </c>
      <c r="M365">
        <v>7</v>
      </c>
      <c r="N365" t="s">
        <v>507</v>
      </c>
    </row>
    <row r="366" spans="1:14" x14ac:dyDescent="0.25">
      <c r="A366" s="10">
        <v>598040</v>
      </c>
      <c r="B366" s="10" t="s">
        <v>703</v>
      </c>
      <c r="C366" s="53">
        <v>41395</v>
      </c>
      <c r="D366" s="56" t="str">
        <f>LEFT(_xlfn.NUMBERVALUE(TEXT(Table18[[#This Row],[Date]],"yyyy")),4)</f>
        <v>2013</v>
      </c>
      <c r="E366" s="10" t="s">
        <v>168</v>
      </c>
      <c r="F366" s="10" t="s">
        <v>704</v>
      </c>
      <c r="G366" s="10" t="s">
        <v>242</v>
      </c>
      <c r="H366" s="26" t="s">
        <v>259</v>
      </c>
      <c r="I366" t="s">
        <v>259</v>
      </c>
      <c r="J366" t="s">
        <v>514</v>
      </c>
      <c r="K366" t="s">
        <v>242</v>
      </c>
      <c r="L366" t="s">
        <v>521</v>
      </c>
      <c r="M366">
        <v>7</v>
      </c>
      <c r="N366" t="s">
        <v>507</v>
      </c>
    </row>
    <row r="367" spans="1:14" x14ac:dyDescent="0.25">
      <c r="A367" s="27">
        <v>598041</v>
      </c>
      <c r="B367" s="27" t="s">
        <v>543</v>
      </c>
      <c r="C367" s="54">
        <v>41396</v>
      </c>
      <c r="D367" s="56" t="str">
        <f>LEFT(_xlfn.NUMBERVALUE(TEXT(Table18[[#This Row],[Date]],"yyyy")),4)</f>
        <v>2013</v>
      </c>
      <c r="E367" s="27" t="s">
        <v>20</v>
      </c>
      <c r="F367" s="27" t="s">
        <v>545</v>
      </c>
      <c r="G367" s="27" t="s">
        <v>221</v>
      </c>
      <c r="H367" s="28" t="s">
        <v>285</v>
      </c>
      <c r="I367" t="s">
        <v>221</v>
      </c>
      <c r="J367" t="s">
        <v>514</v>
      </c>
      <c r="K367" t="s">
        <v>221</v>
      </c>
      <c r="L367" t="s">
        <v>506</v>
      </c>
      <c r="M367">
        <v>15</v>
      </c>
      <c r="N367" t="s">
        <v>507</v>
      </c>
    </row>
    <row r="368" spans="1:14" x14ac:dyDescent="0.25">
      <c r="A368" s="10">
        <v>598042</v>
      </c>
      <c r="B368" s="10" t="s">
        <v>684</v>
      </c>
      <c r="C368" s="53">
        <v>41396</v>
      </c>
      <c r="D368" s="56" t="str">
        <f>LEFT(_xlfn.NUMBERVALUE(TEXT(Table18[[#This Row],[Date]],"yyyy")),4)</f>
        <v>2013</v>
      </c>
      <c r="E368" s="10" t="s">
        <v>147</v>
      </c>
      <c r="F368" s="10" t="s">
        <v>686</v>
      </c>
      <c r="G368" s="10" t="s">
        <v>728</v>
      </c>
      <c r="H368" s="26" t="s">
        <v>305</v>
      </c>
      <c r="I368" t="s">
        <v>305</v>
      </c>
      <c r="J368" t="s">
        <v>514</v>
      </c>
      <c r="K368" t="s">
        <v>305</v>
      </c>
      <c r="L368" t="s">
        <v>506</v>
      </c>
      <c r="M368">
        <v>17</v>
      </c>
      <c r="N368" t="s">
        <v>507</v>
      </c>
    </row>
    <row r="369" spans="1:14" x14ac:dyDescent="0.25">
      <c r="A369" s="27">
        <v>598043</v>
      </c>
      <c r="B369" s="27" t="s">
        <v>529</v>
      </c>
      <c r="C369" s="54">
        <v>41397</v>
      </c>
      <c r="D369" s="56" t="str">
        <f>LEFT(_xlfn.NUMBERVALUE(TEXT(Table18[[#This Row],[Date]],"yyyy")),4)</f>
        <v>2013</v>
      </c>
      <c r="E369" s="27" t="s">
        <v>445</v>
      </c>
      <c r="F369" s="27" t="s">
        <v>531</v>
      </c>
      <c r="G369" s="27" t="s">
        <v>259</v>
      </c>
      <c r="H369" s="28" t="s">
        <v>294</v>
      </c>
      <c r="I369" t="s">
        <v>294</v>
      </c>
      <c r="J369" t="s">
        <v>514</v>
      </c>
      <c r="K369" t="s">
        <v>259</v>
      </c>
      <c r="L369" t="s">
        <v>521</v>
      </c>
      <c r="M369">
        <v>8</v>
      </c>
      <c r="N369" t="s">
        <v>507</v>
      </c>
    </row>
    <row r="370" spans="1:14" x14ac:dyDescent="0.25">
      <c r="A370" s="10">
        <v>598044</v>
      </c>
      <c r="B370" s="10" t="s">
        <v>538</v>
      </c>
      <c r="C370" s="53">
        <v>41398</v>
      </c>
      <c r="D370" s="56" t="str">
        <f>LEFT(_xlfn.NUMBERVALUE(TEXT(Table18[[#This Row],[Date]],"yyyy")),4)</f>
        <v>2013</v>
      </c>
      <c r="E370" s="10" t="s">
        <v>705</v>
      </c>
      <c r="F370" s="10" t="s">
        <v>540</v>
      </c>
      <c r="G370" s="10" t="s">
        <v>313</v>
      </c>
      <c r="H370" s="26" t="s">
        <v>242</v>
      </c>
      <c r="I370" t="s">
        <v>242</v>
      </c>
      <c r="J370" t="s">
        <v>514</v>
      </c>
      <c r="K370" t="s">
        <v>313</v>
      </c>
      <c r="L370" t="s">
        <v>521</v>
      </c>
      <c r="M370">
        <v>6</v>
      </c>
      <c r="N370" t="s">
        <v>507</v>
      </c>
    </row>
    <row r="371" spans="1:14" x14ac:dyDescent="0.25">
      <c r="A371" s="27">
        <v>598045</v>
      </c>
      <c r="B371" s="27" t="s">
        <v>502</v>
      </c>
      <c r="C371" s="54">
        <v>41408</v>
      </c>
      <c r="D371" s="56" t="str">
        <f>LEFT(_xlfn.NUMBERVALUE(TEXT(Table18[[#This Row],[Date]],"yyyy")),4)</f>
        <v>2013</v>
      </c>
      <c r="E371" s="27" t="s">
        <v>549</v>
      </c>
      <c r="F371" s="27" t="s">
        <v>504</v>
      </c>
      <c r="G371" s="27" t="s">
        <v>305</v>
      </c>
      <c r="H371" s="28" t="s">
        <v>285</v>
      </c>
      <c r="I371" t="s">
        <v>285</v>
      </c>
      <c r="J371" t="s">
        <v>505</v>
      </c>
      <c r="K371" t="s">
        <v>285</v>
      </c>
      <c r="L371" t="s">
        <v>521</v>
      </c>
      <c r="M371">
        <v>7</v>
      </c>
      <c r="N371" t="s">
        <v>507</v>
      </c>
    </row>
    <row r="372" spans="1:14" x14ac:dyDescent="0.25">
      <c r="A372" s="10">
        <v>598046</v>
      </c>
      <c r="B372" s="10" t="s">
        <v>524</v>
      </c>
      <c r="C372" s="53">
        <v>41399</v>
      </c>
      <c r="D372" s="56" t="str">
        <f>LEFT(_xlfn.NUMBERVALUE(TEXT(Table18[[#This Row],[Date]],"yyyy")),4)</f>
        <v>2013</v>
      </c>
      <c r="E372" s="10" t="s">
        <v>706</v>
      </c>
      <c r="F372" s="10" t="s">
        <v>526</v>
      </c>
      <c r="G372" s="10" t="s">
        <v>275</v>
      </c>
      <c r="H372" s="26" t="s">
        <v>221</v>
      </c>
      <c r="I372" t="s">
        <v>275</v>
      </c>
      <c r="J372" t="s">
        <v>514</v>
      </c>
      <c r="K372" t="s">
        <v>275</v>
      </c>
      <c r="L372" t="s">
        <v>506</v>
      </c>
      <c r="M372">
        <v>60</v>
      </c>
      <c r="N372" t="s">
        <v>507</v>
      </c>
    </row>
    <row r="373" spans="1:14" x14ac:dyDescent="0.25">
      <c r="A373" s="27">
        <v>598047</v>
      </c>
      <c r="B373" s="27" t="s">
        <v>535</v>
      </c>
      <c r="C373" s="54">
        <v>41399</v>
      </c>
      <c r="D373" s="56" t="str">
        <f>LEFT(_xlfn.NUMBERVALUE(TEXT(Table18[[#This Row],[Date]],"yyyy")),4)</f>
        <v>2013</v>
      </c>
      <c r="E373" s="27" t="s">
        <v>25</v>
      </c>
      <c r="F373" s="27" t="s">
        <v>536</v>
      </c>
      <c r="G373" s="27" t="s">
        <v>294</v>
      </c>
      <c r="H373" s="28" t="s">
        <v>728</v>
      </c>
      <c r="I373" t="s">
        <v>728</v>
      </c>
      <c r="J373" t="s">
        <v>514</v>
      </c>
      <c r="K373" t="s">
        <v>294</v>
      </c>
      <c r="L373" t="s">
        <v>521</v>
      </c>
      <c r="M373">
        <v>5</v>
      </c>
      <c r="N373" t="s">
        <v>507</v>
      </c>
    </row>
    <row r="374" spans="1:14" x14ac:dyDescent="0.25">
      <c r="A374" s="10">
        <v>598048</v>
      </c>
      <c r="B374" s="10" t="s">
        <v>502</v>
      </c>
      <c r="C374" s="53">
        <v>41373</v>
      </c>
      <c r="D374" s="56" t="str">
        <f>LEFT(_xlfn.NUMBERVALUE(TEXT(Table18[[#This Row],[Date]],"yyyy")),4)</f>
        <v>2013</v>
      </c>
      <c r="E374" s="10" t="s">
        <v>161</v>
      </c>
      <c r="F374" s="10" t="s">
        <v>504</v>
      </c>
      <c r="G374" s="10" t="s">
        <v>305</v>
      </c>
      <c r="H374" s="26" t="s">
        <v>313</v>
      </c>
      <c r="I374" t="s">
        <v>313</v>
      </c>
      <c r="J374" t="s">
        <v>514</v>
      </c>
      <c r="K374" t="s">
        <v>305</v>
      </c>
      <c r="L374" t="s">
        <v>521</v>
      </c>
      <c r="M374">
        <v>7</v>
      </c>
      <c r="N374" t="s">
        <v>507</v>
      </c>
    </row>
    <row r="375" spans="1:14" x14ac:dyDescent="0.25">
      <c r="A375" s="27">
        <v>598049</v>
      </c>
      <c r="B375" s="27" t="s">
        <v>535</v>
      </c>
      <c r="C375" s="54">
        <v>41401</v>
      </c>
      <c r="D375" s="56" t="str">
        <f>LEFT(_xlfn.NUMBERVALUE(TEXT(Table18[[#This Row],[Date]],"yyyy")),4)</f>
        <v>2013</v>
      </c>
      <c r="E375" s="27" t="s">
        <v>25</v>
      </c>
      <c r="F375" s="27" t="s">
        <v>536</v>
      </c>
      <c r="G375" s="27" t="s">
        <v>294</v>
      </c>
      <c r="H375" s="28" t="s">
        <v>242</v>
      </c>
      <c r="I375" t="s">
        <v>242</v>
      </c>
      <c r="J375" t="s">
        <v>514</v>
      </c>
      <c r="K375" t="s">
        <v>294</v>
      </c>
      <c r="L375" t="s">
        <v>521</v>
      </c>
      <c r="M375">
        <v>9</v>
      </c>
      <c r="N375" t="s">
        <v>507</v>
      </c>
    </row>
    <row r="376" spans="1:14" x14ac:dyDescent="0.25">
      <c r="A376" s="10">
        <v>598050</v>
      </c>
      <c r="B376" s="10" t="s">
        <v>524</v>
      </c>
      <c r="C376" s="53">
        <v>41401</v>
      </c>
      <c r="D376" s="56" t="str">
        <f>LEFT(_xlfn.NUMBERVALUE(TEXT(Table18[[#This Row],[Date]],"yyyy")),4)</f>
        <v>2013</v>
      </c>
      <c r="E376" s="10" t="s">
        <v>578</v>
      </c>
      <c r="F376" s="10" t="s">
        <v>526</v>
      </c>
      <c r="G376" s="10" t="s">
        <v>275</v>
      </c>
      <c r="H376" s="26" t="s">
        <v>259</v>
      </c>
      <c r="I376" t="s">
        <v>275</v>
      </c>
      <c r="J376" t="s">
        <v>514</v>
      </c>
      <c r="K376" t="s">
        <v>275</v>
      </c>
      <c r="L376" t="s">
        <v>506</v>
      </c>
      <c r="M376">
        <v>65</v>
      </c>
      <c r="N376" t="s">
        <v>507</v>
      </c>
    </row>
    <row r="377" spans="1:14" x14ac:dyDescent="0.25">
      <c r="A377" s="27">
        <v>598051</v>
      </c>
      <c r="B377" s="27" t="s">
        <v>538</v>
      </c>
      <c r="C377" s="54">
        <v>41402</v>
      </c>
      <c r="D377" s="56" t="str">
        <f>LEFT(_xlfn.NUMBERVALUE(TEXT(Table18[[#This Row],[Date]],"yyyy")),4)</f>
        <v>2013</v>
      </c>
      <c r="E377" s="27" t="s">
        <v>20</v>
      </c>
      <c r="F377" s="27" t="s">
        <v>540</v>
      </c>
      <c r="G377" s="27" t="s">
        <v>313</v>
      </c>
      <c r="H377" s="28" t="s">
        <v>221</v>
      </c>
      <c r="I377" t="s">
        <v>313</v>
      </c>
      <c r="J377" t="s">
        <v>505</v>
      </c>
      <c r="K377" t="s">
        <v>221</v>
      </c>
      <c r="L377" t="s">
        <v>506</v>
      </c>
      <c r="M377">
        <v>77</v>
      </c>
      <c r="N377" t="s">
        <v>507</v>
      </c>
    </row>
    <row r="378" spans="1:14" x14ac:dyDescent="0.25">
      <c r="A378" s="10">
        <v>598052</v>
      </c>
      <c r="B378" s="10" t="s">
        <v>511</v>
      </c>
      <c r="C378" s="53">
        <v>41403</v>
      </c>
      <c r="D378" s="56" t="str">
        <f>LEFT(_xlfn.NUMBERVALUE(TEXT(Table18[[#This Row],[Date]],"yyyy")),4)</f>
        <v>2013</v>
      </c>
      <c r="E378" s="10" t="s">
        <v>708</v>
      </c>
      <c r="F378" s="10" t="s">
        <v>513</v>
      </c>
      <c r="G378" s="10" t="s">
        <v>285</v>
      </c>
      <c r="H378" s="26" t="s">
        <v>294</v>
      </c>
      <c r="I378" t="s">
        <v>294</v>
      </c>
      <c r="J378" t="s">
        <v>505</v>
      </c>
      <c r="K378" t="s">
        <v>294</v>
      </c>
      <c r="L378" t="s">
        <v>521</v>
      </c>
      <c r="M378">
        <v>8</v>
      </c>
      <c r="N378" t="s">
        <v>507</v>
      </c>
    </row>
    <row r="379" spans="1:14" x14ac:dyDescent="0.25">
      <c r="A379" s="27">
        <v>598053</v>
      </c>
      <c r="B379" s="27" t="s">
        <v>684</v>
      </c>
      <c r="C379" s="54">
        <v>41403</v>
      </c>
      <c r="D379" s="56" t="str">
        <f>LEFT(_xlfn.NUMBERVALUE(TEXT(Table18[[#This Row],[Date]],"yyyy")),4)</f>
        <v>2013</v>
      </c>
      <c r="E379" s="27" t="s">
        <v>614</v>
      </c>
      <c r="F379" s="27" t="s">
        <v>686</v>
      </c>
      <c r="G379" s="27" t="s">
        <v>728</v>
      </c>
      <c r="H379" s="28" t="s">
        <v>259</v>
      </c>
      <c r="I379" t="s">
        <v>259</v>
      </c>
      <c r="J379" t="s">
        <v>514</v>
      </c>
      <c r="K379" t="s">
        <v>259</v>
      </c>
      <c r="L379" t="s">
        <v>506</v>
      </c>
      <c r="M379">
        <v>46</v>
      </c>
      <c r="N379" t="s">
        <v>507</v>
      </c>
    </row>
    <row r="380" spans="1:14" x14ac:dyDescent="0.25">
      <c r="A380" s="10">
        <v>598054</v>
      </c>
      <c r="B380" s="10" t="s">
        <v>517</v>
      </c>
      <c r="C380" s="53">
        <v>41404</v>
      </c>
      <c r="D380" s="56" t="str">
        <f>LEFT(_xlfn.NUMBERVALUE(TEXT(Table18[[#This Row],[Date]],"yyyy")),4)</f>
        <v>2013</v>
      </c>
      <c r="E380" s="10" t="s">
        <v>131</v>
      </c>
      <c r="F380" s="10" t="s">
        <v>519</v>
      </c>
      <c r="G380" s="10" t="s">
        <v>242</v>
      </c>
      <c r="H380" s="26" t="s">
        <v>305</v>
      </c>
      <c r="I380" t="s">
        <v>242</v>
      </c>
      <c r="J380" t="s">
        <v>505</v>
      </c>
      <c r="K380" t="s">
        <v>305</v>
      </c>
      <c r="L380" t="s">
        <v>506</v>
      </c>
      <c r="M380">
        <v>4</v>
      </c>
      <c r="N380" t="s">
        <v>507</v>
      </c>
    </row>
    <row r="381" spans="1:14" x14ac:dyDescent="0.25">
      <c r="A381" s="27">
        <v>598055</v>
      </c>
      <c r="B381" s="27" t="s">
        <v>684</v>
      </c>
      <c r="C381" s="54">
        <v>41405</v>
      </c>
      <c r="D381" s="56" t="str">
        <f>LEFT(_xlfn.NUMBERVALUE(TEXT(Table18[[#This Row],[Date]],"yyyy")),4)</f>
        <v>2013</v>
      </c>
      <c r="E381" s="27" t="s">
        <v>706</v>
      </c>
      <c r="F381" s="27" t="s">
        <v>686</v>
      </c>
      <c r="G381" s="27" t="s">
        <v>728</v>
      </c>
      <c r="H381" s="28" t="s">
        <v>275</v>
      </c>
      <c r="I381" t="s">
        <v>728</v>
      </c>
      <c r="J381" t="s">
        <v>514</v>
      </c>
      <c r="K381" t="s">
        <v>275</v>
      </c>
      <c r="L381" t="s">
        <v>521</v>
      </c>
      <c r="M381">
        <v>5</v>
      </c>
      <c r="N381" t="s">
        <v>507</v>
      </c>
    </row>
    <row r="382" spans="1:14" x14ac:dyDescent="0.25">
      <c r="A382" s="10">
        <v>598056</v>
      </c>
      <c r="B382" s="10" t="s">
        <v>511</v>
      </c>
      <c r="C382" s="53">
        <v>41405</v>
      </c>
      <c r="D382" s="56" t="str">
        <f>LEFT(_xlfn.NUMBERVALUE(TEXT(Table18[[#This Row],[Date]],"yyyy")),4)</f>
        <v>2013</v>
      </c>
      <c r="E382" s="10" t="s">
        <v>395</v>
      </c>
      <c r="F382" s="10" t="s">
        <v>513</v>
      </c>
      <c r="G382" s="10" t="s">
        <v>285</v>
      </c>
      <c r="H382" s="26" t="s">
        <v>313</v>
      </c>
      <c r="I382" t="s">
        <v>285</v>
      </c>
      <c r="J382" t="s">
        <v>505</v>
      </c>
      <c r="K382" t="s">
        <v>313</v>
      </c>
      <c r="L382" t="s">
        <v>506</v>
      </c>
      <c r="M382">
        <v>30</v>
      </c>
      <c r="N382" t="s">
        <v>507</v>
      </c>
    </row>
    <row r="383" spans="1:14" x14ac:dyDescent="0.25">
      <c r="A383" s="27">
        <v>598057</v>
      </c>
      <c r="B383" s="27" t="s">
        <v>709</v>
      </c>
      <c r="C383" s="54">
        <v>41406</v>
      </c>
      <c r="D383" s="56" t="str">
        <f>LEFT(_xlfn.NUMBERVALUE(TEXT(Table18[[#This Row],[Date]],"yyyy")),4)</f>
        <v>2013</v>
      </c>
      <c r="E383" s="27" t="s">
        <v>612</v>
      </c>
      <c r="F383" s="27" t="s">
        <v>710</v>
      </c>
      <c r="G383" s="27" t="s">
        <v>259</v>
      </c>
      <c r="H383" s="28" t="s">
        <v>305</v>
      </c>
      <c r="I383" t="s">
        <v>259</v>
      </c>
      <c r="J383" t="s">
        <v>505</v>
      </c>
      <c r="K383" t="s">
        <v>259</v>
      </c>
      <c r="L383" t="s">
        <v>521</v>
      </c>
      <c r="M383">
        <v>5</v>
      </c>
      <c r="N383" t="s">
        <v>507</v>
      </c>
    </row>
    <row r="384" spans="1:14" x14ac:dyDescent="0.25">
      <c r="A384" s="10">
        <v>598058</v>
      </c>
      <c r="B384" s="10" t="s">
        <v>535</v>
      </c>
      <c r="C384" s="53">
        <v>41406</v>
      </c>
      <c r="D384" s="56" t="str">
        <f>LEFT(_xlfn.NUMBERVALUE(TEXT(Table18[[#This Row],[Date]],"yyyy")),4)</f>
        <v>2013</v>
      </c>
      <c r="E384" s="10" t="s">
        <v>360</v>
      </c>
      <c r="F384" s="10" t="s">
        <v>536</v>
      </c>
      <c r="G384" s="10" t="s">
        <v>294</v>
      </c>
      <c r="H384" s="26" t="s">
        <v>221</v>
      </c>
      <c r="I384" t="s">
        <v>294</v>
      </c>
      <c r="J384" t="s">
        <v>505</v>
      </c>
      <c r="K384" t="s">
        <v>294</v>
      </c>
      <c r="L384" t="s">
        <v>521</v>
      </c>
      <c r="M384">
        <v>5</v>
      </c>
      <c r="N384" t="s">
        <v>507</v>
      </c>
    </row>
    <row r="385" spans="1:14" x14ac:dyDescent="0.25">
      <c r="A385" s="27">
        <v>598059</v>
      </c>
      <c r="B385" s="27" t="s">
        <v>517</v>
      </c>
      <c r="C385" s="54">
        <v>41387</v>
      </c>
      <c r="D385" s="56" t="str">
        <f>LEFT(_xlfn.NUMBERVALUE(TEXT(Table18[[#This Row],[Date]],"yyyy")),4)</f>
        <v>2013</v>
      </c>
      <c r="E385" s="27" t="s">
        <v>649</v>
      </c>
      <c r="F385" s="27" t="s">
        <v>519</v>
      </c>
      <c r="G385" s="27" t="s">
        <v>242</v>
      </c>
      <c r="H385" s="28" t="s">
        <v>285</v>
      </c>
      <c r="I385" t="s">
        <v>285</v>
      </c>
      <c r="J385" t="s">
        <v>505</v>
      </c>
      <c r="K385" t="s">
        <v>285</v>
      </c>
      <c r="L385" t="s">
        <v>521</v>
      </c>
      <c r="M385">
        <v>5</v>
      </c>
      <c r="N385" t="s">
        <v>507</v>
      </c>
    </row>
    <row r="386" spans="1:14" x14ac:dyDescent="0.25">
      <c r="A386" s="10">
        <v>598060</v>
      </c>
      <c r="B386" s="10" t="s">
        <v>524</v>
      </c>
      <c r="C386" s="53">
        <v>41407</v>
      </c>
      <c r="D386" s="56" t="str">
        <f>LEFT(_xlfn.NUMBERVALUE(TEXT(Table18[[#This Row],[Date]],"yyyy")),4)</f>
        <v>2013</v>
      </c>
      <c r="E386" s="10" t="s">
        <v>85</v>
      </c>
      <c r="F386" s="10" t="s">
        <v>526</v>
      </c>
      <c r="G386" s="10" t="s">
        <v>275</v>
      </c>
      <c r="H386" s="26" t="s">
        <v>313</v>
      </c>
      <c r="I386" t="s">
        <v>313</v>
      </c>
      <c r="J386" t="s">
        <v>514</v>
      </c>
      <c r="K386" t="s">
        <v>275</v>
      </c>
      <c r="L386" t="s">
        <v>521</v>
      </c>
      <c r="M386">
        <v>7</v>
      </c>
      <c r="N386" t="s">
        <v>507</v>
      </c>
    </row>
    <row r="387" spans="1:14" x14ac:dyDescent="0.25">
      <c r="A387" s="27">
        <v>598061</v>
      </c>
      <c r="B387" s="27" t="s">
        <v>709</v>
      </c>
      <c r="C387" s="54">
        <v>41409</v>
      </c>
      <c r="D387" s="56" t="str">
        <f>LEFT(_xlfn.NUMBERVALUE(TEXT(Table18[[#This Row],[Date]],"yyyy")),4)</f>
        <v>2013</v>
      </c>
      <c r="E387" s="27" t="s">
        <v>176</v>
      </c>
      <c r="F387" s="27" t="s">
        <v>710</v>
      </c>
      <c r="G387" s="27" t="s">
        <v>259</v>
      </c>
      <c r="H387" s="28" t="s">
        <v>728</v>
      </c>
      <c r="I387" t="s">
        <v>259</v>
      </c>
      <c r="J387" t="s">
        <v>505</v>
      </c>
      <c r="K387" t="s">
        <v>728</v>
      </c>
      <c r="L387" t="s">
        <v>506</v>
      </c>
      <c r="M387">
        <v>7</v>
      </c>
      <c r="N387" t="s">
        <v>507</v>
      </c>
    </row>
    <row r="388" spans="1:14" x14ac:dyDescent="0.25">
      <c r="A388" s="10">
        <v>598062</v>
      </c>
      <c r="B388" s="10" t="s">
        <v>543</v>
      </c>
      <c r="C388" s="53">
        <v>41408</v>
      </c>
      <c r="D388" s="56" t="str">
        <f>LEFT(_xlfn.NUMBERVALUE(TEXT(Table18[[#This Row],[Date]],"yyyy")),4)</f>
        <v>2013</v>
      </c>
      <c r="E388" s="10" t="s">
        <v>15</v>
      </c>
      <c r="F388" s="10" t="s">
        <v>545</v>
      </c>
      <c r="G388" s="10" t="s">
        <v>221</v>
      </c>
      <c r="H388" s="26" t="s">
        <v>242</v>
      </c>
      <c r="I388" t="s">
        <v>221</v>
      </c>
      <c r="J388" t="s">
        <v>514</v>
      </c>
      <c r="K388" t="s">
        <v>221</v>
      </c>
      <c r="L388" t="s">
        <v>506</v>
      </c>
      <c r="M388">
        <v>33</v>
      </c>
      <c r="N388" t="s">
        <v>507</v>
      </c>
    </row>
    <row r="389" spans="1:14" x14ac:dyDescent="0.25">
      <c r="A389" s="27">
        <v>598063</v>
      </c>
      <c r="B389" s="27" t="s">
        <v>524</v>
      </c>
      <c r="C389" s="54">
        <v>41409</v>
      </c>
      <c r="D389" s="56" t="str">
        <f>LEFT(_xlfn.NUMBERVALUE(TEXT(Table18[[#This Row],[Date]],"yyyy")),4)</f>
        <v>2013</v>
      </c>
      <c r="E389" s="27" t="s">
        <v>75</v>
      </c>
      <c r="F389" s="27" t="s">
        <v>526</v>
      </c>
      <c r="G389" s="27" t="s">
        <v>275</v>
      </c>
      <c r="H389" s="28" t="s">
        <v>294</v>
      </c>
      <c r="I389" t="s">
        <v>294</v>
      </c>
      <c r="J389" t="s">
        <v>505</v>
      </c>
      <c r="K389" t="s">
        <v>275</v>
      </c>
      <c r="L389" t="s">
        <v>506</v>
      </c>
      <c r="M389">
        <v>14</v>
      </c>
      <c r="N389" t="s">
        <v>507</v>
      </c>
    </row>
    <row r="390" spans="1:14" x14ac:dyDescent="0.25">
      <c r="A390" s="10">
        <v>598064</v>
      </c>
      <c r="B390" s="10" t="s">
        <v>511</v>
      </c>
      <c r="C390" s="53">
        <v>41400</v>
      </c>
      <c r="D390" s="56" t="str">
        <f>LEFT(_xlfn.NUMBERVALUE(TEXT(Table18[[#This Row],[Date]],"yyyy")),4)</f>
        <v>2013</v>
      </c>
      <c r="E390" s="10" t="s">
        <v>127</v>
      </c>
      <c r="F390" s="10" t="s">
        <v>513</v>
      </c>
      <c r="G390" s="10" t="s">
        <v>285</v>
      </c>
      <c r="H390" s="26" t="s">
        <v>305</v>
      </c>
      <c r="I390" t="s">
        <v>285</v>
      </c>
      <c r="J390" t="s">
        <v>505</v>
      </c>
      <c r="K390" t="s">
        <v>285</v>
      </c>
      <c r="L390" t="s">
        <v>521</v>
      </c>
      <c r="M390">
        <v>6</v>
      </c>
      <c r="N390" t="s">
        <v>507</v>
      </c>
    </row>
    <row r="391" spans="1:14" x14ac:dyDescent="0.25">
      <c r="A391" s="27">
        <v>598065</v>
      </c>
      <c r="B391" s="27" t="s">
        <v>538</v>
      </c>
      <c r="C391" s="54">
        <v>41411</v>
      </c>
      <c r="D391" s="56" t="str">
        <f>LEFT(_xlfn.NUMBERVALUE(TEXT(Table18[[#This Row],[Date]],"yyyy")),4)</f>
        <v>2013</v>
      </c>
      <c r="E391" s="27" t="s">
        <v>23</v>
      </c>
      <c r="F391" s="27" t="s">
        <v>540</v>
      </c>
      <c r="G391" s="27" t="s">
        <v>313</v>
      </c>
      <c r="H391" s="28" t="s">
        <v>294</v>
      </c>
      <c r="I391" t="s">
        <v>313</v>
      </c>
      <c r="J391" t="s">
        <v>514</v>
      </c>
      <c r="K391" t="s">
        <v>313</v>
      </c>
      <c r="L391" t="s">
        <v>506</v>
      </c>
      <c r="M391">
        <v>23</v>
      </c>
      <c r="N391" t="s">
        <v>507</v>
      </c>
    </row>
    <row r="392" spans="1:14" x14ac:dyDescent="0.25">
      <c r="A392" s="10">
        <v>598066</v>
      </c>
      <c r="B392" s="10" t="s">
        <v>650</v>
      </c>
      <c r="C392" s="53">
        <v>41412</v>
      </c>
      <c r="D392" s="56" t="str">
        <f>LEFT(_xlfn.NUMBERVALUE(TEXT(Table18[[#This Row],[Date]],"yyyy")),4)</f>
        <v>2013</v>
      </c>
      <c r="E392" s="10" t="s">
        <v>694</v>
      </c>
      <c r="F392" s="10" t="s">
        <v>651</v>
      </c>
      <c r="G392" s="10" t="s">
        <v>285</v>
      </c>
      <c r="H392" s="26" t="s">
        <v>275</v>
      </c>
      <c r="I392" t="s">
        <v>275</v>
      </c>
      <c r="J392" t="s">
        <v>505</v>
      </c>
      <c r="K392" t="s">
        <v>285</v>
      </c>
      <c r="L392" t="s">
        <v>506</v>
      </c>
      <c r="M392">
        <v>50</v>
      </c>
      <c r="N392" t="s">
        <v>507</v>
      </c>
    </row>
    <row r="393" spans="1:14" x14ac:dyDescent="0.25">
      <c r="A393" s="27">
        <v>598067</v>
      </c>
      <c r="B393" s="27" t="s">
        <v>684</v>
      </c>
      <c r="C393" s="54">
        <v>41413</v>
      </c>
      <c r="D393" s="56" t="str">
        <f>LEFT(_xlfn.NUMBERVALUE(TEXT(Table18[[#This Row],[Date]],"yyyy")),4)</f>
        <v>2013</v>
      </c>
      <c r="E393" s="27" t="s">
        <v>711</v>
      </c>
      <c r="F393" s="27" t="s">
        <v>686</v>
      </c>
      <c r="G393" s="27" t="s">
        <v>728</v>
      </c>
      <c r="H393" s="28" t="s">
        <v>242</v>
      </c>
      <c r="I393" t="s">
        <v>728</v>
      </c>
      <c r="J393" t="s">
        <v>514</v>
      </c>
      <c r="K393" t="s">
        <v>728</v>
      </c>
      <c r="L393" t="s">
        <v>506</v>
      </c>
      <c r="M393">
        <v>38</v>
      </c>
      <c r="N393" t="s">
        <v>507</v>
      </c>
    </row>
    <row r="394" spans="1:14" x14ac:dyDescent="0.25">
      <c r="A394" s="10">
        <v>598068</v>
      </c>
      <c r="B394" s="10" t="s">
        <v>502</v>
      </c>
      <c r="C394" s="53">
        <v>41412</v>
      </c>
      <c r="D394" s="56" t="str">
        <f>LEFT(_xlfn.NUMBERVALUE(TEXT(Table18[[#This Row],[Date]],"yyyy")),4)</f>
        <v>2013</v>
      </c>
      <c r="E394" s="10" t="s">
        <v>161</v>
      </c>
      <c r="F394" s="10" t="s">
        <v>504</v>
      </c>
      <c r="G394" s="10" t="s">
        <v>305</v>
      </c>
      <c r="H394" s="26" t="s">
        <v>221</v>
      </c>
      <c r="I394" t="s">
        <v>221</v>
      </c>
      <c r="J394" t="s">
        <v>505</v>
      </c>
      <c r="K394" t="s">
        <v>305</v>
      </c>
      <c r="L394" t="s">
        <v>506</v>
      </c>
      <c r="M394">
        <v>24</v>
      </c>
      <c r="N394" t="s">
        <v>507</v>
      </c>
    </row>
    <row r="395" spans="1:14" x14ac:dyDescent="0.25">
      <c r="A395" s="27">
        <v>598069</v>
      </c>
      <c r="B395" s="27" t="s">
        <v>538</v>
      </c>
      <c r="C395" s="54">
        <v>41413</v>
      </c>
      <c r="D395" s="56" t="str">
        <f>LEFT(_xlfn.NUMBERVALUE(TEXT(Table18[[#This Row],[Date]],"yyyy")),4)</f>
        <v>2013</v>
      </c>
      <c r="E395" s="27" t="s">
        <v>395</v>
      </c>
      <c r="F395" s="27" t="s">
        <v>540</v>
      </c>
      <c r="G395" s="27" t="s">
        <v>313</v>
      </c>
      <c r="H395" s="28" t="s">
        <v>259</v>
      </c>
      <c r="I395" t="s">
        <v>259</v>
      </c>
      <c r="J395" t="s">
        <v>514</v>
      </c>
      <c r="K395" t="s">
        <v>313</v>
      </c>
      <c r="L395" t="s">
        <v>521</v>
      </c>
      <c r="M395">
        <v>5</v>
      </c>
      <c r="N395" t="s">
        <v>507</v>
      </c>
    </row>
    <row r="396" spans="1:14" x14ac:dyDescent="0.25">
      <c r="A396" s="10">
        <v>598070</v>
      </c>
      <c r="B396" s="10" t="s">
        <v>517</v>
      </c>
      <c r="C396" s="53">
        <v>41415</v>
      </c>
      <c r="D396" s="56" t="str">
        <f>LEFT(_xlfn.NUMBERVALUE(TEXT(Table18[[#This Row],[Date]],"yyyy")),4)</f>
        <v>2013</v>
      </c>
      <c r="E396" s="10" t="s">
        <v>512</v>
      </c>
      <c r="F396" s="10" t="s">
        <v>519</v>
      </c>
      <c r="G396" s="10" t="s">
        <v>221</v>
      </c>
      <c r="H396" s="26" t="s">
        <v>275</v>
      </c>
      <c r="I396" t="s">
        <v>221</v>
      </c>
      <c r="J396" t="s">
        <v>514</v>
      </c>
      <c r="K396" t="s">
        <v>221</v>
      </c>
      <c r="L396" t="s">
        <v>506</v>
      </c>
      <c r="M396">
        <v>48</v>
      </c>
      <c r="N396" t="s">
        <v>507</v>
      </c>
    </row>
    <row r="397" spans="1:14" x14ac:dyDescent="0.25">
      <c r="A397" s="27">
        <v>598071</v>
      </c>
      <c r="B397" s="27" t="s">
        <v>517</v>
      </c>
      <c r="C397" s="54">
        <v>41416</v>
      </c>
      <c r="D397" s="56" t="str">
        <f>LEFT(_xlfn.NUMBERVALUE(TEXT(Table18[[#This Row],[Date]],"yyyy")),4)</f>
        <v>2013</v>
      </c>
      <c r="E397" s="27" t="s">
        <v>626</v>
      </c>
      <c r="F397" s="27" t="s">
        <v>519</v>
      </c>
      <c r="G397" s="27" t="s">
        <v>294</v>
      </c>
      <c r="H397" s="28" t="s">
        <v>313</v>
      </c>
      <c r="I397" t="s">
        <v>313</v>
      </c>
      <c r="J397" t="s">
        <v>514</v>
      </c>
      <c r="K397" t="s">
        <v>294</v>
      </c>
      <c r="L397" t="s">
        <v>521</v>
      </c>
      <c r="M397">
        <v>4</v>
      </c>
      <c r="N397" t="s">
        <v>507</v>
      </c>
    </row>
    <row r="398" spans="1:14" x14ac:dyDescent="0.25">
      <c r="A398" s="10">
        <v>598072</v>
      </c>
      <c r="B398" s="10" t="s">
        <v>529</v>
      </c>
      <c r="C398" s="53">
        <v>41418</v>
      </c>
      <c r="D398" s="56" t="str">
        <f>LEFT(_xlfn.NUMBERVALUE(TEXT(Table18[[#This Row],[Date]],"yyyy")),4)</f>
        <v>2013</v>
      </c>
      <c r="E398" s="10" t="s">
        <v>52</v>
      </c>
      <c r="F398" s="10" t="s">
        <v>531</v>
      </c>
      <c r="G398" s="10" t="s">
        <v>275</v>
      </c>
      <c r="H398" s="26" t="s">
        <v>294</v>
      </c>
      <c r="I398" t="s">
        <v>294</v>
      </c>
      <c r="J398" t="s">
        <v>514</v>
      </c>
      <c r="K398" t="s">
        <v>275</v>
      </c>
      <c r="L398" t="s">
        <v>521</v>
      </c>
      <c r="M398">
        <v>4</v>
      </c>
      <c r="N398" t="s">
        <v>507</v>
      </c>
    </row>
    <row r="399" spans="1:14" x14ac:dyDescent="0.25">
      <c r="A399" s="27">
        <v>598073</v>
      </c>
      <c r="B399" s="27" t="s">
        <v>529</v>
      </c>
      <c r="C399" s="54">
        <v>41420</v>
      </c>
      <c r="D399" s="56" t="str">
        <f>LEFT(_xlfn.NUMBERVALUE(TEXT(Table18[[#This Row],[Date]],"yyyy")),4)</f>
        <v>2013</v>
      </c>
      <c r="E399" s="27" t="s">
        <v>85</v>
      </c>
      <c r="F399" s="27" t="s">
        <v>531</v>
      </c>
      <c r="G399" s="27" t="s">
        <v>221</v>
      </c>
      <c r="H399" s="28" t="s">
        <v>275</v>
      </c>
      <c r="I399" t="s">
        <v>275</v>
      </c>
      <c r="J399" t="s">
        <v>514</v>
      </c>
      <c r="K399" t="s">
        <v>275</v>
      </c>
      <c r="L399" t="s">
        <v>506</v>
      </c>
      <c r="M399">
        <v>23</v>
      </c>
      <c r="N399" t="s">
        <v>507</v>
      </c>
    </row>
    <row r="400" spans="1:14" x14ac:dyDescent="0.25">
      <c r="A400" s="10">
        <v>729279</v>
      </c>
      <c r="B400" s="10" t="s">
        <v>712</v>
      </c>
      <c r="C400" s="53">
        <v>41745</v>
      </c>
      <c r="D400" s="56" t="str">
        <f>LEFT(_xlfn.NUMBERVALUE(TEXT(Table18[[#This Row],[Date]],"yyyy")),4)</f>
        <v>2014</v>
      </c>
      <c r="E400" s="10" t="s">
        <v>612</v>
      </c>
      <c r="F400" s="10" t="s">
        <v>713</v>
      </c>
      <c r="G400" s="10" t="s">
        <v>275</v>
      </c>
      <c r="H400" s="26" t="s">
        <v>259</v>
      </c>
      <c r="I400" t="s">
        <v>259</v>
      </c>
      <c r="J400" t="s">
        <v>514</v>
      </c>
      <c r="K400" t="s">
        <v>259</v>
      </c>
      <c r="L400" t="s">
        <v>506</v>
      </c>
      <c r="M400">
        <v>41</v>
      </c>
      <c r="N400" t="s">
        <v>507</v>
      </c>
    </row>
    <row r="401" spans="1:14" x14ac:dyDescent="0.25">
      <c r="A401" s="27">
        <v>729281</v>
      </c>
      <c r="B401" s="27" t="s">
        <v>508</v>
      </c>
      <c r="C401" s="54">
        <v>41746</v>
      </c>
      <c r="D401" s="56" t="str">
        <f>LEFT(_xlfn.NUMBERVALUE(TEXT(Table18[[#This Row],[Date]],"yyyy")),4)</f>
        <v>2014</v>
      </c>
      <c r="E401" s="27" t="s">
        <v>163</v>
      </c>
      <c r="F401" s="27" t="s">
        <v>715</v>
      </c>
      <c r="G401" s="27" t="s">
        <v>242</v>
      </c>
      <c r="H401" s="28" t="s">
        <v>305</v>
      </c>
      <c r="I401" t="s">
        <v>305</v>
      </c>
      <c r="J401" t="s">
        <v>505</v>
      </c>
      <c r="K401" t="s">
        <v>305</v>
      </c>
      <c r="L401" t="s">
        <v>521</v>
      </c>
      <c r="M401">
        <v>8</v>
      </c>
      <c r="N401" t="s">
        <v>507</v>
      </c>
    </row>
    <row r="402" spans="1:14" x14ac:dyDescent="0.25">
      <c r="A402" s="10">
        <v>729283</v>
      </c>
      <c r="B402" s="10" t="s">
        <v>712</v>
      </c>
      <c r="C402" s="53">
        <v>41747</v>
      </c>
      <c r="D402" s="56" t="str">
        <f>LEFT(_xlfn.NUMBERVALUE(TEXT(Table18[[#This Row],[Date]],"yyyy")),4)</f>
        <v>2014</v>
      </c>
      <c r="E402" s="10" t="s">
        <v>150</v>
      </c>
      <c r="F402" s="10" t="s">
        <v>713</v>
      </c>
      <c r="G402" s="10" t="s">
        <v>221</v>
      </c>
      <c r="H402" s="26" t="s">
        <v>285</v>
      </c>
      <c r="I402" t="s">
        <v>221</v>
      </c>
      <c r="J402" t="s">
        <v>514</v>
      </c>
      <c r="K402" t="s">
        <v>285</v>
      </c>
      <c r="L402" t="s">
        <v>521</v>
      </c>
      <c r="M402">
        <v>6</v>
      </c>
      <c r="N402" t="s">
        <v>507</v>
      </c>
    </row>
    <row r="403" spans="1:14" x14ac:dyDescent="0.25">
      <c r="A403" s="27">
        <v>729285</v>
      </c>
      <c r="B403" s="27" t="s">
        <v>712</v>
      </c>
      <c r="C403" s="54">
        <v>41747</v>
      </c>
      <c r="D403" s="56" t="str">
        <f>LEFT(_xlfn.NUMBERVALUE(TEXT(Table18[[#This Row],[Date]],"yyyy")),4)</f>
        <v>2014</v>
      </c>
      <c r="E403" s="27" t="s">
        <v>25</v>
      </c>
      <c r="F403" s="27" t="s">
        <v>713</v>
      </c>
      <c r="G403" s="27" t="s">
        <v>313</v>
      </c>
      <c r="H403" s="28" t="s">
        <v>294</v>
      </c>
      <c r="I403" t="s">
        <v>294</v>
      </c>
      <c r="J403" t="s">
        <v>505</v>
      </c>
      <c r="K403" t="s">
        <v>294</v>
      </c>
      <c r="L403" t="s">
        <v>521</v>
      </c>
      <c r="M403">
        <v>4</v>
      </c>
      <c r="N403" t="s">
        <v>507</v>
      </c>
    </row>
    <row r="404" spans="1:14" x14ac:dyDescent="0.25">
      <c r="A404" s="10">
        <v>729287</v>
      </c>
      <c r="B404" s="10" t="s">
        <v>508</v>
      </c>
      <c r="C404" s="53">
        <v>41748</v>
      </c>
      <c r="D404" s="56" t="str">
        <f>LEFT(_xlfn.NUMBERVALUE(TEXT(Table18[[#This Row],[Date]],"yyyy")),4)</f>
        <v>2014</v>
      </c>
      <c r="E404" s="10" t="s">
        <v>395</v>
      </c>
      <c r="F404" s="10" t="s">
        <v>716</v>
      </c>
      <c r="G404" s="10" t="s">
        <v>305</v>
      </c>
      <c r="H404" s="26" t="s">
        <v>275</v>
      </c>
      <c r="I404" t="s">
        <v>305</v>
      </c>
      <c r="J404" t="s">
        <v>505</v>
      </c>
      <c r="K404" t="s">
        <v>305</v>
      </c>
      <c r="L404" t="s">
        <v>521</v>
      </c>
      <c r="M404">
        <v>7</v>
      </c>
      <c r="N404" t="s">
        <v>507</v>
      </c>
    </row>
    <row r="405" spans="1:14" x14ac:dyDescent="0.25">
      <c r="A405" s="27">
        <v>729289</v>
      </c>
      <c r="B405" s="27" t="s">
        <v>508</v>
      </c>
      <c r="C405" s="54">
        <v>41748</v>
      </c>
      <c r="D405" s="56" t="str">
        <f>LEFT(_xlfn.NUMBERVALUE(TEXT(Table18[[#This Row],[Date]],"yyyy")),4)</f>
        <v>2014</v>
      </c>
      <c r="E405" s="27" t="s">
        <v>605</v>
      </c>
      <c r="F405" s="27" t="s">
        <v>716</v>
      </c>
      <c r="G405" s="27" t="s">
        <v>259</v>
      </c>
      <c r="H405" s="28" t="s">
        <v>242</v>
      </c>
      <c r="I405" t="s">
        <v>259</v>
      </c>
      <c r="J405" t="s">
        <v>514</v>
      </c>
      <c r="K405" t="s">
        <v>242</v>
      </c>
      <c r="L405" t="s">
        <v>521</v>
      </c>
      <c r="M405">
        <v>4</v>
      </c>
      <c r="N405" t="s">
        <v>507</v>
      </c>
    </row>
    <row r="406" spans="1:14" x14ac:dyDescent="0.25">
      <c r="A406" s="10">
        <v>729291</v>
      </c>
      <c r="B406" s="10" t="s">
        <v>508</v>
      </c>
      <c r="C406" s="53">
        <v>41749</v>
      </c>
      <c r="D406" s="56" t="str">
        <f>LEFT(_xlfn.NUMBERVALUE(TEXT(Table18[[#This Row],[Date]],"yyyy")),4)</f>
        <v>2014</v>
      </c>
      <c r="E406" s="10" t="s">
        <v>150</v>
      </c>
      <c r="F406" s="10" t="s">
        <v>715</v>
      </c>
      <c r="G406" s="10" t="s">
        <v>294</v>
      </c>
      <c r="H406" s="26" t="s">
        <v>285</v>
      </c>
      <c r="I406" t="s">
        <v>285</v>
      </c>
      <c r="J406" t="s">
        <v>505</v>
      </c>
      <c r="K406" t="s">
        <v>285</v>
      </c>
      <c r="L406" t="s">
        <v>521</v>
      </c>
      <c r="M406">
        <v>7</v>
      </c>
      <c r="N406" t="s">
        <v>507</v>
      </c>
    </row>
    <row r="407" spans="1:14" x14ac:dyDescent="0.25">
      <c r="A407" s="27">
        <v>729293</v>
      </c>
      <c r="B407" s="27" t="s">
        <v>712</v>
      </c>
      <c r="C407" s="54">
        <v>41750</v>
      </c>
      <c r="D407" s="56" t="str">
        <f>LEFT(_xlfn.NUMBERVALUE(TEXT(Table18[[#This Row],[Date]],"yyyy")),4)</f>
        <v>2014</v>
      </c>
      <c r="E407" s="27" t="s">
        <v>20</v>
      </c>
      <c r="F407" s="27" t="s">
        <v>713</v>
      </c>
      <c r="G407" s="27" t="s">
        <v>221</v>
      </c>
      <c r="H407" s="28" t="s">
        <v>242</v>
      </c>
      <c r="I407" t="s">
        <v>221</v>
      </c>
      <c r="J407" t="s">
        <v>514</v>
      </c>
      <c r="K407" t="s">
        <v>221</v>
      </c>
      <c r="L407" t="s">
        <v>506</v>
      </c>
      <c r="M407">
        <v>93</v>
      </c>
      <c r="N407" t="s">
        <v>507</v>
      </c>
    </row>
    <row r="408" spans="1:14" x14ac:dyDescent="0.25">
      <c r="A408" s="10">
        <v>729295</v>
      </c>
      <c r="B408" s="10" t="s">
        <v>508</v>
      </c>
      <c r="C408" s="53">
        <v>41751</v>
      </c>
      <c r="D408" s="56" t="str">
        <f>LEFT(_xlfn.NUMBERVALUE(TEXT(Table18[[#This Row],[Date]],"yyyy")),4)</f>
        <v>2014</v>
      </c>
      <c r="E408" s="10" t="s">
        <v>150</v>
      </c>
      <c r="F408" s="10" t="s">
        <v>715</v>
      </c>
      <c r="G408" s="10" t="s">
        <v>285</v>
      </c>
      <c r="H408" s="26" t="s">
        <v>313</v>
      </c>
      <c r="I408" t="s">
        <v>313</v>
      </c>
      <c r="J408" t="s">
        <v>505</v>
      </c>
      <c r="K408" t="s">
        <v>285</v>
      </c>
      <c r="L408" t="s">
        <v>506</v>
      </c>
      <c r="M408">
        <v>72</v>
      </c>
      <c r="N408" t="s">
        <v>507</v>
      </c>
    </row>
    <row r="409" spans="1:14" x14ac:dyDescent="0.25">
      <c r="A409" s="27">
        <v>729297</v>
      </c>
      <c r="B409" s="27" t="s">
        <v>508</v>
      </c>
      <c r="C409" s="54">
        <v>41752</v>
      </c>
      <c r="D409" s="56" t="str">
        <f>LEFT(_xlfn.NUMBERVALUE(TEXT(Table18[[#This Row],[Date]],"yyyy")),4)</f>
        <v>2014</v>
      </c>
      <c r="E409" s="27" t="s">
        <v>17</v>
      </c>
      <c r="F409" s="27" t="s">
        <v>716</v>
      </c>
      <c r="G409" s="27" t="s">
        <v>294</v>
      </c>
      <c r="H409" s="28" t="s">
        <v>221</v>
      </c>
      <c r="I409" t="s">
        <v>294</v>
      </c>
      <c r="J409" t="s">
        <v>505</v>
      </c>
      <c r="K409" t="s">
        <v>221</v>
      </c>
      <c r="L409" t="s">
        <v>506</v>
      </c>
      <c r="M409">
        <v>7</v>
      </c>
      <c r="N409" t="s">
        <v>507</v>
      </c>
    </row>
    <row r="410" spans="1:14" x14ac:dyDescent="0.25">
      <c r="A410" s="10">
        <v>729299</v>
      </c>
      <c r="B410" s="10" t="s">
        <v>508</v>
      </c>
      <c r="C410" s="53">
        <v>41753</v>
      </c>
      <c r="D410" s="56" t="str">
        <f>LEFT(_xlfn.NUMBERVALUE(TEXT(Table18[[#This Row],[Date]],"yyyy")),4)</f>
        <v>2014</v>
      </c>
      <c r="E410" s="10" t="s">
        <v>78</v>
      </c>
      <c r="F410" s="10" t="s">
        <v>715</v>
      </c>
      <c r="G410" s="10" t="s">
        <v>305</v>
      </c>
      <c r="H410" s="26" t="s">
        <v>259</v>
      </c>
      <c r="I410" t="s">
        <v>305</v>
      </c>
      <c r="J410" t="s">
        <v>505</v>
      </c>
      <c r="K410" t="s">
        <v>259</v>
      </c>
      <c r="L410" t="s">
        <v>506</v>
      </c>
      <c r="M410">
        <v>2</v>
      </c>
      <c r="N410" t="s">
        <v>507</v>
      </c>
    </row>
    <row r="411" spans="1:14" x14ac:dyDescent="0.25">
      <c r="A411" s="27">
        <v>729301</v>
      </c>
      <c r="B411" s="27" t="s">
        <v>508</v>
      </c>
      <c r="C411" s="54">
        <v>41754</v>
      </c>
      <c r="D411" s="56" t="str">
        <f>LEFT(_xlfn.NUMBERVALUE(TEXT(Table18[[#This Row],[Date]],"yyyy")),4)</f>
        <v>2014</v>
      </c>
      <c r="E411" s="27" t="s">
        <v>390</v>
      </c>
      <c r="F411" s="27" t="s">
        <v>716</v>
      </c>
      <c r="G411" s="27" t="s">
        <v>313</v>
      </c>
      <c r="H411" s="28" t="s">
        <v>242</v>
      </c>
      <c r="I411" t="s">
        <v>313</v>
      </c>
      <c r="J411" t="s">
        <v>514</v>
      </c>
      <c r="K411" t="s">
        <v>313</v>
      </c>
      <c r="L411" t="s">
        <v>506</v>
      </c>
      <c r="M411">
        <v>4</v>
      </c>
      <c r="N411" t="s">
        <v>507</v>
      </c>
    </row>
    <row r="412" spans="1:14" x14ac:dyDescent="0.25">
      <c r="A412" s="10">
        <v>729303</v>
      </c>
      <c r="B412" s="10" t="s">
        <v>508</v>
      </c>
      <c r="C412" s="53">
        <v>41754</v>
      </c>
      <c r="D412" s="56" t="str">
        <f>LEFT(_xlfn.NUMBERVALUE(TEXT(Table18[[#This Row],[Date]],"yyyy")),4)</f>
        <v>2014</v>
      </c>
      <c r="E412" s="10" t="s">
        <v>363</v>
      </c>
      <c r="F412" s="10" t="s">
        <v>716</v>
      </c>
      <c r="G412" s="10" t="s">
        <v>221</v>
      </c>
      <c r="H412" s="26" t="s">
        <v>275</v>
      </c>
      <c r="I412" t="s">
        <v>275</v>
      </c>
      <c r="J412" t="s">
        <v>514</v>
      </c>
      <c r="K412" t="s">
        <v>221</v>
      </c>
      <c r="L412" t="s">
        <v>521</v>
      </c>
      <c r="M412">
        <v>7</v>
      </c>
      <c r="N412" t="s">
        <v>507</v>
      </c>
    </row>
    <row r="413" spans="1:14" x14ac:dyDescent="0.25">
      <c r="A413" s="27">
        <v>729305</v>
      </c>
      <c r="B413" s="27" t="s">
        <v>712</v>
      </c>
      <c r="C413" s="54">
        <v>41755</v>
      </c>
      <c r="D413" s="56" t="str">
        <f>LEFT(_xlfn.NUMBERVALUE(TEXT(Table18[[#This Row],[Date]],"yyyy")),4)</f>
        <v>2014</v>
      </c>
      <c r="E413" s="27" t="s">
        <v>378</v>
      </c>
      <c r="F413" s="27" t="s">
        <v>713</v>
      </c>
      <c r="G413" s="27" t="s">
        <v>294</v>
      </c>
      <c r="H413" s="28" t="s">
        <v>305</v>
      </c>
      <c r="I413" t="s">
        <v>294</v>
      </c>
      <c r="J413" t="s">
        <v>505</v>
      </c>
      <c r="K413" t="s">
        <v>294</v>
      </c>
      <c r="L413" t="s">
        <v>521</v>
      </c>
      <c r="M413">
        <v>6</v>
      </c>
      <c r="N413" t="s">
        <v>507</v>
      </c>
    </row>
    <row r="414" spans="1:14" x14ac:dyDescent="0.25">
      <c r="A414" s="10">
        <v>729307</v>
      </c>
      <c r="B414" s="10" t="s">
        <v>712</v>
      </c>
      <c r="C414" s="53">
        <v>41755</v>
      </c>
      <c r="D414" s="56" t="str">
        <f>LEFT(_xlfn.NUMBERVALUE(TEXT(Table18[[#This Row],[Date]],"yyyy")),4)</f>
        <v>2014</v>
      </c>
      <c r="E414" s="10" t="s">
        <v>184</v>
      </c>
      <c r="F414" s="10" t="s">
        <v>713</v>
      </c>
      <c r="G414" s="10" t="s">
        <v>259</v>
      </c>
      <c r="H414" s="26" t="s">
        <v>285</v>
      </c>
      <c r="I414" t="s">
        <v>259</v>
      </c>
      <c r="J414" t="s">
        <v>505</v>
      </c>
      <c r="K414" t="s">
        <v>285</v>
      </c>
      <c r="L414" t="s">
        <v>506</v>
      </c>
      <c r="M414">
        <v>23</v>
      </c>
      <c r="N414" t="s">
        <v>507</v>
      </c>
    </row>
    <row r="415" spans="1:14" x14ac:dyDescent="0.25">
      <c r="A415" s="27">
        <v>729309</v>
      </c>
      <c r="B415" s="27" t="s">
        <v>508</v>
      </c>
      <c r="C415" s="54">
        <v>41756</v>
      </c>
      <c r="D415" s="56" t="str">
        <f>LEFT(_xlfn.NUMBERVALUE(TEXT(Table18[[#This Row],[Date]],"yyyy")),4)</f>
        <v>2014</v>
      </c>
      <c r="E415" s="27" t="s">
        <v>357</v>
      </c>
      <c r="F415" s="27" t="s">
        <v>715</v>
      </c>
      <c r="G415" s="27" t="s">
        <v>242</v>
      </c>
      <c r="H415" s="28" t="s">
        <v>275</v>
      </c>
      <c r="I415" t="s">
        <v>275</v>
      </c>
      <c r="J415" t="s">
        <v>514</v>
      </c>
      <c r="K415" t="s">
        <v>242</v>
      </c>
      <c r="L415" t="s">
        <v>521</v>
      </c>
      <c r="M415">
        <v>6</v>
      </c>
      <c r="N415" t="s">
        <v>507</v>
      </c>
    </row>
    <row r="416" spans="1:14" x14ac:dyDescent="0.25">
      <c r="A416" s="10">
        <v>729311</v>
      </c>
      <c r="B416" s="10" t="s">
        <v>508</v>
      </c>
      <c r="C416" s="53">
        <v>41756</v>
      </c>
      <c r="D416" s="56" t="str">
        <f>LEFT(_xlfn.NUMBERVALUE(TEXT(Table18[[#This Row],[Date]],"yyyy")),4)</f>
        <v>2014</v>
      </c>
      <c r="E416" s="10" t="s">
        <v>619</v>
      </c>
      <c r="F416" s="10" t="s">
        <v>715</v>
      </c>
      <c r="G416" s="10" t="s">
        <v>313</v>
      </c>
      <c r="H416" s="26" t="s">
        <v>221</v>
      </c>
      <c r="I416" t="s">
        <v>313</v>
      </c>
      <c r="J416" t="s">
        <v>514</v>
      </c>
      <c r="K416" t="s">
        <v>221</v>
      </c>
      <c r="L416" t="s">
        <v>521</v>
      </c>
      <c r="M416">
        <v>5</v>
      </c>
      <c r="N416" t="s">
        <v>507</v>
      </c>
    </row>
    <row r="417" spans="1:14" x14ac:dyDescent="0.25">
      <c r="A417" s="27">
        <v>729313</v>
      </c>
      <c r="B417" s="27" t="s">
        <v>508</v>
      </c>
      <c r="C417" s="54">
        <v>41757</v>
      </c>
      <c r="D417" s="56" t="str">
        <f>LEFT(_xlfn.NUMBERVALUE(TEXT(Table18[[#This Row],[Date]],"yyyy")),4)</f>
        <v>2014</v>
      </c>
      <c r="E417" s="27" t="s">
        <v>184</v>
      </c>
      <c r="F417" s="27" t="s">
        <v>716</v>
      </c>
      <c r="G417" s="27" t="s">
        <v>285</v>
      </c>
      <c r="H417" s="28" t="s">
        <v>305</v>
      </c>
      <c r="I417" t="s">
        <v>285</v>
      </c>
      <c r="J417" t="s">
        <v>505</v>
      </c>
      <c r="K417" t="s">
        <v>285</v>
      </c>
      <c r="L417" t="s">
        <v>521</v>
      </c>
      <c r="M417">
        <v>5</v>
      </c>
      <c r="N417" t="s">
        <v>507</v>
      </c>
    </row>
    <row r="418" spans="1:14" x14ac:dyDescent="0.25">
      <c r="A418" s="10">
        <v>729315</v>
      </c>
      <c r="B418" s="10" t="s">
        <v>712</v>
      </c>
      <c r="C418" s="53">
        <v>41758</v>
      </c>
      <c r="D418" s="56" t="str">
        <f>LEFT(_xlfn.NUMBERVALUE(TEXT(Table18[[#This Row],[Date]],"yyyy")),4)</f>
        <v>2014</v>
      </c>
      <c r="E418" s="10" t="s">
        <v>700</v>
      </c>
      <c r="F418" s="10" t="s">
        <v>713</v>
      </c>
      <c r="G418" s="10" t="s">
        <v>259</v>
      </c>
      <c r="H418" s="26" t="s">
        <v>294</v>
      </c>
      <c r="I418" t="s">
        <v>294</v>
      </c>
      <c r="J418" t="s">
        <v>514</v>
      </c>
      <c r="K418" t="s">
        <v>294</v>
      </c>
      <c r="L418" t="s">
        <v>591</v>
      </c>
      <c r="M418" t="s">
        <v>508</v>
      </c>
      <c r="N418" t="s">
        <v>592</v>
      </c>
    </row>
    <row r="419" spans="1:14" x14ac:dyDescent="0.25">
      <c r="A419" s="27">
        <v>729317</v>
      </c>
      <c r="B419" s="27" t="s">
        <v>508</v>
      </c>
      <c r="C419" s="54">
        <v>41759</v>
      </c>
      <c r="D419" s="56" t="str">
        <f>LEFT(_xlfn.NUMBERVALUE(TEXT(Table18[[#This Row],[Date]],"yyyy")),4)</f>
        <v>2014</v>
      </c>
      <c r="E419" s="27" t="s">
        <v>166</v>
      </c>
      <c r="F419" s="27" t="s">
        <v>716</v>
      </c>
      <c r="G419" s="27" t="s">
        <v>275</v>
      </c>
      <c r="H419" s="28" t="s">
        <v>313</v>
      </c>
      <c r="I419" t="s">
        <v>275</v>
      </c>
      <c r="J419" t="s">
        <v>505</v>
      </c>
      <c r="K419" t="s">
        <v>313</v>
      </c>
      <c r="L419" t="s">
        <v>506</v>
      </c>
      <c r="M419">
        <v>15</v>
      </c>
      <c r="N419" t="s">
        <v>507</v>
      </c>
    </row>
    <row r="420" spans="1:14" x14ac:dyDescent="0.25">
      <c r="A420" s="10">
        <v>733971</v>
      </c>
      <c r="B420" s="10" t="s">
        <v>709</v>
      </c>
      <c r="C420" s="53">
        <v>41761</v>
      </c>
      <c r="D420" s="56" t="str">
        <f>LEFT(_xlfn.NUMBERVALUE(TEXT(Table18[[#This Row],[Date]],"yyyy")),4)</f>
        <v>2014</v>
      </c>
      <c r="E420" s="10" t="s">
        <v>17</v>
      </c>
      <c r="F420" s="10" t="s">
        <v>710</v>
      </c>
      <c r="G420" s="10" t="s">
        <v>221</v>
      </c>
      <c r="H420" s="26" t="s">
        <v>259</v>
      </c>
      <c r="I420" t="s">
        <v>221</v>
      </c>
      <c r="J420" t="s">
        <v>514</v>
      </c>
      <c r="K420" t="s">
        <v>221</v>
      </c>
      <c r="L420" t="s">
        <v>506</v>
      </c>
      <c r="M420">
        <v>34</v>
      </c>
      <c r="N420" t="s">
        <v>507</v>
      </c>
    </row>
    <row r="421" spans="1:14" x14ac:dyDescent="0.25">
      <c r="A421" s="27">
        <v>733973</v>
      </c>
      <c r="B421" s="27" t="s">
        <v>524</v>
      </c>
      <c r="C421" s="54">
        <v>41762</v>
      </c>
      <c r="D421" s="56" t="str">
        <f>LEFT(_xlfn.NUMBERVALUE(TEXT(Table18[[#This Row],[Date]],"yyyy")),4)</f>
        <v>2014</v>
      </c>
      <c r="E421" s="27" t="s">
        <v>717</v>
      </c>
      <c r="F421" s="27" t="s">
        <v>526</v>
      </c>
      <c r="G421" s="27" t="s">
        <v>275</v>
      </c>
      <c r="H421" s="28" t="s">
        <v>285</v>
      </c>
      <c r="I421" t="s">
        <v>285</v>
      </c>
      <c r="J421" t="s">
        <v>514</v>
      </c>
      <c r="K421" t="s">
        <v>275</v>
      </c>
      <c r="L421" t="s">
        <v>521</v>
      </c>
      <c r="M421">
        <v>5</v>
      </c>
      <c r="N421" t="s">
        <v>507</v>
      </c>
    </row>
    <row r="422" spans="1:14" x14ac:dyDescent="0.25">
      <c r="A422" s="10">
        <v>733975</v>
      </c>
      <c r="B422" s="10" t="s">
        <v>517</v>
      </c>
      <c r="C422" s="53">
        <v>41762</v>
      </c>
      <c r="D422" s="56" t="str">
        <f>LEFT(_xlfn.NUMBERVALUE(TEXT(Table18[[#This Row],[Date]],"yyyy")),4)</f>
        <v>2014</v>
      </c>
      <c r="E422" s="10" t="s">
        <v>54</v>
      </c>
      <c r="F422" s="10" t="s">
        <v>519</v>
      </c>
      <c r="G422" s="10" t="s">
        <v>242</v>
      </c>
      <c r="H422" s="26" t="s">
        <v>294</v>
      </c>
      <c r="I422" t="s">
        <v>294</v>
      </c>
      <c r="J422" t="s">
        <v>505</v>
      </c>
      <c r="K422" t="s">
        <v>294</v>
      </c>
      <c r="L422" t="s">
        <v>521</v>
      </c>
      <c r="M422">
        <v>7</v>
      </c>
      <c r="N422" t="s">
        <v>507</v>
      </c>
    </row>
    <row r="423" spans="1:14" x14ac:dyDescent="0.25">
      <c r="A423" s="27">
        <v>733977</v>
      </c>
      <c r="B423" s="27" t="s">
        <v>502</v>
      </c>
      <c r="C423" s="54">
        <v>41763</v>
      </c>
      <c r="D423" s="56" t="str">
        <f>LEFT(_xlfn.NUMBERVALUE(TEXT(Table18[[#This Row],[Date]],"yyyy")),4)</f>
        <v>2014</v>
      </c>
      <c r="E423" s="27" t="s">
        <v>147</v>
      </c>
      <c r="F423" s="27" t="s">
        <v>504</v>
      </c>
      <c r="G423" s="27" t="s">
        <v>305</v>
      </c>
      <c r="H423" s="28" t="s">
        <v>313</v>
      </c>
      <c r="I423" t="s">
        <v>305</v>
      </c>
      <c r="J423" t="s">
        <v>505</v>
      </c>
      <c r="K423" t="s">
        <v>305</v>
      </c>
      <c r="L423" t="s">
        <v>521</v>
      </c>
      <c r="M423">
        <v>4</v>
      </c>
      <c r="N423" t="s">
        <v>507</v>
      </c>
    </row>
    <row r="424" spans="1:14" x14ac:dyDescent="0.25">
      <c r="A424" s="10">
        <v>733979</v>
      </c>
      <c r="B424" s="10" t="s">
        <v>632</v>
      </c>
      <c r="C424" s="53">
        <v>41764</v>
      </c>
      <c r="D424" s="56" t="str">
        <f>LEFT(_xlfn.NUMBERVALUE(TEXT(Table18[[#This Row],[Date]],"yyyy")),4)</f>
        <v>2014</v>
      </c>
      <c r="E424" s="10" t="s">
        <v>378</v>
      </c>
      <c r="F424" s="10" t="s">
        <v>633</v>
      </c>
      <c r="G424" s="10" t="s">
        <v>294</v>
      </c>
      <c r="H424" s="26" t="s">
        <v>259</v>
      </c>
      <c r="I424" t="s">
        <v>259</v>
      </c>
      <c r="J424" t="s">
        <v>505</v>
      </c>
      <c r="K424" t="s">
        <v>294</v>
      </c>
      <c r="L424" t="s">
        <v>506</v>
      </c>
      <c r="M424">
        <v>10</v>
      </c>
      <c r="N424" t="s">
        <v>507</v>
      </c>
    </row>
    <row r="425" spans="1:14" x14ac:dyDescent="0.25">
      <c r="A425" s="27">
        <v>733981</v>
      </c>
      <c r="B425" s="27" t="s">
        <v>517</v>
      </c>
      <c r="C425" s="54">
        <v>41764</v>
      </c>
      <c r="D425" s="56" t="str">
        <f>LEFT(_xlfn.NUMBERVALUE(TEXT(Table18[[#This Row],[Date]],"yyyy")),4)</f>
        <v>2014</v>
      </c>
      <c r="E425" s="27" t="s">
        <v>619</v>
      </c>
      <c r="F425" s="27" t="s">
        <v>519</v>
      </c>
      <c r="G425" s="27" t="s">
        <v>242</v>
      </c>
      <c r="H425" s="28" t="s">
        <v>221</v>
      </c>
      <c r="I425" t="s">
        <v>221</v>
      </c>
      <c r="J425" t="s">
        <v>505</v>
      </c>
      <c r="K425" t="s">
        <v>221</v>
      </c>
      <c r="L425" t="s">
        <v>521</v>
      </c>
      <c r="M425">
        <v>8</v>
      </c>
      <c r="N425" t="s">
        <v>507</v>
      </c>
    </row>
    <row r="426" spans="1:14" x14ac:dyDescent="0.25">
      <c r="A426" s="10">
        <v>733983</v>
      </c>
      <c r="B426" s="10" t="s">
        <v>524</v>
      </c>
      <c r="C426" s="53">
        <v>41765</v>
      </c>
      <c r="D426" s="56" t="str">
        <f>LEFT(_xlfn.NUMBERVALUE(TEXT(Table18[[#This Row],[Date]],"yyyy")),4)</f>
        <v>2014</v>
      </c>
      <c r="E426" s="10" t="s">
        <v>93</v>
      </c>
      <c r="F426" s="10" t="s">
        <v>526</v>
      </c>
      <c r="G426" s="10" t="s">
        <v>275</v>
      </c>
      <c r="H426" s="26" t="s">
        <v>305</v>
      </c>
      <c r="I426" t="s">
        <v>305</v>
      </c>
      <c r="J426" t="s">
        <v>505</v>
      </c>
      <c r="K426" t="s">
        <v>275</v>
      </c>
      <c r="L426" t="s">
        <v>506</v>
      </c>
      <c r="M426">
        <v>19</v>
      </c>
      <c r="N426" t="s">
        <v>507</v>
      </c>
    </row>
    <row r="427" spans="1:14" x14ac:dyDescent="0.25">
      <c r="A427" s="27">
        <v>733985</v>
      </c>
      <c r="B427" s="27" t="s">
        <v>517</v>
      </c>
      <c r="C427" s="54">
        <v>41766</v>
      </c>
      <c r="D427" s="56" t="str">
        <f>LEFT(_xlfn.NUMBERVALUE(TEXT(Table18[[#This Row],[Date]],"yyyy")),4)</f>
        <v>2014</v>
      </c>
      <c r="E427" s="27" t="s">
        <v>614</v>
      </c>
      <c r="F427" s="27" t="s">
        <v>519</v>
      </c>
      <c r="G427" s="27" t="s">
        <v>242</v>
      </c>
      <c r="H427" s="28" t="s">
        <v>259</v>
      </c>
      <c r="I427" t="s">
        <v>242</v>
      </c>
      <c r="J427" t="s">
        <v>514</v>
      </c>
      <c r="K427" t="s">
        <v>259</v>
      </c>
      <c r="L427" t="s">
        <v>521</v>
      </c>
      <c r="M427">
        <v>8</v>
      </c>
      <c r="N427" t="s">
        <v>507</v>
      </c>
    </row>
    <row r="428" spans="1:14" x14ac:dyDescent="0.25">
      <c r="A428" s="10">
        <v>733987</v>
      </c>
      <c r="B428" s="10" t="s">
        <v>635</v>
      </c>
      <c r="C428" s="53">
        <v>41766</v>
      </c>
      <c r="D428" s="56" t="str">
        <f>LEFT(_xlfn.NUMBERVALUE(TEXT(Table18[[#This Row],[Date]],"yyyy")),4)</f>
        <v>2014</v>
      </c>
      <c r="E428" s="10" t="s">
        <v>150</v>
      </c>
      <c r="F428" s="10" t="s">
        <v>637</v>
      </c>
      <c r="G428" s="10" t="s">
        <v>285</v>
      </c>
      <c r="H428" s="26" t="s">
        <v>221</v>
      </c>
      <c r="I428" t="s">
        <v>221</v>
      </c>
      <c r="J428" t="s">
        <v>505</v>
      </c>
      <c r="K428" t="s">
        <v>285</v>
      </c>
      <c r="L428" t="s">
        <v>506</v>
      </c>
      <c r="M428">
        <v>44</v>
      </c>
      <c r="N428" t="s">
        <v>507</v>
      </c>
    </row>
    <row r="429" spans="1:14" x14ac:dyDescent="0.25">
      <c r="A429" s="27">
        <v>733989</v>
      </c>
      <c r="B429" s="27" t="s">
        <v>632</v>
      </c>
      <c r="C429" s="54">
        <v>41767</v>
      </c>
      <c r="D429" s="56" t="str">
        <f>LEFT(_xlfn.NUMBERVALUE(TEXT(Table18[[#This Row],[Date]],"yyyy")),4)</f>
        <v>2014</v>
      </c>
      <c r="E429" s="27" t="s">
        <v>166</v>
      </c>
      <c r="F429" s="27" t="s">
        <v>633</v>
      </c>
      <c r="G429" s="27" t="s">
        <v>294</v>
      </c>
      <c r="H429" s="28" t="s">
        <v>313</v>
      </c>
      <c r="I429" t="s">
        <v>294</v>
      </c>
      <c r="J429" t="s">
        <v>505</v>
      </c>
      <c r="K429" t="s">
        <v>313</v>
      </c>
      <c r="L429" t="s">
        <v>506</v>
      </c>
      <c r="M429">
        <v>32</v>
      </c>
      <c r="N429" t="s">
        <v>507</v>
      </c>
    </row>
    <row r="430" spans="1:14" x14ac:dyDescent="0.25">
      <c r="A430" s="10">
        <v>733991</v>
      </c>
      <c r="B430" s="10" t="s">
        <v>502</v>
      </c>
      <c r="C430" s="53">
        <v>41768</v>
      </c>
      <c r="D430" s="56" t="str">
        <f>LEFT(_xlfn.NUMBERVALUE(TEXT(Table18[[#This Row],[Date]],"yyyy")),4)</f>
        <v>2014</v>
      </c>
      <c r="E430" s="10" t="s">
        <v>184</v>
      </c>
      <c r="F430" s="10" t="s">
        <v>504</v>
      </c>
      <c r="G430" s="10" t="s">
        <v>305</v>
      </c>
      <c r="H430" s="26" t="s">
        <v>285</v>
      </c>
      <c r="I430" t="s">
        <v>305</v>
      </c>
      <c r="J430" t="s">
        <v>505</v>
      </c>
      <c r="K430" t="s">
        <v>285</v>
      </c>
      <c r="L430" t="s">
        <v>506</v>
      </c>
      <c r="M430">
        <v>32</v>
      </c>
      <c r="N430" t="s">
        <v>507</v>
      </c>
    </row>
    <row r="431" spans="1:14" x14ac:dyDescent="0.25">
      <c r="A431" s="27">
        <v>733993</v>
      </c>
      <c r="B431" s="27" t="s">
        <v>517</v>
      </c>
      <c r="C431" s="54">
        <v>41769</v>
      </c>
      <c r="D431" s="56" t="str">
        <f>LEFT(_xlfn.NUMBERVALUE(TEXT(Table18[[#This Row],[Date]],"yyyy")),4)</f>
        <v>2014</v>
      </c>
      <c r="E431" s="27" t="s">
        <v>391</v>
      </c>
      <c r="F431" s="27" t="s">
        <v>519</v>
      </c>
      <c r="G431" s="27" t="s">
        <v>242</v>
      </c>
      <c r="H431" s="28" t="s">
        <v>313</v>
      </c>
      <c r="I431" t="s">
        <v>313</v>
      </c>
      <c r="J431" t="s">
        <v>505</v>
      </c>
      <c r="K431" t="s">
        <v>313</v>
      </c>
      <c r="L431" t="s">
        <v>521</v>
      </c>
      <c r="M431">
        <v>8</v>
      </c>
      <c r="N431" t="s">
        <v>507</v>
      </c>
    </row>
    <row r="432" spans="1:14" x14ac:dyDescent="0.25">
      <c r="A432" s="10">
        <v>733995</v>
      </c>
      <c r="B432" s="10" t="s">
        <v>524</v>
      </c>
      <c r="C432" s="53">
        <v>41769</v>
      </c>
      <c r="D432" s="56" t="str">
        <f>LEFT(_xlfn.NUMBERVALUE(TEXT(Table18[[#This Row],[Date]],"yyyy")),4)</f>
        <v>2014</v>
      </c>
      <c r="E432" s="10" t="s">
        <v>619</v>
      </c>
      <c r="F432" s="10" t="s">
        <v>526</v>
      </c>
      <c r="G432" s="10" t="s">
        <v>275</v>
      </c>
      <c r="H432" s="26" t="s">
        <v>221</v>
      </c>
      <c r="I432" t="s">
        <v>221</v>
      </c>
      <c r="J432" t="s">
        <v>505</v>
      </c>
      <c r="K432" t="s">
        <v>221</v>
      </c>
      <c r="L432" t="s">
        <v>521</v>
      </c>
      <c r="M432">
        <v>4</v>
      </c>
      <c r="N432" t="s">
        <v>507</v>
      </c>
    </row>
    <row r="433" spans="1:14" x14ac:dyDescent="0.25">
      <c r="A433" s="27">
        <v>733997</v>
      </c>
      <c r="B433" s="27" t="s">
        <v>635</v>
      </c>
      <c r="C433" s="54">
        <v>41770</v>
      </c>
      <c r="D433" s="56" t="str">
        <f>LEFT(_xlfn.NUMBERVALUE(TEXT(Table18[[#This Row],[Date]],"yyyy")),4)</f>
        <v>2014</v>
      </c>
      <c r="E433" s="27" t="s">
        <v>614</v>
      </c>
      <c r="F433" s="27" t="s">
        <v>637</v>
      </c>
      <c r="G433" s="27" t="s">
        <v>285</v>
      </c>
      <c r="H433" s="28" t="s">
        <v>259</v>
      </c>
      <c r="I433" t="s">
        <v>259</v>
      </c>
      <c r="J433" t="s">
        <v>505</v>
      </c>
      <c r="K433" t="s">
        <v>259</v>
      </c>
      <c r="L433" t="s">
        <v>521</v>
      </c>
      <c r="M433">
        <v>9</v>
      </c>
      <c r="N433" t="s">
        <v>507</v>
      </c>
    </row>
    <row r="434" spans="1:14" x14ac:dyDescent="0.25">
      <c r="A434" s="10">
        <v>733999</v>
      </c>
      <c r="B434" s="10" t="s">
        <v>502</v>
      </c>
      <c r="C434" s="53">
        <v>41770</v>
      </c>
      <c r="D434" s="56" t="str">
        <f>LEFT(_xlfn.NUMBERVALUE(TEXT(Table18[[#This Row],[Date]],"yyyy")),4)</f>
        <v>2014</v>
      </c>
      <c r="E434" s="10" t="s">
        <v>700</v>
      </c>
      <c r="F434" s="10" t="s">
        <v>504</v>
      </c>
      <c r="G434" s="10" t="s">
        <v>305</v>
      </c>
      <c r="H434" s="26" t="s">
        <v>294</v>
      </c>
      <c r="I434" t="s">
        <v>305</v>
      </c>
      <c r="J434" t="s">
        <v>514</v>
      </c>
      <c r="K434" t="s">
        <v>294</v>
      </c>
      <c r="L434" t="s">
        <v>521</v>
      </c>
      <c r="M434">
        <v>5</v>
      </c>
      <c r="N434" t="s">
        <v>507</v>
      </c>
    </row>
    <row r="435" spans="1:14" x14ac:dyDescent="0.25">
      <c r="A435" s="27">
        <v>734001</v>
      </c>
      <c r="B435" s="27" t="s">
        <v>538</v>
      </c>
      <c r="C435" s="54">
        <v>41771</v>
      </c>
      <c r="D435" s="56" t="str">
        <f>LEFT(_xlfn.NUMBERVALUE(TEXT(Table18[[#This Row],[Date]],"yyyy")),4)</f>
        <v>2014</v>
      </c>
      <c r="E435" s="27" t="s">
        <v>1</v>
      </c>
      <c r="F435" s="27" t="s">
        <v>540</v>
      </c>
      <c r="G435" s="27" t="s">
        <v>313</v>
      </c>
      <c r="H435" s="28" t="s">
        <v>275</v>
      </c>
      <c r="I435" t="s">
        <v>313</v>
      </c>
      <c r="J435" t="s">
        <v>514</v>
      </c>
      <c r="K435" t="s">
        <v>275</v>
      </c>
      <c r="L435" t="s">
        <v>521</v>
      </c>
      <c r="M435">
        <v>7</v>
      </c>
      <c r="N435" t="s">
        <v>507</v>
      </c>
    </row>
    <row r="436" spans="1:14" x14ac:dyDescent="0.25">
      <c r="A436" s="10">
        <v>734003</v>
      </c>
      <c r="B436" s="10" t="s">
        <v>709</v>
      </c>
      <c r="C436" s="53">
        <v>41772</v>
      </c>
      <c r="D436" s="56" t="str">
        <f>LEFT(_xlfn.NUMBERVALUE(TEXT(Table18[[#This Row],[Date]],"yyyy")),4)</f>
        <v>2014</v>
      </c>
      <c r="E436" s="10" t="s">
        <v>17</v>
      </c>
      <c r="F436" s="10" t="s">
        <v>710</v>
      </c>
      <c r="G436" s="10" t="s">
        <v>221</v>
      </c>
      <c r="H436" s="26" t="s">
        <v>294</v>
      </c>
      <c r="I436" t="s">
        <v>294</v>
      </c>
      <c r="J436" t="s">
        <v>514</v>
      </c>
      <c r="K436" t="s">
        <v>221</v>
      </c>
      <c r="L436" t="s">
        <v>521</v>
      </c>
      <c r="M436">
        <v>5</v>
      </c>
      <c r="N436" t="s">
        <v>507</v>
      </c>
    </row>
    <row r="437" spans="1:14" x14ac:dyDescent="0.25">
      <c r="A437" s="27">
        <v>734005</v>
      </c>
      <c r="B437" s="27" t="s">
        <v>502</v>
      </c>
      <c r="C437" s="54">
        <v>41772</v>
      </c>
      <c r="D437" s="56" t="str">
        <f>LEFT(_xlfn.NUMBERVALUE(TEXT(Table18[[#This Row],[Date]],"yyyy")),4)</f>
        <v>2014</v>
      </c>
      <c r="E437" s="27" t="s">
        <v>425</v>
      </c>
      <c r="F437" s="27" t="s">
        <v>504</v>
      </c>
      <c r="G437" s="27" t="s">
        <v>305</v>
      </c>
      <c r="H437" s="28" t="s">
        <v>242</v>
      </c>
      <c r="I437" t="s">
        <v>242</v>
      </c>
      <c r="J437" t="s">
        <v>505</v>
      </c>
      <c r="K437" t="s">
        <v>305</v>
      </c>
      <c r="L437" t="s">
        <v>506</v>
      </c>
      <c r="M437">
        <v>16</v>
      </c>
      <c r="N437" t="s">
        <v>507</v>
      </c>
    </row>
    <row r="438" spans="1:14" x14ac:dyDescent="0.25">
      <c r="A438" s="10">
        <v>734007</v>
      </c>
      <c r="B438" s="10" t="s">
        <v>538</v>
      </c>
      <c r="C438" s="53">
        <v>41773</v>
      </c>
      <c r="D438" s="56" t="str">
        <f>LEFT(_xlfn.NUMBERVALUE(TEXT(Table18[[#This Row],[Date]],"yyyy")),4)</f>
        <v>2014</v>
      </c>
      <c r="E438" s="10" t="s">
        <v>190</v>
      </c>
      <c r="F438" s="10" t="s">
        <v>540</v>
      </c>
      <c r="G438" s="10" t="s">
        <v>313</v>
      </c>
      <c r="H438" s="26" t="s">
        <v>285</v>
      </c>
      <c r="I438" t="s">
        <v>285</v>
      </c>
      <c r="J438" t="s">
        <v>505</v>
      </c>
      <c r="K438" t="s">
        <v>285</v>
      </c>
      <c r="L438" t="s">
        <v>521</v>
      </c>
      <c r="M438">
        <v>6</v>
      </c>
      <c r="N438" t="s">
        <v>507</v>
      </c>
    </row>
    <row r="439" spans="1:14" x14ac:dyDescent="0.25">
      <c r="A439" s="27">
        <v>734009</v>
      </c>
      <c r="B439" s="27" t="s">
        <v>635</v>
      </c>
      <c r="C439" s="54">
        <v>41773</v>
      </c>
      <c r="D439" s="56" t="str">
        <f>LEFT(_xlfn.NUMBERVALUE(TEXT(Table18[[#This Row],[Date]],"yyyy")),4)</f>
        <v>2014</v>
      </c>
      <c r="E439" s="27" t="s">
        <v>19</v>
      </c>
      <c r="F439" s="27" t="s">
        <v>637</v>
      </c>
      <c r="G439" s="27" t="s">
        <v>259</v>
      </c>
      <c r="H439" s="28" t="s">
        <v>275</v>
      </c>
      <c r="I439" t="s">
        <v>259</v>
      </c>
      <c r="J439" t="s">
        <v>505</v>
      </c>
      <c r="K439" t="s">
        <v>259</v>
      </c>
      <c r="L439" t="s">
        <v>521</v>
      </c>
      <c r="M439">
        <v>6</v>
      </c>
      <c r="N439" t="s">
        <v>507</v>
      </c>
    </row>
    <row r="440" spans="1:14" x14ac:dyDescent="0.25">
      <c r="A440" s="10">
        <v>734011</v>
      </c>
      <c r="B440" s="10" t="s">
        <v>632</v>
      </c>
      <c r="C440" s="53">
        <v>41774</v>
      </c>
      <c r="D440" s="56" t="str">
        <f>LEFT(_xlfn.NUMBERVALUE(TEXT(Table18[[#This Row],[Date]],"yyyy")),4)</f>
        <v>2014</v>
      </c>
      <c r="E440" s="10" t="s">
        <v>25</v>
      </c>
      <c r="F440" s="10" t="s">
        <v>633</v>
      </c>
      <c r="G440" s="10" t="s">
        <v>294</v>
      </c>
      <c r="H440" s="26" t="s">
        <v>242</v>
      </c>
      <c r="I440" t="s">
        <v>242</v>
      </c>
      <c r="J440" t="s">
        <v>505</v>
      </c>
      <c r="K440" t="s">
        <v>294</v>
      </c>
      <c r="L440" t="s">
        <v>506</v>
      </c>
      <c r="M440">
        <v>62</v>
      </c>
      <c r="N440" t="s">
        <v>507</v>
      </c>
    </row>
    <row r="441" spans="1:14" x14ac:dyDescent="0.25">
      <c r="A441" s="27">
        <v>734013</v>
      </c>
      <c r="B441" s="27" t="s">
        <v>709</v>
      </c>
      <c r="C441" s="54">
        <v>41777</v>
      </c>
      <c r="D441" s="56" t="str">
        <f>LEFT(_xlfn.NUMBERVALUE(TEXT(Table18[[#This Row],[Date]],"yyyy")),4)</f>
        <v>2014</v>
      </c>
      <c r="E441" s="27" t="s">
        <v>147</v>
      </c>
      <c r="F441" s="27" t="s">
        <v>710</v>
      </c>
      <c r="G441" s="27" t="s">
        <v>221</v>
      </c>
      <c r="H441" s="28" t="s">
        <v>305</v>
      </c>
      <c r="I441" t="s">
        <v>221</v>
      </c>
      <c r="J441" t="s">
        <v>514</v>
      </c>
      <c r="K441" t="s">
        <v>305</v>
      </c>
      <c r="L441" t="s">
        <v>521</v>
      </c>
      <c r="M441">
        <v>5</v>
      </c>
      <c r="N441" t="s">
        <v>507</v>
      </c>
    </row>
    <row r="442" spans="1:14" x14ac:dyDescent="0.25">
      <c r="A442" s="10">
        <v>734015</v>
      </c>
      <c r="B442" s="10" t="s">
        <v>538</v>
      </c>
      <c r="C442" s="53">
        <v>41777</v>
      </c>
      <c r="D442" s="56" t="str">
        <f>LEFT(_xlfn.NUMBERVALUE(TEXT(Table18[[#This Row],[Date]],"yyyy")),4)</f>
        <v>2014</v>
      </c>
      <c r="E442" s="10" t="s">
        <v>45</v>
      </c>
      <c r="F442" s="10" t="s">
        <v>540</v>
      </c>
      <c r="G442" s="10" t="s">
        <v>313</v>
      </c>
      <c r="H442" s="26" t="s">
        <v>259</v>
      </c>
      <c r="I442" t="s">
        <v>313</v>
      </c>
      <c r="J442" t="s">
        <v>514</v>
      </c>
      <c r="K442" t="s">
        <v>259</v>
      </c>
      <c r="L442" t="s">
        <v>521</v>
      </c>
      <c r="M442">
        <v>7</v>
      </c>
      <c r="N442" t="s">
        <v>507</v>
      </c>
    </row>
    <row r="443" spans="1:14" x14ac:dyDescent="0.25">
      <c r="A443" s="27">
        <v>734017</v>
      </c>
      <c r="B443" s="27" t="s">
        <v>632</v>
      </c>
      <c r="C443" s="54">
        <v>41778</v>
      </c>
      <c r="D443" s="56" t="str">
        <f>LEFT(_xlfn.NUMBERVALUE(TEXT(Table18[[#This Row],[Date]],"yyyy")),4)</f>
        <v>2014</v>
      </c>
      <c r="E443" s="27" t="s">
        <v>512</v>
      </c>
      <c r="F443" s="27" t="s">
        <v>633</v>
      </c>
      <c r="G443" s="27" t="s">
        <v>294</v>
      </c>
      <c r="H443" s="28" t="s">
        <v>275</v>
      </c>
      <c r="I443" t="s">
        <v>275</v>
      </c>
      <c r="J443" t="s">
        <v>514</v>
      </c>
      <c r="K443" t="s">
        <v>275</v>
      </c>
      <c r="L443" t="s">
        <v>506</v>
      </c>
      <c r="M443">
        <v>25</v>
      </c>
      <c r="N443" t="s">
        <v>507</v>
      </c>
    </row>
    <row r="444" spans="1:14" x14ac:dyDescent="0.25">
      <c r="A444" s="10">
        <v>734019</v>
      </c>
      <c r="B444" s="10" t="s">
        <v>517</v>
      </c>
      <c r="C444" s="53">
        <v>41778</v>
      </c>
      <c r="D444" s="56" t="str">
        <f>LEFT(_xlfn.NUMBERVALUE(TEXT(Table18[[#This Row],[Date]],"yyyy")),4)</f>
        <v>2014</v>
      </c>
      <c r="E444" s="10" t="s">
        <v>26</v>
      </c>
      <c r="F444" s="10" t="s">
        <v>519</v>
      </c>
      <c r="G444" s="10" t="s">
        <v>242</v>
      </c>
      <c r="H444" s="26" t="s">
        <v>285</v>
      </c>
      <c r="I444" t="s">
        <v>285</v>
      </c>
      <c r="J444" t="s">
        <v>505</v>
      </c>
      <c r="K444" t="s">
        <v>285</v>
      </c>
      <c r="L444" t="s">
        <v>521</v>
      </c>
      <c r="M444">
        <v>4</v>
      </c>
      <c r="N444" t="s">
        <v>507</v>
      </c>
    </row>
    <row r="445" spans="1:14" x14ac:dyDescent="0.25">
      <c r="A445" s="27">
        <v>734021</v>
      </c>
      <c r="B445" s="27" t="s">
        <v>538</v>
      </c>
      <c r="C445" s="54">
        <v>41779</v>
      </c>
      <c r="D445" s="56" t="str">
        <f>LEFT(_xlfn.NUMBERVALUE(TEXT(Table18[[#This Row],[Date]],"yyyy")),4)</f>
        <v>2014</v>
      </c>
      <c r="E445" s="27" t="s">
        <v>168</v>
      </c>
      <c r="F445" s="27" t="s">
        <v>540</v>
      </c>
      <c r="G445" s="27" t="s">
        <v>313</v>
      </c>
      <c r="H445" s="28" t="s">
        <v>305</v>
      </c>
      <c r="I445" t="s">
        <v>305</v>
      </c>
      <c r="J445" t="s">
        <v>514</v>
      </c>
      <c r="K445" t="s">
        <v>313</v>
      </c>
      <c r="L445" t="s">
        <v>521</v>
      </c>
      <c r="M445">
        <v>7</v>
      </c>
      <c r="N445" t="s">
        <v>507</v>
      </c>
    </row>
    <row r="446" spans="1:14" x14ac:dyDescent="0.25">
      <c r="A446" s="10">
        <v>734023</v>
      </c>
      <c r="B446" s="10" t="s">
        <v>529</v>
      </c>
      <c r="C446" s="53">
        <v>41779</v>
      </c>
      <c r="D446" s="56" t="str">
        <f>LEFT(_xlfn.NUMBERVALUE(TEXT(Table18[[#This Row],[Date]],"yyyy")),4)</f>
        <v>2014</v>
      </c>
      <c r="E446" s="10" t="s">
        <v>19</v>
      </c>
      <c r="F446" s="10" t="s">
        <v>531</v>
      </c>
      <c r="G446" s="10" t="s">
        <v>259</v>
      </c>
      <c r="H446" s="26" t="s">
        <v>221</v>
      </c>
      <c r="I446" t="s">
        <v>259</v>
      </c>
      <c r="J446" t="s">
        <v>505</v>
      </c>
      <c r="K446" t="s">
        <v>259</v>
      </c>
      <c r="L446" t="s">
        <v>521</v>
      </c>
      <c r="M446">
        <v>8</v>
      </c>
      <c r="N446" t="s">
        <v>507</v>
      </c>
    </row>
    <row r="447" spans="1:14" x14ac:dyDescent="0.25">
      <c r="A447" s="27">
        <v>734025</v>
      </c>
      <c r="B447" s="27" t="s">
        <v>511</v>
      </c>
      <c r="C447" s="54">
        <v>41780</v>
      </c>
      <c r="D447" s="56" t="str">
        <f>LEFT(_xlfn.NUMBERVALUE(TEXT(Table18[[#This Row],[Date]],"yyyy")),4)</f>
        <v>2014</v>
      </c>
      <c r="E447" s="27" t="s">
        <v>720</v>
      </c>
      <c r="F447" s="27" t="s">
        <v>513</v>
      </c>
      <c r="G447" s="27" t="s">
        <v>285</v>
      </c>
      <c r="H447" s="28" t="s">
        <v>275</v>
      </c>
      <c r="I447" t="s">
        <v>275</v>
      </c>
      <c r="J447" t="s">
        <v>505</v>
      </c>
      <c r="K447" t="s">
        <v>275</v>
      </c>
      <c r="L447" t="s">
        <v>521</v>
      </c>
      <c r="M447">
        <v>7</v>
      </c>
      <c r="N447" t="s">
        <v>507</v>
      </c>
    </row>
    <row r="448" spans="1:14" x14ac:dyDescent="0.25">
      <c r="A448" s="10">
        <v>734027</v>
      </c>
      <c r="B448" s="10" t="s">
        <v>529</v>
      </c>
      <c r="C448" s="53">
        <v>41781</v>
      </c>
      <c r="D448" s="56" t="str">
        <f>LEFT(_xlfn.NUMBERVALUE(TEXT(Table18[[#This Row],[Date]],"yyyy")),4)</f>
        <v>2014</v>
      </c>
      <c r="E448" s="10" t="s">
        <v>19</v>
      </c>
      <c r="F448" s="10" t="s">
        <v>531</v>
      </c>
      <c r="G448" s="10" t="s">
        <v>259</v>
      </c>
      <c r="H448" s="26" t="s">
        <v>305</v>
      </c>
      <c r="I448" t="s">
        <v>305</v>
      </c>
      <c r="J448" t="s">
        <v>505</v>
      </c>
      <c r="K448" t="s">
        <v>259</v>
      </c>
      <c r="L448" t="s">
        <v>506</v>
      </c>
      <c r="M448">
        <v>30</v>
      </c>
      <c r="N448" t="s">
        <v>507</v>
      </c>
    </row>
    <row r="449" spans="1:14" x14ac:dyDescent="0.25">
      <c r="A449" s="27">
        <v>734029</v>
      </c>
      <c r="B449" s="27" t="s">
        <v>709</v>
      </c>
      <c r="C449" s="54">
        <v>41781</v>
      </c>
      <c r="D449" s="56" t="str">
        <f>LEFT(_xlfn.NUMBERVALUE(TEXT(Table18[[#This Row],[Date]],"yyyy")),4)</f>
        <v>2014</v>
      </c>
      <c r="E449" s="27" t="s">
        <v>168</v>
      </c>
      <c r="F449" s="27" t="s">
        <v>710</v>
      </c>
      <c r="G449" s="27" t="s">
        <v>221</v>
      </c>
      <c r="H449" s="28" t="s">
        <v>313</v>
      </c>
      <c r="I449" t="s">
        <v>313</v>
      </c>
      <c r="J449" t="s">
        <v>505</v>
      </c>
      <c r="K449" t="s">
        <v>313</v>
      </c>
      <c r="L449" t="s">
        <v>521</v>
      </c>
      <c r="M449">
        <v>6</v>
      </c>
      <c r="N449" t="s">
        <v>507</v>
      </c>
    </row>
    <row r="450" spans="1:14" x14ac:dyDescent="0.25">
      <c r="A450" s="10">
        <v>734031</v>
      </c>
      <c r="B450" s="10" t="s">
        <v>524</v>
      </c>
      <c r="C450" s="53">
        <v>41782</v>
      </c>
      <c r="D450" s="56" t="str">
        <f>LEFT(_xlfn.NUMBERVALUE(TEXT(Table18[[#This Row],[Date]],"yyyy")),4)</f>
        <v>2014</v>
      </c>
      <c r="E450" s="10" t="s">
        <v>512</v>
      </c>
      <c r="F450" s="10" t="s">
        <v>526</v>
      </c>
      <c r="G450" s="10" t="s">
        <v>275</v>
      </c>
      <c r="H450" s="26" t="s">
        <v>242</v>
      </c>
      <c r="I450" t="s">
        <v>242</v>
      </c>
      <c r="J450" t="s">
        <v>505</v>
      </c>
      <c r="K450" t="s">
        <v>275</v>
      </c>
      <c r="L450" t="s">
        <v>506</v>
      </c>
      <c r="M450">
        <v>15</v>
      </c>
      <c r="N450" t="s">
        <v>507</v>
      </c>
    </row>
    <row r="451" spans="1:14" x14ac:dyDescent="0.25">
      <c r="A451" s="27">
        <v>734033</v>
      </c>
      <c r="B451" s="27" t="s">
        <v>511</v>
      </c>
      <c r="C451" s="54">
        <v>41782</v>
      </c>
      <c r="D451" s="56" t="str">
        <f>LEFT(_xlfn.NUMBERVALUE(TEXT(Table18[[#This Row],[Date]],"yyyy")),4)</f>
        <v>2014</v>
      </c>
      <c r="E451" s="27" t="s">
        <v>556</v>
      </c>
      <c r="F451" s="27" t="s">
        <v>513</v>
      </c>
      <c r="G451" s="27" t="s">
        <v>285</v>
      </c>
      <c r="H451" s="28" t="s">
        <v>294</v>
      </c>
      <c r="I451" t="s">
        <v>294</v>
      </c>
      <c r="J451" t="s">
        <v>505</v>
      </c>
      <c r="K451" t="s">
        <v>285</v>
      </c>
      <c r="L451" t="s">
        <v>506</v>
      </c>
      <c r="M451">
        <v>16</v>
      </c>
      <c r="N451" t="s">
        <v>507</v>
      </c>
    </row>
    <row r="452" spans="1:14" x14ac:dyDescent="0.25">
      <c r="A452" s="10">
        <v>734035</v>
      </c>
      <c r="B452" s="10" t="s">
        <v>502</v>
      </c>
      <c r="C452" s="53">
        <v>41783</v>
      </c>
      <c r="D452" s="56" t="str">
        <f>LEFT(_xlfn.NUMBERVALUE(TEXT(Table18[[#This Row],[Date]],"yyyy")),4)</f>
        <v>2014</v>
      </c>
      <c r="E452" s="10" t="s">
        <v>15</v>
      </c>
      <c r="F452" s="10" t="s">
        <v>504</v>
      </c>
      <c r="G452" s="10" t="s">
        <v>305</v>
      </c>
      <c r="H452" s="26" t="s">
        <v>221</v>
      </c>
      <c r="I452" t="s">
        <v>221</v>
      </c>
      <c r="J452" t="s">
        <v>505</v>
      </c>
      <c r="K452" t="s">
        <v>221</v>
      </c>
      <c r="L452" t="s">
        <v>521</v>
      </c>
      <c r="M452">
        <v>8</v>
      </c>
      <c r="N452" t="s">
        <v>507</v>
      </c>
    </row>
    <row r="453" spans="1:14" x14ac:dyDescent="0.25">
      <c r="A453" s="27">
        <v>734037</v>
      </c>
      <c r="B453" s="27" t="s">
        <v>529</v>
      </c>
      <c r="C453" s="54">
        <v>41783</v>
      </c>
      <c r="D453" s="56" t="str">
        <f>LEFT(_xlfn.NUMBERVALUE(TEXT(Table18[[#This Row],[Date]],"yyyy")),4)</f>
        <v>2014</v>
      </c>
      <c r="E453" s="27" t="s">
        <v>445</v>
      </c>
      <c r="F453" s="27" t="s">
        <v>531</v>
      </c>
      <c r="G453" s="27" t="s">
        <v>259</v>
      </c>
      <c r="H453" s="28" t="s">
        <v>313</v>
      </c>
      <c r="I453" t="s">
        <v>259</v>
      </c>
      <c r="J453" t="s">
        <v>505</v>
      </c>
      <c r="K453" t="s">
        <v>259</v>
      </c>
      <c r="L453" t="s">
        <v>521</v>
      </c>
      <c r="M453">
        <v>4</v>
      </c>
      <c r="N453" t="s">
        <v>507</v>
      </c>
    </row>
    <row r="454" spans="1:14" x14ac:dyDescent="0.25">
      <c r="A454" s="10">
        <v>734039</v>
      </c>
      <c r="B454" s="10" t="s">
        <v>511</v>
      </c>
      <c r="C454" s="53">
        <v>41784</v>
      </c>
      <c r="D454" s="56" t="str">
        <f>LEFT(_xlfn.NUMBERVALUE(TEXT(Table18[[#This Row],[Date]],"yyyy")),4)</f>
        <v>2014</v>
      </c>
      <c r="E454" s="10" t="s">
        <v>136</v>
      </c>
      <c r="F454" s="10" t="s">
        <v>513</v>
      </c>
      <c r="G454" s="10" t="s">
        <v>285</v>
      </c>
      <c r="H454" s="26" t="s">
        <v>242</v>
      </c>
      <c r="I454" t="s">
        <v>285</v>
      </c>
      <c r="J454" t="s">
        <v>505</v>
      </c>
      <c r="K454" t="s">
        <v>285</v>
      </c>
      <c r="L454" t="s">
        <v>521</v>
      </c>
      <c r="M454">
        <v>7</v>
      </c>
      <c r="N454" t="s">
        <v>507</v>
      </c>
    </row>
    <row r="455" spans="1:14" x14ac:dyDescent="0.25">
      <c r="A455" s="27">
        <v>734041</v>
      </c>
      <c r="B455" s="27" t="s">
        <v>524</v>
      </c>
      <c r="C455" s="54">
        <v>41784</v>
      </c>
      <c r="D455" s="56" t="str">
        <f>LEFT(_xlfn.NUMBERVALUE(TEXT(Table18[[#This Row],[Date]],"yyyy")),4)</f>
        <v>2014</v>
      </c>
      <c r="E455" s="27" t="s">
        <v>717</v>
      </c>
      <c r="F455" s="27" t="s">
        <v>526</v>
      </c>
      <c r="G455" s="27" t="s">
        <v>275</v>
      </c>
      <c r="H455" s="28" t="s">
        <v>294</v>
      </c>
      <c r="I455" t="s">
        <v>275</v>
      </c>
      <c r="J455" t="s">
        <v>505</v>
      </c>
      <c r="K455" t="s">
        <v>275</v>
      </c>
      <c r="L455" t="s">
        <v>521</v>
      </c>
      <c r="M455">
        <v>5</v>
      </c>
      <c r="N455" t="s">
        <v>507</v>
      </c>
    </row>
    <row r="456" spans="1:14" x14ac:dyDescent="0.25">
      <c r="A456" s="10">
        <v>734043</v>
      </c>
      <c r="B456" s="10" t="s">
        <v>529</v>
      </c>
      <c r="C456" s="53">
        <v>41786</v>
      </c>
      <c r="D456" s="56" t="str">
        <f>LEFT(_xlfn.NUMBERVALUE(TEXT(Table18[[#This Row],[Date]],"yyyy")),4)</f>
        <v>2014</v>
      </c>
      <c r="E456" s="10" t="s">
        <v>45</v>
      </c>
      <c r="F456" s="10" t="s">
        <v>531</v>
      </c>
      <c r="G456" s="10" t="s">
        <v>285</v>
      </c>
      <c r="H456" s="26" t="s">
        <v>259</v>
      </c>
      <c r="I456" t="s">
        <v>285</v>
      </c>
      <c r="J456" t="s">
        <v>505</v>
      </c>
      <c r="K456" t="s">
        <v>259</v>
      </c>
      <c r="L456" t="s">
        <v>506</v>
      </c>
      <c r="M456">
        <v>28</v>
      </c>
      <c r="N456" t="s">
        <v>507</v>
      </c>
    </row>
    <row r="457" spans="1:14" x14ac:dyDescent="0.25">
      <c r="A457" s="27">
        <v>734045</v>
      </c>
      <c r="B457" s="27" t="s">
        <v>524</v>
      </c>
      <c r="C457" s="54">
        <v>41787</v>
      </c>
      <c r="D457" s="56" t="str">
        <f>LEFT(_xlfn.NUMBERVALUE(TEXT(Table18[[#This Row],[Date]],"yyyy")),4)</f>
        <v>2014</v>
      </c>
      <c r="E457" s="27" t="s">
        <v>20</v>
      </c>
      <c r="F457" s="27" t="s">
        <v>629</v>
      </c>
      <c r="G457" s="27" t="s">
        <v>221</v>
      </c>
      <c r="H457" s="28" t="s">
        <v>275</v>
      </c>
      <c r="I457" t="s">
        <v>221</v>
      </c>
      <c r="J457" t="s">
        <v>505</v>
      </c>
      <c r="K457" t="s">
        <v>221</v>
      </c>
      <c r="L457" t="s">
        <v>521</v>
      </c>
      <c r="M457">
        <v>7</v>
      </c>
      <c r="N457" t="s">
        <v>507</v>
      </c>
    </row>
    <row r="458" spans="1:14" x14ac:dyDescent="0.25">
      <c r="A458" s="10">
        <v>734047</v>
      </c>
      <c r="B458" s="10" t="s">
        <v>524</v>
      </c>
      <c r="C458" s="53">
        <v>41789</v>
      </c>
      <c r="D458" s="56" t="str">
        <f>LEFT(_xlfn.NUMBERVALUE(TEXT(Table18[[#This Row],[Date]],"yyyy")),4)</f>
        <v>2014</v>
      </c>
      <c r="E458" s="10" t="s">
        <v>539</v>
      </c>
      <c r="F458" s="10" t="s">
        <v>526</v>
      </c>
      <c r="G458" s="10" t="s">
        <v>221</v>
      </c>
      <c r="H458" s="26" t="s">
        <v>285</v>
      </c>
      <c r="I458" t="s">
        <v>221</v>
      </c>
      <c r="J458" t="s">
        <v>505</v>
      </c>
      <c r="K458" t="s">
        <v>285</v>
      </c>
      <c r="L458" t="s">
        <v>506</v>
      </c>
      <c r="M458">
        <v>24</v>
      </c>
      <c r="N458" t="s">
        <v>507</v>
      </c>
    </row>
    <row r="459" spans="1:14" x14ac:dyDescent="0.25">
      <c r="A459" s="27">
        <v>734049</v>
      </c>
      <c r="B459" s="27" t="s">
        <v>502</v>
      </c>
      <c r="C459" s="54">
        <v>41791</v>
      </c>
      <c r="D459" s="56" t="str">
        <f>LEFT(_xlfn.NUMBERVALUE(TEXT(Table18[[#This Row],[Date]],"yyyy")),4)</f>
        <v>2014</v>
      </c>
      <c r="E459" s="27" t="s">
        <v>176</v>
      </c>
      <c r="F459" s="27" t="s">
        <v>504</v>
      </c>
      <c r="G459" s="27" t="s">
        <v>259</v>
      </c>
      <c r="H459" s="28" t="s">
        <v>285</v>
      </c>
      <c r="I459" t="s">
        <v>259</v>
      </c>
      <c r="J459" t="s">
        <v>505</v>
      </c>
      <c r="K459" t="s">
        <v>259</v>
      </c>
      <c r="L459" t="s">
        <v>521</v>
      </c>
      <c r="M459">
        <v>3</v>
      </c>
      <c r="N459" t="s">
        <v>507</v>
      </c>
    </row>
    <row r="460" spans="1:14" x14ac:dyDescent="0.25">
      <c r="A460" s="10">
        <v>829705</v>
      </c>
      <c r="B460" s="10" t="s">
        <v>529</v>
      </c>
      <c r="C460" s="53">
        <v>42102</v>
      </c>
      <c r="D460" s="56" t="str">
        <f>LEFT(_xlfn.NUMBERVALUE(TEXT(Table18[[#This Row],[Date]],"yyyy")),4)</f>
        <v>2015</v>
      </c>
      <c r="E460" s="10" t="s">
        <v>687</v>
      </c>
      <c r="F460" s="10" t="s">
        <v>531</v>
      </c>
      <c r="G460" s="10" t="s">
        <v>259</v>
      </c>
      <c r="H460" s="26" t="s">
        <v>275</v>
      </c>
      <c r="I460" t="s">
        <v>259</v>
      </c>
      <c r="J460" t="s">
        <v>505</v>
      </c>
      <c r="K460" t="s">
        <v>259</v>
      </c>
      <c r="L460" t="s">
        <v>521</v>
      </c>
      <c r="M460">
        <v>7</v>
      </c>
      <c r="N460" t="s">
        <v>507</v>
      </c>
    </row>
    <row r="461" spans="1:14" x14ac:dyDescent="0.25">
      <c r="A461" s="27">
        <v>829707</v>
      </c>
      <c r="B461" s="27" t="s">
        <v>543</v>
      </c>
      <c r="C461" s="54">
        <v>42103</v>
      </c>
      <c r="D461" s="56" t="str">
        <f>LEFT(_xlfn.NUMBERVALUE(TEXT(Table18[[#This Row],[Date]],"yyyy")),4)</f>
        <v>2015</v>
      </c>
      <c r="E461" s="27" t="s">
        <v>563</v>
      </c>
      <c r="F461" s="27" t="s">
        <v>545</v>
      </c>
      <c r="G461" s="27" t="s">
        <v>221</v>
      </c>
      <c r="H461" s="28" t="s">
        <v>242</v>
      </c>
      <c r="I461" t="s">
        <v>242</v>
      </c>
      <c r="J461" t="s">
        <v>505</v>
      </c>
      <c r="K461" t="s">
        <v>221</v>
      </c>
      <c r="L461" t="s">
        <v>506</v>
      </c>
      <c r="M461">
        <v>1</v>
      </c>
      <c r="N461" t="s">
        <v>507</v>
      </c>
    </row>
    <row r="462" spans="1:14" x14ac:dyDescent="0.25">
      <c r="A462" s="10">
        <v>829709</v>
      </c>
      <c r="B462" s="10" t="s">
        <v>684</v>
      </c>
      <c r="C462" s="53">
        <v>42104</v>
      </c>
      <c r="D462" s="56" t="str">
        <f>LEFT(_xlfn.NUMBERVALUE(TEXT(Table18[[#This Row],[Date]],"yyyy")),4)</f>
        <v>2015</v>
      </c>
      <c r="E462" s="10" t="s">
        <v>700</v>
      </c>
      <c r="F462" s="10" t="s">
        <v>721</v>
      </c>
      <c r="G462" s="10" t="s">
        <v>285</v>
      </c>
      <c r="H462" s="26" t="s">
        <v>294</v>
      </c>
      <c r="I462" t="s">
        <v>285</v>
      </c>
      <c r="J462" t="s">
        <v>505</v>
      </c>
      <c r="K462" t="s">
        <v>294</v>
      </c>
      <c r="L462" t="s">
        <v>506</v>
      </c>
      <c r="M462">
        <v>26</v>
      </c>
      <c r="N462" t="s">
        <v>507</v>
      </c>
    </row>
    <row r="463" spans="1:14" x14ac:dyDescent="0.25">
      <c r="A463" s="27">
        <v>829711</v>
      </c>
      <c r="B463" s="27" t="s">
        <v>543</v>
      </c>
      <c r="C463" s="54">
        <v>42105</v>
      </c>
      <c r="D463" s="56" t="str">
        <f>LEFT(_xlfn.NUMBERVALUE(TEXT(Table18[[#This Row],[Date]],"yyyy")),4)</f>
        <v>2015</v>
      </c>
      <c r="E463" s="27" t="s">
        <v>503</v>
      </c>
      <c r="F463" s="27" t="s">
        <v>545</v>
      </c>
      <c r="G463" s="27" t="s">
        <v>221</v>
      </c>
      <c r="H463" s="28" t="s">
        <v>313</v>
      </c>
      <c r="I463" t="s">
        <v>221</v>
      </c>
      <c r="J463" t="s">
        <v>514</v>
      </c>
      <c r="K463" t="s">
        <v>221</v>
      </c>
      <c r="L463" t="s">
        <v>506</v>
      </c>
      <c r="M463">
        <v>45</v>
      </c>
      <c r="N463" t="s">
        <v>507</v>
      </c>
    </row>
    <row r="464" spans="1:14" x14ac:dyDescent="0.25">
      <c r="A464" s="10">
        <v>829713</v>
      </c>
      <c r="B464" s="10" t="s">
        <v>529</v>
      </c>
      <c r="C464" s="53">
        <v>42105</v>
      </c>
      <c r="D464" s="56" t="str">
        <f>LEFT(_xlfn.NUMBERVALUE(TEXT(Table18[[#This Row],[Date]],"yyyy")),4)</f>
        <v>2015</v>
      </c>
      <c r="E464" s="10" t="s">
        <v>98</v>
      </c>
      <c r="F464" s="10" t="s">
        <v>531</v>
      </c>
      <c r="G464" s="10" t="s">
        <v>259</v>
      </c>
      <c r="H464" s="26" t="s">
        <v>305</v>
      </c>
      <c r="I464" t="s">
        <v>305</v>
      </c>
      <c r="J464" t="s">
        <v>505</v>
      </c>
      <c r="K464" t="s">
        <v>305</v>
      </c>
      <c r="L464" t="s">
        <v>521</v>
      </c>
      <c r="M464">
        <v>3</v>
      </c>
      <c r="N464" t="s">
        <v>507</v>
      </c>
    </row>
    <row r="465" spans="1:14" x14ac:dyDescent="0.25">
      <c r="A465" s="27">
        <v>829715</v>
      </c>
      <c r="B465" s="27" t="s">
        <v>517</v>
      </c>
      <c r="C465" s="54">
        <v>42106</v>
      </c>
      <c r="D465" s="56" t="str">
        <f>LEFT(_xlfn.NUMBERVALUE(TEXT(Table18[[#This Row],[Date]],"yyyy")),4)</f>
        <v>2015</v>
      </c>
      <c r="E465" s="27" t="s">
        <v>101</v>
      </c>
      <c r="F465" s="27" t="s">
        <v>519</v>
      </c>
      <c r="G465" s="27" t="s">
        <v>242</v>
      </c>
      <c r="H465" s="28" t="s">
        <v>294</v>
      </c>
      <c r="I465" t="s">
        <v>294</v>
      </c>
      <c r="J465" t="s">
        <v>505</v>
      </c>
      <c r="K465" t="s">
        <v>294</v>
      </c>
      <c r="L465" t="s">
        <v>521</v>
      </c>
      <c r="M465">
        <v>3</v>
      </c>
      <c r="N465" t="s">
        <v>507</v>
      </c>
    </row>
    <row r="466" spans="1:14" x14ac:dyDescent="0.25">
      <c r="A466" s="10">
        <v>829717</v>
      </c>
      <c r="B466" s="10" t="s">
        <v>524</v>
      </c>
      <c r="C466" s="53">
        <v>42106</v>
      </c>
      <c r="D466" s="56" t="str">
        <f>LEFT(_xlfn.NUMBERVALUE(TEXT(Table18[[#This Row],[Date]],"yyyy")),4)</f>
        <v>2015</v>
      </c>
      <c r="E466" s="10" t="s">
        <v>724</v>
      </c>
      <c r="F466" s="10" t="s">
        <v>526</v>
      </c>
      <c r="G466" s="10" t="s">
        <v>275</v>
      </c>
      <c r="H466" s="26" t="s">
        <v>285</v>
      </c>
      <c r="I466" t="s">
        <v>275</v>
      </c>
      <c r="J466" t="s">
        <v>505</v>
      </c>
      <c r="K466" t="s">
        <v>285</v>
      </c>
      <c r="L466" t="s">
        <v>506</v>
      </c>
      <c r="M466">
        <v>18</v>
      </c>
      <c r="N466" t="s">
        <v>507</v>
      </c>
    </row>
    <row r="467" spans="1:14" x14ac:dyDescent="0.25">
      <c r="A467" s="27">
        <v>829719</v>
      </c>
      <c r="B467" s="27" t="s">
        <v>502</v>
      </c>
      <c r="C467" s="54">
        <v>42107</v>
      </c>
      <c r="D467" s="56" t="str">
        <f>LEFT(_xlfn.NUMBERVALUE(TEXT(Table18[[#This Row],[Date]],"yyyy")),4)</f>
        <v>2015</v>
      </c>
      <c r="E467" s="27" t="s">
        <v>168</v>
      </c>
      <c r="F467" s="27" t="s">
        <v>504</v>
      </c>
      <c r="G467" s="27" t="s">
        <v>305</v>
      </c>
      <c r="H467" s="28" t="s">
        <v>313</v>
      </c>
      <c r="I467" t="s">
        <v>313</v>
      </c>
      <c r="J467" t="s">
        <v>505</v>
      </c>
      <c r="K467" t="s">
        <v>313</v>
      </c>
      <c r="L467" t="s">
        <v>521</v>
      </c>
      <c r="M467">
        <v>8</v>
      </c>
      <c r="N467" t="s">
        <v>507</v>
      </c>
    </row>
    <row r="468" spans="1:14" x14ac:dyDescent="0.25">
      <c r="A468" s="10">
        <v>829721</v>
      </c>
      <c r="B468" s="10" t="s">
        <v>632</v>
      </c>
      <c r="C468" s="53">
        <v>42108</v>
      </c>
      <c r="D468" s="56" t="str">
        <f>LEFT(_xlfn.NUMBERVALUE(TEXT(Table18[[#This Row],[Date]],"yyyy")),4)</f>
        <v>2015</v>
      </c>
      <c r="E468" s="10" t="s">
        <v>41</v>
      </c>
      <c r="F468" s="10" t="s">
        <v>633</v>
      </c>
      <c r="G468" s="10" t="s">
        <v>294</v>
      </c>
      <c r="H468" s="26" t="s">
        <v>275</v>
      </c>
      <c r="I468" t="s">
        <v>275</v>
      </c>
      <c r="J468" t="s">
        <v>514</v>
      </c>
      <c r="K468" t="s">
        <v>294</v>
      </c>
      <c r="L468" t="s">
        <v>521</v>
      </c>
      <c r="M468">
        <v>7</v>
      </c>
      <c r="N468" t="s">
        <v>507</v>
      </c>
    </row>
    <row r="469" spans="1:14" x14ac:dyDescent="0.25">
      <c r="A469" s="27">
        <v>829723</v>
      </c>
      <c r="B469" s="27" t="s">
        <v>529</v>
      </c>
      <c r="C469" s="54">
        <v>42124</v>
      </c>
      <c r="D469" s="56" t="str">
        <f>LEFT(_xlfn.NUMBERVALUE(TEXT(Table18[[#This Row],[Date]],"yyyy")),4)</f>
        <v>2015</v>
      </c>
      <c r="E469" s="27" t="s">
        <v>47</v>
      </c>
      <c r="F469" s="27" t="s">
        <v>531</v>
      </c>
      <c r="G469" s="27" t="s">
        <v>259</v>
      </c>
      <c r="H469" s="28" t="s">
        <v>221</v>
      </c>
      <c r="I469" t="s">
        <v>259</v>
      </c>
      <c r="J469" t="s">
        <v>505</v>
      </c>
      <c r="K469" t="s">
        <v>259</v>
      </c>
      <c r="L469" t="s">
        <v>521</v>
      </c>
      <c r="M469">
        <v>7</v>
      </c>
      <c r="N469" t="s">
        <v>507</v>
      </c>
    </row>
    <row r="470" spans="1:14" x14ac:dyDescent="0.25">
      <c r="A470" s="10">
        <v>829725</v>
      </c>
      <c r="B470" s="10" t="s">
        <v>684</v>
      </c>
      <c r="C470" s="53">
        <v>42109</v>
      </c>
      <c r="D470" s="56" t="str">
        <f>LEFT(_xlfn.NUMBERVALUE(TEXT(Table18[[#This Row],[Date]],"yyyy")),4)</f>
        <v>2015</v>
      </c>
      <c r="E470" s="10" t="s">
        <v>110</v>
      </c>
      <c r="F470" s="10" t="s">
        <v>721</v>
      </c>
      <c r="G470" s="10" t="s">
        <v>285</v>
      </c>
      <c r="H470" s="26" t="s">
        <v>242</v>
      </c>
      <c r="I470" t="s">
        <v>285</v>
      </c>
      <c r="J470" t="s">
        <v>514</v>
      </c>
      <c r="K470" t="s">
        <v>242</v>
      </c>
      <c r="L470" t="s">
        <v>521</v>
      </c>
      <c r="M470">
        <v>5</v>
      </c>
      <c r="N470" t="s">
        <v>507</v>
      </c>
    </row>
    <row r="471" spans="1:14" x14ac:dyDescent="0.25">
      <c r="A471" s="27">
        <v>829727</v>
      </c>
      <c r="B471" s="27" t="s">
        <v>681</v>
      </c>
      <c r="C471" s="54">
        <v>42110</v>
      </c>
      <c r="D471" s="56" t="str">
        <f>LEFT(_xlfn.NUMBERVALUE(TEXT(Table18[[#This Row],[Date]],"yyyy")),4)</f>
        <v>2015</v>
      </c>
      <c r="E471" s="27" t="s">
        <v>25</v>
      </c>
      <c r="F471" s="27" t="s">
        <v>682</v>
      </c>
      <c r="G471" s="27" t="s">
        <v>313</v>
      </c>
      <c r="H471" s="28" t="s">
        <v>294</v>
      </c>
      <c r="I471" t="s">
        <v>294</v>
      </c>
      <c r="J471" t="s">
        <v>505</v>
      </c>
      <c r="K471" t="s">
        <v>294</v>
      </c>
      <c r="L471" t="s">
        <v>521</v>
      </c>
      <c r="M471">
        <v>6</v>
      </c>
      <c r="N471" t="s">
        <v>507</v>
      </c>
    </row>
    <row r="472" spans="1:14" x14ac:dyDescent="0.25">
      <c r="A472" s="10">
        <v>829729</v>
      </c>
      <c r="B472" s="10" t="s">
        <v>524</v>
      </c>
      <c r="C472" s="53">
        <v>42111</v>
      </c>
      <c r="D472" s="56" t="str">
        <f>LEFT(_xlfn.NUMBERVALUE(TEXT(Table18[[#This Row],[Date]],"yyyy")),4)</f>
        <v>2015</v>
      </c>
      <c r="E472" s="10" t="s">
        <v>563</v>
      </c>
      <c r="F472" s="10" t="s">
        <v>526</v>
      </c>
      <c r="G472" s="10" t="s">
        <v>275</v>
      </c>
      <c r="H472" s="26" t="s">
        <v>221</v>
      </c>
      <c r="I472" t="s">
        <v>275</v>
      </c>
      <c r="J472" t="s">
        <v>514</v>
      </c>
      <c r="K472" t="s">
        <v>221</v>
      </c>
      <c r="L472" t="s">
        <v>521</v>
      </c>
      <c r="M472">
        <v>6</v>
      </c>
      <c r="N472" t="s">
        <v>507</v>
      </c>
    </row>
    <row r="473" spans="1:14" x14ac:dyDescent="0.25">
      <c r="A473" s="27">
        <v>829731</v>
      </c>
      <c r="B473" s="27" t="s">
        <v>681</v>
      </c>
      <c r="C473" s="54">
        <v>42112</v>
      </c>
      <c r="D473" s="56" t="str">
        <f>LEFT(_xlfn.NUMBERVALUE(TEXT(Table18[[#This Row],[Date]],"yyyy")),4)</f>
        <v>2015</v>
      </c>
      <c r="E473" s="27" t="s">
        <v>605</v>
      </c>
      <c r="F473" s="27" t="s">
        <v>682</v>
      </c>
      <c r="G473" s="27" t="s">
        <v>313</v>
      </c>
      <c r="H473" s="28" t="s">
        <v>242</v>
      </c>
      <c r="I473" t="s">
        <v>242</v>
      </c>
      <c r="J473" t="s">
        <v>514</v>
      </c>
      <c r="K473" t="s">
        <v>242</v>
      </c>
      <c r="L473" t="s">
        <v>506</v>
      </c>
      <c r="M473">
        <v>4</v>
      </c>
      <c r="N473" t="s">
        <v>507</v>
      </c>
    </row>
    <row r="474" spans="1:14" x14ac:dyDescent="0.25">
      <c r="A474" s="10">
        <v>829733</v>
      </c>
      <c r="B474" s="10" t="s">
        <v>684</v>
      </c>
      <c r="C474" s="53">
        <v>42112</v>
      </c>
      <c r="D474" s="56" t="str">
        <f>LEFT(_xlfn.NUMBERVALUE(TEXT(Table18[[#This Row],[Date]],"yyyy")),4)</f>
        <v>2015</v>
      </c>
      <c r="E474" s="10" t="s">
        <v>47</v>
      </c>
      <c r="F474" s="10" t="s">
        <v>721</v>
      </c>
      <c r="G474" s="10" t="s">
        <v>285</v>
      </c>
      <c r="H474" s="26" t="s">
        <v>259</v>
      </c>
      <c r="I474" t="s">
        <v>259</v>
      </c>
      <c r="J474" t="s">
        <v>505</v>
      </c>
      <c r="K474" t="s">
        <v>259</v>
      </c>
      <c r="L474" t="s">
        <v>521</v>
      </c>
      <c r="M474">
        <v>4</v>
      </c>
      <c r="N474" t="s">
        <v>507</v>
      </c>
    </row>
    <row r="475" spans="1:14" x14ac:dyDescent="0.25">
      <c r="A475" s="27">
        <v>829735</v>
      </c>
      <c r="B475" s="27" t="s">
        <v>632</v>
      </c>
      <c r="C475" s="54">
        <v>42113</v>
      </c>
      <c r="D475" s="56" t="str">
        <f>LEFT(_xlfn.NUMBERVALUE(TEXT(Table18[[#This Row],[Date]],"yyyy")),4)</f>
        <v>2015</v>
      </c>
      <c r="E475" s="27" t="s">
        <v>25</v>
      </c>
      <c r="F475" s="27" t="s">
        <v>633</v>
      </c>
      <c r="G475" s="27" t="s">
        <v>294</v>
      </c>
      <c r="H475" s="28" t="s">
        <v>221</v>
      </c>
      <c r="I475" t="s">
        <v>221</v>
      </c>
      <c r="J475" t="s">
        <v>514</v>
      </c>
      <c r="K475" t="s">
        <v>294</v>
      </c>
      <c r="L475" t="s">
        <v>521</v>
      </c>
      <c r="M475">
        <v>8</v>
      </c>
      <c r="N475" t="s">
        <v>507</v>
      </c>
    </row>
    <row r="476" spans="1:14" x14ac:dyDescent="0.25">
      <c r="A476" s="10">
        <v>829737</v>
      </c>
      <c r="B476" s="10" t="s">
        <v>502</v>
      </c>
      <c r="C476" s="53">
        <v>42113</v>
      </c>
      <c r="D476" s="56" t="str">
        <f>LEFT(_xlfn.NUMBERVALUE(TEXT(Table18[[#This Row],[Date]],"yyyy")),4)</f>
        <v>2015</v>
      </c>
      <c r="E476" s="10" t="s">
        <v>52</v>
      </c>
      <c r="F476" s="10" t="s">
        <v>504</v>
      </c>
      <c r="G476" s="10" t="s">
        <v>305</v>
      </c>
      <c r="H476" s="26" t="s">
        <v>275</v>
      </c>
      <c r="I476" t="s">
        <v>305</v>
      </c>
      <c r="J476" t="s">
        <v>505</v>
      </c>
      <c r="K476" t="s">
        <v>275</v>
      </c>
      <c r="L476" t="s">
        <v>506</v>
      </c>
      <c r="M476">
        <v>18</v>
      </c>
      <c r="N476" t="s">
        <v>507</v>
      </c>
    </row>
    <row r="477" spans="1:14" x14ac:dyDescent="0.25">
      <c r="A477" s="27">
        <v>829739</v>
      </c>
      <c r="B477" s="27" t="s">
        <v>517</v>
      </c>
      <c r="C477" s="54">
        <v>42114</v>
      </c>
      <c r="D477" s="56" t="str">
        <f>LEFT(_xlfn.NUMBERVALUE(TEXT(Table18[[#This Row],[Date]],"yyyy")),4)</f>
        <v>2015</v>
      </c>
      <c r="E477" s="27" t="s">
        <v>45</v>
      </c>
      <c r="F477" s="27" t="s">
        <v>519</v>
      </c>
      <c r="G477" s="27" t="s">
        <v>242</v>
      </c>
      <c r="H477" s="28" t="s">
        <v>259</v>
      </c>
      <c r="I477" t="s">
        <v>259</v>
      </c>
      <c r="J477" t="s">
        <v>505</v>
      </c>
      <c r="K477" t="s">
        <v>259</v>
      </c>
      <c r="L477" t="s">
        <v>521</v>
      </c>
      <c r="M477">
        <v>6</v>
      </c>
      <c r="N477" t="s">
        <v>507</v>
      </c>
    </row>
    <row r="478" spans="1:14" x14ac:dyDescent="0.25">
      <c r="A478" s="10">
        <v>829741</v>
      </c>
      <c r="B478" s="10" t="s">
        <v>632</v>
      </c>
      <c r="C478" s="53">
        <v>42115</v>
      </c>
      <c r="D478" s="56" t="str">
        <f>LEFT(_xlfn.NUMBERVALUE(TEXT(Table18[[#This Row],[Date]],"yyyy")),4)</f>
        <v>2015</v>
      </c>
      <c r="E478" s="10" t="s">
        <v>556</v>
      </c>
      <c r="F478" s="10" t="s">
        <v>633</v>
      </c>
      <c r="G478" s="10" t="s">
        <v>294</v>
      </c>
      <c r="H478" s="26" t="s">
        <v>285</v>
      </c>
      <c r="I478" t="s">
        <v>285</v>
      </c>
      <c r="J478" t="s">
        <v>505</v>
      </c>
      <c r="K478" t="s">
        <v>285</v>
      </c>
      <c r="L478" t="s">
        <v>591</v>
      </c>
      <c r="M478" t="s">
        <v>508</v>
      </c>
      <c r="N478" t="s">
        <v>592</v>
      </c>
    </row>
    <row r="479" spans="1:14" x14ac:dyDescent="0.25">
      <c r="A479" s="27">
        <v>829743</v>
      </c>
      <c r="B479" s="27" t="s">
        <v>681</v>
      </c>
      <c r="C479" s="54">
        <v>42116</v>
      </c>
      <c r="D479" s="56" t="str">
        <f>LEFT(_xlfn.NUMBERVALUE(TEXT(Table18[[#This Row],[Date]],"yyyy")),4)</f>
        <v>2015</v>
      </c>
      <c r="E479" s="27" t="s">
        <v>168</v>
      </c>
      <c r="F479" s="27" t="s">
        <v>682</v>
      </c>
      <c r="G479" s="27" t="s">
        <v>313</v>
      </c>
      <c r="H479" s="28" t="s">
        <v>259</v>
      </c>
      <c r="I479" t="s">
        <v>259</v>
      </c>
      <c r="J479" t="s">
        <v>505</v>
      </c>
      <c r="K479" t="s">
        <v>313</v>
      </c>
      <c r="L479" t="s">
        <v>506</v>
      </c>
      <c r="M479">
        <v>16</v>
      </c>
      <c r="N479" t="s">
        <v>507</v>
      </c>
    </row>
    <row r="480" spans="1:14" x14ac:dyDescent="0.25">
      <c r="A480" s="10">
        <v>829745</v>
      </c>
      <c r="B480" s="10" t="s">
        <v>502</v>
      </c>
      <c r="C480" s="53">
        <v>42116</v>
      </c>
      <c r="D480" s="56" t="str">
        <f>LEFT(_xlfn.NUMBERVALUE(TEXT(Table18[[#This Row],[Date]],"yyyy")),4)</f>
        <v>2015</v>
      </c>
      <c r="E480" s="10" t="s">
        <v>20</v>
      </c>
      <c r="F480" s="10" t="s">
        <v>504</v>
      </c>
      <c r="G480" s="10" t="s">
        <v>305</v>
      </c>
      <c r="H480" s="26" t="s">
        <v>221</v>
      </c>
      <c r="I480" t="s">
        <v>305</v>
      </c>
      <c r="J480" t="s">
        <v>505</v>
      </c>
      <c r="K480" t="s">
        <v>221</v>
      </c>
      <c r="L480" t="s">
        <v>506</v>
      </c>
      <c r="M480">
        <v>27</v>
      </c>
      <c r="N480" t="s">
        <v>507</v>
      </c>
    </row>
    <row r="481" spans="1:14" x14ac:dyDescent="0.25">
      <c r="A481" s="27">
        <v>829747</v>
      </c>
      <c r="B481" s="27" t="s">
        <v>517</v>
      </c>
      <c r="C481" s="54">
        <v>42117</v>
      </c>
      <c r="D481" s="56" t="str">
        <f>LEFT(_xlfn.NUMBERVALUE(TEXT(Table18[[#This Row],[Date]],"yyyy")),4)</f>
        <v>2015</v>
      </c>
      <c r="E481" s="27" t="s">
        <v>42</v>
      </c>
      <c r="F481" s="27" t="s">
        <v>519</v>
      </c>
      <c r="G481" s="27" t="s">
        <v>242</v>
      </c>
      <c r="H481" s="28" t="s">
        <v>275</v>
      </c>
      <c r="I481" t="s">
        <v>275</v>
      </c>
      <c r="J481" t="s">
        <v>505</v>
      </c>
      <c r="K481" t="s">
        <v>242</v>
      </c>
      <c r="L481" t="s">
        <v>506</v>
      </c>
      <c r="M481">
        <v>37</v>
      </c>
      <c r="N481" t="s">
        <v>507</v>
      </c>
    </row>
    <row r="482" spans="1:14" x14ac:dyDescent="0.25">
      <c r="A482" s="10">
        <v>829749</v>
      </c>
      <c r="B482" s="10" t="s">
        <v>632</v>
      </c>
      <c r="C482" s="53">
        <v>42118</v>
      </c>
      <c r="D482" s="56" t="str">
        <f>LEFT(_xlfn.NUMBERVALUE(TEXT(Table18[[#This Row],[Date]],"yyyy")),4)</f>
        <v>2015</v>
      </c>
      <c r="E482" s="10" t="s">
        <v>726</v>
      </c>
      <c r="F482" s="10" t="s">
        <v>633</v>
      </c>
      <c r="G482" s="10" t="s">
        <v>294</v>
      </c>
      <c r="H482" s="26" t="s">
        <v>305</v>
      </c>
      <c r="I482" t="s">
        <v>305</v>
      </c>
      <c r="J482" t="s">
        <v>505</v>
      </c>
      <c r="K482" t="s">
        <v>305</v>
      </c>
      <c r="L482" t="s">
        <v>521</v>
      </c>
      <c r="M482">
        <v>9</v>
      </c>
      <c r="N482" t="s">
        <v>507</v>
      </c>
    </row>
    <row r="483" spans="1:14" x14ac:dyDescent="0.25">
      <c r="A483" s="27">
        <v>829751</v>
      </c>
      <c r="B483" s="27" t="s">
        <v>524</v>
      </c>
      <c r="C483" s="54">
        <v>42119</v>
      </c>
      <c r="D483" s="56" t="str">
        <f>LEFT(_xlfn.NUMBERVALUE(TEXT(Table18[[#This Row],[Date]],"yyyy")),4)</f>
        <v>2015</v>
      </c>
      <c r="E483" s="27" t="s">
        <v>386</v>
      </c>
      <c r="F483" s="27" t="s">
        <v>526</v>
      </c>
      <c r="G483" s="27" t="s">
        <v>275</v>
      </c>
      <c r="H483" s="28" t="s">
        <v>313</v>
      </c>
      <c r="I483" t="s">
        <v>275</v>
      </c>
      <c r="J483" t="s">
        <v>514</v>
      </c>
      <c r="K483" t="s">
        <v>275</v>
      </c>
      <c r="L483" t="s">
        <v>506</v>
      </c>
      <c r="M483">
        <v>20</v>
      </c>
      <c r="N483" t="s">
        <v>507</v>
      </c>
    </row>
    <row r="484" spans="1:14" x14ac:dyDescent="0.25">
      <c r="A484" s="10">
        <v>829753</v>
      </c>
      <c r="B484" s="10" t="s">
        <v>543</v>
      </c>
      <c r="C484" s="53">
        <v>42119</v>
      </c>
      <c r="D484" s="56" t="str">
        <f>LEFT(_xlfn.NUMBERVALUE(TEXT(Table18[[#This Row],[Date]],"yyyy")),4)</f>
        <v>2015</v>
      </c>
      <c r="E484" s="10" t="s">
        <v>503</v>
      </c>
      <c r="F484" s="10" t="s">
        <v>545</v>
      </c>
      <c r="G484" s="10" t="s">
        <v>221</v>
      </c>
      <c r="H484" s="26" t="s">
        <v>285</v>
      </c>
      <c r="I484" t="s">
        <v>221</v>
      </c>
      <c r="J484" t="s">
        <v>514</v>
      </c>
      <c r="K484" t="s">
        <v>221</v>
      </c>
      <c r="L484" t="s">
        <v>506</v>
      </c>
      <c r="M484">
        <v>97</v>
      </c>
      <c r="N484" t="s">
        <v>507</v>
      </c>
    </row>
    <row r="485" spans="1:14" x14ac:dyDescent="0.25">
      <c r="A485" s="27">
        <v>829757</v>
      </c>
      <c r="B485" s="27" t="s">
        <v>517</v>
      </c>
      <c r="C485" s="54">
        <v>42120</v>
      </c>
      <c r="D485" s="56" t="str">
        <f>LEFT(_xlfn.NUMBERVALUE(TEXT(Table18[[#This Row],[Date]],"yyyy")),4)</f>
        <v>2015</v>
      </c>
      <c r="E485" s="27" t="s">
        <v>389</v>
      </c>
      <c r="F485" s="27" t="s">
        <v>519</v>
      </c>
      <c r="G485" s="27" t="s">
        <v>242</v>
      </c>
      <c r="H485" s="28" t="s">
        <v>305</v>
      </c>
      <c r="I485" t="s">
        <v>305</v>
      </c>
      <c r="J485" t="s">
        <v>505</v>
      </c>
      <c r="K485" t="s">
        <v>305</v>
      </c>
      <c r="L485" t="s">
        <v>521</v>
      </c>
      <c r="M485">
        <v>10</v>
      </c>
      <c r="N485" t="s">
        <v>507</v>
      </c>
    </row>
    <row r="486" spans="1:14" x14ac:dyDescent="0.25">
      <c r="A486" s="10">
        <v>829759</v>
      </c>
      <c r="B486" s="10" t="s">
        <v>511</v>
      </c>
      <c r="C486" s="53">
        <v>42121</v>
      </c>
      <c r="D486" s="56" t="str">
        <f>LEFT(_xlfn.NUMBERVALUE(TEXT(Table18[[#This Row],[Date]],"yyyy")),4)</f>
        <v>2015</v>
      </c>
      <c r="E486" s="10" t="s">
        <v>96</v>
      </c>
      <c r="F486" s="10" t="s">
        <v>513</v>
      </c>
      <c r="G486" s="10" t="s">
        <v>285</v>
      </c>
      <c r="H486" s="26" t="s">
        <v>313</v>
      </c>
      <c r="I486" t="s">
        <v>285</v>
      </c>
      <c r="J486" t="s">
        <v>505</v>
      </c>
      <c r="K486" t="s">
        <v>313</v>
      </c>
      <c r="L486" t="s">
        <v>506</v>
      </c>
      <c r="M486">
        <v>20</v>
      </c>
      <c r="N486" t="s">
        <v>507</v>
      </c>
    </row>
    <row r="487" spans="1:14" x14ac:dyDescent="0.25">
      <c r="A487" s="27">
        <v>829761</v>
      </c>
      <c r="B487" s="27" t="s">
        <v>529</v>
      </c>
      <c r="C487" s="54">
        <v>42131</v>
      </c>
      <c r="D487" s="56" t="str">
        <f>LEFT(_xlfn.NUMBERVALUE(TEXT(Table18[[#This Row],[Date]],"yyyy")),4)</f>
        <v>2015</v>
      </c>
      <c r="E487" s="27" t="s">
        <v>90</v>
      </c>
      <c r="F487" s="27" t="s">
        <v>531</v>
      </c>
      <c r="G487" s="27" t="s">
        <v>259</v>
      </c>
      <c r="H487" s="28" t="s">
        <v>242</v>
      </c>
      <c r="I487" t="s">
        <v>259</v>
      </c>
      <c r="J487" t="s">
        <v>514</v>
      </c>
      <c r="K487" t="s">
        <v>259</v>
      </c>
      <c r="L487" t="s">
        <v>506</v>
      </c>
      <c r="M487">
        <v>13</v>
      </c>
      <c r="N487" t="s">
        <v>507</v>
      </c>
    </row>
    <row r="488" spans="1:14" x14ac:dyDescent="0.25">
      <c r="A488" s="10">
        <v>829763</v>
      </c>
      <c r="B488" s="10" t="s">
        <v>502</v>
      </c>
      <c r="C488" s="53">
        <v>42123</v>
      </c>
      <c r="D488" s="56" t="str">
        <f>LEFT(_xlfn.NUMBERVALUE(TEXT(Table18[[#This Row],[Date]],"yyyy")),4)</f>
        <v>2015</v>
      </c>
      <c r="E488" s="10" t="s">
        <v>508</v>
      </c>
      <c r="F488" s="10" t="s">
        <v>504</v>
      </c>
      <c r="G488" s="10" t="s">
        <v>305</v>
      </c>
      <c r="H488" s="26" t="s">
        <v>294</v>
      </c>
      <c r="I488" t="s">
        <v>294</v>
      </c>
      <c r="J488" t="s">
        <v>505</v>
      </c>
      <c r="K488" t="s">
        <v>508</v>
      </c>
      <c r="L488" t="s">
        <v>508</v>
      </c>
      <c r="M488" t="s">
        <v>508</v>
      </c>
      <c r="N488" t="s">
        <v>508</v>
      </c>
    </row>
    <row r="489" spans="1:14" x14ac:dyDescent="0.25">
      <c r="A489" s="27">
        <v>829765</v>
      </c>
      <c r="B489" s="27" t="s">
        <v>543</v>
      </c>
      <c r="C489" s="54">
        <v>42122</v>
      </c>
      <c r="D489" s="56" t="str">
        <f>LEFT(_xlfn.NUMBERVALUE(TEXT(Table18[[#This Row],[Date]],"yyyy")),4)</f>
        <v>2015</v>
      </c>
      <c r="E489" s="27" t="s">
        <v>3</v>
      </c>
      <c r="F489" s="27" t="s">
        <v>545</v>
      </c>
      <c r="G489" s="27" t="s">
        <v>221</v>
      </c>
      <c r="H489" s="28" t="s">
        <v>259</v>
      </c>
      <c r="I489" t="s">
        <v>259</v>
      </c>
      <c r="J489" t="s">
        <v>505</v>
      </c>
      <c r="K489" t="s">
        <v>221</v>
      </c>
      <c r="L489" t="s">
        <v>506</v>
      </c>
      <c r="M489">
        <v>2</v>
      </c>
      <c r="N489" t="s">
        <v>507</v>
      </c>
    </row>
    <row r="490" spans="1:14" x14ac:dyDescent="0.25">
      <c r="A490" s="10">
        <v>829767</v>
      </c>
      <c r="B490" s="10" t="s">
        <v>517</v>
      </c>
      <c r="C490" s="53">
        <v>42125</v>
      </c>
      <c r="D490" s="56" t="str">
        <f>LEFT(_xlfn.NUMBERVALUE(TEXT(Table18[[#This Row],[Date]],"yyyy")),4)</f>
        <v>2015</v>
      </c>
      <c r="E490" s="10" t="s">
        <v>89</v>
      </c>
      <c r="F490" s="10" t="s">
        <v>519</v>
      </c>
      <c r="G490" s="10" t="s">
        <v>242</v>
      </c>
      <c r="H490" s="26" t="s">
        <v>285</v>
      </c>
      <c r="I490" t="s">
        <v>242</v>
      </c>
      <c r="J490" t="s">
        <v>505</v>
      </c>
      <c r="K490" t="s">
        <v>242</v>
      </c>
      <c r="L490" t="s">
        <v>521</v>
      </c>
      <c r="M490">
        <v>9</v>
      </c>
      <c r="N490" t="s">
        <v>507</v>
      </c>
    </row>
    <row r="491" spans="1:14" x14ac:dyDescent="0.25">
      <c r="A491" s="27">
        <v>829769</v>
      </c>
      <c r="B491" s="27" t="s">
        <v>524</v>
      </c>
      <c r="C491" s="54">
        <v>42125</v>
      </c>
      <c r="D491" s="56" t="str">
        <f>LEFT(_xlfn.NUMBERVALUE(TEXT(Table18[[#This Row],[Date]],"yyyy")),4)</f>
        <v>2015</v>
      </c>
      <c r="E491" s="27" t="s">
        <v>1</v>
      </c>
      <c r="F491" s="27" t="s">
        <v>526</v>
      </c>
      <c r="G491" s="27" t="s">
        <v>275</v>
      </c>
      <c r="H491" s="28" t="s">
        <v>294</v>
      </c>
      <c r="I491" t="s">
        <v>294</v>
      </c>
      <c r="J491" t="s">
        <v>505</v>
      </c>
      <c r="K491" t="s">
        <v>275</v>
      </c>
      <c r="L491" t="s">
        <v>506</v>
      </c>
      <c r="M491">
        <v>8</v>
      </c>
      <c r="N491" t="s">
        <v>507</v>
      </c>
    </row>
    <row r="492" spans="1:14" x14ac:dyDescent="0.25">
      <c r="A492" s="10">
        <v>829771</v>
      </c>
      <c r="B492" s="10" t="s">
        <v>502</v>
      </c>
      <c r="C492" s="53">
        <v>42126</v>
      </c>
      <c r="D492" s="56" t="str">
        <f>LEFT(_xlfn.NUMBERVALUE(TEXT(Table18[[#This Row],[Date]],"yyyy")),4)</f>
        <v>2015</v>
      </c>
      <c r="E492" s="10" t="s">
        <v>111</v>
      </c>
      <c r="F492" s="10" t="s">
        <v>504</v>
      </c>
      <c r="G492" s="10" t="s">
        <v>305</v>
      </c>
      <c r="H492" s="26" t="s">
        <v>259</v>
      </c>
      <c r="I492" t="s">
        <v>305</v>
      </c>
      <c r="J492" t="s">
        <v>505</v>
      </c>
      <c r="K492" t="s">
        <v>305</v>
      </c>
      <c r="L492" t="s">
        <v>521</v>
      </c>
      <c r="M492">
        <v>7</v>
      </c>
      <c r="N492" t="s">
        <v>507</v>
      </c>
    </row>
    <row r="493" spans="1:14" x14ac:dyDescent="0.25">
      <c r="A493" s="27">
        <v>829773</v>
      </c>
      <c r="B493" s="27" t="s">
        <v>538</v>
      </c>
      <c r="C493" s="54">
        <v>42126</v>
      </c>
      <c r="D493" s="56" t="str">
        <f>LEFT(_xlfn.NUMBERVALUE(TEXT(Table18[[#This Row],[Date]],"yyyy")),4)</f>
        <v>2015</v>
      </c>
      <c r="E493" s="27" t="s">
        <v>168</v>
      </c>
      <c r="F493" s="27" t="s">
        <v>540</v>
      </c>
      <c r="G493" s="27" t="s">
        <v>313</v>
      </c>
      <c r="H493" s="28" t="s">
        <v>221</v>
      </c>
      <c r="I493" t="s">
        <v>221</v>
      </c>
      <c r="J493" t="s">
        <v>505</v>
      </c>
      <c r="K493" t="s">
        <v>313</v>
      </c>
      <c r="L493" t="s">
        <v>506</v>
      </c>
      <c r="M493">
        <v>22</v>
      </c>
      <c r="N493" t="s">
        <v>507</v>
      </c>
    </row>
    <row r="494" spans="1:14" x14ac:dyDescent="0.25">
      <c r="A494" s="10">
        <v>829775</v>
      </c>
      <c r="B494" s="10" t="s">
        <v>511</v>
      </c>
      <c r="C494" s="53">
        <v>42127</v>
      </c>
      <c r="D494" s="56" t="str">
        <f>LEFT(_xlfn.NUMBERVALUE(TEXT(Table18[[#This Row],[Date]],"yyyy")),4)</f>
        <v>2015</v>
      </c>
      <c r="E494" s="10" t="s">
        <v>720</v>
      </c>
      <c r="F494" s="10" t="s">
        <v>513</v>
      </c>
      <c r="G494" s="10" t="s">
        <v>285</v>
      </c>
      <c r="H494" s="26" t="s">
        <v>275</v>
      </c>
      <c r="I494" t="s">
        <v>275</v>
      </c>
      <c r="J494" t="s">
        <v>514</v>
      </c>
      <c r="K494" t="s">
        <v>275</v>
      </c>
      <c r="L494" t="s">
        <v>506</v>
      </c>
      <c r="M494">
        <v>23</v>
      </c>
      <c r="N494" t="s">
        <v>507</v>
      </c>
    </row>
    <row r="495" spans="1:14" x14ac:dyDescent="0.25">
      <c r="A495" s="27">
        <v>829777</v>
      </c>
      <c r="B495" s="27" t="s">
        <v>524</v>
      </c>
      <c r="C495" s="54">
        <v>42127</v>
      </c>
      <c r="D495" s="56" t="str">
        <f>LEFT(_xlfn.NUMBERVALUE(TEXT(Table18[[#This Row],[Date]],"yyyy")),4)</f>
        <v>2015</v>
      </c>
      <c r="E495" s="27" t="s">
        <v>25</v>
      </c>
      <c r="F495" s="27" t="s">
        <v>629</v>
      </c>
      <c r="G495" s="27" t="s">
        <v>294</v>
      </c>
      <c r="H495" s="28" t="s">
        <v>242</v>
      </c>
      <c r="I495" t="s">
        <v>242</v>
      </c>
      <c r="J495" t="s">
        <v>505</v>
      </c>
      <c r="K495" t="s">
        <v>294</v>
      </c>
      <c r="L495" t="s">
        <v>506</v>
      </c>
      <c r="M495">
        <v>14</v>
      </c>
      <c r="N495" t="s">
        <v>507</v>
      </c>
    </row>
    <row r="496" spans="1:14" x14ac:dyDescent="0.25">
      <c r="A496" s="10">
        <v>829779</v>
      </c>
      <c r="B496" s="10" t="s">
        <v>543</v>
      </c>
      <c r="C496" s="53">
        <v>42128</v>
      </c>
      <c r="D496" s="56" t="str">
        <f>LEFT(_xlfn.NUMBERVALUE(TEXT(Table18[[#This Row],[Date]],"yyyy")),4)</f>
        <v>2015</v>
      </c>
      <c r="E496" s="10" t="s">
        <v>20</v>
      </c>
      <c r="F496" s="10" t="s">
        <v>545</v>
      </c>
      <c r="G496" s="10" t="s">
        <v>221</v>
      </c>
      <c r="H496" s="26" t="s">
        <v>305</v>
      </c>
      <c r="I496" t="s">
        <v>221</v>
      </c>
      <c r="J496" t="s">
        <v>514</v>
      </c>
      <c r="K496" t="s">
        <v>221</v>
      </c>
      <c r="L496" t="s">
        <v>506</v>
      </c>
      <c r="M496">
        <v>24</v>
      </c>
      <c r="N496" t="s">
        <v>507</v>
      </c>
    </row>
    <row r="497" spans="1:14" x14ac:dyDescent="0.25">
      <c r="A497" s="27">
        <v>829781</v>
      </c>
      <c r="B497" s="27" t="s">
        <v>529</v>
      </c>
      <c r="C497" s="54">
        <v>42128</v>
      </c>
      <c r="D497" s="56" t="str">
        <f>LEFT(_xlfn.NUMBERVALUE(TEXT(Table18[[#This Row],[Date]],"yyyy")),4)</f>
        <v>2015</v>
      </c>
      <c r="E497" s="27" t="s">
        <v>45</v>
      </c>
      <c r="F497" s="27" t="s">
        <v>531</v>
      </c>
      <c r="G497" s="27" t="s">
        <v>259</v>
      </c>
      <c r="H497" s="28" t="s">
        <v>313</v>
      </c>
      <c r="I497" t="s">
        <v>313</v>
      </c>
      <c r="J497" t="s">
        <v>505</v>
      </c>
      <c r="K497" t="s">
        <v>259</v>
      </c>
      <c r="L497" t="s">
        <v>506</v>
      </c>
      <c r="M497">
        <v>35</v>
      </c>
      <c r="N497" t="s">
        <v>507</v>
      </c>
    </row>
    <row r="498" spans="1:14" x14ac:dyDescent="0.25">
      <c r="A498" s="10">
        <v>829783</v>
      </c>
      <c r="B498" s="10" t="s">
        <v>524</v>
      </c>
      <c r="C498" s="53">
        <v>42129</v>
      </c>
      <c r="D498" s="56" t="str">
        <f>LEFT(_xlfn.NUMBERVALUE(TEXT(Table18[[#This Row],[Date]],"yyyy")),4)</f>
        <v>2015</v>
      </c>
      <c r="E498" s="10" t="s">
        <v>52</v>
      </c>
      <c r="F498" s="10" t="s">
        <v>526</v>
      </c>
      <c r="G498" s="10" t="s">
        <v>275</v>
      </c>
      <c r="H498" s="26" t="s">
        <v>242</v>
      </c>
      <c r="I498" t="s">
        <v>242</v>
      </c>
      <c r="J498" t="s">
        <v>514</v>
      </c>
      <c r="K498" t="s">
        <v>275</v>
      </c>
      <c r="L498" t="s">
        <v>521</v>
      </c>
      <c r="M498">
        <v>5</v>
      </c>
      <c r="N498" t="s">
        <v>507</v>
      </c>
    </row>
    <row r="499" spans="1:14" x14ac:dyDescent="0.25">
      <c r="A499" s="27">
        <v>829785</v>
      </c>
      <c r="B499" s="27" t="s">
        <v>502</v>
      </c>
      <c r="C499" s="54">
        <v>42130</v>
      </c>
      <c r="D499" s="56" t="str">
        <f>LEFT(_xlfn.NUMBERVALUE(TEXT(Table18[[#This Row],[Date]],"yyyy")),4)</f>
        <v>2015</v>
      </c>
      <c r="E499" s="27" t="s">
        <v>98</v>
      </c>
      <c r="F499" s="27" t="s">
        <v>504</v>
      </c>
      <c r="G499" s="27" t="s">
        <v>305</v>
      </c>
      <c r="H499" s="28" t="s">
        <v>285</v>
      </c>
      <c r="I499" t="s">
        <v>285</v>
      </c>
      <c r="J499" t="s">
        <v>505</v>
      </c>
      <c r="K499" t="s">
        <v>305</v>
      </c>
      <c r="L499" t="s">
        <v>506</v>
      </c>
      <c r="M499">
        <v>138</v>
      </c>
      <c r="N499" t="s">
        <v>507</v>
      </c>
    </row>
    <row r="500" spans="1:14" x14ac:dyDescent="0.25">
      <c r="A500" s="10">
        <v>829787</v>
      </c>
      <c r="B500" s="10" t="s">
        <v>524</v>
      </c>
      <c r="C500" s="53">
        <v>42131</v>
      </c>
      <c r="D500" s="56" t="str">
        <f>LEFT(_xlfn.NUMBERVALUE(TEXT(Table18[[#This Row],[Date]],"yyyy")),4)</f>
        <v>2015</v>
      </c>
      <c r="E500" s="10" t="s">
        <v>50</v>
      </c>
      <c r="F500" s="10" t="s">
        <v>629</v>
      </c>
      <c r="G500" s="10" t="s">
        <v>294</v>
      </c>
      <c r="H500" s="26" t="s">
        <v>313</v>
      </c>
      <c r="I500" t="s">
        <v>294</v>
      </c>
      <c r="J500" t="s">
        <v>505</v>
      </c>
      <c r="K500" t="s">
        <v>313</v>
      </c>
      <c r="L500" t="s">
        <v>506</v>
      </c>
      <c r="M500">
        <v>7</v>
      </c>
      <c r="N500" t="s">
        <v>507</v>
      </c>
    </row>
    <row r="501" spans="1:14" x14ac:dyDescent="0.25">
      <c r="A501" s="27">
        <v>829789</v>
      </c>
      <c r="B501" s="27" t="s">
        <v>543</v>
      </c>
      <c r="C501" s="54">
        <v>42132</v>
      </c>
      <c r="D501" s="56" t="str">
        <f>LEFT(_xlfn.NUMBERVALUE(TEXT(Table18[[#This Row],[Date]],"yyyy")),4)</f>
        <v>2015</v>
      </c>
      <c r="E501" s="27" t="s">
        <v>80</v>
      </c>
      <c r="F501" s="27" t="s">
        <v>545</v>
      </c>
      <c r="G501" s="27" t="s">
        <v>221</v>
      </c>
      <c r="H501" s="28" t="s">
        <v>275</v>
      </c>
      <c r="I501" t="s">
        <v>221</v>
      </c>
      <c r="J501" t="s">
        <v>514</v>
      </c>
      <c r="K501" t="s">
        <v>275</v>
      </c>
      <c r="L501" t="s">
        <v>521</v>
      </c>
      <c r="M501">
        <v>6</v>
      </c>
      <c r="N501" t="s">
        <v>507</v>
      </c>
    </row>
    <row r="502" spans="1:14" x14ac:dyDescent="0.25">
      <c r="A502" s="10">
        <v>829791</v>
      </c>
      <c r="B502" s="10" t="s">
        <v>529</v>
      </c>
      <c r="C502" s="53">
        <v>42133</v>
      </c>
      <c r="D502" s="56" t="str">
        <f>LEFT(_xlfn.NUMBERVALUE(TEXT(Table18[[#This Row],[Date]],"yyyy")),4)</f>
        <v>2015</v>
      </c>
      <c r="E502" s="10" t="s">
        <v>47</v>
      </c>
      <c r="F502" s="10" t="s">
        <v>531</v>
      </c>
      <c r="G502" s="10" t="s">
        <v>259</v>
      </c>
      <c r="H502" s="26" t="s">
        <v>285</v>
      </c>
      <c r="I502" t="s">
        <v>285</v>
      </c>
      <c r="J502" t="s">
        <v>514</v>
      </c>
      <c r="K502" t="s">
        <v>259</v>
      </c>
      <c r="L502" t="s">
        <v>521</v>
      </c>
      <c r="M502">
        <v>1</v>
      </c>
      <c r="N502" t="s">
        <v>507</v>
      </c>
    </row>
    <row r="503" spans="1:14" x14ac:dyDescent="0.25">
      <c r="A503" s="27">
        <v>829793</v>
      </c>
      <c r="B503" s="27" t="s">
        <v>703</v>
      </c>
      <c r="C503" s="54">
        <v>42133</v>
      </c>
      <c r="D503" s="56" t="str">
        <f>LEFT(_xlfn.NUMBERVALUE(TEXT(Table18[[#This Row],[Date]],"yyyy")),4)</f>
        <v>2015</v>
      </c>
      <c r="E503" s="27" t="s">
        <v>112</v>
      </c>
      <c r="F503" s="27" t="s">
        <v>704</v>
      </c>
      <c r="G503" s="27" t="s">
        <v>242</v>
      </c>
      <c r="H503" s="28" t="s">
        <v>313</v>
      </c>
      <c r="I503" t="s">
        <v>313</v>
      </c>
      <c r="J503" t="s">
        <v>514</v>
      </c>
      <c r="K503" t="s">
        <v>313</v>
      </c>
      <c r="L503" t="s">
        <v>506</v>
      </c>
      <c r="M503">
        <v>6</v>
      </c>
      <c r="N503" t="s">
        <v>507</v>
      </c>
    </row>
    <row r="504" spans="1:14" x14ac:dyDescent="0.25">
      <c r="A504" s="10">
        <v>829795</v>
      </c>
      <c r="B504" s="10" t="s">
        <v>524</v>
      </c>
      <c r="C504" s="53">
        <v>42134</v>
      </c>
      <c r="D504" s="56" t="str">
        <f>LEFT(_xlfn.NUMBERVALUE(TEXT(Table18[[#This Row],[Date]],"yyyy")),4)</f>
        <v>2015</v>
      </c>
      <c r="E504" s="10" t="s">
        <v>147</v>
      </c>
      <c r="F504" s="10" t="s">
        <v>526</v>
      </c>
      <c r="G504" s="10" t="s">
        <v>275</v>
      </c>
      <c r="H504" s="26" t="s">
        <v>305</v>
      </c>
      <c r="I504" t="s">
        <v>305</v>
      </c>
      <c r="J504" t="s">
        <v>514</v>
      </c>
      <c r="K504" t="s">
        <v>305</v>
      </c>
      <c r="L504" t="s">
        <v>506</v>
      </c>
      <c r="M504">
        <v>39</v>
      </c>
      <c r="N504" t="s">
        <v>507</v>
      </c>
    </row>
    <row r="505" spans="1:14" x14ac:dyDescent="0.25">
      <c r="A505" s="27">
        <v>829797</v>
      </c>
      <c r="B505" s="27" t="s">
        <v>543</v>
      </c>
      <c r="C505" s="54">
        <v>42134</v>
      </c>
      <c r="D505" s="56" t="str">
        <f>LEFT(_xlfn.NUMBERVALUE(TEXT(Table18[[#This Row],[Date]],"yyyy")),4)</f>
        <v>2015</v>
      </c>
      <c r="E505" s="27" t="s">
        <v>17</v>
      </c>
      <c r="F505" s="27" t="s">
        <v>545</v>
      </c>
      <c r="G505" s="27" t="s">
        <v>221</v>
      </c>
      <c r="H505" s="28" t="s">
        <v>294</v>
      </c>
      <c r="I505" t="s">
        <v>221</v>
      </c>
      <c r="J505" t="s">
        <v>514</v>
      </c>
      <c r="K505" t="s">
        <v>221</v>
      </c>
      <c r="L505" t="s">
        <v>506</v>
      </c>
      <c r="M505">
        <v>12</v>
      </c>
      <c r="N505" t="s">
        <v>507</v>
      </c>
    </row>
    <row r="506" spans="1:14" x14ac:dyDescent="0.25">
      <c r="A506" s="10">
        <v>829799</v>
      </c>
      <c r="B506" s="10" t="s">
        <v>538</v>
      </c>
      <c r="C506" s="53">
        <v>42135</v>
      </c>
      <c r="D506" s="56" t="str">
        <f>LEFT(_xlfn.NUMBERVALUE(TEXT(Table18[[#This Row],[Date]],"yyyy")),4)</f>
        <v>2015</v>
      </c>
      <c r="E506" s="10" t="s">
        <v>168</v>
      </c>
      <c r="F506" s="10" t="s">
        <v>540</v>
      </c>
      <c r="G506" s="10" t="s">
        <v>313</v>
      </c>
      <c r="H506" s="26" t="s">
        <v>285</v>
      </c>
      <c r="I506" t="s">
        <v>313</v>
      </c>
      <c r="J506" t="s">
        <v>514</v>
      </c>
      <c r="K506" t="s">
        <v>313</v>
      </c>
      <c r="L506" t="s">
        <v>506</v>
      </c>
      <c r="M506">
        <v>5</v>
      </c>
      <c r="N506" t="s">
        <v>507</v>
      </c>
    </row>
    <row r="507" spans="1:14" x14ac:dyDescent="0.25">
      <c r="A507" s="27">
        <v>829801</v>
      </c>
      <c r="B507" s="27" t="s">
        <v>703</v>
      </c>
      <c r="C507" s="54">
        <v>42136</v>
      </c>
      <c r="D507" s="56" t="str">
        <f>LEFT(_xlfn.NUMBERVALUE(TEXT(Table18[[#This Row],[Date]],"yyyy")),4)</f>
        <v>2015</v>
      </c>
      <c r="E507" s="27" t="s">
        <v>727</v>
      </c>
      <c r="F507" s="27" t="s">
        <v>704</v>
      </c>
      <c r="G507" s="27" t="s">
        <v>242</v>
      </c>
      <c r="H507" s="28" t="s">
        <v>221</v>
      </c>
      <c r="I507" t="s">
        <v>221</v>
      </c>
      <c r="J507" t="s">
        <v>514</v>
      </c>
      <c r="K507" t="s">
        <v>242</v>
      </c>
      <c r="L507" t="s">
        <v>521</v>
      </c>
      <c r="M507">
        <v>6</v>
      </c>
      <c r="N507" t="s">
        <v>507</v>
      </c>
    </row>
    <row r="508" spans="1:14" x14ac:dyDescent="0.25">
      <c r="A508" s="10">
        <v>829803</v>
      </c>
      <c r="B508" s="10" t="s">
        <v>511</v>
      </c>
      <c r="C508" s="53">
        <v>42137</v>
      </c>
      <c r="D508" s="56" t="str">
        <f>LEFT(_xlfn.NUMBERVALUE(TEXT(Table18[[#This Row],[Date]],"yyyy")),4)</f>
        <v>2015</v>
      </c>
      <c r="E508" s="10" t="s">
        <v>26</v>
      </c>
      <c r="F508" s="10" t="s">
        <v>513</v>
      </c>
      <c r="G508" s="10" t="s">
        <v>285</v>
      </c>
      <c r="H508" s="26" t="s">
        <v>305</v>
      </c>
      <c r="I508" t="s">
        <v>305</v>
      </c>
      <c r="J508" t="s">
        <v>505</v>
      </c>
      <c r="K508" t="s">
        <v>285</v>
      </c>
      <c r="L508" t="s">
        <v>506</v>
      </c>
      <c r="M508">
        <v>22</v>
      </c>
      <c r="N508" t="s">
        <v>507</v>
      </c>
    </row>
    <row r="509" spans="1:14" x14ac:dyDescent="0.25">
      <c r="A509" s="27">
        <v>829805</v>
      </c>
      <c r="B509" s="27" t="s">
        <v>524</v>
      </c>
      <c r="C509" s="54">
        <v>42138</v>
      </c>
      <c r="D509" s="56" t="str">
        <f>LEFT(_xlfn.NUMBERVALUE(TEXT(Table18[[#This Row],[Date]],"yyyy")),4)</f>
        <v>2015</v>
      </c>
      <c r="E509" s="27" t="s">
        <v>80</v>
      </c>
      <c r="F509" s="27" t="s">
        <v>526</v>
      </c>
      <c r="G509" s="27" t="s">
        <v>275</v>
      </c>
      <c r="H509" s="28" t="s">
        <v>259</v>
      </c>
      <c r="I509" t="s">
        <v>259</v>
      </c>
      <c r="J509" t="s">
        <v>505</v>
      </c>
      <c r="K509" t="s">
        <v>275</v>
      </c>
      <c r="L509" t="s">
        <v>506</v>
      </c>
      <c r="M509">
        <v>5</v>
      </c>
      <c r="N509" t="s">
        <v>507</v>
      </c>
    </row>
    <row r="510" spans="1:14" x14ac:dyDescent="0.25">
      <c r="A510" s="10">
        <v>829807</v>
      </c>
      <c r="B510" s="10" t="s">
        <v>538</v>
      </c>
      <c r="C510" s="53">
        <v>42139</v>
      </c>
      <c r="D510" s="56" t="str">
        <f>LEFT(_xlfn.NUMBERVALUE(TEXT(Table18[[#This Row],[Date]],"yyyy")),4)</f>
        <v>2015</v>
      </c>
      <c r="E510" s="10" t="s">
        <v>161</v>
      </c>
      <c r="F510" s="10" t="s">
        <v>540</v>
      </c>
      <c r="G510" s="10" t="s">
        <v>313</v>
      </c>
      <c r="H510" s="26" t="s">
        <v>305</v>
      </c>
      <c r="I510" t="s">
        <v>313</v>
      </c>
      <c r="J510" t="s">
        <v>514</v>
      </c>
      <c r="K510" t="s">
        <v>305</v>
      </c>
      <c r="L510" t="s">
        <v>521</v>
      </c>
      <c r="M510">
        <v>6</v>
      </c>
      <c r="N510" t="s">
        <v>507</v>
      </c>
    </row>
    <row r="511" spans="1:14" x14ac:dyDescent="0.25">
      <c r="A511" s="27">
        <v>829809</v>
      </c>
      <c r="B511" s="27" t="s">
        <v>511</v>
      </c>
      <c r="C511" s="54">
        <v>42140</v>
      </c>
      <c r="D511" s="56" t="str">
        <f>LEFT(_xlfn.NUMBERVALUE(TEXT(Table18[[#This Row],[Date]],"yyyy")),4)</f>
        <v>2015</v>
      </c>
      <c r="E511" s="27" t="s">
        <v>60</v>
      </c>
      <c r="F511" s="27" t="s">
        <v>513</v>
      </c>
      <c r="G511" s="27" t="s">
        <v>285</v>
      </c>
      <c r="H511" s="28" t="s">
        <v>221</v>
      </c>
      <c r="I511" t="s">
        <v>285</v>
      </c>
      <c r="J511" t="s">
        <v>514</v>
      </c>
      <c r="K511" t="s">
        <v>221</v>
      </c>
      <c r="L511" t="s">
        <v>521</v>
      </c>
      <c r="M511">
        <v>7</v>
      </c>
      <c r="N511" t="s">
        <v>507</v>
      </c>
    </row>
    <row r="512" spans="1:14" x14ac:dyDescent="0.25">
      <c r="A512" s="10">
        <v>829811</v>
      </c>
      <c r="B512" s="10" t="s">
        <v>524</v>
      </c>
      <c r="C512" s="53">
        <v>42140</v>
      </c>
      <c r="D512" s="56" t="str">
        <f>LEFT(_xlfn.NUMBERVALUE(TEXT(Table18[[#This Row],[Date]],"yyyy")),4)</f>
        <v>2015</v>
      </c>
      <c r="E512" s="10" t="s">
        <v>360</v>
      </c>
      <c r="F512" s="10" t="s">
        <v>629</v>
      </c>
      <c r="G512" s="10" t="s">
        <v>294</v>
      </c>
      <c r="H512" s="26" t="s">
        <v>259</v>
      </c>
      <c r="I512" t="s">
        <v>294</v>
      </c>
      <c r="J512" t="s">
        <v>514</v>
      </c>
      <c r="K512" t="s">
        <v>294</v>
      </c>
      <c r="L512" t="s">
        <v>506</v>
      </c>
      <c r="M512">
        <v>9</v>
      </c>
      <c r="N512" t="s">
        <v>507</v>
      </c>
    </row>
    <row r="513" spans="1:14" x14ac:dyDescent="0.25">
      <c r="A513" s="27">
        <v>829813</v>
      </c>
      <c r="B513" s="27" t="s">
        <v>502</v>
      </c>
      <c r="C513" s="54">
        <v>42141</v>
      </c>
      <c r="D513" s="56" t="str">
        <f>LEFT(_xlfn.NUMBERVALUE(TEXT(Table18[[#This Row],[Date]],"yyyy")),4)</f>
        <v>2015</v>
      </c>
      <c r="E513" s="27" t="s">
        <v>508</v>
      </c>
      <c r="F513" s="27" t="s">
        <v>504</v>
      </c>
      <c r="G513" s="27" t="s">
        <v>305</v>
      </c>
      <c r="H513" s="28" t="s">
        <v>242</v>
      </c>
      <c r="I513" t="s">
        <v>305</v>
      </c>
      <c r="J513" t="s">
        <v>505</v>
      </c>
      <c r="K513" t="s">
        <v>508</v>
      </c>
      <c r="L513" t="s">
        <v>508</v>
      </c>
      <c r="M513" t="s">
        <v>508</v>
      </c>
      <c r="N513" t="s">
        <v>508</v>
      </c>
    </row>
    <row r="514" spans="1:14" x14ac:dyDescent="0.25">
      <c r="A514" s="10">
        <v>829815</v>
      </c>
      <c r="B514" s="10" t="s">
        <v>538</v>
      </c>
      <c r="C514" s="53">
        <v>42141</v>
      </c>
      <c r="D514" s="56" t="str">
        <f>LEFT(_xlfn.NUMBERVALUE(TEXT(Table18[[#This Row],[Date]],"yyyy")),4)</f>
        <v>2015</v>
      </c>
      <c r="E514" s="10" t="s">
        <v>384</v>
      </c>
      <c r="F514" s="10" t="s">
        <v>540</v>
      </c>
      <c r="G514" s="10" t="s">
        <v>313</v>
      </c>
      <c r="H514" s="26" t="s">
        <v>275</v>
      </c>
      <c r="I514" t="s">
        <v>313</v>
      </c>
      <c r="J514" t="s">
        <v>514</v>
      </c>
      <c r="K514" t="s">
        <v>275</v>
      </c>
      <c r="L514" t="s">
        <v>521</v>
      </c>
      <c r="M514">
        <v>9</v>
      </c>
      <c r="N514" t="s">
        <v>507</v>
      </c>
    </row>
    <row r="515" spans="1:14" x14ac:dyDescent="0.25">
      <c r="A515" s="27">
        <v>829817</v>
      </c>
      <c r="B515" s="27" t="s">
        <v>524</v>
      </c>
      <c r="C515" s="54">
        <v>42143</v>
      </c>
      <c r="D515" s="56" t="str">
        <f>LEFT(_xlfn.NUMBERVALUE(TEXT(Table18[[#This Row],[Date]],"yyyy")),4)</f>
        <v>2015</v>
      </c>
      <c r="E515" s="27" t="s">
        <v>85</v>
      </c>
      <c r="F515" s="27" t="s">
        <v>526</v>
      </c>
      <c r="G515" s="27" t="s">
        <v>221</v>
      </c>
      <c r="H515" s="28" t="s">
        <v>275</v>
      </c>
      <c r="I515" t="s">
        <v>275</v>
      </c>
      <c r="J515" t="s">
        <v>514</v>
      </c>
      <c r="K515" t="s">
        <v>275</v>
      </c>
      <c r="L515" t="s">
        <v>506</v>
      </c>
      <c r="M515">
        <v>25</v>
      </c>
      <c r="N515" t="s">
        <v>507</v>
      </c>
    </row>
    <row r="516" spans="1:14" x14ac:dyDescent="0.25">
      <c r="A516" s="10">
        <v>829819</v>
      </c>
      <c r="B516" s="10" t="s">
        <v>684</v>
      </c>
      <c r="C516" s="53">
        <v>42144</v>
      </c>
      <c r="D516" s="56" t="str">
        <f>LEFT(_xlfn.NUMBERVALUE(TEXT(Table18[[#This Row],[Date]],"yyyy")),4)</f>
        <v>2015</v>
      </c>
      <c r="E516" s="10" t="s">
        <v>147</v>
      </c>
      <c r="F516" s="10" t="s">
        <v>721</v>
      </c>
      <c r="G516" s="10" t="s">
        <v>305</v>
      </c>
      <c r="H516" s="26" t="s">
        <v>294</v>
      </c>
      <c r="I516" t="s">
        <v>305</v>
      </c>
      <c r="J516" t="s">
        <v>514</v>
      </c>
      <c r="K516" t="s">
        <v>305</v>
      </c>
      <c r="L516" t="s">
        <v>506</v>
      </c>
      <c r="M516">
        <v>71</v>
      </c>
      <c r="N516" t="s">
        <v>507</v>
      </c>
    </row>
    <row r="517" spans="1:14" x14ac:dyDescent="0.25">
      <c r="A517" s="27">
        <v>829821</v>
      </c>
      <c r="B517" s="27" t="s">
        <v>709</v>
      </c>
      <c r="C517" s="54">
        <v>42146</v>
      </c>
      <c r="D517" s="56" t="str">
        <f>LEFT(_xlfn.NUMBERVALUE(TEXT(Table18[[#This Row],[Date]],"yyyy")),4)</f>
        <v>2015</v>
      </c>
      <c r="E517" s="27" t="s">
        <v>563</v>
      </c>
      <c r="F517" s="27" t="s">
        <v>710</v>
      </c>
      <c r="G517" s="27" t="s">
        <v>221</v>
      </c>
      <c r="H517" s="28" t="s">
        <v>305</v>
      </c>
      <c r="I517" t="s">
        <v>221</v>
      </c>
      <c r="J517" t="s">
        <v>505</v>
      </c>
      <c r="K517" t="s">
        <v>221</v>
      </c>
      <c r="L517" t="s">
        <v>521</v>
      </c>
      <c r="M517">
        <v>3</v>
      </c>
      <c r="N517" t="s">
        <v>507</v>
      </c>
    </row>
    <row r="518" spans="1:14" x14ac:dyDescent="0.25">
      <c r="A518" s="10">
        <v>829823</v>
      </c>
      <c r="B518" s="10" t="s">
        <v>529</v>
      </c>
      <c r="C518" s="53">
        <v>42148</v>
      </c>
      <c r="D518" s="56" t="str">
        <f>LEFT(_xlfn.NUMBERVALUE(TEXT(Table18[[#This Row],[Date]],"yyyy")),4)</f>
        <v>2015</v>
      </c>
      <c r="E518" s="10" t="s">
        <v>93</v>
      </c>
      <c r="F518" s="10" t="s">
        <v>531</v>
      </c>
      <c r="G518" s="10" t="s">
        <v>275</v>
      </c>
      <c r="H518" s="26" t="s">
        <v>221</v>
      </c>
      <c r="I518" t="s">
        <v>221</v>
      </c>
      <c r="J518" t="s">
        <v>505</v>
      </c>
      <c r="K518" t="s">
        <v>275</v>
      </c>
      <c r="L518" t="s">
        <v>506</v>
      </c>
      <c r="M518">
        <v>41</v>
      </c>
      <c r="N518" t="s">
        <v>507</v>
      </c>
    </row>
    <row r="519" spans="1:14" x14ac:dyDescent="0.25">
      <c r="A519" s="27">
        <v>980901</v>
      </c>
      <c r="B519" s="27" t="s">
        <v>524</v>
      </c>
      <c r="C519" s="54">
        <v>42469</v>
      </c>
      <c r="D519" s="56" t="str">
        <f>LEFT(_xlfn.NUMBERVALUE(TEXT(Table18[[#This Row],[Date]],"yyyy")),4)</f>
        <v>2016</v>
      </c>
      <c r="E519" s="27" t="s">
        <v>25</v>
      </c>
      <c r="F519" s="27" t="s">
        <v>526</v>
      </c>
      <c r="G519" s="27" t="s">
        <v>275</v>
      </c>
      <c r="H519" s="28" t="s">
        <v>728</v>
      </c>
      <c r="I519" t="s">
        <v>275</v>
      </c>
      <c r="J519" t="s">
        <v>514</v>
      </c>
      <c r="K519" t="s">
        <v>728</v>
      </c>
      <c r="L519" t="s">
        <v>521</v>
      </c>
      <c r="M519">
        <v>9</v>
      </c>
      <c r="N519" t="s">
        <v>507</v>
      </c>
    </row>
    <row r="520" spans="1:14" x14ac:dyDescent="0.25">
      <c r="A520" s="10">
        <v>980903</v>
      </c>
      <c r="B520" s="10" t="s">
        <v>529</v>
      </c>
      <c r="C520" s="53">
        <v>42470</v>
      </c>
      <c r="D520" s="56" t="str">
        <f>LEFT(_xlfn.NUMBERVALUE(TEXT(Table18[[#This Row],[Date]],"yyyy")),4)</f>
        <v>2016</v>
      </c>
      <c r="E520" s="10" t="s">
        <v>47</v>
      </c>
      <c r="F520" s="10" t="s">
        <v>531</v>
      </c>
      <c r="G520" s="10" t="s">
        <v>259</v>
      </c>
      <c r="H520" s="26" t="s">
        <v>242</v>
      </c>
      <c r="I520" t="s">
        <v>259</v>
      </c>
      <c r="J520" t="s">
        <v>505</v>
      </c>
      <c r="K520" t="s">
        <v>259</v>
      </c>
      <c r="L520" t="s">
        <v>521</v>
      </c>
      <c r="M520">
        <v>9</v>
      </c>
      <c r="N520" t="s">
        <v>507</v>
      </c>
    </row>
    <row r="521" spans="1:14" x14ac:dyDescent="0.25">
      <c r="A521" s="27">
        <v>980905</v>
      </c>
      <c r="B521" s="27" t="s">
        <v>511</v>
      </c>
      <c r="C521" s="54">
        <v>42471</v>
      </c>
      <c r="D521" s="56" t="str">
        <f>LEFT(_xlfn.NUMBERVALUE(TEXT(Table18[[#This Row],[Date]],"yyyy")),4)</f>
        <v>2016</v>
      </c>
      <c r="E521" s="27" t="s">
        <v>390</v>
      </c>
      <c r="F521" s="27" t="s">
        <v>729</v>
      </c>
      <c r="G521" s="27" t="s">
        <v>285</v>
      </c>
      <c r="H521" s="28" t="s">
        <v>730</v>
      </c>
      <c r="I521" t="s">
        <v>730</v>
      </c>
      <c r="J521" t="s">
        <v>505</v>
      </c>
      <c r="K521" t="s">
        <v>730</v>
      </c>
      <c r="L521" t="s">
        <v>521</v>
      </c>
      <c r="M521">
        <v>5</v>
      </c>
      <c r="N521" t="s">
        <v>507</v>
      </c>
    </row>
    <row r="522" spans="1:14" x14ac:dyDescent="0.25">
      <c r="A522" s="10">
        <v>980907</v>
      </c>
      <c r="B522" s="10" t="s">
        <v>502</v>
      </c>
      <c r="C522" s="53">
        <v>42472</v>
      </c>
      <c r="D522" s="56" t="str">
        <f>LEFT(_xlfn.NUMBERVALUE(TEXT(Table18[[#This Row],[Date]],"yyyy")),4)</f>
        <v>2016</v>
      </c>
      <c r="E522" s="10" t="s">
        <v>147</v>
      </c>
      <c r="F522" s="10" t="s">
        <v>504</v>
      </c>
      <c r="G522" s="10" t="s">
        <v>305</v>
      </c>
      <c r="H522" s="26" t="s">
        <v>313</v>
      </c>
      <c r="I522" t="s">
        <v>313</v>
      </c>
      <c r="J522" t="s">
        <v>505</v>
      </c>
      <c r="K522" t="s">
        <v>305</v>
      </c>
      <c r="L522" t="s">
        <v>506</v>
      </c>
      <c r="M522">
        <v>45</v>
      </c>
      <c r="N522" t="s">
        <v>507</v>
      </c>
    </row>
    <row r="523" spans="1:14" x14ac:dyDescent="0.25">
      <c r="A523" s="27">
        <v>980909</v>
      </c>
      <c r="B523" s="27" t="s">
        <v>529</v>
      </c>
      <c r="C523" s="54">
        <v>42473</v>
      </c>
      <c r="D523" s="56" t="str">
        <f>LEFT(_xlfn.NUMBERVALUE(TEXT(Table18[[#This Row],[Date]],"yyyy")),4)</f>
        <v>2016</v>
      </c>
      <c r="E523" s="27" t="s">
        <v>93</v>
      </c>
      <c r="F523" s="27" t="s">
        <v>531</v>
      </c>
      <c r="G523" s="27" t="s">
        <v>259</v>
      </c>
      <c r="H523" s="28" t="s">
        <v>275</v>
      </c>
      <c r="I523" t="s">
        <v>275</v>
      </c>
      <c r="J523" t="s">
        <v>505</v>
      </c>
      <c r="K523" t="s">
        <v>275</v>
      </c>
      <c r="L523" t="s">
        <v>521</v>
      </c>
      <c r="M523">
        <v>6</v>
      </c>
      <c r="N523" t="s">
        <v>507</v>
      </c>
    </row>
    <row r="524" spans="1:14" x14ac:dyDescent="0.25">
      <c r="A524" s="10">
        <v>980911</v>
      </c>
      <c r="B524" s="10" t="s">
        <v>733</v>
      </c>
      <c r="C524" s="53">
        <v>42474</v>
      </c>
      <c r="D524" s="56" t="str">
        <f>LEFT(_xlfn.NUMBERVALUE(TEXT(Table18[[#This Row],[Date]],"yyyy")),4)</f>
        <v>2016</v>
      </c>
      <c r="E524" s="10" t="s">
        <v>390</v>
      </c>
      <c r="F524" s="10" t="s">
        <v>734</v>
      </c>
      <c r="G524" s="10" t="s">
        <v>730</v>
      </c>
      <c r="H524" s="26" t="s">
        <v>728</v>
      </c>
      <c r="I524" t="s">
        <v>728</v>
      </c>
      <c r="J524" t="s">
        <v>514</v>
      </c>
      <c r="K524" t="s">
        <v>730</v>
      </c>
      <c r="L524" t="s">
        <v>521</v>
      </c>
      <c r="M524">
        <v>7</v>
      </c>
      <c r="N524" t="s">
        <v>507</v>
      </c>
    </row>
    <row r="525" spans="1:14" x14ac:dyDescent="0.25">
      <c r="A525" s="27">
        <v>980913</v>
      </c>
      <c r="B525" s="27" t="s">
        <v>517</v>
      </c>
      <c r="C525" s="54">
        <v>42475</v>
      </c>
      <c r="D525" s="56" t="str">
        <f>LEFT(_xlfn.NUMBERVALUE(TEXT(Table18[[#This Row],[Date]],"yyyy")),4)</f>
        <v>2016</v>
      </c>
      <c r="E525" s="27" t="s">
        <v>23</v>
      </c>
      <c r="F525" s="27" t="s">
        <v>519</v>
      </c>
      <c r="G525" s="27" t="s">
        <v>242</v>
      </c>
      <c r="H525" s="28" t="s">
        <v>285</v>
      </c>
      <c r="I525" t="s">
        <v>242</v>
      </c>
      <c r="J525" t="s">
        <v>505</v>
      </c>
      <c r="K525" t="s">
        <v>242</v>
      </c>
      <c r="L525" t="s">
        <v>521</v>
      </c>
      <c r="M525">
        <v>8</v>
      </c>
      <c r="N525" t="s">
        <v>507</v>
      </c>
    </row>
    <row r="526" spans="1:14" x14ac:dyDescent="0.25">
      <c r="A526" s="10">
        <v>980915</v>
      </c>
      <c r="B526" s="10" t="s">
        <v>538</v>
      </c>
      <c r="C526" s="53">
        <v>42476</v>
      </c>
      <c r="D526" s="56" t="str">
        <f>LEFT(_xlfn.NUMBERVALUE(TEXT(Table18[[#This Row],[Date]],"yyyy")),4)</f>
        <v>2016</v>
      </c>
      <c r="E526" s="10" t="s">
        <v>614</v>
      </c>
      <c r="F526" s="10" t="s">
        <v>540</v>
      </c>
      <c r="G526" s="10" t="s">
        <v>313</v>
      </c>
      <c r="H526" s="26" t="s">
        <v>259</v>
      </c>
      <c r="I526" t="s">
        <v>313</v>
      </c>
      <c r="J526" t="s">
        <v>514</v>
      </c>
      <c r="K526" t="s">
        <v>259</v>
      </c>
      <c r="L526" t="s">
        <v>521</v>
      </c>
      <c r="M526">
        <v>8</v>
      </c>
      <c r="N526" t="s">
        <v>507</v>
      </c>
    </row>
    <row r="527" spans="1:14" x14ac:dyDescent="0.25">
      <c r="A527" s="27">
        <v>980917</v>
      </c>
      <c r="B527" s="27" t="s">
        <v>524</v>
      </c>
      <c r="C527" s="54">
        <v>42476</v>
      </c>
      <c r="D527" s="56" t="str">
        <f>LEFT(_xlfn.NUMBERVALUE(TEXT(Table18[[#This Row],[Date]],"yyyy")),4)</f>
        <v>2016</v>
      </c>
      <c r="E527" s="27" t="s">
        <v>390</v>
      </c>
      <c r="F527" s="27" t="s">
        <v>526</v>
      </c>
      <c r="G527" s="27" t="s">
        <v>275</v>
      </c>
      <c r="H527" s="28" t="s">
        <v>730</v>
      </c>
      <c r="I527" t="s">
        <v>730</v>
      </c>
      <c r="J527" t="s">
        <v>505</v>
      </c>
      <c r="K527" t="s">
        <v>730</v>
      </c>
      <c r="L527" t="s">
        <v>521</v>
      </c>
      <c r="M527">
        <v>3</v>
      </c>
      <c r="N527" t="s">
        <v>507</v>
      </c>
    </row>
    <row r="528" spans="1:14" x14ac:dyDescent="0.25">
      <c r="A528" s="10">
        <v>980919</v>
      </c>
      <c r="B528" s="10" t="s">
        <v>511</v>
      </c>
      <c r="C528" s="53">
        <v>42477</v>
      </c>
      <c r="D528" s="56" t="str">
        <f>LEFT(_xlfn.NUMBERVALUE(TEXT(Table18[[#This Row],[Date]],"yyyy")),4)</f>
        <v>2016</v>
      </c>
      <c r="E528" s="10" t="s">
        <v>136</v>
      </c>
      <c r="F528" s="10" t="s">
        <v>729</v>
      </c>
      <c r="G528" s="10" t="s">
        <v>285</v>
      </c>
      <c r="H528" s="26" t="s">
        <v>728</v>
      </c>
      <c r="I528" t="s">
        <v>728</v>
      </c>
      <c r="J528" t="s">
        <v>514</v>
      </c>
      <c r="K528" t="s">
        <v>285</v>
      </c>
      <c r="L528" t="s">
        <v>521</v>
      </c>
      <c r="M528">
        <v>6</v>
      </c>
      <c r="N528" t="s">
        <v>507</v>
      </c>
    </row>
    <row r="529" spans="1:14" x14ac:dyDescent="0.25">
      <c r="A529" s="27">
        <v>980921</v>
      </c>
      <c r="B529" s="27" t="s">
        <v>502</v>
      </c>
      <c r="C529" s="54">
        <v>42477</v>
      </c>
      <c r="D529" s="56" t="str">
        <f>LEFT(_xlfn.NUMBERVALUE(TEXT(Table18[[#This Row],[Date]],"yyyy")),4)</f>
        <v>2016</v>
      </c>
      <c r="E529" s="27" t="s">
        <v>91</v>
      </c>
      <c r="F529" s="27" t="s">
        <v>504</v>
      </c>
      <c r="G529" s="27" t="s">
        <v>305</v>
      </c>
      <c r="H529" s="28" t="s">
        <v>242</v>
      </c>
      <c r="I529" t="s">
        <v>242</v>
      </c>
      <c r="J529" t="s">
        <v>505</v>
      </c>
      <c r="K529" t="s">
        <v>242</v>
      </c>
      <c r="L529" t="s">
        <v>521</v>
      </c>
      <c r="M529">
        <v>7</v>
      </c>
      <c r="N529" t="s">
        <v>507</v>
      </c>
    </row>
    <row r="530" spans="1:14" x14ac:dyDescent="0.25">
      <c r="A530" s="10">
        <v>980923</v>
      </c>
      <c r="B530" s="10" t="s">
        <v>538</v>
      </c>
      <c r="C530" s="53">
        <v>42478</v>
      </c>
      <c r="D530" s="56" t="str">
        <f>LEFT(_xlfn.NUMBERVALUE(TEXT(Table18[[#This Row],[Date]],"yyyy")),4)</f>
        <v>2016</v>
      </c>
      <c r="E530" s="10" t="s">
        <v>168</v>
      </c>
      <c r="F530" s="10" t="s">
        <v>540</v>
      </c>
      <c r="G530" s="10" t="s">
        <v>313</v>
      </c>
      <c r="H530" s="26" t="s">
        <v>275</v>
      </c>
      <c r="I530" t="s">
        <v>313</v>
      </c>
      <c r="J530" t="s">
        <v>505</v>
      </c>
      <c r="K530" t="s">
        <v>313</v>
      </c>
      <c r="L530" t="s">
        <v>521</v>
      </c>
      <c r="M530">
        <v>7</v>
      </c>
      <c r="N530" t="s">
        <v>507</v>
      </c>
    </row>
    <row r="531" spans="1:14" x14ac:dyDescent="0.25">
      <c r="A531" s="27">
        <v>980925</v>
      </c>
      <c r="B531" s="27" t="s">
        <v>511</v>
      </c>
      <c r="C531" s="54">
        <v>42479</v>
      </c>
      <c r="D531" s="56" t="str">
        <f>LEFT(_xlfn.NUMBERVALUE(TEXT(Table18[[#This Row],[Date]],"yyyy")),4)</f>
        <v>2016</v>
      </c>
      <c r="E531" s="27" t="s">
        <v>19</v>
      </c>
      <c r="F531" s="27" t="s">
        <v>729</v>
      </c>
      <c r="G531" s="27" t="s">
        <v>285</v>
      </c>
      <c r="H531" s="28" t="s">
        <v>259</v>
      </c>
      <c r="I531" t="s">
        <v>259</v>
      </c>
      <c r="J531" t="s">
        <v>505</v>
      </c>
      <c r="K531" t="s">
        <v>259</v>
      </c>
      <c r="L531" t="s">
        <v>521</v>
      </c>
      <c r="M531">
        <v>6</v>
      </c>
      <c r="N531" t="s">
        <v>507</v>
      </c>
    </row>
    <row r="532" spans="1:14" x14ac:dyDescent="0.25">
      <c r="A532" s="10">
        <v>980927</v>
      </c>
      <c r="B532" s="10" t="s">
        <v>524</v>
      </c>
      <c r="C532" s="53">
        <v>42480</v>
      </c>
      <c r="D532" s="56" t="str">
        <f>LEFT(_xlfn.NUMBERVALUE(TEXT(Table18[[#This Row],[Date]],"yyyy")),4)</f>
        <v>2016</v>
      </c>
      <c r="E532" s="10" t="s">
        <v>93</v>
      </c>
      <c r="F532" s="10" t="s">
        <v>526</v>
      </c>
      <c r="G532" s="10" t="s">
        <v>275</v>
      </c>
      <c r="H532" s="26" t="s">
        <v>305</v>
      </c>
      <c r="I532" t="s">
        <v>275</v>
      </c>
      <c r="J532" t="s">
        <v>505</v>
      </c>
      <c r="K532" t="s">
        <v>275</v>
      </c>
      <c r="L532" t="s">
        <v>521</v>
      </c>
      <c r="M532">
        <v>6</v>
      </c>
      <c r="N532" t="s">
        <v>507</v>
      </c>
    </row>
    <row r="533" spans="1:14" x14ac:dyDescent="0.25">
      <c r="A533" s="27">
        <v>980929</v>
      </c>
      <c r="B533" s="27" t="s">
        <v>733</v>
      </c>
      <c r="C533" s="54">
        <v>42481</v>
      </c>
      <c r="D533" s="56" t="str">
        <f>LEFT(_xlfn.NUMBERVALUE(TEXT(Table18[[#This Row],[Date]],"yyyy")),4)</f>
        <v>2016</v>
      </c>
      <c r="E533" s="27" t="s">
        <v>166</v>
      </c>
      <c r="F533" s="27" t="s">
        <v>734</v>
      </c>
      <c r="G533" s="27" t="s">
        <v>730</v>
      </c>
      <c r="H533" s="28" t="s">
        <v>313</v>
      </c>
      <c r="I533" t="s">
        <v>313</v>
      </c>
      <c r="J533" t="s">
        <v>505</v>
      </c>
      <c r="K533" t="s">
        <v>313</v>
      </c>
      <c r="L533" t="s">
        <v>521</v>
      </c>
      <c r="M533">
        <v>10</v>
      </c>
      <c r="N533" t="s">
        <v>507</v>
      </c>
    </row>
    <row r="534" spans="1:14" x14ac:dyDescent="0.25">
      <c r="A534" s="10">
        <v>980931</v>
      </c>
      <c r="B534" s="10" t="s">
        <v>684</v>
      </c>
      <c r="C534" s="53">
        <v>42482</v>
      </c>
      <c r="D534" s="56" t="str">
        <f>LEFT(_xlfn.NUMBERVALUE(TEXT(Table18[[#This Row],[Date]],"yyyy")),4)</f>
        <v>2016</v>
      </c>
      <c r="E534" s="10" t="s">
        <v>147</v>
      </c>
      <c r="F534" s="10" t="s">
        <v>721</v>
      </c>
      <c r="G534" s="10" t="s">
        <v>728</v>
      </c>
      <c r="H534" s="26" t="s">
        <v>305</v>
      </c>
      <c r="I534" t="s">
        <v>728</v>
      </c>
      <c r="J534" t="s">
        <v>505</v>
      </c>
      <c r="K534" t="s">
        <v>305</v>
      </c>
      <c r="L534" t="s">
        <v>506</v>
      </c>
      <c r="M534">
        <v>13</v>
      </c>
      <c r="N534" t="s">
        <v>507</v>
      </c>
    </row>
    <row r="535" spans="1:14" x14ac:dyDescent="0.25">
      <c r="A535" s="27">
        <v>980933</v>
      </c>
      <c r="B535" s="27" t="s">
        <v>517</v>
      </c>
      <c r="C535" s="54">
        <v>42483</v>
      </c>
      <c r="D535" s="56" t="str">
        <f>LEFT(_xlfn.NUMBERVALUE(TEXT(Table18[[#This Row],[Date]],"yyyy")),4)</f>
        <v>2016</v>
      </c>
      <c r="E535" s="27" t="s">
        <v>144</v>
      </c>
      <c r="F535" s="27" t="s">
        <v>519</v>
      </c>
      <c r="G535" s="27" t="s">
        <v>242</v>
      </c>
      <c r="H535" s="28" t="s">
        <v>275</v>
      </c>
      <c r="I535" t="s">
        <v>275</v>
      </c>
      <c r="J535" t="s">
        <v>505</v>
      </c>
      <c r="K535" t="s">
        <v>242</v>
      </c>
      <c r="L535" t="s">
        <v>506</v>
      </c>
      <c r="M535">
        <v>10</v>
      </c>
      <c r="N535" t="s">
        <v>507</v>
      </c>
    </row>
    <row r="536" spans="1:14" x14ac:dyDescent="0.25">
      <c r="A536" s="10">
        <v>980935</v>
      </c>
      <c r="B536" s="10" t="s">
        <v>538</v>
      </c>
      <c r="C536" s="53">
        <v>42483</v>
      </c>
      <c r="D536" s="56" t="str">
        <f>LEFT(_xlfn.NUMBERVALUE(TEXT(Table18[[#This Row],[Date]],"yyyy")),4)</f>
        <v>2016</v>
      </c>
      <c r="E536" s="10" t="s">
        <v>138</v>
      </c>
      <c r="F536" s="10" t="s">
        <v>540</v>
      </c>
      <c r="G536" s="10" t="s">
        <v>313</v>
      </c>
      <c r="H536" s="26" t="s">
        <v>285</v>
      </c>
      <c r="I536" t="s">
        <v>313</v>
      </c>
      <c r="J536" t="s">
        <v>505</v>
      </c>
      <c r="K536" t="s">
        <v>313</v>
      </c>
      <c r="L536" t="s">
        <v>521</v>
      </c>
      <c r="M536">
        <v>5</v>
      </c>
      <c r="N536" t="s">
        <v>507</v>
      </c>
    </row>
    <row r="537" spans="1:14" x14ac:dyDescent="0.25">
      <c r="A537" s="27">
        <v>980937</v>
      </c>
      <c r="B537" s="27" t="s">
        <v>733</v>
      </c>
      <c r="C537" s="54">
        <v>42484</v>
      </c>
      <c r="D537" s="56" t="str">
        <f>LEFT(_xlfn.NUMBERVALUE(TEXT(Table18[[#This Row],[Date]],"yyyy")),4)</f>
        <v>2016</v>
      </c>
      <c r="E537" s="27" t="s">
        <v>161</v>
      </c>
      <c r="F537" s="27" t="s">
        <v>734</v>
      </c>
      <c r="G537" s="27" t="s">
        <v>730</v>
      </c>
      <c r="H537" s="28" t="s">
        <v>305</v>
      </c>
      <c r="I537" t="s">
        <v>305</v>
      </c>
      <c r="J537" t="s">
        <v>514</v>
      </c>
      <c r="K537" t="s">
        <v>730</v>
      </c>
      <c r="L537" t="s">
        <v>521</v>
      </c>
      <c r="M537">
        <v>6</v>
      </c>
      <c r="N537" t="s">
        <v>507</v>
      </c>
    </row>
    <row r="538" spans="1:14" x14ac:dyDescent="0.25">
      <c r="A538" s="10">
        <v>980939</v>
      </c>
      <c r="B538" s="10" t="s">
        <v>684</v>
      </c>
      <c r="C538" s="53">
        <v>42484</v>
      </c>
      <c r="D538" s="56" t="str">
        <f>LEFT(_xlfn.NUMBERVALUE(TEXT(Table18[[#This Row],[Date]],"yyyy")),4)</f>
        <v>2016</v>
      </c>
      <c r="E538" s="10" t="s">
        <v>94</v>
      </c>
      <c r="F538" s="10" t="s">
        <v>721</v>
      </c>
      <c r="G538" s="10" t="s">
        <v>728</v>
      </c>
      <c r="H538" s="26" t="s">
        <v>259</v>
      </c>
      <c r="I538" t="s">
        <v>259</v>
      </c>
      <c r="J538" t="s">
        <v>505</v>
      </c>
      <c r="K538" t="s">
        <v>259</v>
      </c>
      <c r="L538" t="s">
        <v>521</v>
      </c>
      <c r="M538">
        <v>2</v>
      </c>
      <c r="N538" t="s">
        <v>507</v>
      </c>
    </row>
    <row r="539" spans="1:14" x14ac:dyDescent="0.25">
      <c r="A539" s="27">
        <v>980941</v>
      </c>
      <c r="B539" s="27" t="s">
        <v>511</v>
      </c>
      <c r="C539" s="54">
        <v>42485</v>
      </c>
      <c r="D539" s="56" t="str">
        <f>LEFT(_xlfn.NUMBERVALUE(TEXT(Table18[[#This Row],[Date]],"yyyy")),4)</f>
        <v>2016</v>
      </c>
      <c r="E539" s="27" t="s">
        <v>395</v>
      </c>
      <c r="F539" s="27" t="s">
        <v>729</v>
      </c>
      <c r="G539" s="27" t="s">
        <v>285</v>
      </c>
      <c r="H539" s="28" t="s">
        <v>275</v>
      </c>
      <c r="I539" t="s">
        <v>285</v>
      </c>
      <c r="J539" t="s">
        <v>505</v>
      </c>
      <c r="K539" t="s">
        <v>275</v>
      </c>
      <c r="L539" t="s">
        <v>506</v>
      </c>
      <c r="M539">
        <v>25</v>
      </c>
      <c r="N539" t="s">
        <v>507</v>
      </c>
    </row>
    <row r="540" spans="1:14" x14ac:dyDescent="0.25">
      <c r="A540" s="10">
        <v>980943</v>
      </c>
      <c r="B540" s="10" t="s">
        <v>538</v>
      </c>
      <c r="C540" s="53">
        <v>42486</v>
      </c>
      <c r="D540" s="56" t="str">
        <f>LEFT(_xlfn.NUMBERVALUE(TEXT(Table18[[#This Row],[Date]],"yyyy")),4)</f>
        <v>2016</v>
      </c>
      <c r="E540" s="10" t="s">
        <v>737</v>
      </c>
      <c r="F540" s="10" t="s">
        <v>540</v>
      </c>
      <c r="G540" s="10" t="s">
        <v>313</v>
      </c>
      <c r="H540" s="26" t="s">
        <v>728</v>
      </c>
      <c r="I540" t="s">
        <v>728</v>
      </c>
      <c r="J540" t="s">
        <v>505</v>
      </c>
      <c r="K540" t="s">
        <v>728</v>
      </c>
      <c r="L540" t="s">
        <v>506</v>
      </c>
      <c r="M540">
        <v>34</v>
      </c>
      <c r="N540" t="s">
        <v>507</v>
      </c>
    </row>
    <row r="541" spans="1:14" x14ac:dyDescent="0.25">
      <c r="A541" s="27">
        <v>980945</v>
      </c>
      <c r="B541" s="27" t="s">
        <v>517</v>
      </c>
      <c r="C541" s="54">
        <v>42487</v>
      </c>
      <c r="D541" s="56" t="str">
        <f>LEFT(_xlfn.NUMBERVALUE(TEXT(Table18[[#This Row],[Date]],"yyyy")),4)</f>
        <v>2016</v>
      </c>
      <c r="E541" s="27" t="s">
        <v>126</v>
      </c>
      <c r="F541" s="27" t="s">
        <v>519</v>
      </c>
      <c r="G541" s="27" t="s">
        <v>242</v>
      </c>
      <c r="H541" s="28" t="s">
        <v>730</v>
      </c>
      <c r="I541" t="s">
        <v>242</v>
      </c>
      <c r="J541" t="s">
        <v>505</v>
      </c>
      <c r="K541" t="s">
        <v>730</v>
      </c>
      <c r="L541" t="s">
        <v>506</v>
      </c>
      <c r="M541">
        <v>1</v>
      </c>
      <c r="N541" t="s">
        <v>507</v>
      </c>
    </row>
    <row r="542" spans="1:14" x14ac:dyDescent="0.25">
      <c r="A542" s="10">
        <v>980947</v>
      </c>
      <c r="B542" s="10" t="s">
        <v>524</v>
      </c>
      <c r="C542" s="53">
        <v>42488</v>
      </c>
      <c r="D542" s="56" t="str">
        <f>LEFT(_xlfn.NUMBERVALUE(TEXT(Table18[[#This Row],[Date]],"yyyy")),4)</f>
        <v>2016</v>
      </c>
      <c r="E542" s="10" t="s">
        <v>93</v>
      </c>
      <c r="F542" s="10" t="s">
        <v>526</v>
      </c>
      <c r="G542" s="10" t="s">
        <v>275</v>
      </c>
      <c r="H542" s="26" t="s">
        <v>259</v>
      </c>
      <c r="I542" t="s">
        <v>275</v>
      </c>
      <c r="J542" t="s">
        <v>505</v>
      </c>
      <c r="K542" t="s">
        <v>275</v>
      </c>
      <c r="L542" t="s">
        <v>521</v>
      </c>
      <c r="M542">
        <v>6</v>
      </c>
      <c r="N542" t="s">
        <v>507</v>
      </c>
    </row>
    <row r="543" spans="1:14" x14ac:dyDescent="0.25">
      <c r="A543" s="27">
        <v>980949</v>
      </c>
      <c r="B543" s="27" t="s">
        <v>684</v>
      </c>
      <c r="C543" s="54">
        <v>42489</v>
      </c>
      <c r="D543" s="56" t="str">
        <f>LEFT(_xlfn.NUMBERVALUE(TEXT(Table18[[#This Row],[Date]],"yyyy")),4)</f>
        <v>2016</v>
      </c>
      <c r="E543" s="27" t="s">
        <v>619</v>
      </c>
      <c r="F543" s="27" t="s">
        <v>721</v>
      </c>
      <c r="G543" s="27" t="s">
        <v>728</v>
      </c>
      <c r="H543" s="28" t="s">
        <v>730</v>
      </c>
      <c r="I543" t="s">
        <v>730</v>
      </c>
      <c r="J543" t="s">
        <v>505</v>
      </c>
      <c r="K543" t="s">
        <v>730</v>
      </c>
      <c r="L543" t="s">
        <v>521</v>
      </c>
      <c r="M543">
        <v>3</v>
      </c>
      <c r="N543" t="s">
        <v>507</v>
      </c>
    </row>
    <row r="544" spans="1:14" x14ac:dyDescent="0.25">
      <c r="A544" s="10">
        <v>980951</v>
      </c>
      <c r="B544" s="10" t="s">
        <v>517</v>
      </c>
      <c r="C544" s="53">
        <v>42490</v>
      </c>
      <c r="D544" s="56" t="str">
        <f>LEFT(_xlfn.NUMBERVALUE(TEXT(Table18[[#This Row],[Date]],"yyyy")),4)</f>
        <v>2016</v>
      </c>
      <c r="E544" s="10" t="s">
        <v>415</v>
      </c>
      <c r="F544" s="10" t="s">
        <v>519</v>
      </c>
      <c r="G544" s="10" t="s">
        <v>242</v>
      </c>
      <c r="H544" s="26" t="s">
        <v>259</v>
      </c>
      <c r="I544" t="s">
        <v>259</v>
      </c>
      <c r="J544" t="s">
        <v>505</v>
      </c>
      <c r="K544" t="s">
        <v>242</v>
      </c>
      <c r="L544" t="s">
        <v>506</v>
      </c>
      <c r="M544">
        <v>27</v>
      </c>
      <c r="N544" t="s">
        <v>507</v>
      </c>
    </row>
    <row r="545" spans="1:14" x14ac:dyDescent="0.25">
      <c r="A545" s="27">
        <v>980953</v>
      </c>
      <c r="B545" s="27" t="s">
        <v>538</v>
      </c>
      <c r="C545" s="54">
        <v>42490</v>
      </c>
      <c r="D545" s="56" t="str">
        <f>LEFT(_xlfn.NUMBERVALUE(TEXT(Table18[[#This Row],[Date]],"yyyy")),4)</f>
        <v>2016</v>
      </c>
      <c r="E545" s="27" t="s">
        <v>168</v>
      </c>
      <c r="F545" s="27" t="s">
        <v>540</v>
      </c>
      <c r="G545" s="27" t="s">
        <v>313</v>
      </c>
      <c r="H545" s="28" t="s">
        <v>305</v>
      </c>
      <c r="I545" t="s">
        <v>305</v>
      </c>
      <c r="J545" t="s">
        <v>505</v>
      </c>
      <c r="K545" t="s">
        <v>313</v>
      </c>
      <c r="L545" t="s">
        <v>506</v>
      </c>
      <c r="M545">
        <v>15</v>
      </c>
      <c r="N545" t="s">
        <v>507</v>
      </c>
    </row>
    <row r="546" spans="1:14" x14ac:dyDescent="0.25">
      <c r="A546" s="10">
        <v>980955</v>
      </c>
      <c r="B546" s="10" t="s">
        <v>733</v>
      </c>
      <c r="C546" s="53">
        <v>42491</v>
      </c>
      <c r="D546" s="56" t="str">
        <f>LEFT(_xlfn.NUMBERVALUE(TEXT(Table18[[#This Row],[Date]],"yyyy")),4)</f>
        <v>2016</v>
      </c>
      <c r="E546" s="10" t="s">
        <v>26</v>
      </c>
      <c r="F546" s="10" t="s">
        <v>734</v>
      </c>
      <c r="G546" s="10" t="s">
        <v>730</v>
      </c>
      <c r="H546" s="26" t="s">
        <v>285</v>
      </c>
      <c r="I546" t="s">
        <v>730</v>
      </c>
      <c r="J546" t="s">
        <v>505</v>
      </c>
      <c r="K546" t="s">
        <v>285</v>
      </c>
      <c r="L546" t="s">
        <v>506</v>
      </c>
      <c r="M546">
        <v>23</v>
      </c>
      <c r="N546" t="s">
        <v>507</v>
      </c>
    </row>
    <row r="547" spans="1:14" x14ac:dyDescent="0.25">
      <c r="A547" s="27">
        <v>980957</v>
      </c>
      <c r="B547" s="27" t="s">
        <v>684</v>
      </c>
      <c r="C547" s="54">
        <v>42491</v>
      </c>
      <c r="D547" s="56" t="str">
        <f>LEFT(_xlfn.NUMBERVALUE(TEXT(Table18[[#This Row],[Date]],"yyyy")),4)</f>
        <v>2016</v>
      </c>
      <c r="E547" s="27" t="s">
        <v>93</v>
      </c>
      <c r="F547" s="27" t="s">
        <v>721</v>
      </c>
      <c r="G547" s="27" t="s">
        <v>728</v>
      </c>
      <c r="H547" s="28" t="s">
        <v>275</v>
      </c>
      <c r="I547" t="s">
        <v>275</v>
      </c>
      <c r="J547" t="s">
        <v>505</v>
      </c>
      <c r="K547" t="s">
        <v>275</v>
      </c>
      <c r="L547" t="s">
        <v>521</v>
      </c>
      <c r="M547">
        <v>8</v>
      </c>
      <c r="N547" t="s">
        <v>507</v>
      </c>
    </row>
    <row r="548" spans="1:14" x14ac:dyDescent="0.25">
      <c r="A548" s="10">
        <v>980959</v>
      </c>
      <c r="B548" s="10" t="s">
        <v>502</v>
      </c>
      <c r="C548" s="53">
        <v>42492</v>
      </c>
      <c r="D548" s="56" t="str">
        <f>LEFT(_xlfn.NUMBERVALUE(TEXT(Table18[[#This Row],[Date]],"yyyy")),4)</f>
        <v>2016</v>
      </c>
      <c r="E548" s="10" t="s">
        <v>47</v>
      </c>
      <c r="F548" s="10" t="s">
        <v>504</v>
      </c>
      <c r="G548" s="10" t="s">
        <v>305</v>
      </c>
      <c r="H548" s="26" t="s">
        <v>259</v>
      </c>
      <c r="I548" t="s">
        <v>259</v>
      </c>
      <c r="J548" t="s">
        <v>505</v>
      </c>
      <c r="K548" t="s">
        <v>259</v>
      </c>
      <c r="L548" t="s">
        <v>521</v>
      </c>
      <c r="M548">
        <v>5</v>
      </c>
      <c r="N548" t="s">
        <v>507</v>
      </c>
    </row>
    <row r="549" spans="1:14" x14ac:dyDescent="0.25">
      <c r="A549" s="27">
        <v>980961</v>
      </c>
      <c r="B549" s="27" t="s">
        <v>733</v>
      </c>
      <c r="C549" s="54">
        <v>42493</v>
      </c>
      <c r="D549" s="56" t="str">
        <f>LEFT(_xlfn.NUMBERVALUE(TEXT(Table18[[#This Row],[Date]],"yyyy")),4)</f>
        <v>2016</v>
      </c>
      <c r="E549" s="27" t="s">
        <v>37</v>
      </c>
      <c r="F549" s="27" t="s">
        <v>734</v>
      </c>
      <c r="G549" s="27" t="s">
        <v>730</v>
      </c>
      <c r="H549" s="28" t="s">
        <v>242</v>
      </c>
      <c r="I549" t="s">
        <v>242</v>
      </c>
      <c r="J549" t="s">
        <v>505</v>
      </c>
      <c r="K549" t="s">
        <v>242</v>
      </c>
      <c r="L549" t="s">
        <v>521</v>
      </c>
      <c r="M549">
        <v>8</v>
      </c>
      <c r="N549" t="s">
        <v>507</v>
      </c>
    </row>
    <row r="550" spans="1:14" x14ac:dyDescent="0.25">
      <c r="A550" s="10">
        <v>980963</v>
      </c>
      <c r="B550" s="10" t="s">
        <v>529</v>
      </c>
      <c r="C550" s="53">
        <v>42494</v>
      </c>
      <c r="D550" s="56" t="str">
        <f>LEFT(_xlfn.NUMBERVALUE(TEXT(Table18[[#This Row],[Date]],"yyyy")),4)</f>
        <v>2016</v>
      </c>
      <c r="E550" s="10" t="s">
        <v>47</v>
      </c>
      <c r="F550" s="10" t="s">
        <v>531</v>
      </c>
      <c r="G550" s="10" t="s">
        <v>259</v>
      </c>
      <c r="H550" s="26" t="s">
        <v>285</v>
      </c>
      <c r="I550" t="s">
        <v>285</v>
      </c>
      <c r="J550" t="s">
        <v>505</v>
      </c>
      <c r="K550" t="s">
        <v>259</v>
      </c>
      <c r="L550" t="s">
        <v>506</v>
      </c>
      <c r="M550">
        <v>7</v>
      </c>
      <c r="N550" t="s">
        <v>507</v>
      </c>
    </row>
    <row r="551" spans="1:14" x14ac:dyDescent="0.25">
      <c r="A551" s="27">
        <v>980965</v>
      </c>
      <c r="B551" s="27" t="s">
        <v>517</v>
      </c>
      <c r="C551" s="54">
        <v>42495</v>
      </c>
      <c r="D551" s="56" t="str">
        <f>LEFT(_xlfn.NUMBERVALUE(TEXT(Table18[[#This Row],[Date]],"yyyy")),4)</f>
        <v>2016</v>
      </c>
      <c r="E551" s="27" t="s">
        <v>25</v>
      </c>
      <c r="F551" s="27" t="s">
        <v>519</v>
      </c>
      <c r="G551" s="27" t="s">
        <v>242</v>
      </c>
      <c r="H551" s="28" t="s">
        <v>728</v>
      </c>
      <c r="I551" t="s">
        <v>728</v>
      </c>
      <c r="J551" t="s">
        <v>505</v>
      </c>
      <c r="K551" t="s">
        <v>728</v>
      </c>
      <c r="L551" t="s">
        <v>521</v>
      </c>
      <c r="M551">
        <v>7</v>
      </c>
      <c r="N551" t="s">
        <v>507</v>
      </c>
    </row>
    <row r="552" spans="1:14" x14ac:dyDescent="0.25">
      <c r="A552" s="10">
        <v>980967</v>
      </c>
      <c r="B552" s="10" t="s">
        <v>538</v>
      </c>
      <c r="C552" s="53">
        <v>42496</v>
      </c>
      <c r="D552" s="56" t="str">
        <f>LEFT(_xlfn.NUMBERVALUE(TEXT(Table18[[#This Row],[Date]],"yyyy")),4)</f>
        <v>2016</v>
      </c>
      <c r="E552" s="10" t="s">
        <v>166</v>
      </c>
      <c r="F552" s="10" t="s">
        <v>540</v>
      </c>
      <c r="G552" s="10" t="s">
        <v>313</v>
      </c>
      <c r="H552" s="26" t="s">
        <v>730</v>
      </c>
      <c r="I552" t="s">
        <v>313</v>
      </c>
      <c r="J552" t="s">
        <v>505</v>
      </c>
      <c r="K552" t="s">
        <v>313</v>
      </c>
      <c r="L552" t="s">
        <v>521</v>
      </c>
      <c r="M552">
        <v>5</v>
      </c>
      <c r="N552" t="s">
        <v>507</v>
      </c>
    </row>
    <row r="553" spans="1:14" x14ac:dyDescent="0.25">
      <c r="A553" s="27">
        <v>980969</v>
      </c>
      <c r="B553" s="27" t="s">
        <v>502</v>
      </c>
      <c r="C553" s="54">
        <v>42497</v>
      </c>
      <c r="D553" s="56" t="str">
        <f>LEFT(_xlfn.NUMBERVALUE(TEXT(Table18[[#This Row],[Date]],"yyyy")),4)</f>
        <v>2016</v>
      </c>
      <c r="E553" s="27" t="s">
        <v>161</v>
      </c>
      <c r="F553" s="27" t="s">
        <v>504</v>
      </c>
      <c r="G553" s="27" t="s">
        <v>305</v>
      </c>
      <c r="H553" s="28" t="s">
        <v>728</v>
      </c>
      <c r="I553" t="s">
        <v>305</v>
      </c>
      <c r="J553" t="s">
        <v>505</v>
      </c>
      <c r="K553" t="s">
        <v>305</v>
      </c>
      <c r="L553" t="s">
        <v>521</v>
      </c>
      <c r="M553">
        <v>7</v>
      </c>
      <c r="N553" t="s">
        <v>507</v>
      </c>
    </row>
    <row r="554" spans="1:14" x14ac:dyDescent="0.25">
      <c r="A554" s="10">
        <v>980971</v>
      </c>
      <c r="B554" s="10" t="s">
        <v>511</v>
      </c>
      <c r="C554" s="53">
        <v>42497</v>
      </c>
      <c r="D554" s="56" t="str">
        <f>LEFT(_xlfn.NUMBERVALUE(TEXT(Table18[[#This Row],[Date]],"yyyy")),4)</f>
        <v>2016</v>
      </c>
      <c r="E554" s="10" t="s">
        <v>33</v>
      </c>
      <c r="F554" s="10" t="s">
        <v>729</v>
      </c>
      <c r="G554" s="10" t="s">
        <v>285</v>
      </c>
      <c r="H554" s="26" t="s">
        <v>242</v>
      </c>
      <c r="I554" t="s">
        <v>242</v>
      </c>
      <c r="J554" t="s">
        <v>505</v>
      </c>
      <c r="K554" t="s">
        <v>285</v>
      </c>
      <c r="L554" t="s">
        <v>506</v>
      </c>
      <c r="M554">
        <v>9</v>
      </c>
      <c r="N554" t="s">
        <v>507</v>
      </c>
    </row>
    <row r="555" spans="1:14" x14ac:dyDescent="0.25">
      <c r="A555" s="27">
        <v>980973</v>
      </c>
      <c r="B555" s="27" t="s">
        <v>681</v>
      </c>
      <c r="C555" s="54">
        <v>42498</v>
      </c>
      <c r="D555" s="56" t="str">
        <f>LEFT(_xlfn.NUMBERVALUE(TEXT(Table18[[#This Row],[Date]],"yyyy")),4)</f>
        <v>2016</v>
      </c>
      <c r="E555" s="27" t="s">
        <v>563</v>
      </c>
      <c r="F555" s="27" t="s">
        <v>682</v>
      </c>
      <c r="G555" s="27" t="s">
        <v>275</v>
      </c>
      <c r="H555" s="28" t="s">
        <v>313</v>
      </c>
      <c r="I555" t="s">
        <v>275</v>
      </c>
      <c r="J555" t="s">
        <v>505</v>
      </c>
      <c r="K555" t="s">
        <v>313</v>
      </c>
      <c r="L555" t="s">
        <v>506</v>
      </c>
      <c r="M555">
        <v>85</v>
      </c>
      <c r="N555" t="s">
        <v>507</v>
      </c>
    </row>
    <row r="556" spans="1:14" x14ac:dyDescent="0.25">
      <c r="A556" s="10">
        <v>980975</v>
      </c>
      <c r="B556" s="10" t="s">
        <v>529</v>
      </c>
      <c r="C556" s="53">
        <v>42498</v>
      </c>
      <c r="D556" s="56" t="str">
        <f>LEFT(_xlfn.NUMBERVALUE(TEXT(Table18[[#This Row],[Date]],"yyyy")),4)</f>
        <v>2016</v>
      </c>
      <c r="E556" s="10" t="s">
        <v>575</v>
      </c>
      <c r="F556" s="10" t="s">
        <v>531</v>
      </c>
      <c r="G556" s="10" t="s">
        <v>259</v>
      </c>
      <c r="H556" s="26" t="s">
        <v>730</v>
      </c>
      <c r="I556" t="s">
        <v>730</v>
      </c>
      <c r="J556" t="s">
        <v>505</v>
      </c>
      <c r="K556" t="s">
        <v>730</v>
      </c>
      <c r="L556" t="s">
        <v>521</v>
      </c>
      <c r="M556">
        <v>5</v>
      </c>
      <c r="N556" t="s">
        <v>507</v>
      </c>
    </row>
    <row r="557" spans="1:14" x14ac:dyDescent="0.25">
      <c r="A557" s="27">
        <v>980977</v>
      </c>
      <c r="B557" s="27" t="s">
        <v>511</v>
      </c>
      <c r="C557" s="54">
        <v>42499</v>
      </c>
      <c r="D557" s="56" t="str">
        <f>LEFT(_xlfn.NUMBERVALUE(TEXT(Table18[[#This Row],[Date]],"yyyy")),4)</f>
        <v>2016</v>
      </c>
      <c r="E557" s="27" t="s">
        <v>360</v>
      </c>
      <c r="F557" s="27" t="s">
        <v>729</v>
      </c>
      <c r="G557" s="27" t="s">
        <v>285</v>
      </c>
      <c r="H557" s="28" t="s">
        <v>305</v>
      </c>
      <c r="I557" t="s">
        <v>285</v>
      </c>
      <c r="J557" t="s">
        <v>505</v>
      </c>
      <c r="K557" t="s">
        <v>305</v>
      </c>
      <c r="L557" t="s">
        <v>506</v>
      </c>
      <c r="M557">
        <v>1</v>
      </c>
      <c r="N557" t="s">
        <v>507</v>
      </c>
    </row>
    <row r="558" spans="1:14" x14ac:dyDescent="0.25">
      <c r="A558" s="10">
        <v>980979</v>
      </c>
      <c r="B558" s="10" t="s">
        <v>681</v>
      </c>
      <c r="C558" s="53">
        <v>42500</v>
      </c>
      <c r="D558" s="56" t="str">
        <f>LEFT(_xlfn.NUMBERVALUE(TEXT(Table18[[#This Row],[Date]],"yyyy")),4)</f>
        <v>2016</v>
      </c>
      <c r="E558" s="10" t="s">
        <v>146</v>
      </c>
      <c r="F558" s="10" t="s">
        <v>682</v>
      </c>
      <c r="G558" s="10" t="s">
        <v>728</v>
      </c>
      <c r="H558" s="26" t="s">
        <v>313</v>
      </c>
      <c r="I558" t="s">
        <v>313</v>
      </c>
      <c r="J558" t="s">
        <v>514</v>
      </c>
      <c r="K558" t="s">
        <v>313</v>
      </c>
      <c r="L558" t="s">
        <v>506</v>
      </c>
      <c r="M558">
        <v>4</v>
      </c>
      <c r="N558" t="s">
        <v>507</v>
      </c>
    </row>
    <row r="559" spans="1:14" x14ac:dyDescent="0.25">
      <c r="A559" s="27">
        <v>980981</v>
      </c>
      <c r="B559" s="27" t="s">
        <v>502</v>
      </c>
      <c r="C559" s="54">
        <v>42501</v>
      </c>
      <c r="D559" s="56" t="str">
        <f>LEFT(_xlfn.NUMBERVALUE(TEXT(Table18[[#This Row],[Date]],"yyyy")),4)</f>
        <v>2016</v>
      </c>
      <c r="E559" s="27" t="s">
        <v>86</v>
      </c>
      <c r="F559" s="27" t="s">
        <v>504</v>
      </c>
      <c r="G559" s="27" t="s">
        <v>305</v>
      </c>
      <c r="H559" s="28" t="s">
        <v>275</v>
      </c>
      <c r="I559" t="s">
        <v>275</v>
      </c>
      <c r="J559" t="s">
        <v>505</v>
      </c>
      <c r="K559" t="s">
        <v>275</v>
      </c>
      <c r="L559" t="s">
        <v>521</v>
      </c>
      <c r="M559">
        <v>6</v>
      </c>
      <c r="N559" t="s">
        <v>507</v>
      </c>
    </row>
    <row r="560" spans="1:14" x14ac:dyDescent="0.25">
      <c r="A560" s="10">
        <v>980983</v>
      </c>
      <c r="B560" s="10" t="s">
        <v>538</v>
      </c>
      <c r="C560" s="53">
        <v>42502</v>
      </c>
      <c r="D560" s="56" t="str">
        <f>LEFT(_xlfn.NUMBERVALUE(TEXT(Table18[[#This Row],[Date]],"yyyy")),4)</f>
        <v>2016</v>
      </c>
      <c r="E560" s="10" t="s">
        <v>126</v>
      </c>
      <c r="F560" s="10" t="s">
        <v>540</v>
      </c>
      <c r="G560" s="10" t="s">
        <v>313</v>
      </c>
      <c r="H560" s="26" t="s">
        <v>242</v>
      </c>
      <c r="I560" t="s">
        <v>242</v>
      </c>
      <c r="J560" t="s">
        <v>505</v>
      </c>
      <c r="K560" t="s">
        <v>242</v>
      </c>
      <c r="L560" t="s">
        <v>521</v>
      </c>
      <c r="M560">
        <v>7</v>
      </c>
      <c r="N560" t="s">
        <v>507</v>
      </c>
    </row>
    <row r="561" spans="1:14" x14ac:dyDescent="0.25">
      <c r="A561" s="27">
        <v>980985</v>
      </c>
      <c r="B561" s="27" t="s">
        <v>681</v>
      </c>
      <c r="C561" s="54">
        <v>42503</v>
      </c>
      <c r="D561" s="56" t="str">
        <f>LEFT(_xlfn.NUMBERVALUE(TEXT(Table18[[#This Row],[Date]],"yyyy")),4)</f>
        <v>2016</v>
      </c>
      <c r="E561" s="27" t="s">
        <v>33</v>
      </c>
      <c r="F561" s="27" t="s">
        <v>682</v>
      </c>
      <c r="G561" s="27" t="s">
        <v>275</v>
      </c>
      <c r="H561" s="28" t="s">
        <v>285</v>
      </c>
      <c r="I561" t="s">
        <v>275</v>
      </c>
      <c r="J561" t="s">
        <v>514</v>
      </c>
      <c r="K561" t="s">
        <v>285</v>
      </c>
      <c r="L561" t="s">
        <v>521</v>
      </c>
      <c r="M561">
        <v>7</v>
      </c>
      <c r="N561" t="s">
        <v>507</v>
      </c>
    </row>
    <row r="562" spans="1:14" x14ac:dyDescent="0.25">
      <c r="A562" s="10">
        <v>980987</v>
      </c>
      <c r="B562" s="10" t="s">
        <v>502</v>
      </c>
      <c r="C562" s="53">
        <v>42504</v>
      </c>
      <c r="D562" s="56" t="str">
        <f>LEFT(_xlfn.NUMBERVALUE(TEXT(Table18[[#This Row],[Date]],"yyyy")),4)</f>
        <v>2016</v>
      </c>
      <c r="E562" s="10" t="s">
        <v>147</v>
      </c>
      <c r="F562" s="10" t="s">
        <v>504</v>
      </c>
      <c r="G562" s="10" t="s">
        <v>305</v>
      </c>
      <c r="H562" s="26" t="s">
        <v>730</v>
      </c>
      <c r="I562" t="s">
        <v>730</v>
      </c>
      <c r="J562" t="s">
        <v>505</v>
      </c>
      <c r="K562" t="s">
        <v>305</v>
      </c>
      <c r="L562" t="s">
        <v>506</v>
      </c>
      <c r="M562">
        <v>144</v>
      </c>
      <c r="N562" t="s">
        <v>507</v>
      </c>
    </row>
    <row r="563" spans="1:14" x14ac:dyDescent="0.25">
      <c r="A563" s="27">
        <v>980989</v>
      </c>
      <c r="B563" s="27" t="s">
        <v>529</v>
      </c>
      <c r="C563" s="54">
        <v>42504</v>
      </c>
      <c r="D563" s="56" t="str">
        <f>LEFT(_xlfn.NUMBERVALUE(TEXT(Table18[[#This Row],[Date]],"yyyy")),4)</f>
        <v>2016</v>
      </c>
      <c r="E563" s="27" t="s">
        <v>445</v>
      </c>
      <c r="F563" s="27" t="s">
        <v>531</v>
      </c>
      <c r="G563" s="27" t="s">
        <v>259</v>
      </c>
      <c r="H563" s="28" t="s">
        <v>728</v>
      </c>
      <c r="I563" t="s">
        <v>728</v>
      </c>
      <c r="J563" t="s">
        <v>514</v>
      </c>
      <c r="K563" t="s">
        <v>259</v>
      </c>
      <c r="L563" t="s">
        <v>521</v>
      </c>
      <c r="M563">
        <v>8</v>
      </c>
      <c r="N563" t="s">
        <v>507</v>
      </c>
    </row>
    <row r="564" spans="1:14" x14ac:dyDescent="0.25">
      <c r="A564" s="10">
        <v>980991</v>
      </c>
      <c r="B564" s="10" t="s">
        <v>511</v>
      </c>
      <c r="C564" s="53">
        <v>42505</v>
      </c>
      <c r="D564" s="56" t="str">
        <f>LEFT(_xlfn.NUMBERVALUE(TEXT(Table18[[#This Row],[Date]],"yyyy")),4)</f>
        <v>2016</v>
      </c>
      <c r="E564" s="10" t="s">
        <v>740</v>
      </c>
      <c r="F564" s="10" t="s">
        <v>729</v>
      </c>
      <c r="G564" s="10" t="s">
        <v>285</v>
      </c>
      <c r="H564" s="26" t="s">
        <v>313</v>
      </c>
      <c r="I564" t="s">
        <v>285</v>
      </c>
      <c r="J564" t="s">
        <v>514</v>
      </c>
      <c r="K564" t="s">
        <v>313</v>
      </c>
      <c r="L564" t="s">
        <v>521</v>
      </c>
      <c r="M564">
        <v>7</v>
      </c>
      <c r="N564" t="s">
        <v>507</v>
      </c>
    </row>
    <row r="565" spans="1:14" x14ac:dyDescent="0.25">
      <c r="A565" s="27">
        <v>980993</v>
      </c>
      <c r="B565" s="27" t="s">
        <v>681</v>
      </c>
      <c r="C565" s="54">
        <v>42505</v>
      </c>
      <c r="D565" s="56" t="str">
        <f>LEFT(_xlfn.NUMBERVALUE(TEXT(Table18[[#This Row],[Date]],"yyyy")),4)</f>
        <v>2016</v>
      </c>
      <c r="E565" s="27" t="s">
        <v>86</v>
      </c>
      <c r="F565" s="27" t="s">
        <v>682</v>
      </c>
      <c r="G565" s="27" t="s">
        <v>275</v>
      </c>
      <c r="H565" s="28" t="s">
        <v>242</v>
      </c>
      <c r="I565" t="s">
        <v>242</v>
      </c>
      <c r="J565" t="s">
        <v>505</v>
      </c>
      <c r="K565" t="s">
        <v>275</v>
      </c>
      <c r="L565" t="s">
        <v>506</v>
      </c>
      <c r="M565">
        <v>80</v>
      </c>
      <c r="N565" t="s">
        <v>507</v>
      </c>
    </row>
    <row r="566" spans="1:14" x14ac:dyDescent="0.25">
      <c r="A566" s="10">
        <v>980995</v>
      </c>
      <c r="B566" s="10" t="s">
        <v>529</v>
      </c>
      <c r="C566" s="53">
        <v>42506</v>
      </c>
      <c r="D566" s="56" t="str">
        <f>LEFT(_xlfn.NUMBERVALUE(TEXT(Table18[[#This Row],[Date]],"yyyy")),4)</f>
        <v>2016</v>
      </c>
      <c r="E566" s="10" t="s">
        <v>161</v>
      </c>
      <c r="F566" s="10" t="s">
        <v>531</v>
      </c>
      <c r="G566" s="10" t="s">
        <v>259</v>
      </c>
      <c r="H566" s="26" t="s">
        <v>305</v>
      </c>
      <c r="I566" t="s">
        <v>305</v>
      </c>
      <c r="J566" t="s">
        <v>505</v>
      </c>
      <c r="K566" t="s">
        <v>305</v>
      </c>
      <c r="L566" t="s">
        <v>521</v>
      </c>
      <c r="M566">
        <v>9</v>
      </c>
      <c r="N566" t="s">
        <v>507</v>
      </c>
    </row>
    <row r="567" spans="1:14" x14ac:dyDescent="0.25">
      <c r="A567" s="27">
        <v>980997</v>
      </c>
      <c r="B567" s="27" t="s">
        <v>681</v>
      </c>
      <c r="C567" s="54">
        <v>42507</v>
      </c>
      <c r="D567" s="56" t="str">
        <f>LEFT(_xlfn.NUMBERVALUE(TEXT(Table18[[#This Row],[Date]],"yyyy")),4)</f>
        <v>2016</v>
      </c>
      <c r="E567" s="27" t="s">
        <v>737</v>
      </c>
      <c r="F567" s="27" t="s">
        <v>682</v>
      </c>
      <c r="G567" s="27" t="s">
        <v>728</v>
      </c>
      <c r="H567" s="28" t="s">
        <v>242</v>
      </c>
      <c r="I567" t="s">
        <v>728</v>
      </c>
      <c r="J567" t="s">
        <v>505</v>
      </c>
      <c r="K567" t="s">
        <v>728</v>
      </c>
      <c r="L567" t="s">
        <v>506</v>
      </c>
      <c r="M567">
        <v>19</v>
      </c>
      <c r="N567" t="s">
        <v>507</v>
      </c>
    </row>
    <row r="568" spans="1:14" x14ac:dyDescent="0.25">
      <c r="A568" s="10">
        <v>980999</v>
      </c>
      <c r="B568" s="10" t="s">
        <v>502</v>
      </c>
      <c r="C568" s="53">
        <v>42508</v>
      </c>
      <c r="D568" s="56" t="str">
        <f>LEFT(_xlfn.NUMBERVALUE(TEXT(Table18[[#This Row],[Date]],"yyyy")),4)</f>
        <v>2016</v>
      </c>
      <c r="E568" s="10" t="s">
        <v>161</v>
      </c>
      <c r="F568" s="10" t="s">
        <v>504</v>
      </c>
      <c r="G568" s="10" t="s">
        <v>305</v>
      </c>
      <c r="H568" s="26" t="s">
        <v>285</v>
      </c>
      <c r="I568" t="s">
        <v>285</v>
      </c>
      <c r="J568" t="s">
        <v>505</v>
      </c>
      <c r="K568" t="s">
        <v>305</v>
      </c>
      <c r="L568" t="s">
        <v>506</v>
      </c>
      <c r="M568">
        <v>82</v>
      </c>
      <c r="N568" t="s">
        <v>507</v>
      </c>
    </row>
    <row r="569" spans="1:14" x14ac:dyDescent="0.25">
      <c r="A569" s="27">
        <v>981001</v>
      </c>
      <c r="B569" s="27" t="s">
        <v>741</v>
      </c>
      <c r="C569" s="54">
        <v>42509</v>
      </c>
      <c r="D569" s="56" t="str">
        <f>LEFT(_xlfn.NUMBERVALUE(TEXT(Table18[[#This Row],[Date]],"yyyy")),4)</f>
        <v>2016</v>
      </c>
      <c r="E569" s="27" t="s">
        <v>619</v>
      </c>
      <c r="F569" s="27" t="s">
        <v>742</v>
      </c>
      <c r="G569" s="27" t="s">
        <v>730</v>
      </c>
      <c r="H569" s="28" t="s">
        <v>259</v>
      </c>
      <c r="I569" t="s">
        <v>730</v>
      </c>
      <c r="J569" t="s">
        <v>505</v>
      </c>
      <c r="K569" t="s">
        <v>730</v>
      </c>
      <c r="L569" t="s">
        <v>521</v>
      </c>
      <c r="M569">
        <v>6</v>
      </c>
      <c r="N569" t="s">
        <v>507</v>
      </c>
    </row>
    <row r="570" spans="1:14" x14ac:dyDescent="0.25">
      <c r="A570" s="10">
        <v>981003</v>
      </c>
      <c r="B570" s="10" t="s">
        <v>703</v>
      </c>
      <c r="C570" s="53">
        <v>42510</v>
      </c>
      <c r="D570" s="56" t="str">
        <f>LEFT(_xlfn.NUMBERVALUE(TEXT(Table18[[#This Row],[Date]],"yyyy")),4)</f>
        <v>2016</v>
      </c>
      <c r="E570" s="10" t="s">
        <v>54</v>
      </c>
      <c r="F570" s="10" t="s">
        <v>704</v>
      </c>
      <c r="G570" s="10" t="s">
        <v>242</v>
      </c>
      <c r="H570" s="26" t="s">
        <v>313</v>
      </c>
      <c r="I570" t="s">
        <v>242</v>
      </c>
      <c r="J570" t="s">
        <v>505</v>
      </c>
      <c r="K570" t="s">
        <v>242</v>
      </c>
      <c r="L570" t="s">
        <v>521</v>
      </c>
      <c r="M570">
        <v>6</v>
      </c>
      <c r="N570" t="s">
        <v>507</v>
      </c>
    </row>
    <row r="571" spans="1:14" x14ac:dyDescent="0.25">
      <c r="A571" s="27">
        <v>981005</v>
      </c>
      <c r="B571" s="27" t="s">
        <v>681</v>
      </c>
      <c r="C571" s="54">
        <v>42511</v>
      </c>
      <c r="D571" s="56" t="str">
        <f>LEFT(_xlfn.NUMBERVALUE(TEXT(Table18[[#This Row],[Date]],"yyyy")),4)</f>
        <v>2016</v>
      </c>
      <c r="E571" s="27" t="s">
        <v>15</v>
      </c>
      <c r="F571" s="27" t="s">
        <v>682</v>
      </c>
      <c r="G571" s="27" t="s">
        <v>728</v>
      </c>
      <c r="H571" s="28" t="s">
        <v>285</v>
      </c>
      <c r="I571" t="s">
        <v>285</v>
      </c>
      <c r="J571" t="s">
        <v>514</v>
      </c>
      <c r="K571" t="s">
        <v>728</v>
      </c>
      <c r="L571" t="s">
        <v>521</v>
      </c>
      <c r="M571">
        <v>4</v>
      </c>
      <c r="N571" t="s">
        <v>507</v>
      </c>
    </row>
    <row r="572" spans="1:14" x14ac:dyDescent="0.25">
      <c r="A572" s="10">
        <v>981007</v>
      </c>
      <c r="B572" s="10" t="s">
        <v>741</v>
      </c>
      <c r="C572" s="53">
        <v>42511</v>
      </c>
      <c r="D572" s="56" t="str">
        <f>LEFT(_xlfn.NUMBERVALUE(TEXT(Table18[[#This Row],[Date]],"yyyy")),4)</f>
        <v>2016</v>
      </c>
      <c r="E572" s="10" t="s">
        <v>20</v>
      </c>
      <c r="F572" s="10" t="s">
        <v>742</v>
      </c>
      <c r="G572" s="10" t="s">
        <v>730</v>
      </c>
      <c r="H572" s="26" t="s">
        <v>275</v>
      </c>
      <c r="I572" t="s">
        <v>730</v>
      </c>
      <c r="J572" t="s">
        <v>505</v>
      </c>
      <c r="K572" t="s">
        <v>730</v>
      </c>
      <c r="L572" t="s">
        <v>521</v>
      </c>
      <c r="M572">
        <v>6</v>
      </c>
      <c r="N572" t="s">
        <v>507</v>
      </c>
    </row>
    <row r="573" spans="1:14" x14ac:dyDescent="0.25">
      <c r="A573" s="27">
        <v>981009</v>
      </c>
      <c r="B573" s="27" t="s">
        <v>529</v>
      </c>
      <c r="C573" s="54">
        <v>42512</v>
      </c>
      <c r="D573" s="56" t="str">
        <f>LEFT(_xlfn.NUMBERVALUE(TEXT(Table18[[#This Row],[Date]],"yyyy")),4)</f>
        <v>2016</v>
      </c>
      <c r="E573" s="27" t="s">
        <v>445</v>
      </c>
      <c r="F573" s="27" t="s">
        <v>531</v>
      </c>
      <c r="G573" s="27" t="s">
        <v>259</v>
      </c>
      <c r="H573" s="28" t="s">
        <v>313</v>
      </c>
      <c r="I573" t="s">
        <v>313</v>
      </c>
      <c r="J573" t="s">
        <v>505</v>
      </c>
      <c r="K573" t="s">
        <v>259</v>
      </c>
      <c r="L573" t="s">
        <v>506</v>
      </c>
      <c r="M573">
        <v>22</v>
      </c>
      <c r="N573" t="s">
        <v>507</v>
      </c>
    </row>
    <row r="574" spans="1:14" x14ac:dyDescent="0.25">
      <c r="A574" s="10">
        <v>981011</v>
      </c>
      <c r="B574" s="10" t="s">
        <v>703</v>
      </c>
      <c r="C574" s="53">
        <v>42512</v>
      </c>
      <c r="D574" s="56" t="str">
        <f>LEFT(_xlfn.NUMBERVALUE(TEXT(Table18[[#This Row],[Date]],"yyyy")),4)</f>
        <v>2016</v>
      </c>
      <c r="E574" s="10" t="s">
        <v>161</v>
      </c>
      <c r="F574" s="10" t="s">
        <v>704</v>
      </c>
      <c r="G574" s="10" t="s">
        <v>242</v>
      </c>
      <c r="H574" s="26" t="s">
        <v>305</v>
      </c>
      <c r="I574" t="s">
        <v>305</v>
      </c>
      <c r="J574" t="s">
        <v>505</v>
      </c>
      <c r="K574" t="s">
        <v>305</v>
      </c>
      <c r="L574" t="s">
        <v>521</v>
      </c>
      <c r="M574">
        <v>6</v>
      </c>
      <c r="N574" t="s">
        <v>507</v>
      </c>
    </row>
    <row r="575" spans="1:14" x14ac:dyDescent="0.25">
      <c r="A575" s="27">
        <v>981013</v>
      </c>
      <c r="B575" s="27" t="s">
        <v>502</v>
      </c>
      <c r="C575" s="54">
        <v>42514</v>
      </c>
      <c r="D575" s="56" t="str">
        <f>LEFT(_xlfn.NUMBERVALUE(TEXT(Table18[[#This Row],[Date]],"yyyy")),4)</f>
        <v>2016</v>
      </c>
      <c r="E575" s="27" t="s">
        <v>147</v>
      </c>
      <c r="F575" s="27" t="s">
        <v>504</v>
      </c>
      <c r="G575" s="27" t="s">
        <v>730</v>
      </c>
      <c r="H575" s="28" t="s">
        <v>305</v>
      </c>
      <c r="I575" t="s">
        <v>305</v>
      </c>
      <c r="J575" t="s">
        <v>505</v>
      </c>
      <c r="K575" t="s">
        <v>305</v>
      </c>
      <c r="L575" t="s">
        <v>521</v>
      </c>
      <c r="M575">
        <v>4</v>
      </c>
      <c r="N575" t="s">
        <v>507</v>
      </c>
    </row>
    <row r="576" spans="1:14" x14ac:dyDescent="0.25">
      <c r="A576" s="10">
        <v>981015</v>
      </c>
      <c r="B576" s="10" t="s">
        <v>517</v>
      </c>
      <c r="C576" s="53">
        <v>42515</v>
      </c>
      <c r="D576" s="56" t="str">
        <f>LEFT(_xlfn.NUMBERVALUE(TEXT(Table18[[#This Row],[Date]],"yyyy")),4)</f>
        <v>2016</v>
      </c>
      <c r="E576" s="10" t="s">
        <v>112</v>
      </c>
      <c r="F576" s="10" t="s">
        <v>519</v>
      </c>
      <c r="G576" s="10" t="s">
        <v>313</v>
      </c>
      <c r="H576" s="26" t="s">
        <v>259</v>
      </c>
      <c r="I576" t="s">
        <v>259</v>
      </c>
      <c r="J576" t="s">
        <v>505</v>
      </c>
      <c r="K576" t="s">
        <v>313</v>
      </c>
      <c r="L576" t="s">
        <v>506</v>
      </c>
      <c r="M576">
        <v>22</v>
      </c>
      <c r="N576" t="s">
        <v>507</v>
      </c>
    </row>
    <row r="577" spans="1:14" x14ac:dyDescent="0.25">
      <c r="A577" s="27">
        <v>981017</v>
      </c>
      <c r="B577" s="27" t="s">
        <v>517</v>
      </c>
      <c r="C577" s="54">
        <v>42517</v>
      </c>
      <c r="D577" s="56" t="str">
        <f>LEFT(_xlfn.NUMBERVALUE(TEXT(Table18[[#This Row],[Date]],"yyyy")),4)</f>
        <v>2016</v>
      </c>
      <c r="E577" s="27" t="s">
        <v>168</v>
      </c>
      <c r="F577" s="27" t="s">
        <v>519</v>
      </c>
      <c r="G577" s="27" t="s">
        <v>730</v>
      </c>
      <c r="H577" s="28" t="s">
        <v>313</v>
      </c>
      <c r="I577" t="s">
        <v>313</v>
      </c>
      <c r="J577" t="s">
        <v>505</v>
      </c>
      <c r="K577" t="s">
        <v>313</v>
      </c>
      <c r="L577" t="s">
        <v>521</v>
      </c>
      <c r="M577">
        <v>4</v>
      </c>
      <c r="N577" t="s">
        <v>507</v>
      </c>
    </row>
    <row r="578" spans="1:14" x14ac:dyDescent="0.25">
      <c r="A578" s="10">
        <v>981019</v>
      </c>
      <c r="B578" s="10" t="s">
        <v>502</v>
      </c>
      <c r="C578" s="53">
        <v>42519</v>
      </c>
      <c r="D578" s="56" t="str">
        <f>LEFT(_xlfn.NUMBERVALUE(TEXT(Table18[[#This Row],[Date]],"yyyy")),4)</f>
        <v>2016</v>
      </c>
      <c r="E578" s="10" t="s">
        <v>48</v>
      </c>
      <c r="F578" s="10" t="s">
        <v>504</v>
      </c>
      <c r="G578" s="10" t="s">
        <v>305</v>
      </c>
      <c r="H578" s="26" t="s">
        <v>313</v>
      </c>
      <c r="I578" t="s">
        <v>757</v>
      </c>
      <c r="J578" t="s">
        <v>514</v>
      </c>
      <c r="K578" t="s">
        <v>313</v>
      </c>
      <c r="L578" t="s">
        <v>506</v>
      </c>
      <c r="M578">
        <v>8</v>
      </c>
      <c r="N578" t="s">
        <v>507</v>
      </c>
    </row>
    <row r="579" spans="1:14" x14ac:dyDescent="0.25">
      <c r="A579" s="27">
        <v>1082591</v>
      </c>
      <c r="B579" s="27" t="s">
        <v>538</v>
      </c>
      <c r="C579" s="54">
        <v>42830</v>
      </c>
      <c r="D579" s="56" t="str">
        <f>LEFT(_xlfn.NUMBERVALUE(TEXT(Table18[[#This Row],[Date]],"yyyy")),4)</f>
        <v>2017</v>
      </c>
      <c r="E579" s="27" t="s">
        <v>425</v>
      </c>
      <c r="F579" s="27" t="s">
        <v>540</v>
      </c>
      <c r="G579" s="27" t="s">
        <v>313</v>
      </c>
      <c r="H579" s="28" t="s">
        <v>305</v>
      </c>
      <c r="I579" t="s">
        <v>305</v>
      </c>
      <c r="J579" t="s">
        <v>505</v>
      </c>
      <c r="K579" t="s">
        <v>313</v>
      </c>
      <c r="L579" t="s">
        <v>506</v>
      </c>
      <c r="M579">
        <v>35</v>
      </c>
      <c r="N579" t="s">
        <v>507</v>
      </c>
    </row>
    <row r="580" spans="1:14" x14ac:dyDescent="0.25">
      <c r="A580" s="10">
        <v>1082592</v>
      </c>
      <c r="B580" s="10" t="s">
        <v>684</v>
      </c>
      <c r="C580" s="53">
        <v>42831</v>
      </c>
      <c r="D580" s="56" t="str">
        <f>LEFT(_xlfn.NUMBERVALUE(TEXT(Table18[[#This Row],[Date]],"yyyy")),4)</f>
        <v>2017</v>
      </c>
      <c r="E580" s="10" t="s">
        <v>41</v>
      </c>
      <c r="F580" s="10" t="s">
        <v>721</v>
      </c>
      <c r="G580" s="10" t="s">
        <v>728</v>
      </c>
      <c r="H580" s="26" t="s">
        <v>275</v>
      </c>
      <c r="I580" t="s">
        <v>728</v>
      </c>
      <c r="J580" t="s">
        <v>505</v>
      </c>
      <c r="K580" t="s">
        <v>728</v>
      </c>
      <c r="L580" t="s">
        <v>521</v>
      </c>
      <c r="M580">
        <v>7</v>
      </c>
      <c r="N580" t="s">
        <v>507</v>
      </c>
    </row>
    <row r="581" spans="1:14" x14ac:dyDescent="0.25">
      <c r="A581" s="27">
        <v>1082593</v>
      </c>
      <c r="B581" s="27" t="s">
        <v>733</v>
      </c>
      <c r="C581" s="54">
        <v>42832</v>
      </c>
      <c r="D581" s="56" t="str">
        <f>LEFT(_xlfn.NUMBERVALUE(TEXT(Table18[[#This Row],[Date]],"yyyy")),4)</f>
        <v>2017</v>
      </c>
      <c r="E581" s="27" t="s">
        <v>78</v>
      </c>
      <c r="F581" s="27" t="s">
        <v>734</v>
      </c>
      <c r="G581" s="27" t="s">
        <v>730</v>
      </c>
      <c r="H581" s="28" t="s">
        <v>259</v>
      </c>
      <c r="I581" t="s">
        <v>259</v>
      </c>
      <c r="J581" t="s">
        <v>505</v>
      </c>
      <c r="K581" t="s">
        <v>259</v>
      </c>
      <c r="L581" t="s">
        <v>521</v>
      </c>
      <c r="M581">
        <v>10</v>
      </c>
      <c r="N581" t="s">
        <v>507</v>
      </c>
    </row>
    <row r="582" spans="1:14" x14ac:dyDescent="0.25">
      <c r="A582" s="10">
        <v>1082594</v>
      </c>
      <c r="B582" s="10" t="s">
        <v>675</v>
      </c>
      <c r="C582" s="53">
        <v>42833</v>
      </c>
      <c r="D582" s="56" t="str">
        <f>LEFT(_xlfn.NUMBERVALUE(TEXT(Table18[[#This Row],[Date]],"yyyy")),4)</f>
        <v>2017</v>
      </c>
      <c r="E582" s="10" t="s">
        <v>150</v>
      </c>
      <c r="F582" s="10" t="s">
        <v>676</v>
      </c>
      <c r="G582" s="10" t="s">
        <v>285</v>
      </c>
      <c r="H582" s="26" t="s">
        <v>728</v>
      </c>
      <c r="I582" t="s">
        <v>285</v>
      </c>
      <c r="J582" t="s">
        <v>505</v>
      </c>
      <c r="K582" t="s">
        <v>285</v>
      </c>
      <c r="L582" t="s">
        <v>521</v>
      </c>
      <c r="M582">
        <v>6</v>
      </c>
      <c r="N582" t="s">
        <v>507</v>
      </c>
    </row>
    <row r="583" spans="1:14" x14ac:dyDescent="0.25">
      <c r="A583" s="27">
        <v>1082595</v>
      </c>
      <c r="B583" s="27" t="s">
        <v>744</v>
      </c>
      <c r="C583" s="54">
        <v>42833</v>
      </c>
      <c r="D583" s="56" t="str">
        <f>LEFT(_xlfn.NUMBERVALUE(TEXT(Table18[[#This Row],[Date]],"yyyy")),4)</f>
        <v>2017</v>
      </c>
      <c r="E583" s="27" t="s">
        <v>174</v>
      </c>
      <c r="F583" s="27" t="s">
        <v>745</v>
      </c>
      <c r="G583" s="27" t="s">
        <v>305</v>
      </c>
      <c r="H583" s="28" t="s">
        <v>242</v>
      </c>
      <c r="I583" t="s">
        <v>305</v>
      </c>
      <c r="J583" t="s">
        <v>514</v>
      </c>
      <c r="K583" t="s">
        <v>305</v>
      </c>
      <c r="L583" t="s">
        <v>506</v>
      </c>
      <c r="M583">
        <v>15</v>
      </c>
      <c r="N583" t="s">
        <v>507</v>
      </c>
    </row>
    <row r="584" spans="1:14" x14ac:dyDescent="0.25">
      <c r="A584" s="10">
        <v>1082596</v>
      </c>
      <c r="B584" s="10" t="s">
        <v>538</v>
      </c>
      <c r="C584" s="53">
        <v>42834</v>
      </c>
      <c r="D584" s="56" t="str">
        <f>LEFT(_xlfn.NUMBERVALUE(TEXT(Table18[[#This Row],[Date]],"yyyy")),4)</f>
        <v>2017</v>
      </c>
      <c r="E584" s="10" t="s">
        <v>181</v>
      </c>
      <c r="F584" s="10" t="s">
        <v>540</v>
      </c>
      <c r="G584" s="10" t="s">
        <v>313</v>
      </c>
      <c r="H584" s="26" t="s">
        <v>730</v>
      </c>
      <c r="I584" t="s">
        <v>313</v>
      </c>
      <c r="J584" t="s">
        <v>505</v>
      </c>
      <c r="K584" t="s">
        <v>313</v>
      </c>
      <c r="L584" t="s">
        <v>521</v>
      </c>
      <c r="M584">
        <v>9</v>
      </c>
      <c r="N584" t="s">
        <v>507</v>
      </c>
    </row>
    <row r="585" spans="1:14" x14ac:dyDescent="0.25">
      <c r="A585" s="27">
        <v>1082597</v>
      </c>
      <c r="B585" s="27" t="s">
        <v>524</v>
      </c>
      <c r="C585" s="54">
        <v>42834</v>
      </c>
      <c r="D585" s="56" t="str">
        <f>LEFT(_xlfn.NUMBERVALUE(TEXT(Table18[[#This Row],[Date]],"yyyy")),4)</f>
        <v>2017</v>
      </c>
      <c r="E585" s="27" t="s">
        <v>59</v>
      </c>
      <c r="F585" s="27" t="s">
        <v>526</v>
      </c>
      <c r="G585" s="27" t="s">
        <v>275</v>
      </c>
      <c r="H585" s="28" t="s">
        <v>259</v>
      </c>
      <c r="I585" t="s">
        <v>275</v>
      </c>
      <c r="J585" t="s">
        <v>505</v>
      </c>
      <c r="K585" t="s">
        <v>275</v>
      </c>
      <c r="L585" t="s">
        <v>521</v>
      </c>
      <c r="M585">
        <v>4</v>
      </c>
      <c r="N585" t="s">
        <v>507</v>
      </c>
    </row>
    <row r="586" spans="1:14" x14ac:dyDescent="0.25">
      <c r="A586" s="10">
        <v>1082598</v>
      </c>
      <c r="B586" s="10" t="s">
        <v>675</v>
      </c>
      <c r="C586" s="53">
        <v>42835</v>
      </c>
      <c r="D586" s="56" t="str">
        <f>LEFT(_xlfn.NUMBERVALUE(TEXT(Table18[[#This Row],[Date]],"yyyy")),4)</f>
        <v>2017</v>
      </c>
      <c r="E586" s="10" t="s">
        <v>26</v>
      </c>
      <c r="F586" s="10" t="s">
        <v>676</v>
      </c>
      <c r="G586" s="10" t="s">
        <v>285</v>
      </c>
      <c r="H586" s="26" t="s">
        <v>305</v>
      </c>
      <c r="I586" t="s">
        <v>305</v>
      </c>
      <c r="J586" t="s">
        <v>514</v>
      </c>
      <c r="K586" t="s">
        <v>285</v>
      </c>
      <c r="L586" t="s">
        <v>521</v>
      </c>
      <c r="M586">
        <v>8</v>
      </c>
      <c r="N586" t="s">
        <v>507</v>
      </c>
    </row>
    <row r="587" spans="1:14" x14ac:dyDescent="0.25">
      <c r="A587" s="27">
        <v>1082599</v>
      </c>
      <c r="B587" s="27" t="s">
        <v>684</v>
      </c>
      <c r="C587" s="54">
        <v>42836</v>
      </c>
      <c r="D587" s="56" t="str">
        <f>LEFT(_xlfn.NUMBERVALUE(TEXT(Table18[[#This Row],[Date]],"yyyy")),4)</f>
        <v>2017</v>
      </c>
      <c r="E587" s="27" t="s">
        <v>144</v>
      </c>
      <c r="F587" s="27" t="s">
        <v>721</v>
      </c>
      <c r="G587" s="27" t="s">
        <v>728</v>
      </c>
      <c r="H587" s="28" t="s">
        <v>242</v>
      </c>
      <c r="I587" t="s">
        <v>728</v>
      </c>
      <c r="J587" t="s">
        <v>505</v>
      </c>
      <c r="K587" t="s">
        <v>242</v>
      </c>
      <c r="L587" t="s">
        <v>506</v>
      </c>
      <c r="M587">
        <v>97</v>
      </c>
      <c r="N587" t="s">
        <v>507</v>
      </c>
    </row>
    <row r="588" spans="1:14" x14ac:dyDescent="0.25">
      <c r="A588" s="10">
        <v>1082600</v>
      </c>
      <c r="B588" s="10" t="s">
        <v>524</v>
      </c>
      <c r="C588" s="53">
        <v>42837</v>
      </c>
      <c r="D588" s="56" t="str">
        <f>LEFT(_xlfn.NUMBERVALUE(TEXT(Table18[[#This Row],[Date]],"yyyy")),4)</f>
        <v>2017</v>
      </c>
      <c r="E588" s="10" t="s">
        <v>84</v>
      </c>
      <c r="F588" s="10" t="s">
        <v>526</v>
      </c>
      <c r="G588" s="10" t="s">
        <v>275</v>
      </c>
      <c r="H588" s="26" t="s">
        <v>313</v>
      </c>
      <c r="I588" t="s">
        <v>275</v>
      </c>
      <c r="J588" t="s">
        <v>505</v>
      </c>
      <c r="K588" t="s">
        <v>275</v>
      </c>
      <c r="L588" t="s">
        <v>521</v>
      </c>
      <c r="M588">
        <v>4</v>
      </c>
      <c r="N588" t="s">
        <v>507</v>
      </c>
    </row>
    <row r="589" spans="1:14" x14ac:dyDescent="0.25">
      <c r="A589" s="27">
        <v>1082601</v>
      </c>
      <c r="B589" s="27" t="s">
        <v>529</v>
      </c>
      <c r="C589" s="54">
        <v>42838</v>
      </c>
      <c r="D589" s="56" t="str">
        <f>LEFT(_xlfn.NUMBERVALUE(TEXT(Table18[[#This Row],[Date]],"yyyy")),4)</f>
        <v>2017</v>
      </c>
      <c r="E589" s="27" t="s">
        <v>69</v>
      </c>
      <c r="F589" s="27" t="s">
        <v>531</v>
      </c>
      <c r="G589" s="27" t="s">
        <v>259</v>
      </c>
      <c r="H589" s="28" t="s">
        <v>285</v>
      </c>
      <c r="I589" t="s">
        <v>259</v>
      </c>
      <c r="J589" t="s">
        <v>505</v>
      </c>
      <c r="K589" t="s">
        <v>259</v>
      </c>
      <c r="L589" t="s">
        <v>521</v>
      </c>
      <c r="M589">
        <v>8</v>
      </c>
      <c r="N589" t="s">
        <v>507</v>
      </c>
    </row>
    <row r="590" spans="1:14" x14ac:dyDescent="0.25">
      <c r="A590" s="10">
        <v>1082602</v>
      </c>
      <c r="B590" s="10" t="s">
        <v>502</v>
      </c>
      <c r="C590" s="53">
        <v>42839</v>
      </c>
      <c r="D590" s="56" t="str">
        <f>LEFT(_xlfn.NUMBERVALUE(TEXT(Table18[[#This Row],[Date]],"yyyy")),4)</f>
        <v>2017</v>
      </c>
      <c r="E590" s="10" t="s">
        <v>85</v>
      </c>
      <c r="F590" s="10" t="s">
        <v>504</v>
      </c>
      <c r="G590" s="10" t="s">
        <v>305</v>
      </c>
      <c r="H590" s="26" t="s">
        <v>275</v>
      </c>
      <c r="I590" t="s">
        <v>275</v>
      </c>
      <c r="J590" t="s">
        <v>505</v>
      </c>
      <c r="K590" t="s">
        <v>275</v>
      </c>
      <c r="L590" t="s">
        <v>521</v>
      </c>
      <c r="M590">
        <v>4</v>
      </c>
      <c r="N590" t="s">
        <v>507</v>
      </c>
    </row>
    <row r="591" spans="1:14" x14ac:dyDescent="0.25">
      <c r="A591" s="27">
        <v>1082603</v>
      </c>
      <c r="B591" s="27" t="s">
        <v>733</v>
      </c>
      <c r="C591" s="54">
        <v>42839</v>
      </c>
      <c r="D591" s="56" t="str">
        <f>LEFT(_xlfn.NUMBERVALUE(TEXT(Table18[[#This Row],[Date]],"yyyy")),4)</f>
        <v>2017</v>
      </c>
      <c r="E591" s="27" t="s">
        <v>121</v>
      </c>
      <c r="F591" s="27" t="s">
        <v>734</v>
      </c>
      <c r="G591" s="27" t="s">
        <v>730</v>
      </c>
      <c r="H591" s="28" t="s">
        <v>728</v>
      </c>
      <c r="I591" t="s">
        <v>730</v>
      </c>
      <c r="J591" t="s">
        <v>505</v>
      </c>
      <c r="K591" t="s">
        <v>730</v>
      </c>
      <c r="L591" t="s">
        <v>521</v>
      </c>
      <c r="M591">
        <v>7</v>
      </c>
      <c r="N591" t="s">
        <v>507</v>
      </c>
    </row>
    <row r="592" spans="1:14" x14ac:dyDescent="0.25">
      <c r="A592" s="10">
        <v>1082604</v>
      </c>
      <c r="B592" s="10" t="s">
        <v>529</v>
      </c>
      <c r="C592" s="53">
        <v>42840</v>
      </c>
      <c r="D592" s="56" t="str">
        <f>LEFT(_xlfn.NUMBERVALUE(TEXT(Table18[[#This Row],[Date]],"yyyy")),4)</f>
        <v>2017</v>
      </c>
      <c r="E592" s="10" t="s">
        <v>19</v>
      </c>
      <c r="F592" s="10" t="s">
        <v>531</v>
      </c>
      <c r="G592" s="10" t="s">
        <v>259</v>
      </c>
      <c r="H592" s="26" t="s">
        <v>313</v>
      </c>
      <c r="I592" t="s">
        <v>313</v>
      </c>
      <c r="J592" t="s">
        <v>505</v>
      </c>
      <c r="K592" t="s">
        <v>259</v>
      </c>
      <c r="L592" t="s">
        <v>506</v>
      </c>
      <c r="M592">
        <v>17</v>
      </c>
      <c r="N592" t="s">
        <v>507</v>
      </c>
    </row>
    <row r="593" spans="1:14" x14ac:dyDescent="0.25">
      <c r="A593" s="27">
        <v>1082605</v>
      </c>
      <c r="B593" s="27" t="s">
        <v>517</v>
      </c>
      <c r="C593" s="54">
        <v>42840</v>
      </c>
      <c r="D593" s="56" t="str">
        <f>LEFT(_xlfn.NUMBERVALUE(TEXT(Table18[[#This Row],[Date]],"yyyy")),4)</f>
        <v>2017</v>
      </c>
      <c r="E593" s="27" t="s">
        <v>717</v>
      </c>
      <c r="F593" s="27" t="s">
        <v>519</v>
      </c>
      <c r="G593" s="27" t="s">
        <v>242</v>
      </c>
      <c r="H593" s="28" t="s">
        <v>285</v>
      </c>
      <c r="I593" t="s">
        <v>242</v>
      </c>
      <c r="J593" t="s">
        <v>514</v>
      </c>
      <c r="K593" t="s">
        <v>242</v>
      </c>
      <c r="L593" t="s">
        <v>506</v>
      </c>
      <c r="M593">
        <v>51</v>
      </c>
      <c r="N593" t="s">
        <v>507</v>
      </c>
    </row>
    <row r="594" spans="1:14" x14ac:dyDescent="0.25">
      <c r="A594" s="10">
        <v>1082606</v>
      </c>
      <c r="B594" s="10" t="s">
        <v>524</v>
      </c>
      <c r="C594" s="53">
        <v>42841</v>
      </c>
      <c r="D594" s="56" t="str">
        <f>LEFT(_xlfn.NUMBERVALUE(TEXT(Table18[[#This Row],[Date]],"yyyy")),4)</f>
        <v>2017</v>
      </c>
      <c r="E594" s="10" t="s">
        <v>59</v>
      </c>
      <c r="F594" s="10" t="s">
        <v>526</v>
      </c>
      <c r="G594" s="10" t="s">
        <v>275</v>
      </c>
      <c r="H594" s="26" t="s">
        <v>730</v>
      </c>
      <c r="I594" t="s">
        <v>275</v>
      </c>
      <c r="J594" t="s">
        <v>505</v>
      </c>
      <c r="K594" t="s">
        <v>275</v>
      </c>
      <c r="L594" t="s">
        <v>521</v>
      </c>
      <c r="M594">
        <v>6</v>
      </c>
      <c r="N594" t="s">
        <v>507</v>
      </c>
    </row>
    <row r="595" spans="1:14" x14ac:dyDescent="0.25">
      <c r="A595" s="27">
        <v>1082607</v>
      </c>
      <c r="B595" s="27" t="s">
        <v>502</v>
      </c>
      <c r="C595" s="54">
        <v>42841</v>
      </c>
      <c r="D595" s="56" t="str">
        <f>LEFT(_xlfn.NUMBERVALUE(TEXT(Table18[[#This Row],[Date]],"yyyy")),4)</f>
        <v>2017</v>
      </c>
      <c r="E595" s="27" t="s">
        <v>124</v>
      </c>
      <c r="F595" s="27" t="s">
        <v>504</v>
      </c>
      <c r="G595" s="27" t="s">
        <v>305</v>
      </c>
      <c r="H595" s="28" t="s">
        <v>728</v>
      </c>
      <c r="I595" t="s">
        <v>305</v>
      </c>
      <c r="J595" t="s">
        <v>505</v>
      </c>
      <c r="K595" t="s">
        <v>728</v>
      </c>
      <c r="L595" t="s">
        <v>506</v>
      </c>
      <c r="M595">
        <v>27</v>
      </c>
      <c r="N595" t="s">
        <v>507</v>
      </c>
    </row>
    <row r="596" spans="1:14" x14ac:dyDescent="0.25">
      <c r="A596" s="10">
        <v>1082608</v>
      </c>
      <c r="B596" s="10" t="s">
        <v>517</v>
      </c>
      <c r="C596" s="53">
        <v>42842</v>
      </c>
      <c r="D596" s="56" t="str">
        <f>LEFT(_xlfn.NUMBERVALUE(TEXT(Table18[[#This Row],[Date]],"yyyy")),4)</f>
        <v>2017</v>
      </c>
      <c r="E596" s="10" t="s">
        <v>89</v>
      </c>
      <c r="F596" s="10" t="s">
        <v>519</v>
      </c>
      <c r="G596" s="10" t="s">
        <v>242</v>
      </c>
      <c r="H596" s="26" t="s">
        <v>259</v>
      </c>
      <c r="I596" t="s">
        <v>242</v>
      </c>
      <c r="J596" t="s">
        <v>514</v>
      </c>
      <c r="K596" t="s">
        <v>259</v>
      </c>
      <c r="L596" t="s">
        <v>521</v>
      </c>
      <c r="M596">
        <v>4</v>
      </c>
      <c r="N596" t="s">
        <v>507</v>
      </c>
    </row>
    <row r="597" spans="1:14" x14ac:dyDescent="0.25">
      <c r="A597" s="27">
        <v>1082609</v>
      </c>
      <c r="B597" s="27" t="s">
        <v>538</v>
      </c>
      <c r="C597" s="54">
        <v>42842</v>
      </c>
      <c r="D597" s="56" t="str">
        <f>LEFT(_xlfn.NUMBERVALUE(TEXT(Table18[[#This Row],[Date]],"yyyy")),4)</f>
        <v>2017</v>
      </c>
      <c r="E597" s="27" t="s">
        <v>166</v>
      </c>
      <c r="F597" s="27" t="s">
        <v>540</v>
      </c>
      <c r="G597" s="27" t="s">
        <v>313</v>
      </c>
      <c r="H597" s="28" t="s">
        <v>285</v>
      </c>
      <c r="I597" t="s">
        <v>285</v>
      </c>
      <c r="J597" t="s">
        <v>505</v>
      </c>
      <c r="K597" t="s">
        <v>313</v>
      </c>
      <c r="L597" t="s">
        <v>506</v>
      </c>
      <c r="M597">
        <v>5</v>
      </c>
      <c r="N597" t="s">
        <v>507</v>
      </c>
    </row>
    <row r="598" spans="1:14" x14ac:dyDescent="0.25">
      <c r="A598" s="10">
        <v>1082610</v>
      </c>
      <c r="B598" s="10" t="s">
        <v>733</v>
      </c>
      <c r="C598" s="53">
        <v>42843</v>
      </c>
      <c r="D598" s="56" t="str">
        <f>LEFT(_xlfn.NUMBERVALUE(TEXT(Table18[[#This Row],[Date]],"yyyy")),4)</f>
        <v>2017</v>
      </c>
      <c r="E598" s="10" t="s">
        <v>98</v>
      </c>
      <c r="F598" s="10" t="s">
        <v>734</v>
      </c>
      <c r="G598" s="10" t="s">
        <v>730</v>
      </c>
      <c r="H598" s="26" t="s">
        <v>305</v>
      </c>
      <c r="I598" t="s">
        <v>730</v>
      </c>
      <c r="J598" t="s">
        <v>505</v>
      </c>
      <c r="K598" t="s">
        <v>305</v>
      </c>
      <c r="L598" t="s">
        <v>506</v>
      </c>
      <c r="M598">
        <v>21</v>
      </c>
      <c r="N598" t="s">
        <v>507</v>
      </c>
    </row>
    <row r="599" spans="1:14" x14ac:dyDescent="0.25">
      <c r="A599" s="27">
        <v>1082611</v>
      </c>
      <c r="B599" s="27" t="s">
        <v>538</v>
      </c>
      <c r="C599" s="54">
        <v>42844</v>
      </c>
      <c r="D599" s="56" t="str">
        <f>LEFT(_xlfn.NUMBERVALUE(TEXT(Table18[[#This Row],[Date]],"yyyy")),4)</f>
        <v>2017</v>
      </c>
      <c r="E599" s="27" t="s">
        <v>175</v>
      </c>
      <c r="F599" s="27" t="s">
        <v>540</v>
      </c>
      <c r="G599" s="27" t="s">
        <v>313</v>
      </c>
      <c r="H599" s="28" t="s">
        <v>242</v>
      </c>
      <c r="I599" t="s">
        <v>313</v>
      </c>
      <c r="J599" t="s">
        <v>514</v>
      </c>
      <c r="K599" t="s">
        <v>313</v>
      </c>
      <c r="L599" t="s">
        <v>506</v>
      </c>
      <c r="M599">
        <v>15</v>
      </c>
      <c r="N599" t="s">
        <v>507</v>
      </c>
    </row>
    <row r="600" spans="1:14" x14ac:dyDescent="0.25">
      <c r="A600" s="10">
        <v>1082612</v>
      </c>
      <c r="B600" s="10" t="s">
        <v>675</v>
      </c>
      <c r="C600" s="53">
        <v>42845</v>
      </c>
      <c r="D600" s="56" t="str">
        <f>LEFT(_xlfn.NUMBERVALUE(TEXT(Table18[[#This Row],[Date]],"yyyy")),4)</f>
        <v>2017</v>
      </c>
      <c r="E600" s="10" t="s">
        <v>130</v>
      </c>
      <c r="F600" s="10" t="s">
        <v>676</v>
      </c>
      <c r="G600" s="10" t="s">
        <v>285</v>
      </c>
      <c r="H600" s="26" t="s">
        <v>275</v>
      </c>
      <c r="I600" t="s">
        <v>275</v>
      </c>
      <c r="J600" t="s">
        <v>505</v>
      </c>
      <c r="K600" t="s">
        <v>275</v>
      </c>
      <c r="L600" t="s">
        <v>521</v>
      </c>
      <c r="M600">
        <v>8</v>
      </c>
      <c r="N600" t="s">
        <v>507</v>
      </c>
    </row>
    <row r="601" spans="1:14" x14ac:dyDescent="0.25">
      <c r="A601" s="27">
        <v>1082613</v>
      </c>
      <c r="B601" s="27" t="s">
        <v>529</v>
      </c>
      <c r="C601" s="54">
        <v>42846</v>
      </c>
      <c r="D601" s="56" t="str">
        <f>LEFT(_xlfn.NUMBERVALUE(TEXT(Table18[[#This Row],[Date]],"yyyy")),4)</f>
        <v>2017</v>
      </c>
      <c r="E601" s="27" t="s">
        <v>20</v>
      </c>
      <c r="F601" s="27" t="s">
        <v>531</v>
      </c>
      <c r="G601" s="27" t="s">
        <v>259</v>
      </c>
      <c r="H601" s="28" t="s">
        <v>730</v>
      </c>
      <c r="I601" t="s">
        <v>730</v>
      </c>
      <c r="J601" t="s">
        <v>505</v>
      </c>
      <c r="K601" t="s">
        <v>730</v>
      </c>
      <c r="L601" t="s">
        <v>521</v>
      </c>
      <c r="M601">
        <v>4</v>
      </c>
      <c r="N601" t="s">
        <v>507</v>
      </c>
    </row>
    <row r="602" spans="1:14" x14ac:dyDescent="0.25">
      <c r="A602" s="10">
        <v>1082614</v>
      </c>
      <c r="B602" s="10" t="s">
        <v>524</v>
      </c>
      <c r="C602" s="53">
        <v>42847</v>
      </c>
      <c r="D602" s="56" t="str">
        <f>LEFT(_xlfn.NUMBERVALUE(TEXT(Table18[[#This Row],[Date]],"yyyy")),4)</f>
        <v>2017</v>
      </c>
      <c r="E602" s="10" t="s">
        <v>384</v>
      </c>
      <c r="F602" s="10" t="s">
        <v>526</v>
      </c>
      <c r="G602" s="10" t="s">
        <v>275</v>
      </c>
      <c r="H602" s="26" t="s">
        <v>242</v>
      </c>
      <c r="I602" t="s">
        <v>242</v>
      </c>
      <c r="J602" t="s">
        <v>505</v>
      </c>
      <c r="K602" t="s">
        <v>275</v>
      </c>
      <c r="L602" t="s">
        <v>506</v>
      </c>
      <c r="M602">
        <v>14</v>
      </c>
      <c r="N602" t="s">
        <v>507</v>
      </c>
    </row>
    <row r="603" spans="1:14" x14ac:dyDescent="0.25">
      <c r="A603" s="27">
        <v>1082615</v>
      </c>
      <c r="B603" s="27" t="s">
        <v>684</v>
      </c>
      <c r="C603" s="54">
        <v>42847</v>
      </c>
      <c r="D603" s="56" t="str">
        <f>LEFT(_xlfn.NUMBERVALUE(TEXT(Table18[[#This Row],[Date]],"yyyy")),4)</f>
        <v>2017</v>
      </c>
      <c r="E603" s="27" t="s">
        <v>15</v>
      </c>
      <c r="F603" s="27" t="s">
        <v>721</v>
      </c>
      <c r="G603" s="27" t="s">
        <v>728</v>
      </c>
      <c r="H603" s="28" t="s">
        <v>313</v>
      </c>
      <c r="I603" t="s">
        <v>728</v>
      </c>
      <c r="J603" t="s">
        <v>505</v>
      </c>
      <c r="K603" t="s">
        <v>728</v>
      </c>
      <c r="L603" t="s">
        <v>521</v>
      </c>
      <c r="M603">
        <v>6</v>
      </c>
      <c r="N603" t="s">
        <v>507</v>
      </c>
    </row>
    <row r="604" spans="1:14" x14ac:dyDescent="0.25">
      <c r="A604" s="10">
        <v>1082616</v>
      </c>
      <c r="B604" s="10" t="s">
        <v>733</v>
      </c>
      <c r="C604" s="53">
        <v>42848</v>
      </c>
      <c r="D604" s="56" t="str">
        <f>LEFT(_xlfn.NUMBERVALUE(TEXT(Table18[[#This Row],[Date]],"yyyy")),4)</f>
        <v>2017</v>
      </c>
      <c r="E604" s="10" t="s">
        <v>740</v>
      </c>
      <c r="F604" s="10" t="s">
        <v>734</v>
      </c>
      <c r="G604" s="10" t="s">
        <v>730</v>
      </c>
      <c r="H604" s="26" t="s">
        <v>285</v>
      </c>
      <c r="I604" t="s">
        <v>730</v>
      </c>
      <c r="J604" t="s">
        <v>505</v>
      </c>
      <c r="K604" t="s">
        <v>285</v>
      </c>
      <c r="L604" t="s">
        <v>506</v>
      </c>
      <c r="M604">
        <v>26</v>
      </c>
      <c r="N604" t="s">
        <v>507</v>
      </c>
    </row>
    <row r="605" spans="1:14" x14ac:dyDescent="0.25">
      <c r="A605" s="27">
        <v>1082617</v>
      </c>
      <c r="B605" s="27" t="s">
        <v>529</v>
      </c>
      <c r="C605" s="54">
        <v>42848</v>
      </c>
      <c r="D605" s="56" t="str">
        <f>LEFT(_xlfn.NUMBERVALUE(TEXT(Table18[[#This Row],[Date]],"yyyy")),4)</f>
        <v>2017</v>
      </c>
      <c r="E605" s="27" t="s">
        <v>89</v>
      </c>
      <c r="F605" s="27" t="s">
        <v>531</v>
      </c>
      <c r="G605" s="27" t="s">
        <v>259</v>
      </c>
      <c r="H605" s="28" t="s">
        <v>305</v>
      </c>
      <c r="I605" t="s">
        <v>305</v>
      </c>
      <c r="J605" t="s">
        <v>505</v>
      </c>
      <c r="K605" t="s">
        <v>259</v>
      </c>
      <c r="L605" t="s">
        <v>506</v>
      </c>
      <c r="M605">
        <v>82</v>
      </c>
      <c r="N605" t="s">
        <v>507</v>
      </c>
    </row>
    <row r="606" spans="1:14" x14ac:dyDescent="0.25">
      <c r="A606" s="10">
        <v>1082618</v>
      </c>
      <c r="B606" s="10" t="s">
        <v>524</v>
      </c>
      <c r="C606" s="53">
        <v>42849</v>
      </c>
      <c r="D606" s="56" t="str">
        <f>LEFT(_xlfn.NUMBERVALUE(TEXT(Table18[[#This Row],[Date]],"yyyy")),4)</f>
        <v>2017</v>
      </c>
      <c r="E606" s="10" t="s">
        <v>124</v>
      </c>
      <c r="F606" s="10" t="s">
        <v>526</v>
      </c>
      <c r="G606" s="10" t="s">
        <v>275</v>
      </c>
      <c r="H606" s="26" t="s">
        <v>728</v>
      </c>
      <c r="I606" t="s">
        <v>275</v>
      </c>
      <c r="J606" t="s">
        <v>505</v>
      </c>
      <c r="K606" t="s">
        <v>728</v>
      </c>
      <c r="L606" t="s">
        <v>506</v>
      </c>
      <c r="M606">
        <v>3</v>
      </c>
      <c r="N606" t="s">
        <v>507</v>
      </c>
    </row>
    <row r="607" spans="1:14" x14ac:dyDescent="0.25">
      <c r="A607" s="27">
        <v>1082620</v>
      </c>
      <c r="B607" s="27" t="s">
        <v>684</v>
      </c>
      <c r="C607" s="54">
        <v>42851</v>
      </c>
      <c r="D607" s="56" t="str">
        <f>LEFT(_xlfn.NUMBERVALUE(TEXT(Table18[[#This Row],[Date]],"yyyy")),4)</f>
        <v>2017</v>
      </c>
      <c r="E607" s="27" t="s">
        <v>19</v>
      </c>
      <c r="F607" s="27" t="s">
        <v>721</v>
      </c>
      <c r="G607" s="27" t="s">
        <v>728</v>
      </c>
      <c r="H607" s="28" t="s">
        <v>259</v>
      </c>
      <c r="I607" t="s">
        <v>259</v>
      </c>
      <c r="J607" t="s">
        <v>505</v>
      </c>
      <c r="K607" t="s">
        <v>259</v>
      </c>
      <c r="L607" t="s">
        <v>521</v>
      </c>
      <c r="M607">
        <v>7</v>
      </c>
      <c r="N607" t="s">
        <v>507</v>
      </c>
    </row>
    <row r="608" spans="1:14" x14ac:dyDescent="0.25">
      <c r="A608" s="10">
        <v>1082621</v>
      </c>
      <c r="B608" s="10" t="s">
        <v>502</v>
      </c>
      <c r="C608" s="53">
        <v>42852</v>
      </c>
      <c r="D608" s="56" t="str">
        <f>LEFT(_xlfn.NUMBERVALUE(TEXT(Table18[[#This Row],[Date]],"yyyy")),4)</f>
        <v>2017</v>
      </c>
      <c r="E608" s="10" t="s">
        <v>121</v>
      </c>
      <c r="F608" s="10" t="s">
        <v>504</v>
      </c>
      <c r="G608" s="10" t="s">
        <v>305</v>
      </c>
      <c r="H608" s="26" t="s">
        <v>730</v>
      </c>
      <c r="I608" t="s">
        <v>730</v>
      </c>
      <c r="J608" t="s">
        <v>505</v>
      </c>
      <c r="K608" t="s">
        <v>730</v>
      </c>
      <c r="L608" t="s">
        <v>521</v>
      </c>
      <c r="M608">
        <v>7</v>
      </c>
      <c r="N608" t="s">
        <v>507</v>
      </c>
    </row>
    <row r="609" spans="1:14" x14ac:dyDescent="0.25">
      <c r="A609" s="27">
        <v>1082622</v>
      </c>
      <c r="B609" s="27" t="s">
        <v>529</v>
      </c>
      <c r="C609" s="54">
        <v>42853</v>
      </c>
      <c r="D609" s="56" t="str">
        <f>LEFT(_xlfn.NUMBERVALUE(TEXT(Table18[[#This Row],[Date]],"yyyy")),4)</f>
        <v>2017</v>
      </c>
      <c r="E609" s="27" t="s">
        <v>614</v>
      </c>
      <c r="F609" s="27" t="s">
        <v>531</v>
      </c>
      <c r="G609" s="27" t="s">
        <v>259</v>
      </c>
      <c r="H609" s="28" t="s">
        <v>242</v>
      </c>
      <c r="I609" t="s">
        <v>259</v>
      </c>
      <c r="J609" t="s">
        <v>505</v>
      </c>
      <c r="K609" t="s">
        <v>259</v>
      </c>
      <c r="L609" t="s">
        <v>521</v>
      </c>
      <c r="M609">
        <v>7</v>
      </c>
      <c r="N609" t="s">
        <v>507</v>
      </c>
    </row>
    <row r="610" spans="1:14" x14ac:dyDescent="0.25">
      <c r="A610" s="10">
        <v>1082623</v>
      </c>
      <c r="B610" s="10" t="s">
        <v>511</v>
      </c>
      <c r="C610" s="53">
        <v>42853</v>
      </c>
      <c r="D610" s="56" t="str">
        <f>LEFT(_xlfn.NUMBERVALUE(TEXT(Table18[[#This Row],[Date]],"yyyy")),4)</f>
        <v>2017</v>
      </c>
      <c r="E610" s="10" t="s">
        <v>181</v>
      </c>
      <c r="F610" s="10" t="s">
        <v>729</v>
      </c>
      <c r="G610" s="10" t="s">
        <v>285</v>
      </c>
      <c r="H610" s="26" t="s">
        <v>313</v>
      </c>
      <c r="I610" t="s">
        <v>285</v>
      </c>
      <c r="J610" t="s">
        <v>505</v>
      </c>
      <c r="K610" t="s">
        <v>313</v>
      </c>
      <c r="L610" t="s">
        <v>506</v>
      </c>
      <c r="M610">
        <v>26</v>
      </c>
      <c r="N610" t="s">
        <v>507</v>
      </c>
    </row>
    <row r="611" spans="1:14" x14ac:dyDescent="0.25">
      <c r="A611" s="27">
        <v>1082624</v>
      </c>
      <c r="B611" s="27" t="s">
        <v>684</v>
      </c>
      <c r="C611" s="54">
        <v>42854</v>
      </c>
      <c r="D611" s="56" t="str">
        <f>LEFT(_xlfn.NUMBERVALUE(TEXT(Table18[[#This Row],[Date]],"yyyy")),4)</f>
        <v>2017</v>
      </c>
      <c r="E611" s="27" t="s">
        <v>57</v>
      </c>
      <c r="F611" s="27" t="s">
        <v>721</v>
      </c>
      <c r="G611" s="27" t="s">
        <v>728</v>
      </c>
      <c r="H611" s="28" t="s">
        <v>305</v>
      </c>
      <c r="I611" t="s">
        <v>305</v>
      </c>
      <c r="J611" t="s">
        <v>505</v>
      </c>
      <c r="K611" t="s">
        <v>728</v>
      </c>
      <c r="L611" t="s">
        <v>506</v>
      </c>
      <c r="M611">
        <v>61</v>
      </c>
      <c r="N611" t="s">
        <v>507</v>
      </c>
    </row>
    <row r="612" spans="1:14" x14ac:dyDescent="0.25">
      <c r="A612" s="10">
        <v>1082625</v>
      </c>
      <c r="B612" s="10" t="s">
        <v>733</v>
      </c>
      <c r="C612" s="53">
        <v>42854</v>
      </c>
      <c r="D612" s="56" t="str">
        <f>LEFT(_xlfn.NUMBERVALUE(TEXT(Table18[[#This Row],[Date]],"yyyy")),4)</f>
        <v>2017</v>
      </c>
      <c r="E612" s="10" t="s">
        <v>86</v>
      </c>
      <c r="F612" s="10" t="s">
        <v>734</v>
      </c>
      <c r="G612" s="10" t="s">
        <v>730</v>
      </c>
      <c r="H612" s="26" t="s">
        <v>275</v>
      </c>
      <c r="I612" t="s">
        <v>730</v>
      </c>
      <c r="J612" t="s">
        <v>514</v>
      </c>
      <c r="K612" t="s">
        <v>275</v>
      </c>
      <c r="L612" t="s">
        <v>591</v>
      </c>
      <c r="M612" t="s">
        <v>508</v>
      </c>
      <c r="N612" t="s">
        <v>592</v>
      </c>
    </row>
    <row r="613" spans="1:14" x14ac:dyDescent="0.25">
      <c r="A613" s="27">
        <v>1082626</v>
      </c>
      <c r="B613" s="27" t="s">
        <v>511</v>
      </c>
      <c r="C613" s="54">
        <v>42855</v>
      </c>
      <c r="D613" s="56" t="str">
        <f>LEFT(_xlfn.NUMBERVALUE(TEXT(Table18[[#This Row],[Date]],"yyyy")),4)</f>
        <v>2017</v>
      </c>
      <c r="E613" s="27" t="s">
        <v>184</v>
      </c>
      <c r="F613" s="27" t="s">
        <v>729</v>
      </c>
      <c r="G613" s="27" t="s">
        <v>285</v>
      </c>
      <c r="H613" s="28" t="s">
        <v>242</v>
      </c>
      <c r="I613" t="s">
        <v>285</v>
      </c>
      <c r="J613" t="s">
        <v>505</v>
      </c>
      <c r="K613" t="s">
        <v>285</v>
      </c>
      <c r="L613" t="s">
        <v>521</v>
      </c>
      <c r="M613">
        <v>10</v>
      </c>
      <c r="N613" t="s">
        <v>507</v>
      </c>
    </row>
    <row r="614" spans="1:14" x14ac:dyDescent="0.25">
      <c r="A614" s="10">
        <v>1082627</v>
      </c>
      <c r="B614" s="10" t="s">
        <v>538</v>
      </c>
      <c r="C614" s="53">
        <v>42855</v>
      </c>
      <c r="D614" s="56" t="str">
        <f>LEFT(_xlfn.NUMBERVALUE(TEXT(Table18[[#This Row],[Date]],"yyyy")),4)</f>
        <v>2017</v>
      </c>
      <c r="E614" s="10" t="s">
        <v>168</v>
      </c>
      <c r="F614" s="10" t="s">
        <v>540</v>
      </c>
      <c r="G614" s="10" t="s">
        <v>313</v>
      </c>
      <c r="H614" s="26" t="s">
        <v>259</v>
      </c>
      <c r="I614" t="s">
        <v>259</v>
      </c>
      <c r="J614" t="s">
        <v>505</v>
      </c>
      <c r="K614" t="s">
        <v>313</v>
      </c>
      <c r="L614" t="s">
        <v>506</v>
      </c>
      <c r="M614">
        <v>48</v>
      </c>
      <c r="N614" t="s">
        <v>507</v>
      </c>
    </row>
    <row r="615" spans="1:14" x14ac:dyDescent="0.25">
      <c r="A615" s="27">
        <v>1082628</v>
      </c>
      <c r="B615" s="27" t="s">
        <v>524</v>
      </c>
      <c r="C615" s="54">
        <v>42856</v>
      </c>
      <c r="D615" s="56" t="str">
        <f>LEFT(_xlfn.NUMBERVALUE(TEXT(Table18[[#This Row],[Date]],"yyyy")),4)</f>
        <v>2017</v>
      </c>
      <c r="E615" s="27" t="s">
        <v>93</v>
      </c>
      <c r="F615" s="27" t="s">
        <v>526</v>
      </c>
      <c r="G615" s="27" t="s">
        <v>275</v>
      </c>
      <c r="H615" s="28" t="s">
        <v>305</v>
      </c>
      <c r="I615" t="s">
        <v>305</v>
      </c>
      <c r="J615" t="s">
        <v>514</v>
      </c>
      <c r="K615" t="s">
        <v>275</v>
      </c>
      <c r="L615" t="s">
        <v>521</v>
      </c>
      <c r="M615">
        <v>5</v>
      </c>
      <c r="N615" t="s">
        <v>507</v>
      </c>
    </row>
    <row r="616" spans="1:14" x14ac:dyDescent="0.25">
      <c r="A616" s="10">
        <v>1082629</v>
      </c>
      <c r="B616" s="10" t="s">
        <v>684</v>
      </c>
      <c r="C616" s="53">
        <v>42856</v>
      </c>
      <c r="D616" s="56" t="str">
        <f>LEFT(_xlfn.NUMBERVALUE(TEXT(Table18[[#This Row],[Date]],"yyyy")),4)</f>
        <v>2017</v>
      </c>
      <c r="E616" s="10" t="s">
        <v>124</v>
      </c>
      <c r="F616" s="10" t="s">
        <v>721</v>
      </c>
      <c r="G616" s="10" t="s">
        <v>728</v>
      </c>
      <c r="H616" s="26" t="s">
        <v>730</v>
      </c>
      <c r="I616" t="s">
        <v>728</v>
      </c>
      <c r="J616" t="s">
        <v>505</v>
      </c>
      <c r="K616" t="s">
        <v>728</v>
      </c>
      <c r="L616" t="s">
        <v>521</v>
      </c>
      <c r="M616">
        <v>5</v>
      </c>
      <c r="N616" t="s">
        <v>507</v>
      </c>
    </row>
    <row r="617" spans="1:14" x14ac:dyDescent="0.25">
      <c r="A617" s="27">
        <v>1082630</v>
      </c>
      <c r="B617" s="27" t="s">
        <v>517</v>
      </c>
      <c r="C617" s="54">
        <v>42857</v>
      </c>
      <c r="D617" s="56" t="str">
        <f>LEFT(_xlfn.NUMBERVALUE(TEXT(Table18[[#This Row],[Date]],"yyyy")),4)</f>
        <v>2017</v>
      </c>
      <c r="E617" s="27" t="s">
        <v>113</v>
      </c>
      <c r="F617" s="27" t="s">
        <v>519</v>
      </c>
      <c r="G617" s="27" t="s">
        <v>242</v>
      </c>
      <c r="H617" s="28" t="s">
        <v>313</v>
      </c>
      <c r="I617" t="s">
        <v>242</v>
      </c>
      <c r="J617" t="s">
        <v>505</v>
      </c>
      <c r="K617" t="s">
        <v>242</v>
      </c>
      <c r="L617" t="s">
        <v>521</v>
      </c>
      <c r="M617">
        <v>6</v>
      </c>
      <c r="N617" t="s">
        <v>507</v>
      </c>
    </row>
    <row r="618" spans="1:14" x14ac:dyDescent="0.25">
      <c r="A618" s="10">
        <v>1082631</v>
      </c>
      <c r="B618" s="10" t="s">
        <v>529</v>
      </c>
      <c r="C618" s="53">
        <v>42858</v>
      </c>
      <c r="D618" s="56" t="str">
        <f>LEFT(_xlfn.NUMBERVALUE(TEXT(Table18[[#This Row],[Date]],"yyyy")),4)</f>
        <v>2017</v>
      </c>
      <c r="E618" s="10" t="s">
        <v>62</v>
      </c>
      <c r="F618" s="10" t="s">
        <v>531</v>
      </c>
      <c r="G618" s="10" t="s">
        <v>259</v>
      </c>
      <c r="H618" s="26" t="s">
        <v>728</v>
      </c>
      <c r="I618" t="s">
        <v>728</v>
      </c>
      <c r="J618" t="s">
        <v>505</v>
      </c>
      <c r="K618" t="s">
        <v>728</v>
      </c>
      <c r="L618" t="s">
        <v>521</v>
      </c>
      <c r="M618">
        <v>4</v>
      </c>
      <c r="N618" t="s">
        <v>507</v>
      </c>
    </row>
    <row r="619" spans="1:14" x14ac:dyDescent="0.25">
      <c r="A619" s="27">
        <v>1082632</v>
      </c>
      <c r="B619" s="27" t="s">
        <v>517</v>
      </c>
      <c r="C619" s="54">
        <v>42859</v>
      </c>
      <c r="D619" s="56" t="str">
        <f>LEFT(_xlfn.NUMBERVALUE(TEXT(Table18[[#This Row],[Date]],"yyyy")),4)</f>
        <v>2017</v>
      </c>
      <c r="E619" s="27" t="s">
        <v>37</v>
      </c>
      <c r="F619" s="27" t="s">
        <v>519</v>
      </c>
      <c r="G619" s="27" t="s">
        <v>242</v>
      </c>
      <c r="H619" s="28" t="s">
        <v>730</v>
      </c>
      <c r="I619" t="s">
        <v>242</v>
      </c>
      <c r="J619" t="s">
        <v>505</v>
      </c>
      <c r="K619" t="s">
        <v>242</v>
      </c>
      <c r="L619" t="s">
        <v>521</v>
      </c>
      <c r="M619">
        <v>7</v>
      </c>
      <c r="N619" t="s">
        <v>507</v>
      </c>
    </row>
    <row r="620" spans="1:14" x14ac:dyDescent="0.25">
      <c r="A620" s="10">
        <v>1082633</v>
      </c>
      <c r="B620" s="10" t="s">
        <v>502</v>
      </c>
      <c r="C620" s="53">
        <v>42860</v>
      </c>
      <c r="D620" s="56" t="str">
        <f>LEFT(_xlfn.NUMBERVALUE(TEXT(Table18[[#This Row],[Date]],"yyyy")),4)</f>
        <v>2017</v>
      </c>
      <c r="E620" s="10" t="s">
        <v>184</v>
      </c>
      <c r="F620" s="10" t="s">
        <v>504</v>
      </c>
      <c r="G620" s="10" t="s">
        <v>305</v>
      </c>
      <c r="H620" s="26" t="s">
        <v>285</v>
      </c>
      <c r="I620" t="s">
        <v>305</v>
      </c>
      <c r="J620" t="s">
        <v>505</v>
      </c>
      <c r="K620" t="s">
        <v>285</v>
      </c>
      <c r="L620" t="s">
        <v>506</v>
      </c>
      <c r="M620">
        <v>19</v>
      </c>
      <c r="N620" t="s">
        <v>507</v>
      </c>
    </row>
    <row r="621" spans="1:14" x14ac:dyDescent="0.25">
      <c r="A621" s="27">
        <v>1082634</v>
      </c>
      <c r="B621" s="27" t="s">
        <v>538</v>
      </c>
      <c r="C621" s="54">
        <v>42861</v>
      </c>
      <c r="D621" s="56" t="str">
        <f>LEFT(_xlfn.NUMBERVALUE(TEXT(Table18[[#This Row],[Date]],"yyyy")),4)</f>
        <v>2017</v>
      </c>
      <c r="E621" s="27" t="s">
        <v>131</v>
      </c>
      <c r="F621" s="27" t="s">
        <v>540</v>
      </c>
      <c r="G621" s="27" t="s">
        <v>313</v>
      </c>
      <c r="H621" s="28" t="s">
        <v>728</v>
      </c>
      <c r="I621" t="s">
        <v>313</v>
      </c>
      <c r="J621" t="s">
        <v>505</v>
      </c>
      <c r="K621" t="s">
        <v>728</v>
      </c>
      <c r="L621" t="s">
        <v>506</v>
      </c>
      <c r="M621">
        <v>12</v>
      </c>
      <c r="N621" t="s">
        <v>507</v>
      </c>
    </row>
    <row r="622" spans="1:14" x14ac:dyDescent="0.25">
      <c r="A622" s="10">
        <v>1082635</v>
      </c>
      <c r="B622" s="10" t="s">
        <v>517</v>
      </c>
      <c r="C622" s="53">
        <v>42861</v>
      </c>
      <c r="D622" s="56" t="str">
        <f>LEFT(_xlfn.NUMBERVALUE(TEXT(Table18[[#This Row],[Date]],"yyyy")),4)</f>
        <v>2017</v>
      </c>
      <c r="E622" s="10" t="s">
        <v>720</v>
      </c>
      <c r="F622" s="10" t="s">
        <v>519</v>
      </c>
      <c r="G622" s="10" t="s">
        <v>242</v>
      </c>
      <c r="H622" s="26" t="s">
        <v>275</v>
      </c>
      <c r="I622" t="s">
        <v>242</v>
      </c>
      <c r="J622" t="s">
        <v>505</v>
      </c>
      <c r="K622" t="s">
        <v>275</v>
      </c>
      <c r="L622" t="s">
        <v>506</v>
      </c>
      <c r="M622">
        <v>146</v>
      </c>
      <c r="N622" t="s">
        <v>507</v>
      </c>
    </row>
    <row r="623" spans="1:14" x14ac:dyDescent="0.25">
      <c r="A623" s="27">
        <v>1082636</v>
      </c>
      <c r="B623" s="27" t="s">
        <v>502</v>
      </c>
      <c r="C623" s="54">
        <v>42862</v>
      </c>
      <c r="D623" s="56" t="str">
        <f>LEFT(_xlfn.NUMBERVALUE(TEXT(Table18[[#This Row],[Date]],"yyyy")),4)</f>
        <v>2017</v>
      </c>
      <c r="E623" s="27" t="s">
        <v>69</v>
      </c>
      <c r="F623" s="27" t="s">
        <v>504</v>
      </c>
      <c r="G623" s="27" t="s">
        <v>305</v>
      </c>
      <c r="H623" s="28" t="s">
        <v>259</v>
      </c>
      <c r="I623" t="s">
        <v>259</v>
      </c>
      <c r="J623" t="s">
        <v>505</v>
      </c>
      <c r="K623" t="s">
        <v>259</v>
      </c>
      <c r="L623" t="s">
        <v>521</v>
      </c>
      <c r="M623">
        <v>6</v>
      </c>
      <c r="N623" t="s">
        <v>507</v>
      </c>
    </row>
    <row r="624" spans="1:14" x14ac:dyDescent="0.25">
      <c r="A624" s="10">
        <v>1082637</v>
      </c>
      <c r="B624" s="10" t="s">
        <v>511</v>
      </c>
      <c r="C624" s="53">
        <v>42862</v>
      </c>
      <c r="D624" s="56" t="str">
        <f>LEFT(_xlfn.NUMBERVALUE(TEXT(Table18[[#This Row],[Date]],"yyyy")),4)</f>
        <v>2017</v>
      </c>
      <c r="E624" s="10" t="s">
        <v>619</v>
      </c>
      <c r="F624" s="10" t="s">
        <v>729</v>
      </c>
      <c r="G624" s="10" t="s">
        <v>285</v>
      </c>
      <c r="H624" s="26" t="s">
        <v>730</v>
      </c>
      <c r="I624" t="s">
        <v>730</v>
      </c>
      <c r="J624" t="s">
        <v>505</v>
      </c>
      <c r="K624" t="s">
        <v>730</v>
      </c>
      <c r="L624" t="s">
        <v>521</v>
      </c>
      <c r="M624">
        <v>6</v>
      </c>
      <c r="N624" t="s">
        <v>507</v>
      </c>
    </row>
    <row r="625" spans="1:14" x14ac:dyDescent="0.25">
      <c r="A625" s="27">
        <v>1082638</v>
      </c>
      <c r="B625" s="27" t="s">
        <v>538</v>
      </c>
      <c r="C625" s="54">
        <v>42863</v>
      </c>
      <c r="D625" s="56" t="str">
        <f>LEFT(_xlfn.NUMBERVALUE(TEXT(Table18[[#This Row],[Date]],"yyyy")),4)</f>
        <v>2017</v>
      </c>
      <c r="E625" s="27" t="s">
        <v>39</v>
      </c>
      <c r="F625" s="27" t="s">
        <v>540</v>
      </c>
      <c r="G625" s="27" t="s">
        <v>313</v>
      </c>
      <c r="H625" s="28" t="s">
        <v>275</v>
      </c>
      <c r="I625" t="s">
        <v>275</v>
      </c>
      <c r="J625" t="s">
        <v>514</v>
      </c>
      <c r="K625" t="s">
        <v>313</v>
      </c>
      <c r="L625" t="s">
        <v>521</v>
      </c>
      <c r="M625">
        <v>7</v>
      </c>
      <c r="N625" t="s">
        <v>507</v>
      </c>
    </row>
    <row r="626" spans="1:14" x14ac:dyDescent="0.25">
      <c r="A626" s="10">
        <v>1082639</v>
      </c>
      <c r="B626" s="10" t="s">
        <v>511</v>
      </c>
      <c r="C626" s="53">
        <v>42864</v>
      </c>
      <c r="D626" s="56" t="str">
        <f>LEFT(_xlfn.NUMBERVALUE(TEXT(Table18[[#This Row],[Date]],"yyyy")),4)</f>
        <v>2017</v>
      </c>
      <c r="E626" s="10" t="s">
        <v>363</v>
      </c>
      <c r="F626" s="10" t="s">
        <v>729</v>
      </c>
      <c r="G626" s="10" t="s">
        <v>285</v>
      </c>
      <c r="H626" s="26" t="s">
        <v>259</v>
      </c>
      <c r="I626" t="s">
        <v>259</v>
      </c>
      <c r="J626" t="s">
        <v>505</v>
      </c>
      <c r="K626" t="s">
        <v>285</v>
      </c>
      <c r="L626" t="s">
        <v>506</v>
      </c>
      <c r="M626">
        <v>14</v>
      </c>
      <c r="N626" t="s">
        <v>507</v>
      </c>
    </row>
    <row r="627" spans="1:14" x14ac:dyDescent="0.25">
      <c r="A627" s="27">
        <v>1082640</v>
      </c>
      <c r="B627" s="27" t="s">
        <v>741</v>
      </c>
      <c r="C627" s="54">
        <v>42865</v>
      </c>
      <c r="D627" s="56" t="str">
        <f>LEFT(_xlfn.NUMBERVALUE(TEXT(Table18[[#This Row],[Date]],"yyyy")),4)</f>
        <v>2017</v>
      </c>
      <c r="E627" s="27" t="s">
        <v>42</v>
      </c>
      <c r="F627" s="27" t="s">
        <v>742</v>
      </c>
      <c r="G627" s="27" t="s">
        <v>730</v>
      </c>
      <c r="H627" s="28" t="s">
        <v>242</v>
      </c>
      <c r="I627" t="s">
        <v>242</v>
      </c>
      <c r="J627" t="s">
        <v>505</v>
      </c>
      <c r="K627" t="s">
        <v>242</v>
      </c>
      <c r="L627" t="s">
        <v>521</v>
      </c>
      <c r="M627">
        <v>2</v>
      </c>
      <c r="N627" t="s">
        <v>507</v>
      </c>
    </row>
    <row r="628" spans="1:14" x14ac:dyDescent="0.25">
      <c r="A628" s="10">
        <v>1082641</v>
      </c>
      <c r="B628" s="10" t="s">
        <v>524</v>
      </c>
      <c r="C628" s="53">
        <v>42866</v>
      </c>
      <c r="D628" s="56" t="str">
        <f>LEFT(_xlfn.NUMBERVALUE(TEXT(Table18[[#This Row],[Date]],"yyyy")),4)</f>
        <v>2017</v>
      </c>
      <c r="E628" s="10" t="s">
        <v>190</v>
      </c>
      <c r="F628" s="10" t="s">
        <v>526</v>
      </c>
      <c r="G628" s="10" t="s">
        <v>275</v>
      </c>
      <c r="H628" s="26" t="s">
        <v>285</v>
      </c>
      <c r="I628" t="s">
        <v>275</v>
      </c>
      <c r="J628" t="s">
        <v>505</v>
      </c>
      <c r="K628" t="s">
        <v>285</v>
      </c>
      <c r="L628" t="s">
        <v>506</v>
      </c>
      <c r="M628">
        <v>7</v>
      </c>
      <c r="N628" t="s">
        <v>507</v>
      </c>
    </row>
    <row r="629" spans="1:14" x14ac:dyDescent="0.25">
      <c r="A629" s="27">
        <v>1082642</v>
      </c>
      <c r="B629" s="27" t="s">
        <v>517</v>
      </c>
      <c r="C629" s="54">
        <v>42867</v>
      </c>
      <c r="D629" s="56" t="str">
        <f>LEFT(_xlfn.NUMBERVALUE(TEXT(Table18[[#This Row],[Date]],"yyyy")),4)</f>
        <v>2017</v>
      </c>
      <c r="E629" s="27" t="s">
        <v>54</v>
      </c>
      <c r="F629" s="27" t="s">
        <v>519</v>
      </c>
      <c r="G629" s="27" t="s">
        <v>242</v>
      </c>
      <c r="H629" s="28" t="s">
        <v>728</v>
      </c>
      <c r="I629" t="s">
        <v>242</v>
      </c>
      <c r="J629" t="s">
        <v>514</v>
      </c>
      <c r="K629" t="s">
        <v>242</v>
      </c>
      <c r="L629" t="s">
        <v>506</v>
      </c>
      <c r="M629">
        <v>7</v>
      </c>
      <c r="N629" t="s">
        <v>507</v>
      </c>
    </row>
    <row r="630" spans="1:14" x14ac:dyDescent="0.25">
      <c r="A630" s="10">
        <v>1082643</v>
      </c>
      <c r="B630" s="10" t="s">
        <v>741</v>
      </c>
      <c r="C630" s="53">
        <v>42868</v>
      </c>
      <c r="D630" s="56" t="str">
        <f>LEFT(_xlfn.NUMBERVALUE(TEXT(Table18[[#This Row],[Date]],"yyyy")),4)</f>
        <v>2017</v>
      </c>
      <c r="E630" s="10" t="s">
        <v>155</v>
      </c>
      <c r="F630" s="10" t="s">
        <v>742</v>
      </c>
      <c r="G630" s="10" t="s">
        <v>730</v>
      </c>
      <c r="H630" s="26" t="s">
        <v>313</v>
      </c>
      <c r="I630" t="s">
        <v>313</v>
      </c>
      <c r="J630" t="s">
        <v>505</v>
      </c>
      <c r="K630" t="s">
        <v>313</v>
      </c>
      <c r="L630" t="s">
        <v>521</v>
      </c>
      <c r="M630">
        <v>8</v>
      </c>
      <c r="N630" t="s">
        <v>507</v>
      </c>
    </row>
    <row r="631" spans="1:14" x14ac:dyDescent="0.25">
      <c r="A631" s="27">
        <v>1082644</v>
      </c>
      <c r="B631" s="27" t="s">
        <v>529</v>
      </c>
      <c r="C631" s="54">
        <v>42868</v>
      </c>
      <c r="D631" s="56" t="str">
        <f>LEFT(_xlfn.NUMBERVALUE(TEXT(Table18[[#This Row],[Date]],"yyyy")),4)</f>
        <v>2017</v>
      </c>
      <c r="E631" s="27" t="s">
        <v>1</v>
      </c>
      <c r="F631" s="27" t="s">
        <v>531</v>
      </c>
      <c r="G631" s="27" t="s">
        <v>259</v>
      </c>
      <c r="H631" s="28" t="s">
        <v>275</v>
      </c>
      <c r="I631" t="s">
        <v>259</v>
      </c>
      <c r="J631" t="s">
        <v>505</v>
      </c>
      <c r="K631" t="s">
        <v>275</v>
      </c>
      <c r="L631" t="s">
        <v>506</v>
      </c>
      <c r="M631">
        <v>9</v>
      </c>
      <c r="N631" t="s">
        <v>507</v>
      </c>
    </row>
    <row r="632" spans="1:14" x14ac:dyDescent="0.25">
      <c r="A632" s="10">
        <v>1082645</v>
      </c>
      <c r="B632" s="10" t="s">
        <v>684</v>
      </c>
      <c r="C632" s="53">
        <v>42869</v>
      </c>
      <c r="D632" s="56" t="str">
        <f>LEFT(_xlfn.NUMBERVALUE(TEXT(Table18[[#This Row],[Date]],"yyyy")),4)</f>
        <v>2017</v>
      </c>
      <c r="E632" s="10" t="s">
        <v>131</v>
      </c>
      <c r="F632" s="10" t="s">
        <v>721</v>
      </c>
      <c r="G632" s="10" t="s">
        <v>728</v>
      </c>
      <c r="H632" s="26" t="s">
        <v>285</v>
      </c>
      <c r="I632" t="s">
        <v>728</v>
      </c>
      <c r="J632" t="s">
        <v>505</v>
      </c>
      <c r="K632" t="s">
        <v>728</v>
      </c>
      <c r="L632" t="s">
        <v>521</v>
      </c>
      <c r="M632">
        <v>9</v>
      </c>
      <c r="N632" t="s">
        <v>507</v>
      </c>
    </row>
    <row r="633" spans="1:14" x14ac:dyDescent="0.25">
      <c r="A633" s="27">
        <v>1082646</v>
      </c>
      <c r="B633" s="27" t="s">
        <v>517</v>
      </c>
      <c r="C633" s="54">
        <v>42869</v>
      </c>
      <c r="D633" s="56" t="str">
        <f>LEFT(_xlfn.NUMBERVALUE(TEXT(Table18[[#This Row],[Date]],"yyyy")),4)</f>
        <v>2017</v>
      </c>
      <c r="E633" s="27" t="s">
        <v>151</v>
      </c>
      <c r="F633" s="27" t="s">
        <v>519</v>
      </c>
      <c r="G633" s="27" t="s">
        <v>242</v>
      </c>
      <c r="H633" s="28" t="s">
        <v>305</v>
      </c>
      <c r="I633" t="s">
        <v>305</v>
      </c>
      <c r="J633" t="s">
        <v>514</v>
      </c>
      <c r="K633" t="s">
        <v>305</v>
      </c>
      <c r="L633" t="s">
        <v>506</v>
      </c>
      <c r="M633">
        <v>10</v>
      </c>
      <c r="N633" t="s">
        <v>507</v>
      </c>
    </row>
    <row r="634" spans="1:14" x14ac:dyDescent="0.25">
      <c r="A634" s="10">
        <v>1082647</v>
      </c>
      <c r="B634" s="10" t="s">
        <v>524</v>
      </c>
      <c r="C634" s="53">
        <v>42871</v>
      </c>
      <c r="D634" s="56" t="str">
        <f>LEFT(_xlfn.NUMBERVALUE(TEXT(Table18[[#This Row],[Date]],"yyyy")),4)</f>
        <v>2017</v>
      </c>
      <c r="E634" s="10" t="s">
        <v>162</v>
      </c>
      <c r="F634" s="10" t="s">
        <v>526</v>
      </c>
      <c r="G634" s="10" t="s">
        <v>275</v>
      </c>
      <c r="H634" s="26" t="s">
        <v>728</v>
      </c>
      <c r="I634" t="s">
        <v>275</v>
      </c>
      <c r="J634" t="s">
        <v>505</v>
      </c>
      <c r="K634" t="s">
        <v>728</v>
      </c>
      <c r="L634" t="s">
        <v>506</v>
      </c>
      <c r="M634">
        <v>20</v>
      </c>
      <c r="N634" t="s">
        <v>507</v>
      </c>
    </row>
    <row r="635" spans="1:14" x14ac:dyDescent="0.25">
      <c r="A635" s="27">
        <v>1082648</v>
      </c>
      <c r="B635" s="27" t="s">
        <v>502</v>
      </c>
      <c r="C635" s="54">
        <v>42872</v>
      </c>
      <c r="D635" s="56" t="str">
        <f>LEFT(_xlfn.NUMBERVALUE(TEXT(Table18[[#This Row],[Date]],"yyyy")),4)</f>
        <v>2017</v>
      </c>
      <c r="E635" s="27" t="s">
        <v>89</v>
      </c>
      <c r="F635" s="27" t="s">
        <v>504</v>
      </c>
      <c r="G635" s="27" t="s">
        <v>313</v>
      </c>
      <c r="H635" s="28" t="s">
        <v>259</v>
      </c>
      <c r="I635" t="s">
        <v>259</v>
      </c>
      <c r="J635" t="s">
        <v>505</v>
      </c>
      <c r="K635" t="s">
        <v>259</v>
      </c>
      <c r="L635" t="s">
        <v>521</v>
      </c>
      <c r="M635">
        <v>7</v>
      </c>
      <c r="N635" t="s">
        <v>507</v>
      </c>
    </row>
    <row r="636" spans="1:14" x14ac:dyDescent="0.25">
      <c r="A636" s="10">
        <v>1082649</v>
      </c>
      <c r="B636" s="10" t="s">
        <v>502</v>
      </c>
      <c r="C636" s="53">
        <v>42874</v>
      </c>
      <c r="D636" s="56" t="str">
        <f>LEFT(_xlfn.NUMBERVALUE(TEXT(Table18[[#This Row],[Date]],"yyyy")),4)</f>
        <v>2017</v>
      </c>
      <c r="E636" s="10" t="s">
        <v>11</v>
      </c>
      <c r="F636" s="10" t="s">
        <v>504</v>
      </c>
      <c r="G636" s="10" t="s">
        <v>275</v>
      </c>
      <c r="H636" s="26" t="s">
        <v>259</v>
      </c>
      <c r="I636" t="s">
        <v>275</v>
      </c>
      <c r="J636" t="s">
        <v>505</v>
      </c>
      <c r="K636" t="s">
        <v>275</v>
      </c>
      <c r="L636" t="s">
        <v>521</v>
      </c>
      <c r="M636">
        <v>6</v>
      </c>
      <c r="N636" t="s">
        <v>507</v>
      </c>
    </row>
    <row r="637" spans="1:14" x14ac:dyDescent="0.25">
      <c r="A637" s="27">
        <v>1082650</v>
      </c>
      <c r="B637" s="27" t="s">
        <v>538</v>
      </c>
      <c r="C637" s="54">
        <v>42876</v>
      </c>
      <c r="D637" s="56" t="str">
        <f>LEFT(_xlfn.NUMBERVALUE(TEXT(Table18[[#This Row],[Date]],"yyyy")),4)</f>
        <v>2017</v>
      </c>
      <c r="E637" s="27" t="s">
        <v>86</v>
      </c>
      <c r="F637" s="27" t="s">
        <v>540</v>
      </c>
      <c r="G637" s="27" t="s">
        <v>275</v>
      </c>
      <c r="H637" s="28" t="s">
        <v>728</v>
      </c>
      <c r="I637" t="s">
        <v>275</v>
      </c>
      <c r="J637" t="s">
        <v>514</v>
      </c>
      <c r="K637" t="s">
        <v>275</v>
      </c>
      <c r="L637" t="s">
        <v>506</v>
      </c>
      <c r="M637">
        <v>1</v>
      </c>
      <c r="N637" t="s">
        <v>507</v>
      </c>
    </row>
    <row r="638" spans="1:14" x14ac:dyDescent="0.25">
      <c r="A638" s="10">
        <v>1136561</v>
      </c>
      <c r="B638" s="10" t="s">
        <v>524</v>
      </c>
      <c r="C638" s="53">
        <v>43197</v>
      </c>
      <c r="D638" s="56" t="str">
        <f>LEFT(_xlfn.NUMBERVALUE(TEXT(Table18[[#This Row],[Date]],"yyyy")),4)</f>
        <v>2018</v>
      </c>
      <c r="E638" s="10" t="s">
        <v>3</v>
      </c>
      <c r="F638" s="10" t="s">
        <v>526</v>
      </c>
      <c r="G638" s="10" t="s">
        <v>275</v>
      </c>
      <c r="H638" s="26" t="s">
        <v>221</v>
      </c>
      <c r="I638" t="s">
        <v>221</v>
      </c>
      <c r="J638" t="s">
        <v>505</v>
      </c>
      <c r="K638" t="s">
        <v>221</v>
      </c>
      <c r="L638" t="s">
        <v>521</v>
      </c>
      <c r="M638">
        <v>1</v>
      </c>
      <c r="N638" t="s">
        <v>507</v>
      </c>
    </row>
    <row r="639" spans="1:14" x14ac:dyDescent="0.25">
      <c r="A639" s="27">
        <v>1136562</v>
      </c>
      <c r="B639" s="27" t="s">
        <v>511</v>
      </c>
      <c r="C639" s="54">
        <v>43198</v>
      </c>
      <c r="D639" s="56" t="str">
        <f>LEFT(_xlfn.NUMBERVALUE(TEXT(Table18[[#This Row],[Date]],"yyyy")),4)</f>
        <v>2018</v>
      </c>
      <c r="E639" s="27" t="s">
        <v>107</v>
      </c>
      <c r="F639" s="27" t="s">
        <v>729</v>
      </c>
      <c r="G639" s="27" t="s">
        <v>285</v>
      </c>
      <c r="H639" s="28" t="s">
        <v>242</v>
      </c>
      <c r="I639" t="s">
        <v>285</v>
      </c>
      <c r="J639" t="s">
        <v>505</v>
      </c>
      <c r="K639" t="s">
        <v>285</v>
      </c>
      <c r="L639" t="s">
        <v>521</v>
      </c>
      <c r="M639">
        <v>6</v>
      </c>
      <c r="N639" t="s">
        <v>507</v>
      </c>
    </row>
    <row r="640" spans="1:14" x14ac:dyDescent="0.25">
      <c r="A640" s="10">
        <v>1136563</v>
      </c>
      <c r="B640" s="10" t="s">
        <v>529</v>
      </c>
      <c r="C640" s="53">
        <v>43198</v>
      </c>
      <c r="D640" s="56" t="str">
        <f>LEFT(_xlfn.NUMBERVALUE(TEXT(Table18[[#This Row],[Date]],"yyyy")),4)</f>
        <v>2018</v>
      </c>
      <c r="E640" s="10" t="s">
        <v>69</v>
      </c>
      <c r="F640" s="10" t="s">
        <v>531</v>
      </c>
      <c r="G640" s="10" t="s">
        <v>259</v>
      </c>
      <c r="H640" s="26" t="s">
        <v>305</v>
      </c>
      <c r="I640" t="s">
        <v>259</v>
      </c>
      <c r="J640" t="s">
        <v>505</v>
      </c>
      <c r="K640" t="s">
        <v>259</v>
      </c>
      <c r="L640" t="s">
        <v>521</v>
      </c>
      <c r="M640">
        <v>4</v>
      </c>
      <c r="N640" t="s">
        <v>507</v>
      </c>
    </row>
    <row r="641" spans="1:14" x14ac:dyDescent="0.25">
      <c r="A641" s="27">
        <v>1136564</v>
      </c>
      <c r="B641" s="27" t="s">
        <v>538</v>
      </c>
      <c r="C641" s="54">
        <v>43199</v>
      </c>
      <c r="D641" s="56" t="str">
        <f>LEFT(_xlfn.NUMBERVALUE(TEXT(Table18[[#This Row],[Date]],"yyyy")),4)</f>
        <v>2018</v>
      </c>
      <c r="E641" s="27" t="s">
        <v>39</v>
      </c>
      <c r="F641" s="27" t="s">
        <v>540</v>
      </c>
      <c r="G641" s="27" t="s">
        <v>313</v>
      </c>
      <c r="H641" s="28" t="s">
        <v>294</v>
      </c>
      <c r="I641" t="s">
        <v>313</v>
      </c>
      <c r="J641" t="s">
        <v>505</v>
      </c>
      <c r="K641" t="s">
        <v>313</v>
      </c>
      <c r="L641" t="s">
        <v>521</v>
      </c>
      <c r="M641">
        <v>9</v>
      </c>
      <c r="N641" t="s">
        <v>507</v>
      </c>
    </row>
    <row r="642" spans="1:14" x14ac:dyDescent="0.25">
      <c r="A642" s="10">
        <v>1136565</v>
      </c>
      <c r="B642" s="10" t="s">
        <v>543</v>
      </c>
      <c r="C642" s="53">
        <v>43200</v>
      </c>
      <c r="D642" s="56" t="str">
        <f>LEFT(_xlfn.NUMBERVALUE(TEXT(Table18[[#This Row],[Date]],"yyyy")),4)</f>
        <v>2018</v>
      </c>
      <c r="E642" s="10" t="s">
        <v>43</v>
      </c>
      <c r="F642" s="10" t="s">
        <v>545</v>
      </c>
      <c r="G642" s="10" t="s">
        <v>221</v>
      </c>
      <c r="H642" s="26" t="s">
        <v>259</v>
      </c>
      <c r="I642" t="s">
        <v>221</v>
      </c>
      <c r="J642" t="s">
        <v>505</v>
      </c>
      <c r="K642" t="s">
        <v>221</v>
      </c>
      <c r="L642" t="s">
        <v>521</v>
      </c>
      <c r="M642">
        <v>5</v>
      </c>
      <c r="N642" t="s">
        <v>507</v>
      </c>
    </row>
    <row r="643" spans="1:14" x14ac:dyDescent="0.25">
      <c r="A643" s="27">
        <v>1136566</v>
      </c>
      <c r="B643" s="27" t="s">
        <v>535</v>
      </c>
      <c r="C643" s="54">
        <v>43201</v>
      </c>
      <c r="D643" s="56" t="str">
        <f>LEFT(_xlfn.NUMBERVALUE(TEXT(Table18[[#This Row],[Date]],"yyyy")),4)</f>
        <v>2018</v>
      </c>
      <c r="E643" s="27" t="s">
        <v>144</v>
      </c>
      <c r="F643" s="27" t="s">
        <v>536</v>
      </c>
      <c r="G643" s="27" t="s">
        <v>294</v>
      </c>
      <c r="H643" s="28" t="s">
        <v>242</v>
      </c>
      <c r="I643" t="s">
        <v>242</v>
      </c>
      <c r="J643" t="s">
        <v>505</v>
      </c>
      <c r="K643" t="s">
        <v>294</v>
      </c>
      <c r="L643" t="s">
        <v>506</v>
      </c>
      <c r="M643">
        <v>10</v>
      </c>
      <c r="N643" t="s">
        <v>507</v>
      </c>
    </row>
    <row r="644" spans="1:14" x14ac:dyDescent="0.25">
      <c r="A644" s="10">
        <v>1136567</v>
      </c>
      <c r="B644" s="10" t="s">
        <v>538</v>
      </c>
      <c r="C644" s="53">
        <v>43202</v>
      </c>
      <c r="D644" s="56" t="str">
        <f>LEFT(_xlfn.NUMBERVALUE(TEXT(Table18[[#This Row],[Date]],"yyyy")),4)</f>
        <v>2018</v>
      </c>
      <c r="E644" s="10" t="s">
        <v>181</v>
      </c>
      <c r="F644" s="10" t="s">
        <v>540</v>
      </c>
      <c r="G644" s="10" t="s">
        <v>313</v>
      </c>
      <c r="H644" s="26" t="s">
        <v>275</v>
      </c>
      <c r="I644" t="s">
        <v>313</v>
      </c>
      <c r="J644" t="s">
        <v>505</v>
      </c>
      <c r="K644" t="s">
        <v>313</v>
      </c>
      <c r="L644" t="s">
        <v>521</v>
      </c>
      <c r="M644">
        <v>1</v>
      </c>
      <c r="N644" t="s">
        <v>507</v>
      </c>
    </row>
    <row r="645" spans="1:14" x14ac:dyDescent="0.25">
      <c r="A645" s="27">
        <v>1136568</v>
      </c>
      <c r="B645" s="10" t="s">
        <v>502</v>
      </c>
      <c r="C645" s="54">
        <v>43203</v>
      </c>
      <c r="D645" s="56" t="str">
        <f>LEFT(_xlfn.NUMBERVALUE(TEXT(Table18[[#This Row],[Date]],"yyyy")),4)</f>
        <v>2018</v>
      </c>
      <c r="E645" s="27" t="s">
        <v>45</v>
      </c>
      <c r="F645" s="27" t="s">
        <v>745</v>
      </c>
      <c r="G645" s="27" t="s">
        <v>305</v>
      </c>
      <c r="H645" s="28" t="s">
        <v>285</v>
      </c>
      <c r="I645" t="s">
        <v>305</v>
      </c>
      <c r="J645" t="s">
        <v>505</v>
      </c>
      <c r="K645" t="s">
        <v>305</v>
      </c>
      <c r="L645" t="s">
        <v>521</v>
      </c>
      <c r="M645">
        <v>4</v>
      </c>
      <c r="N645" t="s">
        <v>507</v>
      </c>
    </row>
    <row r="646" spans="1:14" x14ac:dyDescent="0.25">
      <c r="A646" s="10">
        <v>1136569</v>
      </c>
      <c r="B646" s="10" t="s">
        <v>524</v>
      </c>
      <c r="C646" s="53">
        <v>43204</v>
      </c>
      <c r="D646" s="56" t="str">
        <f>LEFT(_xlfn.NUMBERVALUE(TEXT(Table18[[#This Row],[Date]],"yyyy")),4)</f>
        <v>2018</v>
      </c>
      <c r="E646" s="10" t="s">
        <v>170</v>
      </c>
      <c r="F646" s="10" t="s">
        <v>526</v>
      </c>
      <c r="G646" s="10" t="s">
        <v>275</v>
      </c>
      <c r="H646" s="26" t="s">
        <v>242</v>
      </c>
      <c r="I646" t="s">
        <v>242</v>
      </c>
      <c r="J646" t="s">
        <v>505</v>
      </c>
      <c r="K646" t="s">
        <v>242</v>
      </c>
      <c r="L646" t="s">
        <v>521</v>
      </c>
      <c r="M646">
        <v>7</v>
      </c>
      <c r="N646" t="s">
        <v>507</v>
      </c>
    </row>
    <row r="647" spans="1:14" x14ac:dyDescent="0.25">
      <c r="A647" s="27">
        <v>1136570</v>
      </c>
      <c r="B647" s="27" t="s">
        <v>529</v>
      </c>
      <c r="C647" s="54">
        <v>43204</v>
      </c>
      <c r="D647" s="56" t="str">
        <f>LEFT(_xlfn.NUMBERVALUE(TEXT(Table18[[#This Row],[Date]],"yyyy")),4)</f>
        <v>2018</v>
      </c>
      <c r="E647" s="27" t="s">
        <v>397</v>
      </c>
      <c r="F647" s="27" t="s">
        <v>531</v>
      </c>
      <c r="G647" s="27" t="s">
        <v>259</v>
      </c>
      <c r="H647" s="28" t="s">
        <v>313</v>
      </c>
      <c r="I647" t="s">
        <v>313</v>
      </c>
      <c r="J647" t="s">
        <v>505</v>
      </c>
      <c r="K647" t="s">
        <v>313</v>
      </c>
      <c r="L647" t="s">
        <v>521</v>
      </c>
      <c r="M647">
        <v>5</v>
      </c>
      <c r="N647" t="s">
        <v>507</v>
      </c>
    </row>
    <row r="648" spans="1:14" x14ac:dyDescent="0.25">
      <c r="A648" s="10">
        <v>1136571</v>
      </c>
      <c r="B648" s="10" t="s">
        <v>502</v>
      </c>
      <c r="C648" s="53">
        <v>43205</v>
      </c>
      <c r="D648" s="56" t="str">
        <f>LEFT(_xlfn.NUMBERVALUE(TEXT(Table18[[#This Row],[Date]],"yyyy")),4)</f>
        <v>2018</v>
      </c>
      <c r="E648" s="10" t="s">
        <v>144</v>
      </c>
      <c r="F648" s="10" t="s">
        <v>745</v>
      </c>
      <c r="G648" s="10" t="s">
        <v>305</v>
      </c>
      <c r="H648" s="26" t="s">
        <v>294</v>
      </c>
      <c r="I648" t="s">
        <v>305</v>
      </c>
      <c r="J648" t="s">
        <v>505</v>
      </c>
      <c r="K648" t="s">
        <v>294</v>
      </c>
      <c r="L648" t="s">
        <v>506</v>
      </c>
      <c r="M648">
        <v>19</v>
      </c>
      <c r="N648" t="s">
        <v>507</v>
      </c>
    </row>
    <row r="649" spans="1:14" x14ac:dyDescent="0.25">
      <c r="A649" s="27">
        <v>1136572</v>
      </c>
      <c r="B649" s="27" t="s">
        <v>511</v>
      </c>
      <c r="C649" s="54">
        <v>43205</v>
      </c>
      <c r="D649" s="56" t="str">
        <f>LEFT(_xlfn.NUMBERVALUE(TEXT(Table18[[#This Row],[Date]],"yyyy")),4)</f>
        <v>2018</v>
      </c>
      <c r="E649" s="27" t="s">
        <v>98</v>
      </c>
      <c r="F649" s="27" t="s">
        <v>729</v>
      </c>
      <c r="G649" s="27" t="s">
        <v>285</v>
      </c>
      <c r="H649" s="28" t="s">
        <v>221</v>
      </c>
      <c r="I649" t="s">
        <v>221</v>
      </c>
      <c r="J649" t="s">
        <v>505</v>
      </c>
      <c r="K649" t="s">
        <v>285</v>
      </c>
      <c r="L649" t="s">
        <v>506</v>
      </c>
      <c r="M649">
        <v>4</v>
      </c>
      <c r="N649" t="s">
        <v>507</v>
      </c>
    </row>
    <row r="650" spans="1:14" x14ac:dyDescent="0.25">
      <c r="A650" s="10">
        <v>1136573</v>
      </c>
      <c r="B650" s="10" t="s">
        <v>529</v>
      </c>
      <c r="C650" s="53">
        <v>43206</v>
      </c>
      <c r="D650" s="56" t="str">
        <f>LEFT(_xlfn.NUMBERVALUE(TEXT(Table18[[#This Row],[Date]],"yyyy")),4)</f>
        <v>2018</v>
      </c>
      <c r="E650" s="10" t="s">
        <v>59</v>
      </c>
      <c r="F650" s="10" t="s">
        <v>531</v>
      </c>
      <c r="G650" s="10" t="s">
        <v>259</v>
      </c>
      <c r="H650" s="26" t="s">
        <v>242</v>
      </c>
      <c r="I650" t="s">
        <v>242</v>
      </c>
      <c r="J650" t="s">
        <v>505</v>
      </c>
      <c r="K650" t="s">
        <v>259</v>
      </c>
      <c r="L650" t="s">
        <v>506</v>
      </c>
      <c r="M650">
        <v>71</v>
      </c>
      <c r="N650" t="s">
        <v>507</v>
      </c>
    </row>
    <row r="651" spans="1:14" x14ac:dyDescent="0.25">
      <c r="A651" s="27">
        <v>1136574</v>
      </c>
      <c r="B651" s="27" t="s">
        <v>524</v>
      </c>
      <c r="C651" s="54">
        <v>43207</v>
      </c>
      <c r="D651" s="56" t="str">
        <f>LEFT(_xlfn.NUMBERVALUE(TEXT(Table18[[#This Row],[Date]],"yyyy")),4)</f>
        <v>2018</v>
      </c>
      <c r="E651" s="27" t="s">
        <v>93</v>
      </c>
      <c r="F651" s="27" t="s">
        <v>526</v>
      </c>
      <c r="G651" s="27" t="s">
        <v>275</v>
      </c>
      <c r="H651" s="28" t="s">
        <v>305</v>
      </c>
      <c r="I651" t="s">
        <v>305</v>
      </c>
      <c r="J651" t="s">
        <v>505</v>
      </c>
      <c r="K651" t="s">
        <v>275</v>
      </c>
      <c r="L651" t="s">
        <v>506</v>
      </c>
      <c r="M651">
        <v>46</v>
      </c>
      <c r="N651" t="s">
        <v>507</v>
      </c>
    </row>
    <row r="652" spans="1:14" x14ac:dyDescent="0.25">
      <c r="A652" s="10">
        <v>1136575</v>
      </c>
      <c r="B652" s="10" t="s">
        <v>535</v>
      </c>
      <c r="C652" s="53">
        <v>43208</v>
      </c>
      <c r="D652" s="56" t="str">
        <f>LEFT(_xlfn.NUMBERVALUE(TEXT(Table18[[#This Row],[Date]],"yyyy")),4)</f>
        <v>2018</v>
      </c>
      <c r="E652" s="10" t="s">
        <v>59</v>
      </c>
      <c r="F652" s="10" t="s">
        <v>536</v>
      </c>
      <c r="G652" s="10" t="s">
        <v>294</v>
      </c>
      <c r="H652" s="26" t="s">
        <v>259</v>
      </c>
      <c r="I652" t="s">
        <v>259</v>
      </c>
      <c r="J652" t="s">
        <v>505</v>
      </c>
      <c r="K652" t="s">
        <v>259</v>
      </c>
      <c r="L652" t="s">
        <v>521</v>
      </c>
      <c r="M652">
        <v>7</v>
      </c>
      <c r="N652" t="s">
        <v>507</v>
      </c>
    </row>
    <row r="653" spans="1:14" x14ac:dyDescent="0.25">
      <c r="A653" s="27">
        <v>1136576</v>
      </c>
      <c r="B653" s="27" t="s">
        <v>511</v>
      </c>
      <c r="C653" s="54">
        <v>43209</v>
      </c>
      <c r="D653" s="56" t="str">
        <f>LEFT(_xlfn.NUMBERVALUE(TEXT(Table18[[#This Row],[Date]],"yyyy")),4)</f>
        <v>2018</v>
      </c>
      <c r="E653" s="27" t="s">
        <v>98</v>
      </c>
      <c r="F653" s="27" t="s">
        <v>729</v>
      </c>
      <c r="G653" s="27" t="s">
        <v>285</v>
      </c>
      <c r="H653" s="28" t="s">
        <v>313</v>
      </c>
      <c r="I653" t="s">
        <v>285</v>
      </c>
      <c r="J653" t="s">
        <v>514</v>
      </c>
      <c r="K653" t="s">
        <v>285</v>
      </c>
      <c r="L653" t="s">
        <v>506</v>
      </c>
      <c r="M653">
        <v>15</v>
      </c>
      <c r="N653" t="s">
        <v>507</v>
      </c>
    </row>
    <row r="654" spans="1:14" x14ac:dyDescent="0.25">
      <c r="A654" s="10">
        <v>1136577</v>
      </c>
      <c r="B654" s="10" t="s">
        <v>684</v>
      </c>
      <c r="C654" s="53">
        <v>43210</v>
      </c>
      <c r="D654" s="56" t="str">
        <f>LEFT(_xlfn.NUMBERVALUE(TEXT(Table18[[#This Row],[Date]],"yyyy")),4)</f>
        <v>2018</v>
      </c>
      <c r="E654" s="10" t="s">
        <v>360</v>
      </c>
      <c r="F654" s="10" t="s">
        <v>721</v>
      </c>
      <c r="G654" s="10" t="s">
        <v>221</v>
      </c>
      <c r="H654" s="26" t="s">
        <v>294</v>
      </c>
      <c r="I654" t="s">
        <v>294</v>
      </c>
      <c r="J654" t="s">
        <v>505</v>
      </c>
      <c r="K654" t="s">
        <v>221</v>
      </c>
      <c r="L654" t="s">
        <v>506</v>
      </c>
      <c r="M654">
        <v>64</v>
      </c>
      <c r="N654" t="s">
        <v>507</v>
      </c>
    </row>
    <row r="655" spans="1:14" x14ac:dyDescent="0.25">
      <c r="A655" s="27">
        <v>1136578</v>
      </c>
      <c r="B655" s="27" t="s">
        <v>529</v>
      </c>
      <c r="C655" s="54">
        <v>43211</v>
      </c>
      <c r="D655" s="56" t="str">
        <f>LEFT(_xlfn.NUMBERVALUE(TEXT(Table18[[#This Row],[Date]],"yyyy")),4)</f>
        <v>2018</v>
      </c>
      <c r="E655" s="27" t="s">
        <v>107</v>
      </c>
      <c r="F655" s="27" t="s">
        <v>531</v>
      </c>
      <c r="G655" s="27" t="s">
        <v>259</v>
      </c>
      <c r="H655" s="28" t="s">
        <v>285</v>
      </c>
      <c r="I655" t="s">
        <v>285</v>
      </c>
      <c r="J655" t="s">
        <v>505</v>
      </c>
      <c r="K655" t="s">
        <v>285</v>
      </c>
      <c r="L655" t="s">
        <v>521</v>
      </c>
      <c r="M655">
        <v>9</v>
      </c>
      <c r="N655" t="s">
        <v>507</v>
      </c>
    </row>
    <row r="656" spans="1:14" x14ac:dyDescent="0.25">
      <c r="A656" s="10">
        <v>1136579</v>
      </c>
      <c r="B656" s="10" t="s">
        <v>502</v>
      </c>
      <c r="C656" s="53">
        <v>43211</v>
      </c>
      <c r="D656" s="56" t="str">
        <f>LEFT(_xlfn.NUMBERVALUE(TEXT(Table18[[#This Row],[Date]],"yyyy")),4)</f>
        <v>2018</v>
      </c>
      <c r="E656" s="10" t="s">
        <v>147</v>
      </c>
      <c r="F656" s="10" t="s">
        <v>745</v>
      </c>
      <c r="G656" s="10" t="s">
        <v>305</v>
      </c>
      <c r="H656" s="26" t="s">
        <v>242</v>
      </c>
      <c r="I656" t="s">
        <v>305</v>
      </c>
      <c r="J656" t="s">
        <v>505</v>
      </c>
      <c r="K656" t="s">
        <v>305</v>
      </c>
      <c r="L656" t="s">
        <v>521</v>
      </c>
      <c r="M656">
        <v>6</v>
      </c>
      <c r="N656" t="s">
        <v>507</v>
      </c>
    </row>
    <row r="657" spans="1:14" x14ac:dyDescent="0.25">
      <c r="A657" s="27">
        <v>1136580</v>
      </c>
      <c r="B657" s="27" t="s">
        <v>538</v>
      </c>
      <c r="C657" s="54">
        <v>43212</v>
      </c>
      <c r="D657" s="56" t="str">
        <f>LEFT(_xlfn.NUMBERVALUE(TEXT(Table18[[#This Row],[Date]],"yyyy")),4)</f>
        <v>2018</v>
      </c>
      <c r="E657" s="27" t="s">
        <v>1</v>
      </c>
      <c r="F657" s="27" t="s">
        <v>540</v>
      </c>
      <c r="G657" s="27" t="s">
        <v>313</v>
      </c>
      <c r="H657" s="28" t="s">
        <v>221</v>
      </c>
      <c r="I657" t="s">
        <v>313</v>
      </c>
      <c r="J657" t="s">
        <v>505</v>
      </c>
      <c r="K657" t="s">
        <v>221</v>
      </c>
      <c r="L657" t="s">
        <v>506</v>
      </c>
      <c r="M657">
        <v>4</v>
      </c>
      <c r="N657" t="s">
        <v>507</v>
      </c>
    </row>
    <row r="658" spans="1:14" x14ac:dyDescent="0.25">
      <c r="A658" s="10">
        <v>1136581</v>
      </c>
      <c r="B658" s="10" t="s">
        <v>535</v>
      </c>
      <c r="C658" s="53">
        <v>43212</v>
      </c>
      <c r="D658" s="56" t="str">
        <f>LEFT(_xlfn.NUMBERVALUE(TEXT(Table18[[#This Row],[Date]],"yyyy")),4)</f>
        <v>2018</v>
      </c>
      <c r="E658" s="10" t="s">
        <v>129</v>
      </c>
      <c r="F658" s="10" t="s">
        <v>536</v>
      </c>
      <c r="G658" s="10" t="s">
        <v>294</v>
      </c>
      <c r="H658" s="26" t="s">
        <v>275</v>
      </c>
      <c r="I658" t="s">
        <v>275</v>
      </c>
      <c r="J658" t="s">
        <v>514</v>
      </c>
      <c r="K658" t="s">
        <v>294</v>
      </c>
      <c r="L658" t="s">
        <v>521</v>
      </c>
      <c r="M658">
        <v>3</v>
      </c>
      <c r="N658" t="s">
        <v>507</v>
      </c>
    </row>
    <row r="659" spans="1:14" x14ac:dyDescent="0.25">
      <c r="A659" s="27">
        <v>1136582</v>
      </c>
      <c r="B659" s="27" t="s">
        <v>517</v>
      </c>
      <c r="C659" s="54">
        <v>43213</v>
      </c>
      <c r="D659" s="56" t="str">
        <f>LEFT(_xlfn.NUMBERVALUE(TEXT(Table18[[#This Row],[Date]],"yyyy")),4)</f>
        <v>2018</v>
      </c>
      <c r="E659" s="27" t="s">
        <v>387</v>
      </c>
      <c r="F659" s="27" t="s">
        <v>519</v>
      </c>
      <c r="G659" s="27" t="s">
        <v>242</v>
      </c>
      <c r="H659" s="28" t="s">
        <v>285</v>
      </c>
      <c r="I659" t="s">
        <v>242</v>
      </c>
      <c r="J659" t="s">
        <v>505</v>
      </c>
      <c r="K659" t="s">
        <v>285</v>
      </c>
      <c r="L659" t="s">
        <v>506</v>
      </c>
      <c r="M659">
        <v>4</v>
      </c>
      <c r="N659" t="s">
        <v>507</v>
      </c>
    </row>
    <row r="660" spans="1:14" x14ac:dyDescent="0.25">
      <c r="A660" s="10">
        <v>1136583</v>
      </c>
      <c r="B660" s="10" t="s">
        <v>524</v>
      </c>
      <c r="C660" s="53">
        <v>43214</v>
      </c>
      <c r="D660" s="56" t="str">
        <f>LEFT(_xlfn.NUMBERVALUE(TEXT(Table18[[#This Row],[Date]],"yyyy")),4)</f>
        <v>2018</v>
      </c>
      <c r="E660" s="10" t="s">
        <v>181</v>
      </c>
      <c r="F660" s="10" t="s">
        <v>526</v>
      </c>
      <c r="G660" s="10" t="s">
        <v>275</v>
      </c>
      <c r="H660" s="26" t="s">
        <v>313</v>
      </c>
      <c r="I660" t="s">
        <v>275</v>
      </c>
      <c r="J660" t="s">
        <v>505</v>
      </c>
      <c r="K660" t="s">
        <v>313</v>
      </c>
      <c r="L660" t="s">
        <v>506</v>
      </c>
      <c r="M660">
        <v>31</v>
      </c>
      <c r="N660" t="s">
        <v>507</v>
      </c>
    </row>
    <row r="661" spans="1:14" x14ac:dyDescent="0.25">
      <c r="A661" s="27">
        <v>1136584</v>
      </c>
      <c r="B661" s="10" t="s">
        <v>502</v>
      </c>
      <c r="C661" s="54">
        <v>43215</v>
      </c>
      <c r="D661" s="56" t="str">
        <f>LEFT(_xlfn.NUMBERVALUE(TEXT(Table18[[#This Row],[Date]],"yyyy")),4)</f>
        <v>2018</v>
      </c>
      <c r="E661" s="27" t="s">
        <v>15</v>
      </c>
      <c r="F661" s="27" t="s">
        <v>745</v>
      </c>
      <c r="G661" s="27" t="s">
        <v>305</v>
      </c>
      <c r="H661" s="28" t="s">
        <v>221</v>
      </c>
      <c r="I661" t="s">
        <v>221</v>
      </c>
      <c r="J661" t="s">
        <v>505</v>
      </c>
      <c r="K661" t="s">
        <v>221</v>
      </c>
      <c r="L661" t="s">
        <v>521</v>
      </c>
      <c r="M661">
        <v>5</v>
      </c>
      <c r="N661" t="s">
        <v>507</v>
      </c>
    </row>
    <row r="662" spans="1:14" x14ac:dyDescent="0.25">
      <c r="A662" s="10">
        <v>1136585</v>
      </c>
      <c r="B662" s="10" t="s">
        <v>538</v>
      </c>
      <c r="C662" s="53">
        <v>43216</v>
      </c>
      <c r="D662" s="56" t="str">
        <f>LEFT(_xlfn.NUMBERVALUE(TEXT(Table18[[#This Row],[Date]],"yyyy")),4)</f>
        <v>2018</v>
      </c>
      <c r="E662" s="10" t="s">
        <v>387</v>
      </c>
      <c r="F662" s="10" t="s">
        <v>540</v>
      </c>
      <c r="G662" s="10" t="s">
        <v>313</v>
      </c>
      <c r="H662" s="26" t="s">
        <v>285</v>
      </c>
      <c r="I662" t="s">
        <v>285</v>
      </c>
      <c r="J662" t="s">
        <v>505</v>
      </c>
      <c r="K662" t="s">
        <v>313</v>
      </c>
      <c r="L662" t="s">
        <v>506</v>
      </c>
      <c r="M662">
        <v>13</v>
      </c>
      <c r="N662" t="s">
        <v>507</v>
      </c>
    </row>
    <row r="663" spans="1:14" x14ac:dyDescent="0.25">
      <c r="A663" s="27">
        <v>1136586</v>
      </c>
      <c r="B663" s="27" t="s">
        <v>517</v>
      </c>
      <c r="C663" s="54">
        <v>43217</v>
      </c>
      <c r="D663" s="56" t="str">
        <f>LEFT(_xlfn.NUMBERVALUE(TEXT(Table18[[#This Row],[Date]],"yyyy")),4)</f>
        <v>2018</v>
      </c>
      <c r="E663" s="27" t="s">
        <v>42</v>
      </c>
      <c r="F663" s="27" t="s">
        <v>519</v>
      </c>
      <c r="G663" s="27" t="s">
        <v>242</v>
      </c>
      <c r="H663" s="28" t="s">
        <v>259</v>
      </c>
      <c r="I663" t="s">
        <v>259</v>
      </c>
      <c r="J663" t="s">
        <v>505</v>
      </c>
      <c r="K663" t="s">
        <v>242</v>
      </c>
      <c r="L663" t="s">
        <v>506</v>
      </c>
      <c r="M663">
        <v>55</v>
      </c>
      <c r="N663" t="s">
        <v>507</v>
      </c>
    </row>
    <row r="664" spans="1:14" x14ac:dyDescent="0.25">
      <c r="A664" s="10">
        <v>1136587</v>
      </c>
      <c r="B664" s="10" t="s">
        <v>684</v>
      </c>
      <c r="C664" s="53">
        <v>43218</v>
      </c>
      <c r="D664" s="56" t="str">
        <f>LEFT(_xlfn.NUMBERVALUE(TEXT(Table18[[#This Row],[Date]],"yyyy")),4)</f>
        <v>2018</v>
      </c>
      <c r="E664" s="10" t="s">
        <v>93</v>
      </c>
      <c r="F664" s="10" t="s">
        <v>721</v>
      </c>
      <c r="G664" s="10" t="s">
        <v>221</v>
      </c>
      <c r="H664" s="26" t="s">
        <v>275</v>
      </c>
      <c r="I664" t="s">
        <v>275</v>
      </c>
      <c r="J664" t="s">
        <v>505</v>
      </c>
      <c r="K664" t="s">
        <v>275</v>
      </c>
      <c r="L664" t="s">
        <v>521</v>
      </c>
      <c r="M664">
        <v>8</v>
      </c>
      <c r="N664" t="s">
        <v>507</v>
      </c>
    </row>
    <row r="665" spans="1:14" x14ac:dyDescent="0.25">
      <c r="A665" s="27">
        <v>1136588</v>
      </c>
      <c r="B665" s="27" t="s">
        <v>535</v>
      </c>
      <c r="C665" s="54">
        <v>43219</v>
      </c>
      <c r="D665" s="56" t="str">
        <f>LEFT(_xlfn.NUMBERVALUE(TEXT(Table18[[#This Row],[Date]],"yyyy")),4)</f>
        <v>2018</v>
      </c>
      <c r="E665" s="27" t="s">
        <v>175</v>
      </c>
      <c r="F665" s="27" t="s">
        <v>536</v>
      </c>
      <c r="G665" s="27" t="s">
        <v>294</v>
      </c>
      <c r="H665" s="28" t="s">
        <v>313</v>
      </c>
      <c r="I665" t="s">
        <v>313</v>
      </c>
      <c r="J665" t="s">
        <v>514</v>
      </c>
      <c r="K665" t="s">
        <v>313</v>
      </c>
      <c r="L665" t="s">
        <v>506</v>
      </c>
      <c r="M665">
        <v>11</v>
      </c>
      <c r="N665" t="s">
        <v>507</v>
      </c>
    </row>
    <row r="666" spans="1:14" x14ac:dyDescent="0.25">
      <c r="A666" s="10">
        <v>1136589</v>
      </c>
      <c r="B666" s="10" t="s">
        <v>502</v>
      </c>
      <c r="C666" s="53">
        <v>43219</v>
      </c>
      <c r="D666" s="56" t="str">
        <f>LEFT(_xlfn.NUMBERVALUE(TEXT(Table18[[#This Row],[Date]],"yyyy")),4)</f>
        <v>2018</v>
      </c>
      <c r="E666" s="10" t="s">
        <v>78</v>
      </c>
      <c r="F666" s="10" t="s">
        <v>745</v>
      </c>
      <c r="G666" s="10" t="s">
        <v>305</v>
      </c>
      <c r="H666" s="26" t="s">
        <v>259</v>
      </c>
      <c r="I666" t="s">
        <v>259</v>
      </c>
      <c r="J666" t="s">
        <v>505</v>
      </c>
      <c r="K666" t="s">
        <v>259</v>
      </c>
      <c r="L666" t="s">
        <v>521</v>
      </c>
      <c r="M666">
        <v>6</v>
      </c>
      <c r="N666" t="s">
        <v>507</v>
      </c>
    </row>
    <row r="667" spans="1:14" x14ac:dyDescent="0.25">
      <c r="A667" s="27">
        <v>1136590</v>
      </c>
      <c r="B667" s="27" t="s">
        <v>684</v>
      </c>
      <c r="C667" s="54">
        <v>43220</v>
      </c>
      <c r="D667" s="56" t="str">
        <f>LEFT(_xlfn.NUMBERVALUE(TEXT(Table18[[#This Row],[Date]],"yyyy")),4)</f>
        <v>2018</v>
      </c>
      <c r="E667" s="27" t="s">
        <v>360</v>
      </c>
      <c r="F667" s="27" t="s">
        <v>721</v>
      </c>
      <c r="G667" s="27" t="s">
        <v>221</v>
      </c>
      <c r="H667" s="28" t="s">
        <v>242</v>
      </c>
      <c r="I667" t="s">
        <v>242</v>
      </c>
      <c r="J667" t="s">
        <v>505</v>
      </c>
      <c r="K667" t="s">
        <v>221</v>
      </c>
      <c r="L667" t="s">
        <v>506</v>
      </c>
      <c r="M667">
        <v>13</v>
      </c>
      <c r="N667" t="s">
        <v>507</v>
      </c>
    </row>
    <row r="668" spans="1:14" x14ac:dyDescent="0.25">
      <c r="A668" s="10">
        <v>1136591</v>
      </c>
      <c r="B668" s="10" t="s">
        <v>502</v>
      </c>
      <c r="C668" s="53">
        <v>43221</v>
      </c>
      <c r="D668" s="56" t="str">
        <f>LEFT(_xlfn.NUMBERVALUE(TEXT(Table18[[#This Row],[Date]],"yyyy")),4)</f>
        <v>2018</v>
      </c>
      <c r="E668" s="10" t="s">
        <v>70</v>
      </c>
      <c r="F668" s="10" t="s">
        <v>745</v>
      </c>
      <c r="G668" s="10" t="s">
        <v>305</v>
      </c>
      <c r="H668" s="26" t="s">
        <v>275</v>
      </c>
      <c r="I668" t="s">
        <v>275</v>
      </c>
      <c r="J668" t="s">
        <v>505</v>
      </c>
      <c r="K668" t="s">
        <v>305</v>
      </c>
      <c r="L668" t="s">
        <v>506</v>
      </c>
      <c r="M668">
        <v>14</v>
      </c>
      <c r="N668" t="s">
        <v>507</v>
      </c>
    </row>
    <row r="669" spans="1:14" x14ac:dyDescent="0.25">
      <c r="A669" s="27">
        <v>1136592</v>
      </c>
      <c r="B669" s="27" t="s">
        <v>517</v>
      </c>
      <c r="C669" s="54">
        <v>43222</v>
      </c>
      <c r="D669" s="56" t="str">
        <f>LEFT(_xlfn.NUMBERVALUE(TEXT(Table18[[#This Row],[Date]],"yyyy")),4)</f>
        <v>2018</v>
      </c>
      <c r="E669" s="27" t="s">
        <v>37</v>
      </c>
      <c r="F669" s="27" t="s">
        <v>519</v>
      </c>
      <c r="G669" s="27" t="s">
        <v>242</v>
      </c>
      <c r="H669" s="28" t="s">
        <v>294</v>
      </c>
      <c r="I669" t="s">
        <v>294</v>
      </c>
      <c r="J669" t="s">
        <v>505</v>
      </c>
      <c r="K669" t="s">
        <v>242</v>
      </c>
      <c r="L669" t="s">
        <v>506</v>
      </c>
      <c r="M669">
        <v>4</v>
      </c>
      <c r="N669" t="s">
        <v>507</v>
      </c>
    </row>
    <row r="670" spans="1:14" x14ac:dyDescent="0.25">
      <c r="A670" s="10">
        <v>1136593</v>
      </c>
      <c r="B670" s="10" t="s">
        <v>529</v>
      </c>
      <c r="C670" s="53">
        <v>43223</v>
      </c>
      <c r="D670" s="56" t="str">
        <f>LEFT(_xlfn.NUMBERVALUE(TEXT(Table18[[#This Row],[Date]],"yyyy")),4)</f>
        <v>2018</v>
      </c>
      <c r="E670" s="10" t="s">
        <v>69</v>
      </c>
      <c r="F670" s="10" t="s">
        <v>531</v>
      </c>
      <c r="G670" s="10" t="s">
        <v>259</v>
      </c>
      <c r="H670" s="26" t="s">
        <v>221</v>
      </c>
      <c r="I670" t="s">
        <v>259</v>
      </c>
      <c r="J670" t="s">
        <v>505</v>
      </c>
      <c r="K670" t="s">
        <v>259</v>
      </c>
      <c r="L670" t="s">
        <v>521</v>
      </c>
      <c r="M670">
        <v>6</v>
      </c>
      <c r="N670" t="s">
        <v>507</v>
      </c>
    </row>
    <row r="671" spans="1:14" x14ac:dyDescent="0.25">
      <c r="A671" s="27">
        <v>1136594</v>
      </c>
      <c r="B671" s="27" t="s">
        <v>675</v>
      </c>
      <c r="C671" s="54">
        <v>43224</v>
      </c>
      <c r="D671" s="56" t="str">
        <f>LEFT(_xlfn.NUMBERVALUE(TEXT(Table18[[#This Row],[Date]],"yyyy")),4)</f>
        <v>2018</v>
      </c>
      <c r="E671" s="27" t="s">
        <v>94</v>
      </c>
      <c r="F671" s="27" t="s">
        <v>676</v>
      </c>
      <c r="G671" s="27" t="s">
        <v>285</v>
      </c>
      <c r="H671" s="28" t="s">
        <v>275</v>
      </c>
      <c r="I671" t="s">
        <v>275</v>
      </c>
      <c r="J671" t="s">
        <v>505</v>
      </c>
      <c r="K671" t="s">
        <v>275</v>
      </c>
      <c r="L671" t="s">
        <v>521</v>
      </c>
      <c r="M671">
        <v>6</v>
      </c>
      <c r="N671" t="s">
        <v>507</v>
      </c>
    </row>
    <row r="672" spans="1:14" x14ac:dyDescent="0.25">
      <c r="A672" s="10">
        <v>1136595</v>
      </c>
      <c r="B672" s="10" t="s">
        <v>684</v>
      </c>
      <c r="C672" s="53">
        <v>43225</v>
      </c>
      <c r="D672" s="56" t="str">
        <f>LEFT(_xlfn.NUMBERVALUE(TEXT(Table18[[#This Row],[Date]],"yyyy")),4)</f>
        <v>2018</v>
      </c>
      <c r="E672" s="10" t="s">
        <v>17</v>
      </c>
      <c r="F672" s="10" t="s">
        <v>721</v>
      </c>
      <c r="G672" s="10" t="s">
        <v>221</v>
      </c>
      <c r="H672" s="26" t="s">
        <v>305</v>
      </c>
      <c r="I672" t="s">
        <v>221</v>
      </c>
      <c r="J672" t="s">
        <v>505</v>
      </c>
      <c r="K672" t="s">
        <v>221</v>
      </c>
      <c r="L672" t="s">
        <v>521</v>
      </c>
      <c r="M672">
        <v>6</v>
      </c>
      <c r="N672" t="s">
        <v>507</v>
      </c>
    </row>
    <row r="673" spans="1:14" x14ac:dyDescent="0.25">
      <c r="A673" s="27">
        <v>1136596</v>
      </c>
      <c r="B673" s="27" t="s">
        <v>538</v>
      </c>
      <c r="C673" s="54">
        <v>43225</v>
      </c>
      <c r="D673" s="56" t="str">
        <f>LEFT(_xlfn.NUMBERVALUE(TEXT(Table18[[#This Row],[Date]],"yyyy")),4)</f>
        <v>2018</v>
      </c>
      <c r="E673" s="27" t="s">
        <v>181</v>
      </c>
      <c r="F673" s="27" t="s">
        <v>540</v>
      </c>
      <c r="G673" s="27" t="s">
        <v>313</v>
      </c>
      <c r="H673" s="28" t="s">
        <v>242</v>
      </c>
      <c r="I673" t="s">
        <v>242</v>
      </c>
      <c r="J673" t="s">
        <v>514</v>
      </c>
      <c r="K673" t="s">
        <v>313</v>
      </c>
      <c r="L673" t="s">
        <v>521</v>
      </c>
      <c r="M673">
        <v>7</v>
      </c>
      <c r="N673" t="s">
        <v>507</v>
      </c>
    </row>
    <row r="674" spans="1:14" x14ac:dyDescent="0.25">
      <c r="A674" s="10">
        <v>1136597</v>
      </c>
      <c r="B674" s="10" t="s">
        <v>524</v>
      </c>
      <c r="C674" s="53">
        <v>43226</v>
      </c>
      <c r="D674" s="56" t="str">
        <f>LEFT(_xlfn.NUMBERVALUE(TEXT(Table18[[#This Row],[Date]],"yyyy")),4)</f>
        <v>2018</v>
      </c>
      <c r="E674" s="10" t="s">
        <v>80</v>
      </c>
      <c r="F674" s="10" t="s">
        <v>526</v>
      </c>
      <c r="G674" s="10" t="s">
        <v>275</v>
      </c>
      <c r="H674" s="26" t="s">
        <v>259</v>
      </c>
      <c r="I674" t="s">
        <v>259</v>
      </c>
      <c r="J674" t="s">
        <v>505</v>
      </c>
      <c r="K674" t="s">
        <v>275</v>
      </c>
      <c r="L674" t="s">
        <v>506</v>
      </c>
      <c r="M674">
        <v>13</v>
      </c>
      <c r="N674" t="s">
        <v>507</v>
      </c>
    </row>
    <row r="675" spans="1:14" x14ac:dyDescent="0.25">
      <c r="A675" s="27">
        <v>1136598</v>
      </c>
      <c r="B675" s="27" t="s">
        <v>675</v>
      </c>
      <c r="C675" s="54">
        <v>43226</v>
      </c>
      <c r="D675" s="56" t="str">
        <f>LEFT(_xlfn.NUMBERVALUE(TEXT(Table18[[#This Row],[Date]],"yyyy")),4)</f>
        <v>2018</v>
      </c>
      <c r="E675" s="27" t="s">
        <v>179</v>
      </c>
      <c r="F675" s="27" t="s">
        <v>676</v>
      </c>
      <c r="G675" s="27" t="s">
        <v>285</v>
      </c>
      <c r="H675" s="28" t="s">
        <v>294</v>
      </c>
      <c r="I675" t="s">
        <v>285</v>
      </c>
      <c r="J675" t="s">
        <v>505</v>
      </c>
      <c r="K675" t="s">
        <v>285</v>
      </c>
      <c r="L675" t="s">
        <v>521</v>
      </c>
      <c r="M675">
        <v>6</v>
      </c>
      <c r="N675" t="s">
        <v>507</v>
      </c>
    </row>
    <row r="676" spans="1:14" x14ac:dyDescent="0.25">
      <c r="A676" s="10">
        <v>1136599</v>
      </c>
      <c r="B676" s="10" t="s">
        <v>538</v>
      </c>
      <c r="C676" s="53">
        <v>43227</v>
      </c>
      <c r="D676" s="56" t="str">
        <f>LEFT(_xlfn.NUMBERVALUE(TEXT(Table18[[#This Row],[Date]],"yyyy")),4)</f>
        <v>2018</v>
      </c>
      <c r="E676" s="10" t="s">
        <v>175</v>
      </c>
      <c r="F676" s="10" t="s">
        <v>540</v>
      </c>
      <c r="G676" s="10" t="s">
        <v>313</v>
      </c>
      <c r="H676" s="26" t="s">
        <v>305</v>
      </c>
      <c r="I676" t="s">
        <v>305</v>
      </c>
      <c r="J676" t="s">
        <v>505</v>
      </c>
      <c r="K676" t="s">
        <v>313</v>
      </c>
      <c r="L676" t="s">
        <v>506</v>
      </c>
      <c r="M676">
        <v>5</v>
      </c>
      <c r="N676" t="s">
        <v>507</v>
      </c>
    </row>
    <row r="677" spans="1:14" x14ac:dyDescent="0.25">
      <c r="A677" s="27">
        <v>1136600</v>
      </c>
      <c r="B677" s="27" t="s">
        <v>535</v>
      </c>
      <c r="C677" s="54">
        <v>43228</v>
      </c>
      <c r="D677" s="56" t="str">
        <f>LEFT(_xlfn.NUMBERVALUE(TEXT(Table18[[#This Row],[Date]],"yyyy")),4)</f>
        <v>2018</v>
      </c>
      <c r="E677" s="27" t="s">
        <v>130</v>
      </c>
      <c r="F677" s="27" t="s">
        <v>536</v>
      </c>
      <c r="G677" s="27" t="s">
        <v>294</v>
      </c>
      <c r="H677" s="28" t="s">
        <v>285</v>
      </c>
      <c r="I677" t="s">
        <v>294</v>
      </c>
      <c r="J677" t="s">
        <v>514</v>
      </c>
      <c r="K677" t="s">
        <v>294</v>
      </c>
      <c r="L677" t="s">
        <v>506</v>
      </c>
      <c r="M677">
        <v>15</v>
      </c>
      <c r="N677" t="s">
        <v>507</v>
      </c>
    </row>
    <row r="678" spans="1:14" x14ac:dyDescent="0.25">
      <c r="A678" s="10">
        <v>1136601</v>
      </c>
      <c r="B678" s="10" t="s">
        <v>529</v>
      </c>
      <c r="C678" s="53">
        <v>43229</v>
      </c>
      <c r="D678" s="56" t="str">
        <f>LEFT(_xlfn.NUMBERVALUE(TEXT(Table18[[#This Row],[Date]],"yyyy")),4)</f>
        <v>2018</v>
      </c>
      <c r="E678" s="10" t="s">
        <v>81</v>
      </c>
      <c r="F678" s="10" t="s">
        <v>531</v>
      </c>
      <c r="G678" s="10" t="s">
        <v>259</v>
      </c>
      <c r="H678" s="26" t="s">
        <v>275</v>
      </c>
      <c r="I678" t="s">
        <v>259</v>
      </c>
      <c r="J678" t="s">
        <v>505</v>
      </c>
      <c r="K678" t="s">
        <v>275</v>
      </c>
      <c r="L678" t="s">
        <v>506</v>
      </c>
      <c r="M678">
        <v>102</v>
      </c>
      <c r="N678" t="s">
        <v>507</v>
      </c>
    </row>
    <row r="679" spans="1:14" x14ac:dyDescent="0.25">
      <c r="A679" s="27">
        <v>1136602</v>
      </c>
      <c r="B679" s="27" t="s">
        <v>517</v>
      </c>
      <c r="C679" s="54">
        <v>43230</v>
      </c>
      <c r="D679" s="56" t="str">
        <f>LEFT(_xlfn.NUMBERVALUE(TEXT(Table18[[#This Row],[Date]],"yyyy")),4)</f>
        <v>2018</v>
      </c>
      <c r="E679" s="27" t="s">
        <v>39</v>
      </c>
      <c r="F679" s="27" t="s">
        <v>519</v>
      </c>
      <c r="G679" s="27" t="s">
        <v>242</v>
      </c>
      <c r="H679" s="28" t="s">
        <v>313</v>
      </c>
      <c r="I679" t="s">
        <v>242</v>
      </c>
      <c r="J679" t="s">
        <v>514</v>
      </c>
      <c r="K679" t="s">
        <v>313</v>
      </c>
      <c r="L679" t="s">
        <v>521</v>
      </c>
      <c r="M679">
        <v>9</v>
      </c>
      <c r="N679" t="s">
        <v>507</v>
      </c>
    </row>
    <row r="680" spans="1:14" x14ac:dyDescent="0.25">
      <c r="A680" s="10">
        <v>1136603</v>
      </c>
      <c r="B680" s="10" t="s">
        <v>535</v>
      </c>
      <c r="C680" s="53">
        <v>43231</v>
      </c>
      <c r="D680" s="56" t="str">
        <f>LEFT(_xlfn.NUMBERVALUE(TEXT(Table18[[#This Row],[Date]],"yyyy")),4)</f>
        <v>2018</v>
      </c>
      <c r="E680" s="10" t="s">
        <v>130</v>
      </c>
      <c r="F680" s="10" t="s">
        <v>536</v>
      </c>
      <c r="G680" s="10" t="s">
        <v>294</v>
      </c>
      <c r="H680" s="26" t="s">
        <v>221</v>
      </c>
      <c r="I680" t="s">
        <v>221</v>
      </c>
      <c r="J680" t="s">
        <v>514</v>
      </c>
      <c r="K680" t="s">
        <v>294</v>
      </c>
      <c r="L680" t="s">
        <v>521</v>
      </c>
      <c r="M680">
        <v>4</v>
      </c>
      <c r="N680" t="s">
        <v>507</v>
      </c>
    </row>
    <row r="681" spans="1:14" x14ac:dyDescent="0.25">
      <c r="A681" s="27">
        <v>1136604</v>
      </c>
      <c r="B681" s="27" t="s">
        <v>675</v>
      </c>
      <c r="C681" s="54">
        <v>43232</v>
      </c>
      <c r="D681" s="56" t="str">
        <f>LEFT(_xlfn.NUMBERVALUE(TEXT(Table18[[#This Row],[Date]],"yyyy")),4)</f>
        <v>2018</v>
      </c>
      <c r="E681" s="27" t="s">
        <v>69</v>
      </c>
      <c r="F681" s="27" t="s">
        <v>676</v>
      </c>
      <c r="G681" s="27" t="s">
        <v>285</v>
      </c>
      <c r="H681" s="28" t="s">
        <v>259</v>
      </c>
      <c r="I681" t="s">
        <v>285</v>
      </c>
      <c r="J681" t="s">
        <v>505</v>
      </c>
      <c r="K681" t="s">
        <v>259</v>
      </c>
      <c r="L681" t="s">
        <v>506</v>
      </c>
      <c r="M681">
        <v>31</v>
      </c>
      <c r="N681" t="s">
        <v>507</v>
      </c>
    </row>
    <row r="682" spans="1:14" x14ac:dyDescent="0.25">
      <c r="A682" s="10">
        <v>1136605</v>
      </c>
      <c r="B682" s="10" t="s">
        <v>517</v>
      </c>
      <c r="C682" s="53">
        <v>43232</v>
      </c>
      <c r="D682" s="56" t="str">
        <f>LEFT(_xlfn.NUMBERVALUE(TEXT(Table18[[#This Row],[Date]],"yyyy")),4)</f>
        <v>2018</v>
      </c>
      <c r="E682" s="10" t="s">
        <v>147</v>
      </c>
      <c r="F682" s="10" t="s">
        <v>519</v>
      </c>
      <c r="G682" s="10" t="s">
        <v>242</v>
      </c>
      <c r="H682" s="26" t="s">
        <v>305</v>
      </c>
      <c r="I682" t="s">
        <v>305</v>
      </c>
      <c r="J682" t="s">
        <v>505</v>
      </c>
      <c r="K682" t="s">
        <v>305</v>
      </c>
      <c r="L682" t="s">
        <v>521</v>
      </c>
      <c r="M682">
        <v>5</v>
      </c>
      <c r="N682" t="s">
        <v>507</v>
      </c>
    </row>
    <row r="683" spans="1:14" x14ac:dyDescent="0.25">
      <c r="A683" s="27">
        <v>1136606</v>
      </c>
      <c r="B683" s="27" t="s">
        <v>684</v>
      </c>
      <c r="C683" s="54">
        <v>43233</v>
      </c>
      <c r="D683" s="56" t="str">
        <f>LEFT(_xlfn.NUMBERVALUE(TEXT(Table18[[#This Row],[Date]],"yyyy")),4)</f>
        <v>2018</v>
      </c>
      <c r="E683" s="27" t="s">
        <v>1</v>
      </c>
      <c r="F683" s="27" t="s">
        <v>721</v>
      </c>
      <c r="G683" s="27" t="s">
        <v>221</v>
      </c>
      <c r="H683" s="28" t="s">
        <v>313</v>
      </c>
      <c r="I683" t="s">
        <v>221</v>
      </c>
      <c r="J683" t="s">
        <v>505</v>
      </c>
      <c r="K683" t="s">
        <v>221</v>
      </c>
      <c r="L683" t="s">
        <v>521</v>
      </c>
      <c r="M683">
        <v>8</v>
      </c>
      <c r="N683" t="s">
        <v>507</v>
      </c>
    </row>
    <row r="684" spans="1:14" x14ac:dyDescent="0.25">
      <c r="A684" s="10">
        <v>1136607</v>
      </c>
      <c r="B684" s="10" t="s">
        <v>524</v>
      </c>
      <c r="C684" s="53">
        <v>43233</v>
      </c>
      <c r="D684" s="56" t="str">
        <f>LEFT(_xlfn.NUMBERVALUE(TEXT(Table18[[#This Row],[Date]],"yyyy")),4)</f>
        <v>2018</v>
      </c>
      <c r="E684" s="10" t="s">
        <v>130</v>
      </c>
      <c r="F684" s="10" t="s">
        <v>526</v>
      </c>
      <c r="G684" s="10" t="s">
        <v>275</v>
      </c>
      <c r="H684" s="26" t="s">
        <v>294</v>
      </c>
      <c r="I684" t="s">
        <v>294</v>
      </c>
      <c r="J684" t="s">
        <v>505</v>
      </c>
      <c r="K684" t="s">
        <v>294</v>
      </c>
      <c r="L684" t="s">
        <v>521</v>
      </c>
      <c r="M684">
        <v>7</v>
      </c>
      <c r="N684" t="s">
        <v>507</v>
      </c>
    </row>
    <row r="685" spans="1:14" x14ac:dyDescent="0.25">
      <c r="A685" s="27">
        <v>1136608</v>
      </c>
      <c r="B685" s="27" t="s">
        <v>675</v>
      </c>
      <c r="C685" s="54">
        <v>43234</v>
      </c>
      <c r="D685" s="56" t="str">
        <f>LEFT(_xlfn.NUMBERVALUE(TEXT(Table18[[#This Row],[Date]],"yyyy")),4)</f>
        <v>2018</v>
      </c>
      <c r="E685" s="27" t="s">
        <v>45</v>
      </c>
      <c r="F685" s="27" t="s">
        <v>676</v>
      </c>
      <c r="G685" s="27" t="s">
        <v>285</v>
      </c>
      <c r="H685" s="28" t="s">
        <v>305</v>
      </c>
      <c r="I685" t="s">
        <v>305</v>
      </c>
      <c r="J685" t="s">
        <v>505</v>
      </c>
      <c r="K685" t="s">
        <v>305</v>
      </c>
      <c r="L685" t="s">
        <v>521</v>
      </c>
      <c r="M685">
        <v>10</v>
      </c>
      <c r="N685" t="s">
        <v>507</v>
      </c>
    </row>
    <row r="686" spans="1:14" x14ac:dyDescent="0.25">
      <c r="A686" s="10">
        <v>1136609</v>
      </c>
      <c r="B686" s="10" t="s">
        <v>529</v>
      </c>
      <c r="C686" s="53">
        <v>43235</v>
      </c>
      <c r="D686" s="56" t="str">
        <f>LEFT(_xlfn.NUMBERVALUE(TEXT(Table18[[#This Row],[Date]],"yyyy")),4)</f>
        <v>2018</v>
      </c>
      <c r="E686" s="10" t="s">
        <v>56</v>
      </c>
      <c r="F686" s="10" t="s">
        <v>531</v>
      </c>
      <c r="G686" s="10" t="s">
        <v>259</v>
      </c>
      <c r="H686" s="26" t="s">
        <v>294</v>
      </c>
      <c r="I686" t="s">
        <v>259</v>
      </c>
      <c r="J686" t="s">
        <v>505</v>
      </c>
      <c r="K686" t="s">
        <v>259</v>
      </c>
      <c r="L686" t="s">
        <v>521</v>
      </c>
      <c r="M686">
        <v>6</v>
      </c>
      <c r="N686" t="s">
        <v>507</v>
      </c>
    </row>
    <row r="687" spans="1:14" x14ac:dyDescent="0.25">
      <c r="A687" s="27">
        <v>1136610</v>
      </c>
      <c r="B687" s="27" t="s">
        <v>524</v>
      </c>
      <c r="C687" s="54">
        <v>43236</v>
      </c>
      <c r="D687" s="56" t="str">
        <f>LEFT(_xlfn.NUMBERVALUE(TEXT(Table18[[#This Row],[Date]],"yyyy")),4)</f>
        <v>2018</v>
      </c>
      <c r="E687" s="27" t="s">
        <v>84</v>
      </c>
      <c r="F687" s="27" t="s">
        <v>526</v>
      </c>
      <c r="G687" s="27" t="s">
        <v>275</v>
      </c>
      <c r="H687" s="28" t="s">
        <v>285</v>
      </c>
      <c r="I687" t="s">
        <v>285</v>
      </c>
      <c r="J687" t="s">
        <v>505</v>
      </c>
      <c r="K687" t="s">
        <v>275</v>
      </c>
      <c r="L687" t="s">
        <v>506</v>
      </c>
      <c r="M687">
        <v>3</v>
      </c>
      <c r="N687" t="s">
        <v>507</v>
      </c>
    </row>
    <row r="688" spans="1:14" x14ac:dyDescent="0.25">
      <c r="A688" s="10">
        <v>1136611</v>
      </c>
      <c r="B688" s="10" t="s">
        <v>502</v>
      </c>
      <c r="C688" s="53">
        <v>43237</v>
      </c>
      <c r="D688" s="56" t="str">
        <f>LEFT(_xlfn.NUMBERVALUE(TEXT(Table18[[#This Row],[Date]],"yyyy")),4)</f>
        <v>2018</v>
      </c>
      <c r="E688" s="10" t="s">
        <v>147</v>
      </c>
      <c r="F688" s="10" t="s">
        <v>745</v>
      </c>
      <c r="G688" s="10" t="s">
        <v>305</v>
      </c>
      <c r="H688" s="26" t="s">
        <v>313</v>
      </c>
      <c r="I688" t="s">
        <v>313</v>
      </c>
      <c r="J688" t="s">
        <v>505</v>
      </c>
      <c r="K688" t="s">
        <v>305</v>
      </c>
      <c r="L688" t="s">
        <v>506</v>
      </c>
      <c r="M688">
        <v>14</v>
      </c>
      <c r="N688" t="s">
        <v>507</v>
      </c>
    </row>
    <row r="689" spans="1:14" x14ac:dyDescent="0.25">
      <c r="A689" s="27">
        <v>1136612</v>
      </c>
      <c r="B689" s="27" t="s">
        <v>517</v>
      </c>
      <c r="C689" s="54">
        <v>43238</v>
      </c>
      <c r="D689" s="56" t="str">
        <f>LEFT(_xlfn.NUMBERVALUE(TEXT(Table18[[#This Row],[Date]],"yyyy")),4)</f>
        <v>2018</v>
      </c>
      <c r="E689" s="27" t="s">
        <v>151</v>
      </c>
      <c r="F689" s="27" t="s">
        <v>519</v>
      </c>
      <c r="G689" s="27" t="s">
        <v>242</v>
      </c>
      <c r="H689" s="28" t="s">
        <v>221</v>
      </c>
      <c r="I689" t="s">
        <v>221</v>
      </c>
      <c r="J689" t="s">
        <v>505</v>
      </c>
      <c r="K689" t="s">
        <v>242</v>
      </c>
      <c r="L689" t="s">
        <v>506</v>
      </c>
      <c r="M689">
        <v>34</v>
      </c>
      <c r="N689" t="s">
        <v>507</v>
      </c>
    </row>
    <row r="690" spans="1:14" x14ac:dyDescent="0.25">
      <c r="A690" s="10">
        <v>1136613</v>
      </c>
      <c r="B690" s="10" t="s">
        <v>535</v>
      </c>
      <c r="C690" s="53">
        <v>43239</v>
      </c>
      <c r="D690" s="56" t="str">
        <f>LEFT(_xlfn.NUMBERVALUE(TEXT(Table18[[#This Row],[Date]],"yyyy")),4)</f>
        <v>2018</v>
      </c>
      <c r="E690" s="10" t="s">
        <v>143</v>
      </c>
      <c r="F690" s="10" t="s">
        <v>536</v>
      </c>
      <c r="G690" s="10" t="s">
        <v>294</v>
      </c>
      <c r="H690" s="26" t="s">
        <v>305</v>
      </c>
      <c r="I690" t="s">
        <v>294</v>
      </c>
      <c r="J690" t="s">
        <v>514</v>
      </c>
      <c r="K690" t="s">
        <v>294</v>
      </c>
      <c r="L690" t="s">
        <v>506</v>
      </c>
      <c r="M690">
        <v>30</v>
      </c>
      <c r="N690" t="s">
        <v>507</v>
      </c>
    </row>
    <row r="691" spans="1:14" x14ac:dyDescent="0.25">
      <c r="A691" s="27">
        <v>1136614</v>
      </c>
      <c r="B691" s="27" t="s">
        <v>538</v>
      </c>
      <c r="C691" s="54">
        <v>43239</v>
      </c>
      <c r="D691" s="56" t="str">
        <f>LEFT(_xlfn.NUMBERVALUE(TEXT(Table18[[#This Row],[Date]],"yyyy")),4)</f>
        <v>2018</v>
      </c>
      <c r="E691" s="27" t="s">
        <v>78</v>
      </c>
      <c r="F691" s="27" t="s">
        <v>540</v>
      </c>
      <c r="G691" s="27" t="s">
        <v>313</v>
      </c>
      <c r="H691" s="28" t="s">
        <v>259</v>
      </c>
      <c r="I691" t="s">
        <v>313</v>
      </c>
      <c r="J691" t="s">
        <v>514</v>
      </c>
      <c r="K691" t="s">
        <v>259</v>
      </c>
      <c r="L691" t="s">
        <v>521</v>
      </c>
      <c r="M691">
        <v>5</v>
      </c>
      <c r="N691" t="s">
        <v>507</v>
      </c>
    </row>
    <row r="692" spans="1:14" x14ac:dyDescent="0.25">
      <c r="A692" s="10">
        <v>1136615</v>
      </c>
      <c r="B692" s="10" t="s">
        <v>517</v>
      </c>
      <c r="C692" s="53">
        <v>43240</v>
      </c>
      <c r="D692" s="56" t="str">
        <f>LEFT(_xlfn.NUMBERVALUE(TEXT(Table18[[#This Row],[Date]],"yyyy")),4)</f>
        <v>2018</v>
      </c>
      <c r="E692" s="10" t="s">
        <v>23</v>
      </c>
      <c r="F692" s="10" t="s">
        <v>519</v>
      </c>
      <c r="G692" s="10" t="s">
        <v>242</v>
      </c>
      <c r="H692" s="26" t="s">
        <v>275</v>
      </c>
      <c r="I692" t="s">
        <v>242</v>
      </c>
      <c r="J692" t="s">
        <v>514</v>
      </c>
      <c r="K692" t="s">
        <v>242</v>
      </c>
      <c r="L692" t="s">
        <v>506</v>
      </c>
      <c r="M692">
        <v>11</v>
      </c>
      <c r="N692" t="s">
        <v>507</v>
      </c>
    </row>
    <row r="693" spans="1:14" x14ac:dyDescent="0.25">
      <c r="A693" s="27">
        <v>1136616</v>
      </c>
      <c r="B693" s="27" t="s">
        <v>684</v>
      </c>
      <c r="C693" s="54">
        <v>43240</v>
      </c>
      <c r="D693" s="56" t="str">
        <f>LEFT(_xlfn.NUMBERVALUE(TEXT(Table18[[#This Row],[Date]],"yyyy")),4)</f>
        <v>2018</v>
      </c>
      <c r="E693" s="27" t="s">
        <v>12</v>
      </c>
      <c r="F693" s="27" t="s">
        <v>721</v>
      </c>
      <c r="G693" s="27" t="s">
        <v>221</v>
      </c>
      <c r="H693" s="28" t="s">
        <v>285</v>
      </c>
      <c r="I693" t="s">
        <v>221</v>
      </c>
      <c r="J693" t="s">
        <v>505</v>
      </c>
      <c r="K693" t="s">
        <v>221</v>
      </c>
      <c r="L693" t="s">
        <v>521</v>
      </c>
      <c r="M693">
        <v>5</v>
      </c>
      <c r="N693" t="s">
        <v>507</v>
      </c>
    </row>
    <row r="694" spans="1:14" x14ac:dyDescent="0.25">
      <c r="A694" s="10">
        <v>1136617</v>
      </c>
      <c r="B694" s="10" t="s">
        <v>524</v>
      </c>
      <c r="C694" s="53">
        <v>43242</v>
      </c>
      <c r="D694" s="56" t="str">
        <f>LEFT(_xlfn.NUMBERVALUE(TEXT(Table18[[#This Row],[Date]],"yyyy")),4)</f>
        <v>2018</v>
      </c>
      <c r="E694" s="10" t="s">
        <v>5</v>
      </c>
      <c r="F694" s="10" t="s">
        <v>526</v>
      </c>
      <c r="G694" s="10" t="s">
        <v>313</v>
      </c>
      <c r="H694" s="26" t="s">
        <v>221</v>
      </c>
      <c r="I694" t="s">
        <v>221</v>
      </c>
      <c r="J694" t="s">
        <v>505</v>
      </c>
      <c r="K694" t="s">
        <v>221</v>
      </c>
      <c r="L694" t="s">
        <v>521</v>
      </c>
      <c r="M694">
        <v>2</v>
      </c>
      <c r="N694" t="s">
        <v>507</v>
      </c>
    </row>
    <row r="695" spans="1:14" x14ac:dyDescent="0.25">
      <c r="A695" s="27">
        <v>1136618</v>
      </c>
      <c r="B695" s="27" t="s">
        <v>529</v>
      </c>
      <c r="C695" s="54">
        <v>43243</v>
      </c>
      <c r="D695" s="56" t="str">
        <f>LEFT(_xlfn.NUMBERVALUE(TEXT(Table18[[#This Row],[Date]],"yyyy")),4)</f>
        <v>2018</v>
      </c>
      <c r="E695" s="27" t="s">
        <v>47</v>
      </c>
      <c r="F695" s="27" t="s">
        <v>531</v>
      </c>
      <c r="G695" s="27" t="s">
        <v>259</v>
      </c>
      <c r="H695" s="28" t="s">
        <v>294</v>
      </c>
      <c r="I695" t="s">
        <v>294</v>
      </c>
      <c r="J695" t="s">
        <v>505</v>
      </c>
      <c r="K695" t="s">
        <v>259</v>
      </c>
      <c r="L695" t="s">
        <v>506</v>
      </c>
      <c r="M695">
        <v>25</v>
      </c>
      <c r="N695" t="s">
        <v>507</v>
      </c>
    </row>
    <row r="696" spans="1:14" x14ac:dyDescent="0.25">
      <c r="A696" s="10">
        <v>1136619</v>
      </c>
      <c r="B696" s="10" t="s">
        <v>529</v>
      </c>
      <c r="C696" s="53">
        <v>43245</v>
      </c>
      <c r="D696" s="56" t="str">
        <f>LEFT(_xlfn.NUMBERVALUE(TEXT(Table18[[#This Row],[Date]],"yyyy")),4)</f>
        <v>2018</v>
      </c>
      <c r="E696" s="10" t="s">
        <v>181</v>
      </c>
      <c r="F696" s="10" t="s">
        <v>531</v>
      </c>
      <c r="G696" s="10" t="s">
        <v>259</v>
      </c>
      <c r="H696" s="26" t="s">
        <v>313</v>
      </c>
      <c r="I696" t="s">
        <v>259</v>
      </c>
      <c r="J696" t="s">
        <v>505</v>
      </c>
      <c r="K696" t="s">
        <v>313</v>
      </c>
      <c r="L696" t="s">
        <v>506</v>
      </c>
      <c r="M696">
        <v>14</v>
      </c>
      <c r="N696" t="s">
        <v>507</v>
      </c>
    </row>
    <row r="697" spans="1:14" x14ac:dyDescent="0.25">
      <c r="A697" s="27">
        <v>1136620</v>
      </c>
      <c r="B697" s="27" t="s">
        <v>524</v>
      </c>
      <c r="C697" s="54">
        <v>43247</v>
      </c>
      <c r="D697" s="56" t="str">
        <f>LEFT(_xlfn.NUMBERVALUE(TEXT(Table18[[#This Row],[Date]],"yyyy")),4)</f>
        <v>2018</v>
      </c>
      <c r="E697" s="27" t="s">
        <v>360</v>
      </c>
      <c r="F697" s="27" t="s">
        <v>526</v>
      </c>
      <c r="G697" s="27" t="s">
        <v>221</v>
      </c>
      <c r="H697" s="28" t="s">
        <v>313</v>
      </c>
      <c r="I697" t="s">
        <v>221</v>
      </c>
      <c r="J697" t="s">
        <v>505</v>
      </c>
      <c r="K697" t="s">
        <v>221</v>
      </c>
      <c r="L697" t="s">
        <v>521</v>
      </c>
      <c r="M697">
        <v>8</v>
      </c>
      <c r="N697" t="s">
        <v>507</v>
      </c>
    </row>
    <row r="698" spans="1:14" x14ac:dyDescent="0.25">
      <c r="A698" s="10">
        <v>1175356</v>
      </c>
      <c r="B698" s="10" t="s">
        <v>543</v>
      </c>
      <c r="C698" s="53">
        <v>43547</v>
      </c>
      <c r="D698" s="56" t="str">
        <f>LEFT(_xlfn.NUMBERVALUE(TEXT(Table18[[#This Row],[Date]],"yyyy")),4)</f>
        <v>2019</v>
      </c>
      <c r="E698" s="10" t="s">
        <v>52</v>
      </c>
      <c r="F698" s="10" t="s">
        <v>545</v>
      </c>
      <c r="G698" s="10" t="s">
        <v>221</v>
      </c>
      <c r="H698" s="26" t="s">
        <v>305</v>
      </c>
      <c r="I698" t="s">
        <v>221</v>
      </c>
      <c r="J698" t="s">
        <v>505</v>
      </c>
      <c r="K698" t="s">
        <v>221</v>
      </c>
      <c r="L698" t="s">
        <v>521</v>
      </c>
      <c r="M698">
        <v>7</v>
      </c>
      <c r="N698" t="s">
        <v>507</v>
      </c>
    </row>
    <row r="699" spans="1:14" x14ac:dyDescent="0.25">
      <c r="A699" s="27">
        <v>1175357</v>
      </c>
      <c r="B699" s="27" t="s">
        <v>529</v>
      </c>
      <c r="C699" s="54">
        <v>43548</v>
      </c>
      <c r="D699" s="56" t="str">
        <f>LEFT(_xlfn.NUMBERVALUE(TEXT(Table18[[#This Row],[Date]],"yyyy")),4)</f>
        <v>2019</v>
      </c>
      <c r="E699" s="27" t="s">
        <v>47</v>
      </c>
      <c r="F699" s="27" t="s">
        <v>531</v>
      </c>
      <c r="G699" s="27" t="s">
        <v>259</v>
      </c>
      <c r="H699" s="28" t="s">
        <v>313</v>
      </c>
      <c r="I699" t="s">
        <v>259</v>
      </c>
      <c r="J699" t="s">
        <v>505</v>
      </c>
      <c r="K699" t="s">
        <v>259</v>
      </c>
      <c r="L699" t="s">
        <v>521</v>
      </c>
      <c r="M699">
        <v>6</v>
      </c>
      <c r="N699" t="s">
        <v>507</v>
      </c>
    </row>
    <row r="700" spans="1:14" x14ac:dyDescent="0.25">
      <c r="A700" s="10">
        <v>1175358</v>
      </c>
      <c r="B700" s="10" t="s">
        <v>524</v>
      </c>
      <c r="C700" s="53">
        <v>43548</v>
      </c>
      <c r="D700" s="56" t="str">
        <f>LEFT(_xlfn.NUMBERVALUE(TEXT(Table18[[#This Row],[Date]],"yyyy")),4)</f>
        <v>2019</v>
      </c>
      <c r="E700" s="10" t="s">
        <v>37</v>
      </c>
      <c r="F700" s="10" t="s">
        <v>526</v>
      </c>
      <c r="G700" s="10" t="s">
        <v>275</v>
      </c>
      <c r="H700" s="26" t="s">
        <v>242</v>
      </c>
      <c r="I700" t="s">
        <v>275</v>
      </c>
      <c r="J700" t="s">
        <v>505</v>
      </c>
      <c r="K700" t="s">
        <v>242</v>
      </c>
      <c r="L700" t="s">
        <v>506</v>
      </c>
      <c r="M700">
        <v>37</v>
      </c>
      <c r="N700" t="s">
        <v>507</v>
      </c>
    </row>
    <row r="701" spans="1:14" x14ac:dyDescent="0.25">
      <c r="A701" s="27">
        <v>1175359</v>
      </c>
      <c r="B701" s="27" t="s">
        <v>535</v>
      </c>
      <c r="C701" s="54">
        <v>43549</v>
      </c>
      <c r="D701" s="56" t="str">
        <f>LEFT(_xlfn.NUMBERVALUE(TEXT(Table18[[#This Row],[Date]],"yyyy")),4)</f>
        <v>2019</v>
      </c>
      <c r="E701" s="27" t="s">
        <v>98</v>
      </c>
      <c r="F701" s="27" t="s">
        <v>536</v>
      </c>
      <c r="G701" s="27" t="s">
        <v>294</v>
      </c>
      <c r="H701" s="28" t="s">
        <v>285</v>
      </c>
      <c r="I701" t="s">
        <v>294</v>
      </c>
      <c r="J701" t="s">
        <v>505</v>
      </c>
      <c r="K701" t="s">
        <v>285</v>
      </c>
      <c r="L701" t="s">
        <v>506</v>
      </c>
      <c r="M701">
        <v>14</v>
      </c>
      <c r="N701" t="s">
        <v>507</v>
      </c>
    </row>
    <row r="702" spans="1:14" x14ac:dyDescent="0.25">
      <c r="A702" s="10">
        <v>1175360</v>
      </c>
      <c r="B702" s="10" t="s">
        <v>517</v>
      </c>
      <c r="C702" s="53">
        <v>43550</v>
      </c>
      <c r="D702" s="56" t="str">
        <f>LEFT(_xlfn.NUMBERVALUE(TEXT(Table18[[#This Row],[Date]],"yyyy")),4)</f>
        <v>2019</v>
      </c>
      <c r="E702" s="10" t="s">
        <v>360</v>
      </c>
      <c r="F702" s="10" t="s">
        <v>519</v>
      </c>
      <c r="G702" s="10" t="s">
        <v>242</v>
      </c>
      <c r="H702" s="26" t="s">
        <v>221</v>
      </c>
      <c r="I702" t="s">
        <v>242</v>
      </c>
      <c r="J702" t="s">
        <v>514</v>
      </c>
      <c r="K702" t="s">
        <v>221</v>
      </c>
      <c r="L702" t="s">
        <v>521</v>
      </c>
      <c r="M702">
        <v>6</v>
      </c>
      <c r="N702" t="s">
        <v>507</v>
      </c>
    </row>
    <row r="703" spans="1:14" x14ac:dyDescent="0.25">
      <c r="A703" s="27">
        <v>1175361</v>
      </c>
      <c r="B703" s="27" t="s">
        <v>529</v>
      </c>
      <c r="C703" s="54">
        <v>43551</v>
      </c>
      <c r="D703" s="56" t="str">
        <f>LEFT(_xlfn.NUMBERVALUE(TEXT(Table18[[#This Row],[Date]],"yyyy")),4)</f>
        <v>2019</v>
      </c>
      <c r="E703" s="27" t="s">
        <v>47</v>
      </c>
      <c r="F703" s="27" t="s">
        <v>531</v>
      </c>
      <c r="G703" s="27" t="s">
        <v>259</v>
      </c>
      <c r="H703" s="28" t="s">
        <v>285</v>
      </c>
      <c r="I703" t="s">
        <v>285</v>
      </c>
      <c r="J703" t="s">
        <v>505</v>
      </c>
      <c r="K703" t="s">
        <v>259</v>
      </c>
      <c r="L703" t="s">
        <v>506</v>
      </c>
      <c r="M703">
        <v>28</v>
      </c>
      <c r="N703" t="s">
        <v>507</v>
      </c>
    </row>
    <row r="704" spans="1:14" x14ac:dyDescent="0.25">
      <c r="A704" s="10">
        <v>1175362</v>
      </c>
      <c r="B704" s="10" t="s">
        <v>502</v>
      </c>
      <c r="C704" s="53">
        <v>43552</v>
      </c>
      <c r="D704" s="56" t="str">
        <f>LEFT(_xlfn.NUMBERVALUE(TEXT(Table18[[#This Row],[Date]],"yyyy")),4)</f>
        <v>2019</v>
      </c>
      <c r="E704" s="10" t="s">
        <v>84</v>
      </c>
      <c r="F704" s="10" t="s">
        <v>745</v>
      </c>
      <c r="G704" s="10" t="s">
        <v>305</v>
      </c>
      <c r="H704" s="26" t="s">
        <v>275</v>
      </c>
      <c r="I704" t="s">
        <v>305</v>
      </c>
      <c r="J704" t="s">
        <v>505</v>
      </c>
      <c r="K704" t="s">
        <v>275</v>
      </c>
      <c r="L704" t="s">
        <v>506</v>
      </c>
      <c r="M704">
        <v>6</v>
      </c>
      <c r="N704" t="s">
        <v>507</v>
      </c>
    </row>
    <row r="705" spans="1:14" x14ac:dyDescent="0.25">
      <c r="A705" s="27">
        <v>1175363</v>
      </c>
      <c r="B705" s="27" t="s">
        <v>538</v>
      </c>
      <c r="C705" s="54">
        <v>43553</v>
      </c>
      <c r="D705" s="56" t="str">
        <f>LEFT(_xlfn.NUMBERVALUE(TEXT(Table18[[#This Row],[Date]],"yyyy")),4)</f>
        <v>2019</v>
      </c>
      <c r="E705" s="27" t="s">
        <v>181</v>
      </c>
      <c r="F705" s="27" t="s">
        <v>540</v>
      </c>
      <c r="G705" s="27" t="s">
        <v>313</v>
      </c>
      <c r="H705" s="28" t="s">
        <v>294</v>
      </c>
      <c r="I705" t="s">
        <v>294</v>
      </c>
      <c r="J705" t="s">
        <v>514</v>
      </c>
      <c r="K705" t="s">
        <v>313</v>
      </c>
      <c r="L705" t="s">
        <v>521</v>
      </c>
      <c r="M705">
        <v>5</v>
      </c>
      <c r="N705" t="s">
        <v>507</v>
      </c>
    </row>
    <row r="706" spans="1:14" x14ac:dyDescent="0.25">
      <c r="A706" s="10">
        <v>1175364</v>
      </c>
      <c r="B706" s="10" t="s">
        <v>511</v>
      </c>
      <c r="C706" s="53">
        <v>43554</v>
      </c>
      <c r="D706" s="56" t="str">
        <f>LEFT(_xlfn.NUMBERVALUE(TEXT(Table18[[#This Row],[Date]],"yyyy")),4)</f>
        <v>2019</v>
      </c>
      <c r="E706" s="10" t="s">
        <v>110</v>
      </c>
      <c r="F706" s="10" t="s">
        <v>729</v>
      </c>
      <c r="G706" s="10" t="s">
        <v>285</v>
      </c>
      <c r="H706" s="26" t="s">
        <v>275</v>
      </c>
      <c r="I706" t="s">
        <v>285</v>
      </c>
      <c r="J706" t="s">
        <v>505</v>
      </c>
      <c r="K706" t="s">
        <v>285</v>
      </c>
      <c r="L706" t="s">
        <v>521</v>
      </c>
      <c r="M706">
        <v>8</v>
      </c>
      <c r="N706" t="s">
        <v>507</v>
      </c>
    </row>
    <row r="707" spans="1:14" x14ac:dyDescent="0.25">
      <c r="A707" s="27">
        <v>1175365</v>
      </c>
      <c r="B707" s="27" t="s">
        <v>517</v>
      </c>
      <c r="C707" s="54">
        <v>43554</v>
      </c>
      <c r="D707" s="56" t="str">
        <f>LEFT(_xlfn.NUMBERVALUE(TEXT(Table18[[#This Row],[Date]],"yyyy")),4)</f>
        <v>2019</v>
      </c>
      <c r="E707" s="27" t="s">
        <v>35</v>
      </c>
      <c r="F707" s="27" t="s">
        <v>519</v>
      </c>
      <c r="G707" s="27" t="s">
        <v>242</v>
      </c>
      <c r="H707" s="28" t="s">
        <v>259</v>
      </c>
      <c r="I707" t="s">
        <v>242</v>
      </c>
      <c r="J707" t="s">
        <v>505</v>
      </c>
      <c r="K707" t="s">
        <v>242</v>
      </c>
      <c r="L707" t="s">
        <v>591</v>
      </c>
      <c r="M707" t="s">
        <v>508</v>
      </c>
      <c r="N707" t="s">
        <v>592</v>
      </c>
    </row>
    <row r="708" spans="1:14" x14ac:dyDescent="0.25">
      <c r="A708" s="10">
        <v>1175366</v>
      </c>
      <c r="B708" s="10" t="s">
        <v>538</v>
      </c>
      <c r="C708" s="53">
        <v>43555</v>
      </c>
      <c r="D708" s="56" t="str">
        <f>LEFT(_xlfn.NUMBERVALUE(TEXT(Table18[[#This Row],[Date]],"yyyy")),4)</f>
        <v>2019</v>
      </c>
      <c r="E708" s="10" t="s">
        <v>171</v>
      </c>
      <c r="F708" s="10" t="s">
        <v>540</v>
      </c>
      <c r="G708" s="10" t="s">
        <v>313</v>
      </c>
      <c r="H708" s="26" t="s">
        <v>305</v>
      </c>
      <c r="I708" t="s">
        <v>305</v>
      </c>
      <c r="J708" t="s">
        <v>505</v>
      </c>
      <c r="K708" t="s">
        <v>313</v>
      </c>
      <c r="L708" t="s">
        <v>506</v>
      </c>
      <c r="M708">
        <v>118</v>
      </c>
      <c r="N708" t="s">
        <v>507</v>
      </c>
    </row>
    <row r="709" spans="1:14" x14ac:dyDescent="0.25">
      <c r="A709" s="27">
        <v>1175367</v>
      </c>
      <c r="B709" s="27" t="s">
        <v>543</v>
      </c>
      <c r="C709" s="54">
        <v>43555</v>
      </c>
      <c r="D709" s="56" t="str">
        <f>LEFT(_xlfn.NUMBERVALUE(TEXT(Table18[[#This Row],[Date]],"yyyy")),4)</f>
        <v>2019</v>
      </c>
      <c r="E709" s="27" t="s">
        <v>15</v>
      </c>
      <c r="F709" s="27" t="s">
        <v>545</v>
      </c>
      <c r="G709" s="27" t="s">
        <v>221</v>
      </c>
      <c r="H709" s="28" t="s">
        <v>294</v>
      </c>
      <c r="I709" t="s">
        <v>294</v>
      </c>
      <c r="J709" t="s">
        <v>505</v>
      </c>
      <c r="K709" t="s">
        <v>221</v>
      </c>
      <c r="L709" t="s">
        <v>506</v>
      </c>
      <c r="M709">
        <v>8</v>
      </c>
      <c r="N709" t="s">
        <v>507</v>
      </c>
    </row>
    <row r="710" spans="1:14" x14ac:dyDescent="0.25">
      <c r="A710" s="10">
        <v>1175368</v>
      </c>
      <c r="B710" s="10" t="s">
        <v>511</v>
      </c>
      <c r="C710" s="53">
        <v>43556</v>
      </c>
      <c r="D710" s="56" t="str">
        <f>LEFT(_xlfn.NUMBERVALUE(TEXT(Table18[[#This Row],[Date]],"yyyy")),4)</f>
        <v>2019</v>
      </c>
      <c r="E710" s="10" t="s">
        <v>21</v>
      </c>
      <c r="F710" s="10" t="s">
        <v>729</v>
      </c>
      <c r="G710" s="10" t="s">
        <v>285</v>
      </c>
      <c r="H710" s="26" t="s">
        <v>242</v>
      </c>
      <c r="I710" t="s">
        <v>242</v>
      </c>
      <c r="J710" t="s">
        <v>505</v>
      </c>
      <c r="K710" t="s">
        <v>285</v>
      </c>
      <c r="L710" t="s">
        <v>506</v>
      </c>
      <c r="M710">
        <v>14</v>
      </c>
      <c r="N710" t="s">
        <v>507</v>
      </c>
    </row>
    <row r="711" spans="1:14" x14ac:dyDescent="0.25">
      <c r="A711" s="27">
        <v>1175369</v>
      </c>
      <c r="B711" s="27" t="s">
        <v>535</v>
      </c>
      <c r="C711" s="54">
        <v>43557</v>
      </c>
      <c r="D711" s="56" t="str">
        <f>LEFT(_xlfn.NUMBERVALUE(TEXT(Table18[[#This Row],[Date]],"yyyy")),4)</f>
        <v>2019</v>
      </c>
      <c r="E711" s="27" t="s">
        <v>143</v>
      </c>
      <c r="F711" s="27" t="s">
        <v>536</v>
      </c>
      <c r="G711" s="27" t="s">
        <v>294</v>
      </c>
      <c r="H711" s="28" t="s">
        <v>305</v>
      </c>
      <c r="I711" t="s">
        <v>294</v>
      </c>
      <c r="J711" t="s">
        <v>505</v>
      </c>
      <c r="K711" t="s">
        <v>294</v>
      </c>
      <c r="L711" t="s">
        <v>521</v>
      </c>
      <c r="M711">
        <v>7</v>
      </c>
      <c r="N711" t="s">
        <v>507</v>
      </c>
    </row>
    <row r="712" spans="1:14" x14ac:dyDescent="0.25">
      <c r="A712" s="10">
        <v>1175370</v>
      </c>
      <c r="B712" s="10" t="s">
        <v>524</v>
      </c>
      <c r="C712" s="53">
        <v>43558</v>
      </c>
      <c r="D712" s="56" t="str">
        <f>LEFT(_xlfn.NUMBERVALUE(TEXT(Table18[[#This Row],[Date]],"yyyy")),4)</f>
        <v>2019</v>
      </c>
      <c r="E712" s="10" t="s">
        <v>80</v>
      </c>
      <c r="F712" s="10" t="s">
        <v>526</v>
      </c>
      <c r="G712" s="10" t="s">
        <v>275</v>
      </c>
      <c r="H712" s="26" t="s">
        <v>221</v>
      </c>
      <c r="I712" t="s">
        <v>221</v>
      </c>
      <c r="J712" t="s">
        <v>505</v>
      </c>
      <c r="K712" t="s">
        <v>275</v>
      </c>
      <c r="L712" t="s">
        <v>506</v>
      </c>
      <c r="M712">
        <v>37</v>
      </c>
      <c r="N712" t="s">
        <v>507</v>
      </c>
    </row>
    <row r="713" spans="1:14" x14ac:dyDescent="0.25">
      <c r="A713" s="27">
        <v>1175371</v>
      </c>
      <c r="B713" s="27" t="s">
        <v>517</v>
      </c>
      <c r="C713" s="54">
        <v>43559</v>
      </c>
      <c r="D713" s="56" t="str">
        <f>LEFT(_xlfn.NUMBERVALUE(TEXT(Table18[[#This Row],[Date]],"yyyy")),4)</f>
        <v>2019</v>
      </c>
      <c r="E713" s="27" t="s">
        <v>171</v>
      </c>
      <c r="F713" s="27" t="s">
        <v>519</v>
      </c>
      <c r="G713" s="27" t="s">
        <v>242</v>
      </c>
      <c r="H713" s="28" t="s">
        <v>313</v>
      </c>
      <c r="I713" t="s">
        <v>313</v>
      </c>
      <c r="J713" t="s">
        <v>505</v>
      </c>
      <c r="K713" t="s">
        <v>313</v>
      </c>
      <c r="L713" t="s">
        <v>521</v>
      </c>
      <c r="M713">
        <v>5</v>
      </c>
      <c r="N713" t="s">
        <v>507</v>
      </c>
    </row>
    <row r="714" spans="1:14" x14ac:dyDescent="0.25">
      <c r="A714" s="10">
        <v>1175372</v>
      </c>
      <c r="B714" s="10" t="s">
        <v>502</v>
      </c>
      <c r="C714" s="53">
        <v>43560</v>
      </c>
      <c r="D714" s="56" t="str">
        <f>LEFT(_xlfn.NUMBERVALUE(TEXT(Table18[[#This Row],[Date]],"yyyy")),4)</f>
        <v>2019</v>
      </c>
      <c r="E714" s="10" t="s">
        <v>47</v>
      </c>
      <c r="F714" s="10" t="s">
        <v>745</v>
      </c>
      <c r="G714" s="10" t="s">
        <v>305</v>
      </c>
      <c r="H714" s="26" t="s">
        <v>259</v>
      </c>
      <c r="I714" t="s">
        <v>259</v>
      </c>
      <c r="J714" t="s">
        <v>505</v>
      </c>
      <c r="K714" t="s">
        <v>259</v>
      </c>
      <c r="L714" t="s">
        <v>521</v>
      </c>
      <c r="M714">
        <v>5</v>
      </c>
      <c r="N714" t="s">
        <v>507</v>
      </c>
    </row>
    <row r="715" spans="1:14" x14ac:dyDescent="0.25">
      <c r="A715" s="27">
        <v>1178393</v>
      </c>
      <c r="B715" s="27" t="s">
        <v>543</v>
      </c>
      <c r="C715" s="54">
        <v>43561</v>
      </c>
      <c r="D715" s="56" t="str">
        <f>LEFT(_xlfn.NUMBERVALUE(TEXT(Table18[[#This Row],[Date]],"yyyy")),4)</f>
        <v>2019</v>
      </c>
      <c r="E715" s="27" t="s">
        <v>52</v>
      </c>
      <c r="F715" s="27" t="s">
        <v>545</v>
      </c>
      <c r="G715" s="27" t="s">
        <v>221</v>
      </c>
      <c r="H715" s="28" t="s">
        <v>285</v>
      </c>
      <c r="I715" t="s">
        <v>221</v>
      </c>
      <c r="J715" t="s">
        <v>514</v>
      </c>
      <c r="K715" t="s">
        <v>221</v>
      </c>
      <c r="L715" t="s">
        <v>506</v>
      </c>
      <c r="M715">
        <v>22</v>
      </c>
      <c r="N715" t="s">
        <v>507</v>
      </c>
    </row>
    <row r="716" spans="1:14" x14ac:dyDescent="0.25">
      <c r="A716" s="10">
        <v>1178394</v>
      </c>
      <c r="B716" s="10" t="s">
        <v>538</v>
      </c>
      <c r="C716" s="53">
        <v>43561</v>
      </c>
      <c r="D716" s="56" t="str">
        <f>LEFT(_xlfn.NUMBERVALUE(TEXT(Table18[[#This Row],[Date]],"yyyy")),4)</f>
        <v>2019</v>
      </c>
      <c r="E716" s="10" t="s">
        <v>446</v>
      </c>
      <c r="F716" s="10" t="s">
        <v>540</v>
      </c>
      <c r="G716" s="10" t="s">
        <v>313</v>
      </c>
      <c r="H716" s="26" t="s">
        <v>275</v>
      </c>
      <c r="I716" t="s">
        <v>313</v>
      </c>
      <c r="J716" t="s">
        <v>505</v>
      </c>
      <c r="K716" t="s">
        <v>275</v>
      </c>
      <c r="L716" t="s">
        <v>506</v>
      </c>
      <c r="M716">
        <v>40</v>
      </c>
      <c r="N716" t="s">
        <v>507</v>
      </c>
    </row>
    <row r="717" spans="1:14" x14ac:dyDescent="0.25">
      <c r="A717" s="27">
        <v>1178395</v>
      </c>
      <c r="B717" s="10" t="s">
        <v>502</v>
      </c>
      <c r="C717" s="54">
        <v>43562</v>
      </c>
      <c r="D717" s="56" t="str">
        <f>LEFT(_xlfn.NUMBERVALUE(TEXT(Table18[[#This Row],[Date]],"yyyy")),4)</f>
        <v>2019</v>
      </c>
      <c r="E717" s="27" t="s">
        <v>31</v>
      </c>
      <c r="F717" s="27" t="s">
        <v>745</v>
      </c>
      <c r="G717" s="27" t="s">
        <v>305</v>
      </c>
      <c r="H717" s="28" t="s">
        <v>242</v>
      </c>
      <c r="I717" t="s">
        <v>242</v>
      </c>
      <c r="J717" t="s">
        <v>505</v>
      </c>
      <c r="K717" t="s">
        <v>242</v>
      </c>
      <c r="L717" t="s">
        <v>521</v>
      </c>
      <c r="M717">
        <v>4</v>
      </c>
      <c r="N717" t="s">
        <v>507</v>
      </c>
    </row>
    <row r="718" spans="1:14" x14ac:dyDescent="0.25">
      <c r="A718" s="10">
        <v>1178396</v>
      </c>
      <c r="B718" s="10" t="s">
        <v>535</v>
      </c>
      <c r="C718" s="53">
        <v>43562</v>
      </c>
      <c r="D718" s="56" t="str">
        <f>LEFT(_xlfn.NUMBERVALUE(TEXT(Table18[[#This Row],[Date]],"yyyy")),4)</f>
        <v>2019</v>
      </c>
      <c r="E718" s="10" t="s">
        <v>375</v>
      </c>
      <c r="F718" s="10" t="s">
        <v>536</v>
      </c>
      <c r="G718" s="10" t="s">
        <v>294</v>
      </c>
      <c r="H718" s="26" t="s">
        <v>259</v>
      </c>
      <c r="I718" t="s">
        <v>259</v>
      </c>
      <c r="J718" t="s">
        <v>505</v>
      </c>
      <c r="K718" t="s">
        <v>259</v>
      </c>
      <c r="L718" t="s">
        <v>521</v>
      </c>
      <c r="M718">
        <v>8</v>
      </c>
      <c r="N718" t="s">
        <v>507</v>
      </c>
    </row>
    <row r="719" spans="1:14" x14ac:dyDescent="0.25">
      <c r="A719" s="27">
        <v>1178397</v>
      </c>
      <c r="B719" s="27" t="s">
        <v>511</v>
      </c>
      <c r="C719" s="54">
        <v>43563</v>
      </c>
      <c r="D719" s="56" t="str">
        <f>LEFT(_xlfn.NUMBERVALUE(TEXT(Table18[[#This Row],[Date]],"yyyy")),4)</f>
        <v>2019</v>
      </c>
      <c r="E719" s="27" t="s">
        <v>107</v>
      </c>
      <c r="F719" s="27" t="s">
        <v>729</v>
      </c>
      <c r="G719" s="27" t="s">
        <v>285</v>
      </c>
      <c r="H719" s="28" t="s">
        <v>313</v>
      </c>
      <c r="I719" t="s">
        <v>285</v>
      </c>
      <c r="J719" t="s">
        <v>505</v>
      </c>
      <c r="K719" t="s">
        <v>285</v>
      </c>
      <c r="L719" t="s">
        <v>521</v>
      </c>
      <c r="M719">
        <v>6</v>
      </c>
      <c r="N719" t="s">
        <v>507</v>
      </c>
    </row>
    <row r="720" spans="1:14" x14ac:dyDescent="0.25">
      <c r="A720" s="10">
        <v>1178398</v>
      </c>
      <c r="B720" s="10" t="s">
        <v>543</v>
      </c>
      <c r="C720" s="53">
        <v>43564</v>
      </c>
      <c r="D720" s="56" t="str">
        <f>LEFT(_xlfn.NUMBERVALUE(TEXT(Table18[[#This Row],[Date]],"yyyy")),4)</f>
        <v>2019</v>
      </c>
      <c r="E720" s="10" t="s">
        <v>4</v>
      </c>
      <c r="F720" s="10" t="s">
        <v>545</v>
      </c>
      <c r="G720" s="10" t="s">
        <v>221</v>
      </c>
      <c r="H720" s="26" t="s">
        <v>259</v>
      </c>
      <c r="I720" t="s">
        <v>221</v>
      </c>
      <c r="J720" t="s">
        <v>505</v>
      </c>
      <c r="K720" t="s">
        <v>221</v>
      </c>
      <c r="L720" t="s">
        <v>521</v>
      </c>
      <c r="M720">
        <v>7</v>
      </c>
      <c r="N720" t="s">
        <v>507</v>
      </c>
    </row>
    <row r="721" spans="1:14" x14ac:dyDescent="0.25">
      <c r="A721" s="27">
        <v>1178399</v>
      </c>
      <c r="B721" s="27" t="s">
        <v>524</v>
      </c>
      <c r="C721" s="54">
        <v>43565</v>
      </c>
      <c r="D721" s="56" t="str">
        <f>LEFT(_xlfn.NUMBERVALUE(TEXT(Table18[[#This Row],[Date]],"yyyy")),4)</f>
        <v>2019</v>
      </c>
      <c r="E721" s="27" t="s">
        <v>85</v>
      </c>
      <c r="F721" s="27" t="s">
        <v>526</v>
      </c>
      <c r="G721" s="27" t="s">
        <v>275</v>
      </c>
      <c r="H721" s="28" t="s">
        <v>285</v>
      </c>
      <c r="I721" t="s">
        <v>275</v>
      </c>
      <c r="J721" t="s">
        <v>505</v>
      </c>
      <c r="K721" t="s">
        <v>275</v>
      </c>
      <c r="L721" t="s">
        <v>521</v>
      </c>
      <c r="M721">
        <v>3</v>
      </c>
      <c r="N721" t="s">
        <v>507</v>
      </c>
    </row>
    <row r="722" spans="1:14" x14ac:dyDescent="0.25">
      <c r="A722" s="10">
        <v>1178400</v>
      </c>
      <c r="B722" s="10" t="s">
        <v>535</v>
      </c>
      <c r="C722" s="53">
        <v>43566</v>
      </c>
      <c r="D722" s="56" t="str">
        <f>LEFT(_xlfn.NUMBERVALUE(TEXT(Table18[[#This Row],[Date]],"yyyy")),4)</f>
        <v>2019</v>
      </c>
      <c r="E722" s="10" t="s">
        <v>15</v>
      </c>
      <c r="F722" s="10" t="s">
        <v>536</v>
      </c>
      <c r="G722" s="10" t="s">
        <v>294</v>
      </c>
      <c r="H722" s="26" t="s">
        <v>221</v>
      </c>
      <c r="I722" t="s">
        <v>221</v>
      </c>
      <c r="J722" t="s">
        <v>505</v>
      </c>
      <c r="K722" t="s">
        <v>221</v>
      </c>
      <c r="L722" t="s">
        <v>521</v>
      </c>
      <c r="M722">
        <v>4</v>
      </c>
      <c r="N722" t="s">
        <v>507</v>
      </c>
    </row>
    <row r="723" spans="1:14" x14ac:dyDescent="0.25">
      <c r="A723" s="27">
        <v>1178401</v>
      </c>
      <c r="B723" s="27" t="s">
        <v>529</v>
      </c>
      <c r="C723" s="54">
        <v>43567</v>
      </c>
      <c r="D723" s="56" t="str">
        <f>LEFT(_xlfn.NUMBERVALUE(TEXT(Table18[[#This Row],[Date]],"yyyy")),4)</f>
        <v>2019</v>
      </c>
      <c r="E723" s="27" t="s">
        <v>39</v>
      </c>
      <c r="F723" s="27" t="s">
        <v>531</v>
      </c>
      <c r="G723" s="27" t="s">
        <v>259</v>
      </c>
      <c r="H723" s="28" t="s">
        <v>242</v>
      </c>
      <c r="I723" t="s">
        <v>242</v>
      </c>
      <c r="J723" t="s">
        <v>505</v>
      </c>
      <c r="K723" t="s">
        <v>242</v>
      </c>
      <c r="L723" t="s">
        <v>521</v>
      </c>
      <c r="M723">
        <v>7</v>
      </c>
      <c r="N723" t="s">
        <v>507</v>
      </c>
    </row>
    <row r="724" spans="1:14" x14ac:dyDescent="0.25">
      <c r="A724" s="10">
        <v>1178402</v>
      </c>
      <c r="B724" s="10" t="s">
        <v>524</v>
      </c>
      <c r="C724" s="53">
        <v>43568</v>
      </c>
      <c r="D724" s="56" t="str">
        <f>LEFT(_xlfn.NUMBERVALUE(TEXT(Table18[[#This Row],[Date]],"yyyy")),4)</f>
        <v>2019</v>
      </c>
      <c r="E724" s="10" t="s">
        <v>130</v>
      </c>
      <c r="F724" s="10" t="s">
        <v>526</v>
      </c>
      <c r="G724" s="10" t="s">
        <v>275</v>
      </c>
      <c r="H724" s="26" t="s">
        <v>294</v>
      </c>
      <c r="I724" t="s">
        <v>294</v>
      </c>
      <c r="J724" t="s">
        <v>505</v>
      </c>
      <c r="K724" t="s">
        <v>294</v>
      </c>
      <c r="L724" t="s">
        <v>521</v>
      </c>
      <c r="M724">
        <v>4</v>
      </c>
      <c r="N724" t="s">
        <v>507</v>
      </c>
    </row>
    <row r="725" spans="1:14" x14ac:dyDescent="0.25">
      <c r="A725" s="27">
        <v>1178403</v>
      </c>
      <c r="B725" s="27" t="s">
        <v>511</v>
      </c>
      <c r="C725" s="54">
        <v>43568</v>
      </c>
      <c r="D725" s="56" t="str">
        <f>LEFT(_xlfn.NUMBERVALUE(TEXT(Table18[[#This Row],[Date]],"yyyy")),4)</f>
        <v>2019</v>
      </c>
      <c r="E725" s="27" t="s">
        <v>147</v>
      </c>
      <c r="F725" s="27" t="s">
        <v>729</v>
      </c>
      <c r="G725" s="27" t="s">
        <v>285</v>
      </c>
      <c r="H725" s="28" t="s">
        <v>305</v>
      </c>
      <c r="I725" t="s">
        <v>305</v>
      </c>
      <c r="J725" t="s">
        <v>505</v>
      </c>
      <c r="K725" t="s">
        <v>305</v>
      </c>
      <c r="L725" t="s">
        <v>521</v>
      </c>
      <c r="M725">
        <v>8</v>
      </c>
      <c r="N725" t="s">
        <v>507</v>
      </c>
    </row>
    <row r="726" spans="1:14" x14ac:dyDescent="0.25">
      <c r="A726" s="10">
        <v>1178404</v>
      </c>
      <c r="B726" s="10" t="s">
        <v>529</v>
      </c>
      <c r="C726" s="53">
        <v>43569</v>
      </c>
      <c r="D726" s="56" t="str">
        <f>LEFT(_xlfn.NUMBERVALUE(TEXT(Table18[[#This Row],[Date]],"yyyy")),4)</f>
        <v>2019</v>
      </c>
      <c r="E726" s="10" t="s">
        <v>6</v>
      </c>
      <c r="F726" s="10" t="s">
        <v>531</v>
      </c>
      <c r="G726" s="10" t="s">
        <v>259</v>
      </c>
      <c r="H726" s="26" t="s">
        <v>221</v>
      </c>
      <c r="I726" t="s">
        <v>221</v>
      </c>
      <c r="J726" t="s">
        <v>505</v>
      </c>
      <c r="K726" t="s">
        <v>221</v>
      </c>
      <c r="L726" t="s">
        <v>521</v>
      </c>
      <c r="M726">
        <v>5</v>
      </c>
      <c r="N726" t="s">
        <v>507</v>
      </c>
    </row>
    <row r="727" spans="1:14" x14ac:dyDescent="0.25">
      <c r="A727" s="27">
        <v>1178405</v>
      </c>
      <c r="B727" s="27" t="s">
        <v>538</v>
      </c>
      <c r="C727" s="54">
        <v>43569</v>
      </c>
      <c r="D727" s="56" t="str">
        <f>LEFT(_xlfn.NUMBERVALUE(TEXT(Table18[[#This Row],[Date]],"yyyy")),4)</f>
        <v>2019</v>
      </c>
      <c r="E727" s="27" t="s">
        <v>362</v>
      </c>
      <c r="F727" s="27" t="s">
        <v>540</v>
      </c>
      <c r="G727" s="27" t="s">
        <v>313</v>
      </c>
      <c r="H727" s="28" t="s">
        <v>242</v>
      </c>
      <c r="I727" t="s">
        <v>313</v>
      </c>
      <c r="J727" t="s">
        <v>505</v>
      </c>
      <c r="K727" t="s">
        <v>242</v>
      </c>
      <c r="L727" t="s">
        <v>506</v>
      </c>
      <c r="M727">
        <v>39</v>
      </c>
      <c r="N727" t="s">
        <v>507</v>
      </c>
    </row>
    <row r="728" spans="1:14" x14ac:dyDescent="0.25">
      <c r="A728" s="10">
        <v>1178406</v>
      </c>
      <c r="B728" s="10" t="s">
        <v>524</v>
      </c>
      <c r="C728" s="53">
        <v>43570</v>
      </c>
      <c r="D728" s="56" t="str">
        <f>LEFT(_xlfn.NUMBERVALUE(TEXT(Table18[[#This Row],[Date]],"yyyy")),4)</f>
        <v>2019</v>
      </c>
      <c r="E728" s="10" t="s">
        <v>386</v>
      </c>
      <c r="F728" s="10" t="s">
        <v>526</v>
      </c>
      <c r="G728" s="10" t="s">
        <v>275</v>
      </c>
      <c r="H728" s="26" t="s">
        <v>305</v>
      </c>
      <c r="I728" t="s">
        <v>275</v>
      </c>
      <c r="J728" t="s">
        <v>505</v>
      </c>
      <c r="K728" t="s">
        <v>275</v>
      </c>
      <c r="L728" t="s">
        <v>521</v>
      </c>
      <c r="M728">
        <v>5</v>
      </c>
      <c r="N728" t="s">
        <v>507</v>
      </c>
    </row>
    <row r="729" spans="1:14" x14ac:dyDescent="0.25">
      <c r="A729" s="27">
        <v>1178407</v>
      </c>
      <c r="B729" s="27" t="s">
        <v>511</v>
      </c>
      <c r="C729" s="54">
        <v>43571</v>
      </c>
      <c r="D729" s="56" t="str">
        <f>LEFT(_xlfn.NUMBERVALUE(TEXT(Table18[[#This Row],[Date]],"yyyy")),4)</f>
        <v>2019</v>
      </c>
      <c r="E729" s="27" t="s">
        <v>36</v>
      </c>
      <c r="F729" s="27" t="s">
        <v>729</v>
      </c>
      <c r="G729" s="27" t="s">
        <v>285</v>
      </c>
      <c r="H729" s="28" t="s">
        <v>294</v>
      </c>
      <c r="I729" t="s">
        <v>294</v>
      </c>
      <c r="J729" t="s">
        <v>505</v>
      </c>
      <c r="K729" t="s">
        <v>285</v>
      </c>
      <c r="L729" t="s">
        <v>506</v>
      </c>
      <c r="M729">
        <v>12</v>
      </c>
      <c r="N729" t="s">
        <v>507</v>
      </c>
    </row>
    <row r="730" spans="1:14" x14ac:dyDescent="0.25">
      <c r="A730" s="10">
        <v>1178408</v>
      </c>
      <c r="B730" s="10" t="s">
        <v>538</v>
      </c>
      <c r="C730" s="53">
        <v>43572</v>
      </c>
      <c r="D730" s="56" t="str">
        <f>LEFT(_xlfn.NUMBERVALUE(TEXT(Table18[[#This Row],[Date]],"yyyy")),4)</f>
        <v>2019</v>
      </c>
      <c r="E730" s="10" t="s">
        <v>168</v>
      </c>
      <c r="F730" s="10" t="s">
        <v>540</v>
      </c>
      <c r="G730" s="10" t="s">
        <v>313</v>
      </c>
      <c r="H730" s="26" t="s">
        <v>221</v>
      </c>
      <c r="I730" t="s">
        <v>221</v>
      </c>
      <c r="J730" t="s">
        <v>514</v>
      </c>
      <c r="K730" t="s">
        <v>313</v>
      </c>
      <c r="L730" t="s">
        <v>521</v>
      </c>
      <c r="M730">
        <v>6</v>
      </c>
      <c r="N730" t="s">
        <v>507</v>
      </c>
    </row>
    <row r="731" spans="1:14" x14ac:dyDescent="0.25">
      <c r="A731" s="27">
        <v>1178409</v>
      </c>
      <c r="B731" s="27" t="s">
        <v>517</v>
      </c>
      <c r="C731" s="54">
        <v>43573</v>
      </c>
      <c r="D731" s="56" t="str">
        <f>LEFT(_xlfn.NUMBERVALUE(TEXT(Table18[[#This Row],[Date]],"yyyy")),4)</f>
        <v>2019</v>
      </c>
      <c r="E731" s="27" t="s">
        <v>80</v>
      </c>
      <c r="F731" s="27" t="s">
        <v>519</v>
      </c>
      <c r="G731" s="27" t="s">
        <v>242</v>
      </c>
      <c r="H731" s="28" t="s">
        <v>275</v>
      </c>
      <c r="I731" t="s">
        <v>275</v>
      </c>
      <c r="J731" t="s">
        <v>514</v>
      </c>
      <c r="K731" t="s">
        <v>275</v>
      </c>
      <c r="L731" t="s">
        <v>506</v>
      </c>
      <c r="M731">
        <v>40</v>
      </c>
      <c r="N731" t="s">
        <v>507</v>
      </c>
    </row>
    <row r="732" spans="1:14" x14ac:dyDescent="0.25">
      <c r="A732" s="10">
        <v>1178410</v>
      </c>
      <c r="B732" s="10" t="s">
        <v>529</v>
      </c>
      <c r="C732" s="53">
        <v>43574</v>
      </c>
      <c r="D732" s="56" t="str">
        <f>LEFT(_xlfn.NUMBERVALUE(TEXT(Table18[[#This Row],[Date]],"yyyy")),4)</f>
        <v>2019</v>
      </c>
      <c r="E732" s="10" t="s">
        <v>161</v>
      </c>
      <c r="F732" s="10" t="s">
        <v>531</v>
      </c>
      <c r="G732" s="10" t="s">
        <v>259</v>
      </c>
      <c r="H732" s="26" t="s">
        <v>305</v>
      </c>
      <c r="I732" t="s">
        <v>259</v>
      </c>
      <c r="J732" t="s">
        <v>505</v>
      </c>
      <c r="K732" t="s">
        <v>305</v>
      </c>
      <c r="L732" t="s">
        <v>506</v>
      </c>
      <c r="M732">
        <v>10</v>
      </c>
      <c r="N732" t="s">
        <v>507</v>
      </c>
    </row>
    <row r="733" spans="1:14" x14ac:dyDescent="0.25">
      <c r="A733" s="27">
        <v>1178411</v>
      </c>
      <c r="B733" s="27" t="s">
        <v>535</v>
      </c>
      <c r="C733" s="54">
        <v>43575</v>
      </c>
      <c r="D733" s="56" t="str">
        <f>LEFT(_xlfn.NUMBERVALUE(TEXT(Table18[[#This Row],[Date]],"yyyy")),4)</f>
        <v>2019</v>
      </c>
      <c r="E733" s="27" t="s">
        <v>41</v>
      </c>
      <c r="F733" s="27" t="s">
        <v>536</v>
      </c>
      <c r="G733" s="27" t="s">
        <v>294</v>
      </c>
      <c r="H733" s="28" t="s">
        <v>275</v>
      </c>
      <c r="I733" t="s">
        <v>294</v>
      </c>
      <c r="J733" t="s">
        <v>505</v>
      </c>
      <c r="K733" t="s">
        <v>294</v>
      </c>
      <c r="L733" t="s">
        <v>521</v>
      </c>
      <c r="M733">
        <v>5</v>
      </c>
      <c r="N733" t="s">
        <v>507</v>
      </c>
    </row>
    <row r="734" spans="1:14" x14ac:dyDescent="0.25">
      <c r="A734" s="10">
        <v>1178412</v>
      </c>
      <c r="B734" s="10" t="s">
        <v>517</v>
      </c>
      <c r="C734" s="53">
        <v>43575</v>
      </c>
      <c r="D734" s="56" t="str">
        <f>LEFT(_xlfn.NUMBERVALUE(TEXT(Table18[[#This Row],[Date]],"yyyy")),4)</f>
        <v>2019</v>
      </c>
      <c r="E734" s="10" t="s">
        <v>42</v>
      </c>
      <c r="F734" s="10" t="s">
        <v>519</v>
      </c>
      <c r="G734" s="10" t="s">
        <v>242</v>
      </c>
      <c r="H734" s="26" t="s">
        <v>285</v>
      </c>
      <c r="I734" t="s">
        <v>242</v>
      </c>
      <c r="J734" t="s">
        <v>505</v>
      </c>
      <c r="K734" t="s">
        <v>242</v>
      </c>
      <c r="L734" t="s">
        <v>521</v>
      </c>
      <c r="M734">
        <v>5</v>
      </c>
      <c r="N734" t="s">
        <v>507</v>
      </c>
    </row>
    <row r="735" spans="1:14" x14ac:dyDescent="0.25">
      <c r="A735" s="27">
        <v>1178413</v>
      </c>
      <c r="B735" s="27" t="s">
        <v>538</v>
      </c>
      <c r="C735" s="54">
        <v>43576</v>
      </c>
      <c r="D735" s="56" t="str">
        <f>LEFT(_xlfn.NUMBERVALUE(TEXT(Table18[[#This Row],[Date]],"yyyy")),4)</f>
        <v>2019</v>
      </c>
      <c r="E735" s="27" t="s">
        <v>173</v>
      </c>
      <c r="F735" s="27" t="s">
        <v>540</v>
      </c>
      <c r="G735" s="27" t="s">
        <v>313</v>
      </c>
      <c r="H735" s="28" t="s">
        <v>259</v>
      </c>
      <c r="I735" t="s">
        <v>313</v>
      </c>
      <c r="J735" t="s">
        <v>505</v>
      </c>
      <c r="K735" t="s">
        <v>313</v>
      </c>
      <c r="L735" t="s">
        <v>521</v>
      </c>
      <c r="M735">
        <v>9</v>
      </c>
      <c r="N735" t="s">
        <v>507</v>
      </c>
    </row>
    <row r="736" spans="1:14" x14ac:dyDescent="0.25">
      <c r="A736" s="10">
        <v>1178414</v>
      </c>
      <c r="B736" s="10" t="s">
        <v>502</v>
      </c>
      <c r="C736" s="53">
        <v>43576</v>
      </c>
      <c r="D736" s="56" t="str">
        <f>LEFT(_xlfn.NUMBERVALUE(TEXT(Table18[[#This Row],[Date]],"yyyy")),4)</f>
        <v>2019</v>
      </c>
      <c r="E736" s="10" t="s">
        <v>395</v>
      </c>
      <c r="F736" s="10" t="s">
        <v>745</v>
      </c>
      <c r="G736" s="10" t="s">
        <v>305</v>
      </c>
      <c r="H736" s="26" t="s">
        <v>221</v>
      </c>
      <c r="I736" t="s">
        <v>221</v>
      </c>
      <c r="J736" t="s">
        <v>505</v>
      </c>
      <c r="K736" t="s">
        <v>305</v>
      </c>
      <c r="L736" t="s">
        <v>506</v>
      </c>
      <c r="M736">
        <v>1</v>
      </c>
      <c r="N736" t="s">
        <v>507</v>
      </c>
    </row>
    <row r="737" spans="1:14" x14ac:dyDescent="0.25">
      <c r="A737" s="27">
        <v>1178415</v>
      </c>
      <c r="B737" s="27" t="s">
        <v>535</v>
      </c>
      <c r="C737" s="54">
        <v>43577</v>
      </c>
      <c r="D737" s="56" t="str">
        <f>LEFT(_xlfn.NUMBERVALUE(TEXT(Table18[[#This Row],[Date]],"yyyy")),4)</f>
        <v>2019</v>
      </c>
      <c r="E737" s="27" t="s">
        <v>37</v>
      </c>
      <c r="F737" s="27" t="s">
        <v>536</v>
      </c>
      <c r="G737" s="27" t="s">
        <v>294</v>
      </c>
      <c r="H737" s="28" t="s">
        <v>242</v>
      </c>
      <c r="I737" t="s">
        <v>242</v>
      </c>
      <c r="J737" t="s">
        <v>505</v>
      </c>
      <c r="K737" t="s">
        <v>242</v>
      </c>
      <c r="L737" t="s">
        <v>521</v>
      </c>
      <c r="M737">
        <v>6</v>
      </c>
      <c r="N737" t="s">
        <v>507</v>
      </c>
    </row>
    <row r="738" spans="1:14" x14ac:dyDescent="0.25">
      <c r="A738" s="10">
        <v>1178416</v>
      </c>
      <c r="B738" s="10" t="s">
        <v>543</v>
      </c>
      <c r="C738" s="53">
        <v>43578</v>
      </c>
      <c r="D738" s="56" t="str">
        <f>LEFT(_xlfn.NUMBERVALUE(TEXT(Table18[[#This Row],[Date]],"yyyy")),4)</f>
        <v>2019</v>
      </c>
      <c r="E738" s="10" t="s">
        <v>360</v>
      </c>
      <c r="F738" s="10" t="s">
        <v>545</v>
      </c>
      <c r="G738" s="10" t="s">
        <v>221</v>
      </c>
      <c r="H738" s="26" t="s">
        <v>313</v>
      </c>
      <c r="I738" t="s">
        <v>221</v>
      </c>
      <c r="J738" t="s">
        <v>505</v>
      </c>
      <c r="K738" t="s">
        <v>221</v>
      </c>
      <c r="L738" t="s">
        <v>521</v>
      </c>
      <c r="M738">
        <v>6</v>
      </c>
      <c r="N738" t="s">
        <v>507</v>
      </c>
    </row>
    <row r="739" spans="1:14" x14ac:dyDescent="0.25">
      <c r="A739" s="27">
        <v>1178417</v>
      </c>
      <c r="B739" s="10" t="s">
        <v>502</v>
      </c>
      <c r="C739" s="54">
        <v>43579</v>
      </c>
      <c r="D739" s="56" t="str">
        <f>LEFT(_xlfn.NUMBERVALUE(TEXT(Table18[[#This Row],[Date]],"yyyy")),4)</f>
        <v>2019</v>
      </c>
      <c r="E739" s="27" t="s">
        <v>147</v>
      </c>
      <c r="F739" s="27" t="s">
        <v>745</v>
      </c>
      <c r="G739" s="27" t="s">
        <v>305</v>
      </c>
      <c r="H739" s="28" t="s">
        <v>285</v>
      </c>
      <c r="I739" t="s">
        <v>285</v>
      </c>
      <c r="J739" t="s">
        <v>505</v>
      </c>
      <c r="K739" t="s">
        <v>305</v>
      </c>
      <c r="L739" t="s">
        <v>506</v>
      </c>
      <c r="M739">
        <v>17</v>
      </c>
      <c r="N739" t="s">
        <v>507</v>
      </c>
    </row>
    <row r="740" spans="1:14" x14ac:dyDescent="0.25">
      <c r="A740" s="10">
        <v>1178418</v>
      </c>
      <c r="B740" s="10" t="s">
        <v>529</v>
      </c>
      <c r="C740" s="53">
        <v>43580</v>
      </c>
      <c r="D740" s="56" t="str">
        <f>LEFT(_xlfn.NUMBERVALUE(TEXT(Table18[[#This Row],[Date]],"yyyy")),4)</f>
        <v>2019</v>
      </c>
      <c r="E740" s="10" t="s">
        <v>389</v>
      </c>
      <c r="F740" s="10" t="s">
        <v>531</v>
      </c>
      <c r="G740" s="10" t="s">
        <v>259</v>
      </c>
      <c r="H740" s="26" t="s">
        <v>294</v>
      </c>
      <c r="I740" t="s">
        <v>294</v>
      </c>
      <c r="J740" t="s">
        <v>505</v>
      </c>
      <c r="K740" t="s">
        <v>294</v>
      </c>
      <c r="L740" t="s">
        <v>521</v>
      </c>
      <c r="M740">
        <v>3</v>
      </c>
      <c r="N740" t="s">
        <v>507</v>
      </c>
    </row>
    <row r="741" spans="1:14" x14ac:dyDescent="0.25">
      <c r="A741" s="27">
        <v>1178419</v>
      </c>
      <c r="B741" s="27" t="s">
        <v>543</v>
      </c>
      <c r="C741" s="54">
        <v>43581</v>
      </c>
      <c r="D741" s="56" t="str">
        <f>LEFT(_xlfn.NUMBERVALUE(TEXT(Table18[[#This Row],[Date]],"yyyy")),4)</f>
        <v>2019</v>
      </c>
      <c r="E741" s="27" t="s">
        <v>93</v>
      </c>
      <c r="F741" s="27" t="s">
        <v>545</v>
      </c>
      <c r="G741" s="27" t="s">
        <v>221</v>
      </c>
      <c r="H741" s="28" t="s">
        <v>275</v>
      </c>
      <c r="I741" t="s">
        <v>221</v>
      </c>
      <c r="J741" t="s">
        <v>505</v>
      </c>
      <c r="K741" t="s">
        <v>275</v>
      </c>
      <c r="L741" t="s">
        <v>506</v>
      </c>
      <c r="M741">
        <v>46</v>
      </c>
      <c r="N741" t="s">
        <v>507</v>
      </c>
    </row>
    <row r="742" spans="1:14" x14ac:dyDescent="0.25">
      <c r="A742" s="10">
        <v>1178420</v>
      </c>
      <c r="B742" s="10" t="s">
        <v>535</v>
      </c>
      <c r="C742" s="53">
        <v>43582</v>
      </c>
      <c r="D742" s="56" t="str">
        <f>LEFT(_xlfn.NUMBERVALUE(TEXT(Table18[[#This Row],[Date]],"yyyy")),4)</f>
        <v>2019</v>
      </c>
      <c r="E742" s="10" t="s">
        <v>131</v>
      </c>
      <c r="F742" s="10" t="s">
        <v>536</v>
      </c>
      <c r="G742" s="10" t="s">
        <v>294</v>
      </c>
      <c r="H742" s="26" t="s">
        <v>313</v>
      </c>
      <c r="I742" t="s">
        <v>294</v>
      </c>
      <c r="J742" t="s">
        <v>505</v>
      </c>
      <c r="K742" t="s">
        <v>294</v>
      </c>
      <c r="L742" t="s">
        <v>521</v>
      </c>
      <c r="M742">
        <v>7</v>
      </c>
      <c r="N742" t="s">
        <v>507</v>
      </c>
    </row>
    <row r="743" spans="1:14" x14ac:dyDescent="0.25">
      <c r="A743" s="27">
        <v>1178421</v>
      </c>
      <c r="B743" s="27" t="s">
        <v>517</v>
      </c>
      <c r="C743" s="54">
        <v>43583</v>
      </c>
      <c r="D743" s="56" t="str">
        <f>LEFT(_xlfn.NUMBERVALUE(TEXT(Table18[[#This Row],[Date]],"yyyy")),4)</f>
        <v>2019</v>
      </c>
      <c r="E743" s="27" t="s">
        <v>39</v>
      </c>
      <c r="F743" s="27" t="s">
        <v>519</v>
      </c>
      <c r="G743" s="27" t="s">
        <v>242</v>
      </c>
      <c r="H743" s="28" t="s">
        <v>305</v>
      </c>
      <c r="I743" t="s">
        <v>242</v>
      </c>
      <c r="J743" t="s">
        <v>514</v>
      </c>
      <c r="K743" t="s">
        <v>242</v>
      </c>
      <c r="L743" t="s">
        <v>506</v>
      </c>
      <c r="M743">
        <v>16</v>
      </c>
      <c r="N743" t="s">
        <v>507</v>
      </c>
    </row>
    <row r="744" spans="1:14" x14ac:dyDescent="0.25">
      <c r="A744" s="10">
        <v>1178422</v>
      </c>
      <c r="B744" s="10" t="s">
        <v>529</v>
      </c>
      <c r="C744" s="53">
        <v>43583</v>
      </c>
      <c r="D744" s="56" t="str">
        <f>LEFT(_xlfn.NUMBERVALUE(TEXT(Table18[[#This Row],[Date]],"yyyy")),4)</f>
        <v>2019</v>
      </c>
      <c r="E744" s="10" t="s">
        <v>47</v>
      </c>
      <c r="F744" s="10" t="s">
        <v>531</v>
      </c>
      <c r="G744" s="10" t="s">
        <v>259</v>
      </c>
      <c r="H744" s="26" t="s">
        <v>275</v>
      </c>
      <c r="I744" t="s">
        <v>275</v>
      </c>
      <c r="J744" t="s">
        <v>505</v>
      </c>
      <c r="K744" t="s">
        <v>259</v>
      </c>
      <c r="L744" t="s">
        <v>506</v>
      </c>
      <c r="M744">
        <v>34</v>
      </c>
      <c r="N744" t="s">
        <v>507</v>
      </c>
    </row>
    <row r="745" spans="1:14" x14ac:dyDescent="0.25">
      <c r="A745" s="27">
        <v>1178423</v>
      </c>
      <c r="B745" s="27" t="s">
        <v>538</v>
      </c>
      <c r="C745" s="54">
        <v>43584</v>
      </c>
      <c r="D745" s="56" t="str">
        <f>LEFT(_xlfn.NUMBERVALUE(TEXT(Table18[[#This Row],[Date]],"yyyy")),4)</f>
        <v>2019</v>
      </c>
      <c r="E745" s="27" t="s">
        <v>168</v>
      </c>
      <c r="F745" s="27" t="s">
        <v>540</v>
      </c>
      <c r="G745" s="27" t="s">
        <v>313</v>
      </c>
      <c r="H745" s="28" t="s">
        <v>285</v>
      </c>
      <c r="I745" t="s">
        <v>285</v>
      </c>
      <c r="J745" t="s">
        <v>505</v>
      </c>
      <c r="K745" t="s">
        <v>313</v>
      </c>
      <c r="L745" t="s">
        <v>506</v>
      </c>
      <c r="M745">
        <v>45</v>
      </c>
      <c r="N745" t="s">
        <v>507</v>
      </c>
    </row>
    <row r="746" spans="1:14" x14ac:dyDescent="0.25">
      <c r="A746" s="10">
        <v>1178424</v>
      </c>
      <c r="B746" s="10" t="s">
        <v>502</v>
      </c>
      <c r="C746" s="53">
        <v>43585</v>
      </c>
      <c r="D746" s="56" t="str">
        <f>LEFT(_xlfn.NUMBERVALUE(TEXT(Table18[[#This Row],[Date]],"yyyy")),4)</f>
        <v>2019</v>
      </c>
      <c r="E746" s="10" t="s">
        <v>508</v>
      </c>
      <c r="F746" s="10" t="s">
        <v>745</v>
      </c>
      <c r="G746" s="10" t="s">
        <v>305</v>
      </c>
      <c r="H746" s="26" t="s">
        <v>294</v>
      </c>
      <c r="I746" t="s">
        <v>294</v>
      </c>
      <c r="J746" t="s">
        <v>505</v>
      </c>
      <c r="K746" t="s">
        <v>508</v>
      </c>
      <c r="L746" t="s">
        <v>508</v>
      </c>
      <c r="M746" t="s">
        <v>508</v>
      </c>
      <c r="N746" t="s">
        <v>508</v>
      </c>
    </row>
    <row r="747" spans="1:14" x14ac:dyDescent="0.25">
      <c r="A747" s="27">
        <v>1178425</v>
      </c>
      <c r="B747" s="27" t="s">
        <v>543</v>
      </c>
      <c r="C747" s="54">
        <v>43586</v>
      </c>
      <c r="D747" s="56" t="str">
        <f>LEFT(_xlfn.NUMBERVALUE(TEXT(Table18[[#This Row],[Date]],"yyyy")),4)</f>
        <v>2019</v>
      </c>
      <c r="E747" s="27" t="s">
        <v>15</v>
      </c>
      <c r="F747" s="27" t="s">
        <v>545</v>
      </c>
      <c r="G747" s="27" t="s">
        <v>221</v>
      </c>
      <c r="H747" s="28" t="s">
        <v>242</v>
      </c>
      <c r="I747" t="s">
        <v>242</v>
      </c>
      <c r="J747" t="s">
        <v>505</v>
      </c>
      <c r="K747" t="s">
        <v>221</v>
      </c>
      <c r="L747" t="s">
        <v>506</v>
      </c>
      <c r="M747">
        <v>80</v>
      </c>
      <c r="N747" t="s">
        <v>507</v>
      </c>
    </row>
    <row r="748" spans="1:14" x14ac:dyDescent="0.25">
      <c r="A748" s="10">
        <v>1178426</v>
      </c>
      <c r="B748" s="10" t="s">
        <v>524</v>
      </c>
      <c r="C748" s="53">
        <v>43587</v>
      </c>
      <c r="D748" s="56" t="str">
        <f>LEFT(_xlfn.NUMBERVALUE(TEXT(Table18[[#This Row],[Date]],"yyyy")),4)</f>
        <v>2019</v>
      </c>
      <c r="E748" s="10" t="s">
        <v>84</v>
      </c>
      <c r="F748" s="10" t="s">
        <v>526</v>
      </c>
      <c r="G748" s="10" t="s">
        <v>275</v>
      </c>
      <c r="H748" s="26" t="s">
        <v>313</v>
      </c>
      <c r="I748" t="s">
        <v>275</v>
      </c>
      <c r="J748" t="s">
        <v>514</v>
      </c>
      <c r="K748" t="s">
        <v>275</v>
      </c>
      <c r="L748" t="s">
        <v>591</v>
      </c>
      <c r="M748" t="s">
        <v>508</v>
      </c>
      <c r="N748" t="s">
        <v>592</v>
      </c>
    </row>
    <row r="749" spans="1:14" x14ac:dyDescent="0.25">
      <c r="A749" s="27">
        <v>1178427</v>
      </c>
      <c r="B749" s="27" t="s">
        <v>511</v>
      </c>
      <c r="C749" s="54">
        <v>43588</v>
      </c>
      <c r="D749" s="56" t="str">
        <f>LEFT(_xlfn.NUMBERVALUE(TEXT(Table18[[#This Row],[Date]],"yyyy")),4)</f>
        <v>2019</v>
      </c>
      <c r="E749" s="27" t="s">
        <v>67</v>
      </c>
      <c r="F749" s="27" t="s">
        <v>729</v>
      </c>
      <c r="G749" s="27" t="s">
        <v>285</v>
      </c>
      <c r="H749" s="28" t="s">
        <v>259</v>
      </c>
      <c r="I749" t="s">
        <v>259</v>
      </c>
      <c r="J749" t="s">
        <v>505</v>
      </c>
      <c r="K749" t="s">
        <v>259</v>
      </c>
      <c r="L749" t="s">
        <v>521</v>
      </c>
      <c r="M749">
        <v>7</v>
      </c>
      <c r="N749" t="s">
        <v>507</v>
      </c>
    </row>
    <row r="750" spans="1:14" x14ac:dyDescent="0.25">
      <c r="A750" s="10">
        <v>1178428</v>
      </c>
      <c r="B750" s="10" t="s">
        <v>517</v>
      </c>
      <c r="C750" s="53">
        <v>43589</v>
      </c>
      <c r="D750" s="56" t="str">
        <f>LEFT(_xlfn.NUMBERVALUE(TEXT(Table18[[#This Row],[Date]],"yyyy")),4)</f>
        <v>2019</v>
      </c>
      <c r="E750" s="10" t="s">
        <v>23</v>
      </c>
      <c r="F750" s="10" t="s">
        <v>519</v>
      </c>
      <c r="G750" s="10" t="s">
        <v>242</v>
      </c>
      <c r="H750" s="26" t="s">
        <v>294</v>
      </c>
      <c r="I750" t="s">
        <v>294</v>
      </c>
      <c r="J750" t="s">
        <v>514</v>
      </c>
      <c r="K750" t="s">
        <v>242</v>
      </c>
      <c r="L750" t="s">
        <v>521</v>
      </c>
      <c r="M750">
        <v>5</v>
      </c>
      <c r="N750" t="s">
        <v>507</v>
      </c>
    </row>
    <row r="751" spans="1:14" x14ac:dyDescent="0.25">
      <c r="A751" s="27">
        <v>1178429</v>
      </c>
      <c r="B751" s="10" t="s">
        <v>502</v>
      </c>
      <c r="C751" s="54">
        <v>43589</v>
      </c>
      <c r="D751" s="56" t="str">
        <f>LEFT(_xlfn.NUMBERVALUE(TEXT(Table18[[#This Row],[Date]],"yyyy")),4)</f>
        <v>2019</v>
      </c>
      <c r="E751" s="27" t="s">
        <v>40</v>
      </c>
      <c r="F751" s="27" t="s">
        <v>745</v>
      </c>
      <c r="G751" s="27" t="s">
        <v>305</v>
      </c>
      <c r="H751" s="28" t="s">
        <v>313</v>
      </c>
      <c r="I751" t="s">
        <v>305</v>
      </c>
      <c r="J751" t="s">
        <v>505</v>
      </c>
      <c r="K751" t="s">
        <v>305</v>
      </c>
      <c r="L751" t="s">
        <v>521</v>
      </c>
      <c r="M751">
        <v>4</v>
      </c>
      <c r="N751" t="s">
        <v>507</v>
      </c>
    </row>
    <row r="752" spans="1:14" x14ac:dyDescent="0.25">
      <c r="A752" s="10">
        <v>1178430</v>
      </c>
      <c r="B752" s="10" t="s">
        <v>511</v>
      </c>
      <c r="C752" s="53">
        <v>43590</v>
      </c>
      <c r="D752" s="56" t="str">
        <f>LEFT(_xlfn.NUMBERVALUE(TEXT(Table18[[#This Row],[Date]],"yyyy")),4)</f>
        <v>2019</v>
      </c>
      <c r="E752" s="10" t="s">
        <v>107</v>
      </c>
      <c r="F752" s="10" t="s">
        <v>729</v>
      </c>
      <c r="G752" s="10" t="s">
        <v>285</v>
      </c>
      <c r="H752" s="26" t="s">
        <v>221</v>
      </c>
      <c r="I752" t="s">
        <v>285</v>
      </c>
      <c r="J752" t="s">
        <v>505</v>
      </c>
      <c r="K752" t="s">
        <v>285</v>
      </c>
      <c r="L752" t="s">
        <v>521</v>
      </c>
      <c r="M752">
        <v>6</v>
      </c>
      <c r="N752" t="s">
        <v>507</v>
      </c>
    </row>
    <row r="753" spans="1:14" x14ac:dyDescent="0.25">
      <c r="A753" s="27">
        <v>1178431</v>
      </c>
      <c r="B753" s="27" t="s">
        <v>524</v>
      </c>
      <c r="C753" s="54">
        <v>43590</v>
      </c>
      <c r="D753" s="56" t="str">
        <f>LEFT(_xlfn.NUMBERVALUE(TEXT(Table18[[#This Row],[Date]],"yyyy")),4)</f>
        <v>2019</v>
      </c>
      <c r="E753" s="27" t="s">
        <v>80</v>
      </c>
      <c r="F753" s="27" t="s">
        <v>526</v>
      </c>
      <c r="G753" s="27" t="s">
        <v>275</v>
      </c>
      <c r="H753" s="28" t="s">
        <v>259</v>
      </c>
      <c r="I753" t="s">
        <v>275</v>
      </c>
      <c r="J753" t="s">
        <v>505</v>
      </c>
      <c r="K753" t="s">
        <v>275</v>
      </c>
      <c r="L753" t="s">
        <v>521</v>
      </c>
      <c r="M753">
        <v>9</v>
      </c>
      <c r="N753" t="s">
        <v>507</v>
      </c>
    </row>
    <row r="754" spans="1:14" x14ac:dyDescent="0.25">
      <c r="A754" s="10">
        <v>1181764</v>
      </c>
      <c r="B754" s="10" t="s">
        <v>543</v>
      </c>
      <c r="C754" s="53">
        <v>43592</v>
      </c>
      <c r="D754" s="56" t="str">
        <f>LEFT(_xlfn.NUMBERVALUE(TEXT(Table18[[#This Row],[Date]],"yyyy")),4)</f>
        <v>2019</v>
      </c>
      <c r="E754" s="10" t="s">
        <v>94</v>
      </c>
      <c r="F754" s="10" t="s">
        <v>545</v>
      </c>
      <c r="G754" s="10" t="s">
        <v>275</v>
      </c>
      <c r="H754" s="26" t="s">
        <v>221</v>
      </c>
      <c r="I754" t="s">
        <v>221</v>
      </c>
      <c r="J754" t="s">
        <v>514</v>
      </c>
      <c r="K754" t="s">
        <v>275</v>
      </c>
      <c r="L754" t="s">
        <v>521</v>
      </c>
      <c r="M754">
        <v>6</v>
      </c>
      <c r="N754" t="s">
        <v>507</v>
      </c>
    </row>
    <row r="755" spans="1:14" x14ac:dyDescent="0.25">
      <c r="A755" s="27">
        <v>1181766</v>
      </c>
      <c r="B755" s="27" t="s">
        <v>681</v>
      </c>
      <c r="C755" s="54">
        <v>43593</v>
      </c>
      <c r="D755" s="56" t="str">
        <f>LEFT(_xlfn.NUMBERVALUE(TEXT(Table18[[#This Row],[Date]],"yyyy")),4)</f>
        <v>2019</v>
      </c>
      <c r="E755" s="27" t="s">
        <v>37</v>
      </c>
      <c r="F755" s="27" t="s">
        <v>682</v>
      </c>
      <c r="G755" s="27" t="s">
        <v>242</v>
      </c>
      <c r="H755" s="28" t="s">
        <v>313</v>
      </c>
      <c r="I755" t="s">
        <v>242</v>
      </c>
      <c r="J755" t="s">
        <v>505</v>
      </c>
      <c r="K755" t="s">
        <v>242</v>
      </c>
      <c r="L755" t="s">
        <v>521</v>
      </c>
      <c r="M755">
        <v>2</v>
      </c>
      <c r="N755" t="s">
        <v>507</v>
      </c>
    </row>
    <row r="756" spans="1:14" x14ac:dyDescent="0.25">
      <c r="A756" s="10">
        <v>1181767</v>
      </c>
      <c r="B756" s="10" t="s">
        <v>681</v>
      </c>
      <c r="C756" s="53">
        <v>43595</v>
      </c>
      <c r="D756" s="56" t="str">
        <f>LEFT(_xlfn.NUMBERVALUE(TEXT(Table18[[#This Row],[Date]],"yyyy")),4)</f>
        <v>2019</v>
      </c>
      <c r="E756" s="10" t="s">
        <v>5</v>
      </c>
      <c r="F756" s="10" t="s">
        <v>682</v>
      </c>
      <c r="G756" s="10" t="s">
        <v>221</v>
      </c>
      <c r="H756" s="26" t="s">
        <v>242</v>
      </c>
      <c r="I756" t="s">
        <v>221</v>
      </c>
      <c r="J756" t="s">
        <v>505</v>
      </c>
      <c r="K756" t="s">
        <v>221</v>
      </c>
      <c r="L756" t="s">
        <v>521</v>
      </c>
      <c r="M756">
        <v>6</v>
      </c>
      <c r="N756" t="s">
        <v>507</v>
      </c>
    </row>
    <row r="757" spans="1:14" x14ac:dyDescent="0.25">
      <c r="A757" s="27">
        <v>1181768</v>
      </c>
      <c r="B757" s="27" t="s">
        <v>538</v>
      </c>
      <c r="C757" s="54">
        <v>43597</v>
      </c>
      <c r="D757" s="56" t="str">
        <f>LEFT(_xlfn.NUMBERVALUE(TEXT(Table18[[#This Row],[Date]],"yyyy")),4)</f>
        <v>2019</v>
      </c>
      <c r="E757" s="27" t="s">
        <v>84</v>
      </c>
      <c r="F757" s="27" t="s">
        <v>540</v>
      </c>
      <c r="G757" s="27" t="s">
        <v>275</v>
      </c>
      <c r="H757" s="28" t="s">
        <v>221</v>
      </c>
      <c r="I757" t="s">
        <v>275</v>
      </c>
      <c r="J757" t="s">
        <v>514</v>
      </c>
      <c r="K757" t="s">
        <v>275</v>
      </c>
      <c r="L757" t="s">
        <v>506</v>
      </c>
      <c r="M757">
        <v>1</v>
      </c>
      <c r="N757" t="s">
        <v>507</v>
      </c>
    </row>
    <row r="758" spans="1:14" x14ac:dyDescent="0.25">
      <c r="A758" s="10">
        <v>1216492</v>
      </c>
      <c r="B758" s="10" t="s">
        <v>712</v>
      </c>
      <c r="C758" s="53">
        <v>44093</v>
      </c>
      <c r="D758" s="56" t="str">
        <f>LEFT(_xlfn.NUMBERVALUE(TEXT(Table18[[#This Row],[Date]],"yyyy")),4)</f>
        <v>2020</v>
      </c>
      <c r="E758" s="10" t="s">
        <v>1</v>
      </c>
      <c r="F758" s="10" t="s">
        <v>713</v>
      </c>
      <c r="G758" s="10" t="s">
        <v>275</v>
      </c>
      <c r="H758" s="26" t="s">
        <v>221</v>
      </c>
      <c r="I758" t="s">
        <v>221</v>
      </c>
      <c r="J758" t="s">
        <v>505</v>
      </c>
      <c r="K758" t="s">
        <v>221</v>
      </c>
      <c r="L758" t="s">
        <v>521</v>
      </c>
      <c r="M758">
        <v>5</v>
      </c>
      <c r="N758" t="s">
        <v>507</v>
      </c>
    </row>
    <row r="759" spans="1:14" x14ac:dyDescent="0.25">
      <c r="A759" s="27">
        <v>1216493</v>
      </c>
      <c r="B759" s="27" t="s">
        <v>750</v>
      </c>
      <c r="C759" s="54">
        <v>44094</v>
      </c>
      <c r="D759" s="56" t="str">
        <f>LEFT(_xlfn.NUMBERVALUE(TEXT(Table18[[#This Row],[Date]],"yyyy")),4)</f>
        <v>2020</v>
      </c>
      <c r="E759" s="27" t="s">
        <v>33</v>
      </c>
      <c r="F759" s="27" t="s">
        <v>716</v>
      </c>
      <c r="G759" s="27" t="s">
        <v>242</v>
      </c>
      <c r="H759" s="28" t="s">
        <v>285</v>
      </c>
      <c r="I759" t="s">
        <v>285</v>
      </c>
      <c r="J759" t="s">
        <v>505</v>
      </c>
      <c r="K759" t="s">
        <v>242</v>
      </c>
      <c r="L759" t="s">
        <v>591</v>
      </c>
      <c r="M759" t="s">
        <v>508</v>
      </c>
      <c r="N759" t="s">
        <v>592</v>
      </c>
    </row>
    <row r="760" spans="1:14" x14ac:dyDescent="0.25">
      <c r="A760" s="10">
        <v>1216494</v>
      </c>
      <c r="B760" s="10" t="s">
        <v>712</v>
      </c>
      <c r="C760" s="53">
        <v>44125</v>
      </c>
      <c r="D760" s="56" t="str">
        <f>LEFT(_xlfn.NUMBERVALUE(TEXT(Table18[[#This Row],[Date]],"yyyy")),4)</f>
        <v>2020</v>
      </c>
      <c r="E760" s="10" t="s">
        <v>155</v>
      </c>
      <c r="F760" s="10" t="s">
        <v>713</v>
      </c>
      <c r="G760" s="10" t="s">
        <v>259</v>
      </c>
      <c r="H760" s="26" t="s">
        <v>305</v>
      </c>
      <c r="I760" t="s">
        <v>259</v>
      </c>
      <c r="J760" t="s">
        <v>514</v>
      </c>
      <c r="K760" t="s">
        <v>305</v>
      </c>
      <c r="L760" t="s">
        <v>521</v>
      </c>
      <c r="M760">
        <v>8</v>
      </c>
      <c r="N760" t="s">
        <v>507</v>
      </c>
    </row>
    <row r="761" spans="1:14" x14ac:dyDescent="0.25">
      <c r="A761" s="27">
        <v>1216495</v>
      </c>
      <c r="B761" s="27" t="s">
        <v>751</v>
      </c>
      <c r="C761" s="54">
        <v>44138</v>
      </c>
      <c r="D761" s="56" t="str">
        <f>LEFT(_xlfn.NUMBERVALUE(TEXT(Table18[[#This Row],[Date]],"yyyy")),4)</f>
        <v>2020</v>
      </c>
      <c r="E761" s="27" t="s">
        <v>183</v>
      </c>
      <c r="F761" s="27" t="s">
        <v>715</v>
      </c>
      <c r="G761" s="27" t="s">
        <v>275</v>
      </c>
      <c r="H761" s="28" t="s">
        <v>313</v>
      </c>
      <c r="I761" t="s">
        <v>313</v>
      </c>
      <c r="J761" t="s">
        <v>505</v>
      </c>
      <c r="K761" t="s">
        <v>313</v>
      </c>
      <c r="L761" t="s">
        <v>521</v>
      </c>
      <c r="M761">
        <v>10</v>
      </c>
      <c r="N761" t="s">
        <v>507</v>
      </c>
    </row>
    <row r="762" spans="1:14" x14ac:dyDescent="0.25">
      <c r="A762" s="10">
        <v>1216496</v>
      </c>
      <c r="B762" s="10" t="s">
        <v>751</v>
      </c>
      <c r="C762" s="53">
        <v>44096</v>
      </c>
      <c r="D762" s="56" t="str">
        <f>LEFT(_xlfn.NUMBERVALUE(TEXT(Table18[[#This Row],[Date]],"yyyy")),4)</f>
        <v>2020</v>
      </c>
      <c r="E762" s="10" t="s">
        <v>144</v>
      </c>
      <c r="F762" s="10" t="s">
        <v>715</v>
      </c>
      <c r="G762" s="10" t="s">
        <v>294</v>
      </c>
      <c r="H762" s="26" t="s">
        <v>221</v>
      </c>
      <c r="I762" t="s">
        <v>221</v>
      </c>
      <c r="J762" t="s">
        <v>505</v>
      </c>
      <c r="K762" t="s">
        <v>294</v>
      </c>
      <c r="L762" t="s">
        <v>506</v>
      </c>
      <c r="M762">
        <v>16</v>
      </c>
      <c r="N762" t="s">
        <v>507</v>
      </c>
    </row>
    <row r="763" spans="1:14" x14ac:dyDescent="0.25">
      <c r="A763" s="27">
        <v>1216497</v>
      </c>
      <c r="B763" s="27" t="s">
        <v>712</v>
      </c>
      <c r="C763" s="54">
        <v>44128</v>
      </c>
      <c r="D763" s="56" t="str">
        <f>LEFT(_xlfn.NUMBERVALUE(TEXT(Table18[[#This Row],[Date]],"yyyy")),4)</f>
        <v>2020</v>
      </c>
      <c r="E763" s="27" t="s">
        <v>49</v>
      </c>
      <c r="F763" s="27" t="s">
        <v>713</v>
      </c>
      <c r="G763" s="27" t="s">
        <v>259</v>
      </c>
      <c r="H763" s="28" t="s">
        <v>242</v>
      </c>
      <c r="I763" t="s">
        <v>242</v>
      </c>
      <c r="J763" t="s">
        <v>505</v>
      </c>
      <c r="K763" t="s">
        <v>259</v>
      </c>
      <c r="L763" t="s">
        <v>506</v>
      </c>
      <c r="M763">
        <v>59</v>
      </c>
      <c r="N763" t="s">
        <v>507</v>
      </c>
    </row>
    <row r="764" spans="1:14" x14ac:dyDescent="0.25">
      <c r="A764" s="10">
        <v>1216498</v>
      </c>
      <c r="B764" s="10" t="s">
        <v>750</v>
      </c>
      <c r="C764" s="53">
        <v>44128</v>
      </c>
      <c r="D764" s="56" t="str">
        <f>LEFT(_xlfn.NUMBERVALUE(TEXT(Table18[[#This Row],[Date]],"yyyy")),4)</f>
        <v>2020</v>
      </c>
      <c r="E764" s="10" t="s">
        <v>99</v>
      </c>
      <c r="F764" s="10" t="s">
        <v>716</v>
      </c>
      <c r="G764" s="10" t="s">
        <v>285</v>
      </c>
      <c r="H764" s="26" t="s">
        <v>313</v>
      </c>
      <c r="I764" t="s">
        <v>313</v>
      </c>
      <c r="J764" t="s">
        <v>505</v>
      </c>
      <c r="K764" t="s">
        <v>285</v>
      </c>
      <c r="L764" t="s">
        <v>506</v>
      </c>
      <c r="M764">
        <v>12</v>
      </c>
      <c r="N764" t="s">
        <v>507</v>
      </c>
    </row>
    <row r="765" spans="1:14" x14ac:dyDescent="0.25">
      <c r="A765" s="27">
        <v>1216499</v>
      </c>
      <c r="B765" s="27" t="s">
        <v>712</v>
      </c>
      <c r="C765" s="54">
        <v>44132</v>
      </c>
      <c r="D765" s="56" t="str">
        <f>LEFT(_xlfn.NUMBERVALUE(TEXT(Table18[[#This Row],[Date]],"yyyy")),4)</f>
        <v>2020</v>
      </c>
      <c r="E765" s="27" t="s">
        <v>94</v>
      </c>
      <c r="F765" s="27" t="s">
        <v>713</v>
      </c>
      <c r="G765" s="27" t="s">
        <v>305</v>
      </c>
      <c r="H765" s="28" t="s">
        <v>275</v>
      </c>
      <c r="I765" t="s">
        <v>275</v>
      </c>
      <c r="J765" t="s">
        <v>505</v>
      </c>
      <c r="K765" t="s">
        <v>275</v>
      </c>
      <c r="L765" t="s">
        <v>521</v>
      </c>
      <c r="M765">
        <v>5</v>
      </c>
      <c r="N765" t="s">
        <v>507</v>
      </c>
    </row>
    <row r="766" spans="1:14" x14ac:dyDescent="0.25">
      <c r="A766" s="10">
        <v>1216500</v>
      </c>
      <c r="B766" s="10" t="s">
        <v>751</v>
      </c>
      <c r="C766" s="53">
        <v>44113</v>
      </c>
      <c r="D766" s="56" t="str">
        <f>LEFT(_xlfn.NUMBERVALUE(TEXT(Table18[[#This Row],[Date]],"yyyy")),4)</f>
        <v>2020</v>
      </c>
      <c r="E766" s="10" t="s">
        <v>36</v>
      </c>
      <c r="F766" s="10" t="s">
        <v>715</v>
      </c>
      <c r="G766" s="10" t="s">
        <v>242</v>
      </c>
      <c r="H766" s="26" t="s">
        <v>294</v>
      </c>
      <c r="I766" t="s">
        <v>294</v>
      </c>
      <c r="J766" t="s">
        <v>505</v>
      </c>
      <c r="K766" t="s">
        <v>242</v>
      </c>
      <c r="L766" t="s">
        <v>506</v>
      </c>
      <c r="M766">
        <v>46</v>
      </c>
      <c r="N766" t="s">
        <v>507</v>
      </c>
    </row>
    <row r="767" spans="1:14" x14ac:dyDescent="0.25">
      <c r="A767" s="27">
        <v>1216501</v>
      </c>
      <c r="B767" s="27" t="s">
        <v>712</v>
      </c>
      <c r="C767" s="54">
        <v>44111</v>
      </c>
      <c r="D767" s="56" t="str">
        <f>LEFT(_xlfn.NUMBERVALUE(TEXT(Table18[[#This Row],[Date]],"yyyy")),4)</f>
        <v>2020</v>
      </c>
      <c r="E767" s="27" t="s">
        <v>62</v>
      </c>
      <c r="F767" s="27" t="s">
        <v>713</v>
      </c>
      <c r="G767" s="27" t="s">
        <v>259</v>
      </c>
      <c r="H767" s="28" t="s">
        <v>221</v>
      </c>
      <c r="I767" t="s">
        <v>259</v>
      </c>
      <c r="J767" t="s">
        <v>514</v>
      </c>
      <c r="K767" t="s">
        <v>259</v>
      </c>
      <c r="L767" t="s">
        <v>506</v>
      </c>
      <c r="M767">
        <v>10</v>
      </c>
      <c r="N767" t="s">
        <v>507</v>
      </c>
    </row>
    <row r="768" spans="1:14" x14ac:dyDescent="0.25">
      <c r="A768" s="10">
        <v>1216502</v>
      </c>
      <c r="B768" s="10" t="s">
        <v>751</v>
      </c>
      <c r="C768" s="53">
        <v>44135</v>
      </c>
      <c r="D768" s="56" t="str">
        <f>LEFT(_xlfn.NUMBERVALUE(TEXT(Table18[[#This Row],[Date]],"yyyy")),4)</f>
        <v>2020</v>
      </c>
      <c r="E768" s="10" t="s">
        <v>184</v>
      </c>
      <c r="F768" s="10" t="s">
        <v>715</v>
      </c>
      <c r="G768" s="10" t="s">
        <v>305</v>
      </c>
      <c r="H768" s="26" t="s">
        <v>313</v>
      </c>
      <c r="I768" t="s">
        <v>313</v>
      </c>
      <c r="J768" t="s">
        <v>505</v>
      </c>
      <c r="K768" t="s">
        <v>313</v>
      </c>
      <c r="L768" t="s">
        <v>521</v>
      </c>
      <c r="M768">
        <v>5</v>
      </c>
      <c r="N768" t="s">
        <v>507</v>
      </c>
    </row>
    <row r="769" spans="1:14" x14ac:dyDescent="0.25">
      <c r="A769" s="27">
        <v>1216503</v>
      </c>
      <c r="B769" s="27" t="s">
        <v>712</v>
      </c>
      <c r="C769" s="54">
        <v>44105</v>
      </c>
      <c r="D769" s="56" t="str">
        <f>LEFT(_xlfn.NUMBERVALUE(TEXT(Table18[[#This Row],[Date]],"yyyy")),4)</f>
        <v>2020</v>
      </c>
      <c r="E769" s="27" t="s">
        <v>85</v>
      </c>
      <c r="F769" s="27" t="s">
        <v>713</v>
      </c>
      <c r="G769" s="27" t="s">
        <v>275</v>
      </c>
      <c r="H769" s="28" t="s">
        <v>285</v>
      </c>
      <c r="I769" t="s">
        <v>285</v>
      </c>
      <c r="J769" t="s">
        <v>505</v>
      </c>
      <c r="K769" t="s">
        <v>275</v>
      </c>
      <c r="L769" t="s">
        <v>506</v>
      </c>
      <c r="M769">
        <v>48</v>
      </c>
      <c r="N769" t="s">
        <v>507</v>
      </c>
    </row>
    <row r="770" spans="1:14" x14ac:dyDescent="0.25">
      <c r="A770" s="10">
        <v>1216504</v>
      </c>
      <c r="B770" s="10" t="s">
        <v>750</v>
      </c>
      <c r="C770" s="53">
        <v>44104</v>
      </c>
      <c r="D770" s="56" t="str">
        <f>LEFT(_xlfn.NUMBERVALUE(TEXT(Table18[[#This Row],[Date]],"yyyy")),4)</f>
        <v>2020</v>
      </c>
      <c r="E770" s="10" t="s">
        <v>66</v>
      </c>
      <c r="F770" s="10" t="s">
        <v>716</v>
      </c>
      <c r="G770" s="10" t="s">
        <v>259</v>
      </c>
      <c r="H770" s="26" t="s">
        <v>294</v>
      </c>
      <c r="I770" t="s">
        <v>294</v>
      </c>
      <c r="J770" t="s">
        <v>505</v>
      </c>
      <c r="K770" t="s">
        <v>259</v>
      </c>
      <c r="L770" t="s">
        <v>506</v>
      </c>
      <c r="M770">
        <v>37</v>
      </c>
      <c r="N770" t="s">
        <v>507</v>
      </c>
    </row>
    <row r="771" spans="1:14" x14ac:dyDescent="0.25">
      <c r="A771" s="27">
        <v>1216505</v>
      </c>
      <c r="B771" s="27" t="s">
        <v>712</v>
      </c>
      <c r="C771" s="54">
        <v>44137</v>
      </c>
      <c r="D771" s="56" t="str">
        <f>LEFT(_xlfn.NUMBERVALUE(TEXT(Table18[[#This Row],[Date]],"yyyy")),4)</f>
        <v>2020</v>
      </c>
      <c r="E771" s="27" t="s">
        <v>24</v>
      </c>
      <c r="F771" s="27" t="s">
        <v>713</v>
      </c>
      <c r="G771" s="27" t="s">
        <v>305</v>
      </c>
      <c r="H771" s="28" t="s">
        <v>242</v>
      </c>
      <c r="I771" t="s">
        <v>242</v>
      </c>
      <c r="J771" t="s">
        <v>505</v>
      </c>
      <c r="K771" t="s">
        <v>242</v>
      </c>
      <c r="L771" t="s">
        <v>521</v>
      </c>
      <c r="M771">
        <v>6</v>
      </c>
      <c r="N771" t="s">
        <v>507</v>
      </c>
    </row>
    <row r="772" spans="1:14" x14ac:dyDescent="0.25">
      <c r="A772" s="10">
        <v>1216506</v>
      </c>
      <c r="B772" s="10" t="s">
        <v>712</v>
      </c>
      <c r="C772" s="53">
        <v>44136</v>
      </c>
      <c r="D772" s="56" t="str">
        <f>LEFT(_xlfn.NUMBERVALUE(TEXT(Table18[[#This Row],[Date]],"yyyy")),4)</f>
        <v>2020</v>
      </c>
      <c r="E772" s="10" t="s">
        <v>18</v>
      </c>
      <c r="F772" s="10" t="s">
        <v>713</v>
      </c>
      <c r="G772" s="10" t="s">
        <v>285</v>
      </c>
      <c r="H772" s="26" t="s">
        <v>221</v>
      </c>
      <c r="I772" t="s">
        <v>221</v>
      </c>
      <c r="J772" t="s">
        <v>505</v>
      </c>
      <c r="K772" t="s">
        <v>221</v>
      </c>
      <c r="L772" t="s">
        <v>521</v>
      </c>
      <c r="M772">
        <v>9</v>
      </c>
      <c r="N772" t="s">
        <v>507</v>
      </c>
    </row>
    <row r="773" spans="1:14" x14ac:dyDescent="0.25">
      <c r="A773" s="27">
        <v>1216507</v>
      </c>
      <c r="B773" s="27" t="s">
        <v>750</v>
      </c>
      <c r="C773" s="54">
        <v>44115</v>
      </c>
      <c r="D773" s="56" t="str">
        <f>LEFT(_xlfn.NUMBERVALUE(TEXT(Table18[[#This Row],[Date]],"yyyy")),4)</f>
        <v>2020</v>
      </c>
      <c r="E773" s="27" t="s">
        <v>141</v>
      </c>
      <c r="F773" s="27" t="s">
        <v>716</v>
      </c>
      <c r="G773" s="27" t="s">
        <v>313</v>
      </c>
      <c r="H773" s="28" t="s">
        <v>294</v>
      </c>
      <c r="I773" t="s">
        <v>313</v>
      </c>
      <c r="J773" t="s">
        <v>514</v>
      </c>
      <c r="K773" t="s">
        <v>294</v>
      </c>
      <c r="L773" t="s">
        <v>521</v>
      </c>
      <c r="M773">
        <v>5</v>
      </c>
      <c r="N773" t="s">
        <v>507</v>
      </c>
    </row>
    <row r="774" spans="1:14" x14ac:dyDescent="0.25">
      <c r="A774" s="10">
        <v>1216508</v>
      </c>
      <c r="B774" s="10" t="s">
        <v>712</v>
      </c>
      <c r="C774" s="53">
        <v>44097</v>
      </c>
      <c r="D774" s="56" t="str">
        <f>LEFT(_xlfn.NUMBERVALUE(TEXT(Table18[[#This Row],[Date]],"yyyy")),4)</f>
        <v>2020</v>
      </c>
      <c r="E774" s="10" t="s">
        <v>93</v>
      </c>
      <c r="F774" s="10" t="s">
        <v>713</v>
      </c>
      <c r="G774" s="10" t="s">
        <v>275</v>
      </c>
      <c r="H774" s="26" t="s">
        <v>259</v>
      </c>
      <c r="I774" t="s">
        <v>259</v>
      </c>
      <c r="J774" t="s">
        <v>505</v>
      </c>
      <c r="K774" t="s">
        <v>275</v>
      </c>
      <c r="L774" t="s">
        <v>506</v>
      </c>
      <c r="M774">
        <v>49</v>
      </c>
      <c r="N774" t="s">
        <v>507</v>
      </c>
    </row>
    <row r="775" spans="1:14" x14ac:dyDescent="0.25">
      <c r="A775" s="27">
        <v>1216509</v>
      </c>
      <c r="B775" s="27" t="s">
        <v>751</v>
      </c>
      <c r="C775" s="54">
        <v>44121</v>
      </c>
      <c r="D775" s="56" t="str">
        <f>LEFT(_xlfn.NUMBERVALUE(TEXT(Table18[[#This Row],[Date]],"yyyy")),4)</f>
        <v>2020</v>
      </c>
      <c r="E775" s="27" t="s">
        <v>39</v>
      </c>
      <c r="F775" s="27" t="s">
        <v>715</v>
      </c>
      <c r="G775" s="27" t="s">
        <v>221</v>
      </c>
      <c r="H775" s="28" t="s">
        <v>242</v>
      </c>
      <c r="I775" t="s">
        <v>221</v>
      </c>
      <c r="J775" t="s">
        <v>514</v>
      </c>
      <c r="K775" t="s">
        <v>242</v>
      </c>
      <c r="L775" t="s">
        <v>521</v>
      </c>
      <c r="M775">
        <v>5</v>
      </c>
      <c r="N775" t="s">
        <v>507</v>
      </c>
    </row>
    <row r="776" spans="1:14" x14ac:dyDescent="0.25">
      <c r="A776" s="10">
        <v>1216510</v>
      </c>
      <c r="B776" s="10" t="s">
        <v>750</v>
      </c>
      <c r="C776" s="53">
        <v>44098</v>
      </c>
      <c r="D776" s="56" t="str">
        <f>LEFT(_xlfn.NUMBERVALUE(TEXT(Table18[[#This Row],[Date]],"yyyy")),4)</f>
        <v>2020</v>
      </c>
      <c r="E776" s="10" t="s">
        <v>107</v>
      </c>
      <c r="F776" s="10" t="s">
        <v>716</v>
      </c>
      <c r="G776" s="10" t="s">
        <v>285</v>
      </c>
      <c r="H776" s="26" t="s">
        <v>305</v>
      </c>
      <c r="I776" t="s">
        <v>305</v>
      </c>
      <c r="J776" t="s">
        <v>505</v>
      </c>
      <c r="K776" t="s">
        <v>285</v>
      </c>
      <c r="L776" t="s">
        <v>506</v>
      </c>
      <c r="M776">
        <v>97</v>
      </c>
      <c r="N776" t="s">
        <v>507</v>
      </c>
    </row>
    <row r="777" spans="1:14" x14ac:dyDescent="0.25">
      <c r="A777" s="27">
        <v>1216511</v>
      </c>
      <c r="B777" s="27" t="s">
        <v>712</v>
      </c>
      <c r="C777" s="54">
        <v>44110</v>
      </c>
      <c r="D777" s="56" t="str">
        <f>LEFT(_xlfn.NUMBERVALUE(TEXT(Table18[[#This Row],[Date]],"yyyy")),4)</f>
        <v>2020</v>
      </c>
      <c r="E777" s="27" t="s">
        <v>94</v>
      </c>
      <c r="F777" s="27" t="s">
        <v>713</v>
      </c>
      <c r="G777" s="27" t="s">
        <v>275</v>
      </c>
      <c r="H777" s="28" t="s">
        <v>294</v>
      </c>
      <c r="I777" t="s">
        <v>275</v>
      </c>
      <c r="J777" t="s">
        <v>514</v>
      </c>
      <c r="K777" t="s">
        <v>275</v>
      </c>
      <c r="L777" t="s">
        <v>506</v>
      </c>
      <c r="M777">
        <v>57</v>
      </c>
      <c r="N777" t="s">
        <v>507</v>
      </c>
    </row>
    <row r="778" spans="1:14" x14ac:dyDescent="0.25">
      <c r="A778" s="10">
        <v>1216512</v>
      </c>
      <c r="B778" s="10" t="s">
        <v>712</v>
      </c>
      <c r="C778" s="53">
        <v>44122</v>
      </c>
      <c r="D778" s="56" t="str">
        <f>LEFT(_xlfn.NUMBERVALUE(TEXT(Table18[[#This Row],[Date]],"yyyy")),4)</f>
        <v>2020</v>
      </c>
      <c r="E778" s="10" t="s">
        <v>57</v>
      </c>
      <c r="F778" s="10" t="s">
        <v>713</v>
      </c>
      <c r="G778" s="10" t="s">
        <v>259</v>
      </c>
      <c r="H778" s="26" t="s">
        <v>313</v>
      </c>
      <c r="I778" t="s">
        <v>313</v>
      </c>
      <c r="J778" t="s">
        <v>505</v>
      </c>
      <c r="K778" t="s">
        <v>259</v>
      </c>
      <c r="L778" t="s">
        <v>591</v>
      </c>
      <c r="M778" t="s">
        <v>508</v>
      </c>
      <c r="N778" t="s">
        <v>592</v>
      </c>
    </row>
    <row r="779" spans="1:14" x14ac:dyDescent="0.25">
      <c r="A779" s="27">
        <v>1216513</v>
      </c>
      <c r="B779" s="27" t="s">
        <v>750</v>
      </c>
      <c r="C779" s="54">
        <v>44108</v>
      </c>
      <c r="D779" s="56" t="str">
        <f>LEFT(_xlfn.NUMBERVALUE(TEXT(Table18[[#This Row],[Date]],"yyyy")),4)</f>
        <v>2020</v>
      </c>
      <c r="E779" s="27" t="s">
        <v>360</v>
      </c>
      <c r="F779" s="27" t="s">
        <v>716</v>
      </c>
      <c r="G779" s="27" t="s">
        <v>285</v>
      </c>
      <c r="H779" s="28" t="s">
        <v>221</v>
      </c>
      <c r="I779" t="s">
        <v>285</v>
      </c>
      <c r="J779" t="s">
        <v>514</v>
      </c>
      <c r="K779" t="s">
        <v>221</v>
      </c>
      <c r="L779" t="s">
        <v>521</v>
      </c>
      <c r="M779">
        <v>10</v>
      </c>
      <c r="N779" t="s">
        <v>507</v>
      </c>
    </row>
    <row r="780" spans="1:14" x14ac:dyDescent="0.25">
      <c r="A780" s="10">
        <v>1216514</v>
      </c>
      <c r="B780" s="10" t="s">
        <v>712</v>
      </c>
      <c r="C780" s="53">
        <v>44107</v>
      </c>
      <c r="D780" s="56" t="str">
        <f>LEFT(_xlfn.NUMBERVALUE(TEXT(Table18[[#This Row],[Date]],"yyyy")),4)</f>
        <v>2020</v>
      </c>
      <c r="E780" s="10" t="s">
        <v>163</v>
      </c>
      <c r="F780" s="10" t="s">
        <v>713</v>
      </c>
      <c r="G780" s="10" t="s">
        <v>294</v>
      </c>
      <c r="H780" s="26" t="s">
        <v>305</v>
      </c>
      <c r="I780" t="s">
        <v>294</v>
      </c>
      <c r="J780" t="s">
        <v>514</v>
      </c>
      <c r="K780" t="s">
        <v>305</v>
      </c>
      <c r="L780" t="s">
        <v>521</v>
      </c>
      <c r="M780">
        <v>8</v>
      </c>
      <c r="N780" t="s">
        <v>507</v>
      </c>
    </row>
    <row r="781" spans="1:14" x14ac:dyDescent="0.25">
      <c r="A781" s="27">
        <v>1216515</v>
      </c>
      <c r="B781" s="27" t="s">
        <v>751</v>
      </c>
      <c r="C781" s="54">
        <v>44107</v>
      </c>
      <c r="D781" s="56" t="str">
        <f>LEFT(_xlfn.NUMBERVALUE(TEXT(Table18[[#This Row],[Date]],"yyyy")),4)</f>
        <v>2020</v>
      </c>
      <c r="E781" s="27" t="s">
        <v>42</v>
      </c>
      <c r="F781" s="27" t="s">
        <v>715</v>
      </c>
      <c r="G781" s="27" t="s">
        <v>242</v>
      </c>
      <c r="H781" s="28" t="s">
        <v>259</v>
      </c>
      <c r="I781" t="s">
        <v>259</v>
      </c>
      <c r="J781" t="s">
        <v>505</v>
      </c>
      <c r="K781" t="s">
        <v>242</v>
      </c>
      <c r="L781" t="s">
        <v>506</v>
      </c>
      <c r="M781">
        <v>18</v>
      </c>
      <c r="N781" t="s">
        <v>507</v>
      </c>
    </row>
    <row r="782" spans="1:14" x14ac:dyDescent="0.25">
      <c r="A782" s="10">
        <v>1216516</v>
      </c>
      <c r="B782" s="10" t="s">
        <v>750</v>
      </c>
      <c r="C782" s="53">
        <v>44106</v>
      </c>
      <c r="D782" s="56" t="str">
        <f>LEFT(_xlfn.NUMBERVALUE(TEXT(Table18[[#This Row],[Date]],"yyyy")),4)</f>
        <v>2020</v>
      </c>
      <c r="E782" s="10" t="s">
        <v>180</v>
      </c>
      <c r="F782" s="10" t="s">
        <v>716</v>
      </c>
      <c r="G782" s="10" t="s">
        <v>313</v>
      </c>
      <c r="H782" s="26" t="s">
        <v>221</v>
      </c>
      <c r="I782" t="s">
        <v>313</v>
      </c>
      <c r="J782" t="s">
        <v>514</v>
      </c>
      <c r="K782" t="s">
        <v>313</v>
      </c>
      <c r="L782" t="s">
        <v>506</v>
      </c>
      <c r="M782">
        <v>7</v>
      </c>
      <c r="N782" t="s">
        <v>507</v>
      </c>
    </row>
    <row r="783" spans="1:14" x14ac:dyDescent="0.25">
      <c r="A783" s="27">
        <v>1216517</v>
      </c>
      <c r="B783" s="27" t="s">
        <v>750</v>
      </c>
      <c r="C783" s="54">
        <v>44122</v>
      </c>
      <c r="D783" s="56" t="str">
        <f>LEFT(_xlfn.NUMBERVALUE(TEXT(Table18[[#This Row],[Date]],"yyyy")),4)</f>
        <v>2020</v>
      </c>
      <c r="E783" s="27" t="s">
        <v>107</v>
      </c>
      <c r="F783" s="27" t="s">
        <v>716</v>
      </c>
      <c r="G783" s="27" t="s">
        <v>275</v>
      </c>
      <c r="H783" s="28" t="s">
        <v>285</v>
      </c>
      <c r="I783" t="s">
        <v>275</v>
      </c>
      <c r="J783" t="s">
        <v>514</v>
      </c>
      <c r="K783" t="s">
        <v>285</v>
      </c>
      <c r="L783" t="s">
        <v>591</v>
      </c>
      <c r="M783" t="s">
        <v>508</v>
      </c>
      <c r="N783" t="s">
        <v>592</v>
      </c>
    </row>
    <row r="784" spans="1:14" x14ac:dyDescent="0.25">
      <c r="A784" s="10">
        <v>1216518</v>
      </c>
      <c r="B784" s="10" t="s">
        <v>750</v>
      </c>
      <c r="C784" s="53">
        <v>44126</v>
      </c>
      <c r="D784" s="56" t="str">
        <f>LEFT(_xlfn.NUMBERVALUE(TEXT(Table18[[#This Row],[Date]],"yyyy")),4)</f>
        <v>2020</v>
      </c>
      <c r="E784" s="10" t="s">
        <v>176</v>
      </c>
      <c r="F784" s="10" t="s">
        <v>716</v>
      </c>
      <c r="G784" s="10" t="s">
        <v>294</v>
      </c>
      <c r="H784" s="26" t="s">
        <v>313</v>
      </c>
      <c r="I784" t="s">
        <v>313</v>
      </c>
      <c r="J784" t="s">
        <v>505</v>
      </c>
      <c r="K784" t="s">
        <v>313</v>
      </c>
      <c r="L784" t="s">
        <v>521</v>
      </c>
      <c r="M784">
        <v>8</v>
      </c>
      <c r="N784" t="s">
        <v>507</v>
      </c>
    </row>
    <row r="785" spans="1:14" x14ac:dyDescent="0.25">
      <c r="A785" s="27">
        <v>1216519</v>
      </c>
      <c r="B785" s="27" t="s">
        <v>750</v>
      </c>
      <c r="C785" s="54">
        <v>44109</v>
      </c>
      <c r="D785" s="56" t="str">
        <f>LEFT(_xlfn.NUMBERVALUE(TEXT(Table18[[#This Row],[Date]],"yyyy")),4)</f>
        <v>2020</v>
      </c>
      <c r="E785" s="27" t="s">
        <v>26</v>
      </c>
      <c r="F785" s="27" t="s">
        <v>716</v>
      </c>
      <c r="G785" s="27" t="s">
        <v>242</v>
      </c>
      <c r="H785" s="28" t="s">
        <v>305</v>
      </c>
      <c r="I785" t="s">
        <v>305</v>
      </c>
      <c r="J785" t="s">
        <v>505</v>
      </c>
      <c r="K785" t="s">
        <v>242</v>
      </c>
      <c r="L785" t="s">
        <v>506</v>
      </c>
      <c r="M785">
        <v>59</v>
      </c>
      <c r="N785" t="s">
        <v>507</v>
      </c>
    </row>
    <row r="786" spans="1:14" x14ac:dyDescent="0.25">
      <c r="A786" s="10">
        <v>1216520</v>
      </c>
      <c r="B786" s="10" t="s">
        <v>751</v>
      </c>
      <c r="C786" s="53">
        <v>44130</v>
      </c>
      <c r="D786" s="56" t="str">
        <f>LEFT(_xlfn.NUMBERVALUE(TEXT(Table18[[#This Row],[Date]],"yyyy")),4)</f>
        <v>2020</v>
      </c>
      <c r="E786" s="10" t="s">
        <v>98</v>
      </c>
      <c r="F786" s="10" t="s">
        <v>715</v>
      </c>
      <c r="G786" s="10" t="s">
        <v>259</v>
      </c>
      <c r="H786" s="26" t="s">
        <v>285</v>
      </c>
      <c r="I786" t="s">
        <v>285</v>
      </c>
      <c r="J786" t="s">
        <v>505</v>
      </c>
      <c r="K786" t="s">
        <v>285</v>
      </c>
      <c r="L786" t="s">
        <v>521</v>
      </c>
      <c r="M786">
        <v>8</v>
      </c>
      <c r="N786" t="s">
        <v>507</v>
      </c>
    </row>
    <row r="787" spans="1:14" x14ac:dyDescent="0.25">
      <c r="A787" s="27">
        <v>1216521</v>
      </c>
      <c r="B787" s="27" t="s">
        <v>751</v>
      </c>
      <c r="C787" s="54">
        <v>44127</v>
      </c>
      <c r="D787" s="56" t="str">
        <f>LEFT(_xlfn.NUMBERVALUE(TEXT(Table18[[#This Row],[Date]],"yyyy")),4)</f>
        <v>2020</v>
      </c>
      <c r="E787" s="27" t="s">
        <v>96</v>
      </c>
      <c r="F787" s="27" t="s">
        <v>715</v>
      </c>
      <c r="G787" s="27" t="s">
        <v>221</v>
      </c>
      <c r="H787" s="28" t="s">
        <v>275</v>
      </c>
      <c r="I787" t="s">
        <v>275</v>
      </c>
      <c r="J787" t="s">
        <v>505</v>
      </c>
      <c r="K787" t="s">
        <v>275</v>
      </c>
      <c r="L787" t="s">
        <v>521</v>
      </c>
      <c r="M787">
        <v>10</v>
      </c>
      <c r="N787" t="s">
        <v>507</v>
      </c>
    </row>
    <row r="788" spans="1:14" x14ac:dyDescent="0.25">
      <c r="A788" s="10">
        <v>1216522</v>
      </c>
      <c r="B788" s="10" t="s">
        <v>750</v>
      </c>
      <c r="C788" s="53">
        <v>44121</v>
      </c>
      <c r="D788" s="56" t="str">
        <f>LEFT(_xlfn.NUMBERVALUE(TEXT(Table18[[#This Row],[Date]],"yyyy")),4)</f>
        <v>2020</v>
      </c>
      <c r="E788" s="10" t="s">
        <v>147</v>
      </c>
      <c r="F788" s="10" t="s">
        <v>716</v>
      </c>
      <c r="G788" s="10" t="s">
        <v>294</v>
      </c>
      <c r="H788" s="26" t="s">
        <v>305</v>
      </c>
      <c r="I788" t="s">
        <v>294</v>
      </c>
      <c r="J788" t="s">
        <v>514</v>
      </c>
      <c r="K788" t="s">
        <v>305</v>
      </c>
      <c r="L788" t="s">
        <v>521</v>
      </c>
      <c r="M788">
        <v>7</v>
      </c>
      <c r="N788" t="s">
        <v>507</v>
      </c>
    </row>
    <row r="789" spans="1:14" x14ac:dyDescent="0.25">
      <c r="A789" s="27">
        <v>1216523</v>
      </c>
      <c r="B789" s="27" t="s">
        <v>712</v>
      </c>
      <c r="C789" s="54">
        <v>44114</v>
      </c>
      <c r="D789" s="56" t="str">
        <f>LEFT(_xlfn.NUMBERVALUE(TEXT(Table18[[#This Row],[Date]],"yyyy")),4)</f>
        <v>2020</v>
      </c>
      <c r="E789" s="27" t="s">
        <v>53</v>
      </c>
      <c r="F789" s="27" t="s">
        <v>713</v>
      </c>
      <c r="G789" s="27" t="s">
        <v>259</v>
      </c>
      <c r="H789" s="28" t="s">
        <v>285</v>
      </c>
      <c r="I789" t="s">
        <v>259</v>
      </c>
      <c r="J789" t="s">
        <v>514</v>
      </c>
      <c r="K789" t="s">
        <v>259</v>
      </c>
      <c r="L789" t="s">
        <v>506</v>
      </c>
      <c r="M789">
        <v>2</v>
      </c>
      <c r="N789" t="s">
        <v>507</v>
      </c>
    </row>
    <row r="790" spans="1:14" x14ac:dyDescent="0.25">
      <c r="A790" s="10">
        <v>1216524</v>
      </c>
      <c r="B790" s="10" t="s">
        <v>750</v>
      </c>
      <c r="C790" s="53">
        <v>44131</v>
      </c>
      <c r="D790" s="56" t="str">
        <f>LEFT(_xlfn.NUMBERVALUE(TEXT(Table18[[#This Row],[Date]],"yyyy")),4)</f>
        <v>2020</v>
      </c>
      <c r="E790" s="10" t="s">
        <v>190</v>
      </c>
      <c r="F790" s="10" t="s">
        <v>716</v>
      </c>
      <c r="G790" s="10" t="s">
        <v>313</v>
      </c>
      <c r="H790" s="26" t="s">
        <v>242</v>
      </c>
      <c r="I790" t="s">
        <v>242</v>
      </c>
      <c r="J790" t="s">
        <v>505</v>
      </c>
      <c r="K790" t="s">
        <v>313</v>
      </c>
      <c r="L790" t="s">
        <v>506</v>
      </c>
      <c r="M790">
        <v>88</v>
      </c>
      <c r="N790" t="s">
        <v>507</v>
      </c>
    </row>
    <row r="791" spans="1:14" x14ac:dyDescent="0.25">
      <c r="A791" s="27">
        <v>1216525</v>
      </c>
      <c r="B791" s="27" t="s">
        <v>750</v>
      </c>
      <c r="C791" s="54">
        <v>44114</v>
      </c>
      <c r="D791" s="56" t="str">
        <f>LEFT(_xlfn.NUMBERVALUE(TEXT(Table18[[#This Row],[Date]],"yyyy")),4)</f>
        <v>2020</v>
      </c>
      <c r="E791" s="27" t="s">
        <v>161</v>
      </c>
      <c r="F791" s="27" t="s">
        <v>716</v>
      </c>
      <c r="G791" s="27" t="s">
        <v>305</v>
      </c>
      <c r="H791" s="28" t="s">
        <v>221</v>
      </c>
      <c r="I791" t="s">
        <v>305</v>
      </c>
      <c r="J791" t="s">
        <v>514</v>
      </c>
      <c r="K791" t="s">
        <v>305</v>
      </c>
      <c r="L791" t="s">
        <v>506</v>
      </c>
      <c r="M791">
        <v>37</v>
      </c>
      <c r="N791" t="s">
        <v>507</v>
      </c>
    </row>
    <row r="792" spans="1:14" x14ac:dyDescent="0.25">
      <c r="A792" s="10">
        <v>1216526</v>
      </c>
      <c r="B792" s="10" t="s">
        <v>712</v>
      </c>
      <c r="C792" s="53">
        <v>44120</v>
      </c>
      <c r="D792" s="56" t="str">
        <f>LEFT(_xlfn.NUMBERVALUE(TEXT(Table18[[#This Row],[Date]],"yyyy")),4)</f>
        <v>2020</v>
      </c>
      <c r="E792" s="10" t="s">
        <v>91</v>
      </c>
      <c r="F792" s="10" t="s">
        <v>713</v>
      </c>
      <c r="G792" s="10" t="s">
        <v>259</v>
      </c>
      <c r="H792" s="26" t="s">
        <v>275</v>
      </c>
      <c r="I792" t="s">
        <v>259</v>
      </c>
      <c r="J792" t="s">
        <v>514</v>
      </c>
      <c r="K792" t="s">
        <v>275</v>
      </c>
      <c r="L792" t="s">
        <v>521</v>
      </c>
      <c r="M792">
        <v>8</v>
      </c>
      <c r="N792" t="s">
        <v>507</v>
      </c>
    </row>
    <row r="793" spans="1:14" x14ac:dyDescent="0.25">
      <c r="A793" s="27">
        <v>1216527</v>
      </c>
      <c r="B793" s="27" t="s">
        <v>751</v>
      </c>
      <c r="C793" s="54">
        <v>44101</v>
      </c>
      <c r="D793" s="56" t="str">
        <f>LEFT(_xlfn.NUMBERVALUE(TEXT(Table18[[#This Row],[Date]],"yyyy")),4)</f>
        <v>2020</v>
      </c>
      <c r="E793" s="27" t="s">
        <v>144</v>
      </c>
      <c r="F793" s="27" t="s">
        <v>715</v>
      </c>
      <c r="G793" s="27" t="s">
        <v>285</v>
      </c>
      <c r="H793" s="28" t="s">
        <v>294</v>
      </c>
      <c r="I793" t="s">
        <v>294</v>
      </c>
      <c r="J793" t="s">
        <v>505</v>
      </c>
      <c r="K793" t="s">
        <v>294</v>
      </c>
      <c r="L793" t="s">
        <v>521</v>
      </c>
      <c r="M793">
        <v>4</v>
      </c>
      <c r="N793" t="s">
        <v>507</v>
      </c>
    </row>
    <row r="794" spans="1:14" x14ac:dyDescent="0.25">
      <c r="A794" s="10">
        <v>1216528</v>
      </c>
      <c r="B794" s="10" t="s">
        <v>750</v>
      </c>
      <c r="C794" s="53">
        <v>44117</v>
      </c>
      <c r="D794" s="56" t="str">
        <f>LEFT(_xlfn.NUMBERVALUE(TEXT(Table18[[#This Row],[Date]],"yyyy")),4)</f>
        <v>2020</v>
      </c>
      <c r="E794" s="10" t="s">
        <v>17</v>
      </c>
      <c r="F794" s="10" t="s">
        <v>716</v>
      </c>
      <c r="G794" s="10" t="s">
        <v>221</v>
      </c>
      <c r="H794" s="26" t="s">
        <v>313</v>
      </c>
      <c r="I794" t="s">
        <v>221</v>
      </c>
      <c r="J794" t="s">
        <v>514</v>
      </c>
      <c r="K794" t="s">
        <v>221</v>
      </c>
      <c r="L794" t="s">
        <v>506</v>
      </c>
      <c r="M794">
        <v>20</v>
      </c>
      <c r="N794" t="s">
        <v>507</v>
      </c>
    </row>
    <row r="795" spans="1:14" x14ac:dyDescent="0.25">
      <c r="A795" s="27">
        <v>1216529</v>
      </c>
      <c r="B795" s="27" t="s">
        <v>712</v>
      </c>
      <c r="C795" s="54">
        <v>44115</v>
      </c>
      <c r="D795" s="56" t="str">
        <f>LEFT(_xlfn.NUMBERVALUE(TEXT(Table18[[#This Row],[Date]],"yyyy")),4)</f>
        <v>2020</v>
      </c>
      <c r="E795" s="27" t="s">
        <v>91</v>
      </c>
      <c r="F795" s="27" t="s">
        <v>713</v>
      </c>
      <c r="G795" s="27" t="s">
        <v>242</v>
      </c>
      <c r="H795" s="28" t="s">
        <v>275</v>
      </c>
      <c r="I795" t="s">
        <v>242</v>
      </c>
      <c r="J795" t="s">
        <v>514</v>
      </c>
      <c r="K795" t="s">
        <v>275</v>
      </c>
      <c r="L795" t="s">
        <v>521</v>
      </c>
      <c r="M795">
        <v>5</v>
      </c>
      <c r="N795" t="s">
        <v>507</v>
      </c>
    </row>
    <row r="796" spans="1:14" x14ac:dyDescent="0.25">
      <c r="A796" s="10">
        <v>1216530</v>
      </c>
      <c r="B796" s="10" t="s">
        <v>750</v>
      </c>
      <c r="C796" s="53">
        <v>44136</v>
      </c>
      <c r="D796" s="56" t="str">
        <f>LEFT(_xlfn.NUMBERVALUE(TEXT(Table18[[#This Row],[Date]],"yyyy")),4)</f>
        <v>2020</v>
      </c>
      <c r="E796" s="10" t="s">
        <v>61</v>
      </c>
      <c r="F796" s="10" t="s">
        <v>716</v>
      </c>
      <c r="G796" s="10" t="s">
        <v>259</v>
      </c>
      <c r="H796" s="26" t="s">
        <v>294</v>
      </c>
      <c r="I796" t="s">
        <v>294</v>
      </c>
      <c r="J796" t="s">
        <v>505</v>
      </c>
      <c r="K796" t="s">
        <v>259</v>
      </c>
      <c r="L796" t="s">
        <v>506</v>
      </c>
      <c r="M796">
        <v>60</v>
      </c>
      <c r="N796" t="s">
        <v>507</v>
      </c>
    </row>
    <row r="797" spans="1:14" x14ac:dyDescent="0.25">
      <c r="A797" s="27">
        <v>1216531</v>
      </c>
      <c r="B797" s="27" t="s">
        <v>751</v>
      </c>
      <c r="C797" s="54">
        <v>44119</v>
      </c>
      <c r="D797" s="56" t="str">
        <f>LEFT(_xlfn.NUMBERVALUE(TEXT(Table18[[#This Row],[Date]],"yyyy")),4)</f>
        <v>2020</v>
      </c>
      <c r="E797" s="27" t="s">
        <v>107</v>
      </c>
      <c r="F797" s="27" t="s">
        <v>715</v>
      </c>
      <c r="G797" s="27" t="s">
        <v>305</v>
      </c>
      <c r="H797" s="28" t="s">
        <v>285</v>
      </c>
      <c r="I797" t="s">
        <v>305</v>
      </c>
      <c r="J797" t="s">
        <v>514</v>
      </c>
      <c r="K797" t="s">
        <v>285</v>
      </c>
      <c r="L797" t="s">
        <v>521</v>
      </c>
      <c r="M797">
        <v>8</v>
      </c>
      <c r="N797" t="s">
        <v>507</v>
      </c>
    </row>
    <row r="798" spans="1:14" x14ac:dyDescent="0.25">
      <c r="A798" s="10">
        <v>1216532</v>
      </c>
      <c r="B798" s="10" t="s">
        <v>712</v>
      </c>
      <c r="C798" s="53">
        <v>44103</v>
      </c>
      <c r="D798" s="56" t="str">
        <f>LEFT(_xlfn.NUMBERVALUE(TEXT(Table18[[#This Row],[Date]],"yyyy")),4)</f>
        <v>2020</v>
      </c>
      <c r="E798" s="10" t="s">
        <v>181</v>
      </c>
      <c r="F798" s="10" t="s">
        <v>713</v>
      </c>
      <c r="G798" s="10" t="s">
        <v>313</v>
      </c>
      <c r="H798" s="26" t="s">
        <v>242</v>
      </c>
      <c r="I798" t="s">
        <v>242</v>
      </c>
      <c r="J798" t="s">
        <v>505</v>
      </c>
      <c r="K798" t="s">
        <v>313</v>
      </c>
      <c r="L798" t="s">
        <v>506</v>
      </c>
      <c r="M798">
        <v>15</v>
      </c>
      <c r="N798" t="s">
        <v>507</v>
      </c>
    </row>
    <row r="799" spans="1:14" x14ac:dyDescent="0.25">
      <c r="A799" s="27">
        <v>1216533</v>
      </c>
      <c r="B799" s="27" t="s">
        <v>712</v>
      </c>
      <c r="C799" s="54">
        <v>44123</v>
      </c>
      <c r="D799" s="56" t="str">
        <f>LEFT(_xlfn.NUMBERVALUE(TEXT(Table18[[#This Row],[Date]],"yyyy")),4)</f>
        <v>2020</v>
      </c>
      <c r="E799" s="27" t="s">
        <v>130</v>
      </c>
      <c r="F799" s="27" t="s">
        <v>713</v>
      </c>
      <c r="G799" s="27" t="s">
        <v>221</v>
      </c>
      <c r="H799" s="28" t="s">
        <v>294</v>
      </c>
      <c r="I799" t="s">
        <v>221</v>
      </c>
      <c r="J799" t="s">
        <v>514</v>
      </c>
      <c r="K799" t="s">
        <v>294</v>
      </c>
      <c r="L799" t="s">
        <v>521</v>
      </c>
      <c r="M799">
        <v>7</v>
      </c>
      <c r="N799" t="s">
        <v>507</v>
      </c>
    </row>
    <row r="800" spans="1:14" x14ac:dyDescent="0.25">
      <c r="A800" s="10">
        <v>1216534</v>
      </c>
      <c r="B800" s="10" t="s">
        <v>750</v>
      </c>
      <c r="C800" s="53">
        <v>44095</v>
      </c>
      <c r="D800" s="56" t="str">
        <f>LEFT(_xlfn.NUMBERVALUE(TEXT(Table18[[#This Row],[Date]],"yyyy")),4)</f>
        <v>2020</v>
      </c>
      <c r="E800" s="10" t="s">
        <v>163</v>
      </c>
      <c r="F800" s="10" t="s">
        <v>716</v>
      </c>
      <c r="G800" s="10" t="s">
        <v>305</v>
      </c>
      <c r="H800" s="26" t="s">
        <v>313</v>
      </c>
      <c r="I800" t="s">
        <v>313</v>
      </c>
      <c r="J800" t="s">
        <v>505</v>
      </c>
      <c r="K800" t="s">
        <v>305</v>
      </c>
      <c r="L800" t="s">
        <v>506</v>
      </c>
      <c r="M800">
        <v>10</v>
      </c>
      <c r="N800" t="s">
        <v>507</v>
      </c>
    </row>
    <row r="801" spans="1:14" x14ac:dyDescent="0.25">
      <c r="A801" s="27">
        <v>1216535</v>
      </c>
      <c r="B801" s="27" t="s">
        <v>750</v>
      </c>
      <c r="C801" s="54">
        <v>44135</v>
      </c>
      <c r="D801" s="56" t="str">
        <f>LEFT(_xlfn.NUMBERVALUE(TEXT(Table18[[#This Row],[Date]],"yyyy")),4)</f>
        <v>2020</v>
      </c>
      <c r="E801" s="27" t="s">
        <v>81</v>
      </c>
      <c r="F801" s="27" t="s">
        <v>716</v>
      </c>
      <c r="G801" s="27" t="s">
        <v>242</v>
      </c>
      <c r="H801" s="28" t="s">
        <v>275</v>
      </c>
      <c r="I801" t="s">
        <v>275</v>
      </c>
      <c r="J801" t="s">
        <v>505</v>
      </c>
      <c r="K801" t="s">
        <v>275</v>
      </c>
      <c r="L801" t="s">
        <v>521</v>
      </c>
      <c r="M801">
        <v>9</v>
      </c>
      <c r="N801" t="s">
        <v>507</v>
      </c>
    </row>
    <row r="802" spans="1:14" x14ac:dyDescent="0.25">
      <c r="A802" s="10">
        <v>1216536</v>
      </c>
      <c r="B802" s="10" t="s">
        <v>750</v>
      </c>
      <c r="C802" s="53">
        <v>44133</v>
      </c>
      <c r="D802" s="56" t="str">
        <f>LEFT(_xlfn.NUMBERVALUE(TEXT(Table18[[#This Row],[Date]],"yyyy")),4)</f>
        <v>2020</v>
      </c>
      <c r="E802" s="10" t="s">
        <v>18</v>
      </c>
      <c r="F802" s="10" t="s">
        <v>716</v>
      </c>
      <c r="G802" s="10" t="s">
        <v>259</v>
      </c>
      <c r="H802" s="26" t="s">
        <v>221</v>
      </c>
      <c r="I802" t="s">
        <v>221</v>
      </c>
      <c r="J802" t="s">
        <v>505</v>
      </c>
      <c r="K802" t="s">
        <v>221</v>
      </c>
      <c r="L802" t="s">
        <v>521</v>
      </c>
      <c r="M802">
        <v>6</v>
      </c>
      <c r="N802" t="s">
        <v>507</v>
      </c>
    </row>
    <row r="803" spans="1:14" x14ac:dyDescent="0.25">
      <c r="A803" s="27">
        <v>1216537</v>
      </c>
      <c r="B803" s="27" t="s">
        <v>712</v>
      </c>
      <c r="C803" s="54">
        <v>44134</v>
      </c>
      <c r="D803" s="56" t="str">
        <f>LEFT(_xlfn.NUMBERVALUE(TEXT(Table18[[#This Row],[Date]],"yyyy")),4)</f>
        <v>2020</v>
      </c>
      <c r="E803" s="27" t="s">
        <v>124</v>
      </c>
      <c r="F803" s="27" t="s">
        <v>713</v>
      </c>
      <c r="G803" s="27" t="s">
        <v>285</v>
      </c>
      <c r="H803" s="28" t="s">
        <v>294</v>
      </c>
      <c r="I803" t="s">
        <v>294</v>
      </c>
      <c r="J803" t="s">
        <v>505</v>
      </c>
      <c r="K803" t="s">
        <v>294</v>
      </c>
      <c r="L803" t="s">
        <v>521</v>
      </c>
      <c r="M803">
        <v>7</v>
      </c>
      <c r="N803" t="s">
        <v>507</v>
      </c>
    </row>
    <row r="804" spans="1:14" x14ac:dyDescent="0.25">
      <c r="A804" s="10">
        <v>1216538</v>
      </c>
      <c r="B804" s="10" t="s">
        <v>751</v>
      </c>
      <c r="C804" s="53">
        <v>44108</v>
      </c>
      <c r="D804" s="56" t="str">
        <f>LEFT(_xlfn.NUMBERVALUE(TEXT(Table18[[#This Row],[Date]],"yyyy")),4)</f>
        <v>2020</v>
      </c>
      <c r="E804" s="10" t="s">
        <v>96</v>
      </c>
      <c r="F804" s="10" t="s">
        <v>715</v>
      </c>
      <c r="G804" s="10" t="s">
        <v>275</v>
      </c>
      <c r="H804" s="26" t="s">
        <v>313</v>
      </c>
      <c r="I804" t="s">
        <v>275</v>
      </c>
      <c r="J804" t="s">
        <v>514</v>
      </c>
      <c r="K804" t="s">
        <v>275</v>
      </c>
      <c r="L804" t="s">
        <v>506</v>
      </c>
      <c r="M804">
        <v>34</v>
      </c>
      <c r="N804" t="s">
        <v>507</v>
      </c>
    </row>
    <row r="805" spans="1:14" x14ac:dyDescent="0.25">
      <c r="A805" s="27">
        <v>1216539</v>
      </c>
      <c r="B805" s="27" t="s">
        <v>750</v>
      </c>
      <c r="C805" s="54">
        <v>44099</v>
      </c>
      <c r="D805" s="56" t="str">
        <f>LEFT(_xlfn.NUMBERVALUE(TEXT(Table18[[#This Row],[Date]],"yyyy")),4)</f>
        <v>2020</v>
      </c>
      <c r="E805" s="27" t="s">
        <v>35</v>
      </c>
      <c r="F805" s="27" t="s">
        <v>716</v>
      </c>
      <c r="G805" s="27" t="s">
        <v>242</v>
      </c>
      <c r="H805" s="28" t="s">
        <v>221</v>
      </c>
      <c r="I805" t="s">
        <v>221</v>
      </c>
      <c r="J805" t="s">
        <v>505</v>
      </c>
      <c r="K805" t="s">
        <v>242</v>
      </c>
      <c r="L805" t="s">
        <v>506</v>
      </c>
      <c r="M805">
        <v>44</v>
      </c>
      <c r="N805" t="s">
        <v>507</v>
      </c>
    </row>
    <row r="806" spans="1:14" x14ac:dyDescent="0.25">
      <c r="A806" s="10">
        <v>1216540</v>
      </c>
      <c r="B806" s="10" t="s">
        <v>751</v>
      </c>
      <c r="C806" s="53">
        <v>44116</v>
      </c>
      <c r="D806" s="56" t="str">
        <f>LEFT(_xlfn.NUMBERVALUE(TEXT(Table18[[#This Row],[Date]],"yyyy")),4)</f>
        <v>2020</v>
      </c>
      <c r="E806" s="10" t="s">
        <v>147</v>
      </c>
      <c r="F806" s="10" t="s">
        <v>715</v>
      </c>
      <c r="G806" s="10" t="s">
        <v>305</v>
      </c>
      <c r="H806" s="26" t="s">
        <v>259</v>
      </c>
      <c r="I806" t="s">
        <v>305</v>
      </c>
      <c r="J806" t="s">
        <v>514</v>
      </c>
      <c r="K806" t="s">
        <v>305</v>
      </c>
      <c r="L806" t="s">
        <v>506</v>
      </c>
      <c r="M806">
        <v>82</v>
      </c>
      <c r="N806" t="s">
        <v>507</v>
      </c>
    </row>
    <row r="807" spans="1:14" x14ac:dyDescent="0.25">
      <c r="A807" s="27">
        <v>1216541</v>
      </c>
      <c r="B807" s="27" t="s">
        <v>712</v>
      </c>
      <c r="C807" s="54">
        <v>44129</v>
      </c>
      <c r="D807" s="56" t="str">
        <f>LEFT(_xlfn.NUMBERVALUE(TEXT(Table18[[#This Row],[Date]],"yyyy")),4)</f>
        <v>2020</v>
      </c>
      <c r="E807" s="27" t="s">
        <v>124</v>
      </c>
      <c r="F807" s="27" t="s">
        <v>713</v>
      </c>
      <c r="G807" s="27" t="s">
        <v>275</v>
      </c>
      <c r="H807" s="28" t="s">
        <v>294</v>
      </c>
      <c r="I807" t="s">
        <v>275</v>
      </c>
      <c r="J807" t="s">
        <v>514</v>
      </c>
      <c r="K807" t="s">
        <v>294</v>
      </c>
      <c r="L807" t="s">
        <v>521</v>
      </c>
      <c r="M807">
        <v>8</v>
      </c>
      <c r="N807" t="s">
        <v>507</v>
      </c>
    </row>
    <row r="808" spans="1:14" x14ac:dyDescent="0.25">
      <c r="A808" s="10">
        <v>1216542</v>
      </c>
      <c r="B808" s="10" t="s">
        <v>750</v>
      </c>
      <c r="C808" s="53">
        <v>44112</v>
      </c>
      <c r="D808" s="56" t="str">
        <f>LEFT(_xlfn.NUMBERVALUE(TEXT(Table18[[#This Row],[Date]],"yyyy")),4)</f>
        <v>2020</v>
      </c>
      <c r="E808" s="10" t="s">
        <v>171</v>
      </c>
      <c r="F808" s="10" t="s">
        <v>716</v>
      </c>
      <c r="G808" s="10" t="s">
        <v>313</v>
      </c>
      <c r="H808" s="26" t="s">
        <v>285</v>
      </c>
      <c r="I808" t="s">
        <v>313</v>
      </c>
      <c r="J808" t="s">
        <v>514</v>
      </c>
      <c r="K808" t="s">
        <v>313</v>
      </c>
      <c r="L808" t="s">
        <v>506</v>
      </c>
      <c r="M808">
        <v>69</v>
      </c>
      <c r="N808" t="s">
        <v>507</v>
      </c>
    </row>
    <row r="809" spans="1:14" x14ac:dyDescent="0.25">
      <c r="A809" s="27">
        <v>1216543</v>
      </c>
      <c r="B809" s="27" t="s">
        <v>750</v>
      </c>
      <c r="C809" s="54">
        <v>44118</v>
      </c>
      <c r="D809" s="56" t="str">
        <f>LEFT(_xlfn.NUMBERVALUE(TEXT(Table18[[#This Row],[Date]],"yyyy")),4)</f>
        <v>2020</v>
      </c>
      <c r="E809" s="27" t="s">
        <v>24</v>
      </c>
      <c r="F809" s="27" t="s">
        <v>716</v>
      </c>
      <c r="G809" s="27" t="s">
        <v>242</v>
      </c>
      <c r="H809" s="28" t="s">
        <v>294</v>
      </c>
      <c r="I809" t="s">
        <v>242</v>
      </c>
      <c r="J809" t="s">
        <v>514</v>
      </c>
      <c r="K809" t="s">
        <v>242</v>
      </c>
      <c r="L809" t="s">
        <v>506</v>
      </c>
      <c r="M809">
        <v>13</v>
      </c>
      <c r="N809" t="s">
        <v>507</v>
      </c>
    </row>
    <row r="810" spans="1:14" x14ac:dyDescent="0.25">
      <c r="A810" s="10">
        <v>1216544</v>
      </c>
      <c r="B810" s="10" t="s">
        <v>750</v>
      </c>
      <c r="C810" s="53">
        <v>44129</v>
      </c>
      <c r="D810" s="56" t="str">
        <f>LEFT(_xlfn.NUMBERVALUE(TEXT(Table18[[#This Row],[Date]],"yyyy")),4)</f>
        <v>2020</v>
      </c>
      <c r="E810" s="10" t="s">
        <v>18</v>
      </c>
      <c r="F810" s="10" t="s">
        <v>716</v>
      </c>
      <c r="G810" s="10" t="s">
        <v>305</v>
      </c>
      <c r="H810" s="26" t="s">
        <v>221</v>
      </c>
      <c r="I810" t="s">
        <v>305</v>
      </c>
      <c r="J810" t="s">
        <v>514</v>
      </c>
      <c r="K810" t="s">
        <v>221</v>
      </c>
      <c r="L810" t="s">
        <v>521</v>
      </c>
      <c r="M810">
        <v>8</v>
      </c>
      <c r="N810" t="s">
        <v>507</v>
      </c>
    </row>
    <row r="811" spans="1:14" x14ac:dyDescent="0.25">
      <c r="A811" s="27">
        <v>1216545</v>
      </c>
      <c r="B811" s="27" t="s">
        <v>712</v>
      </c>
      <c r="C811" s="54">
        <v>44100</v>
      </c>
      <c r="D811" s="56" t="str">
        <f>LEFT(_xlfn.NUMBERVALUE(TEXT(Table18[[#This Row],[Date]],"yyyy")),4)</f>
        <v>2020</v>
      </c>
      <c r="E811" s="27" t="s">
        <v>67</v>
      </c>
      <c r="F811" s="27" t="s">
        <v>713</v>
      </c>
      <c r="G811" s="27" t="s">
        <v>313</v>
      </c>
      <c r="H811" s="28" t="s">
        <v>259</v>
      </c>
      <c r="I811" t="s">
        <v>313</v>
      </c>
      <c r="J811" t="s">
        <v>514</v>
      </c>
      <c r="K811" t="s">
        <v>259</v>
      </c>
      <c r="L811" t="s">
        <v>521</v>
      </c>
      <c r="M811">
        <v>7</v>
      </c>
      <c r="N811" t="s">
        <v>507</v>
      </c>
    </row>
    <row r="812" spans="1:14" x14ac:dyDescent="0.25">
      <c r="A812" s="10">
        <v>1216546</v>
      </c>
      <c r="B812" s="10" t="s">
        <v>750</v>
      </c>
      <c r="C812" s="53">
        <v>44124</v>
      </c>
      <c r="D812" s="56" t="str">
        <f>LEFT(_xlfn.NUMBERVALUE(TEXT(Table18[[#This Row],[Date]],"yyyy")),4)</f>
        <v>2020</v>
      </c>
      <c r="E812" s="10" t="s">
        <v>39</v>
      </c>
      <c r="F812" s="10" t="s">
        <v>716</v>
      </c>
      <c r="G812" s="10" t="s">
        <v>242</v>
      </c>
      <c r="H812" s="26" t="s">
        <v>285</v>
      </c>
      <c r="I812" t="s">
        <v>242</v>
      </c>
      <c r="J812" t="s">
        <v>514</v>
      </c>
      <c r="K812" t="s">
        <v>285</v>
      </c>
      <c r="L812" t="s">
        <v>521</v>
      </c>
      <c r="M812">
        <v>5</v>
      </c>
      <c r="N812" t="s">
        <v>507</v>
      </c>
    </row>
    <row r="813" spans="1:14" x14ac:dyDescent="0.25">
      <c r="A813" s="27">
        <v>1216547</v>
      </c>
      <c r="B813" s="27" t="s">
        <v>750</v>
      </c>
      <c r="C813" s="54">
        <v>44102</v>
      </c>
      <c r="D813" s="56" t="str">
        <f>LEFT(_xlfn.NUMBERVALUE(TEXT(Table18[[#This Row],[Date]],"yyyy")),4)</f>
        <v>2020</v>
      </c>
      <c r="E813" s="27" t="s">
        <v>147</v>
      </c>
      <c r="F813" s="27" t="s">
        <v>716</v>
      </c>
      <c r="G813" s="27" t="s">
        <v>305</v>
      </c>
      <c r="H813" s="28" t="s">
        <v>275</v>
      </c>
      <c r="I813" t="s">
        <v>275</v>
      </c>
      <c r="J813" t="s">
        <v>505</v>
      </c>
      <c r="K813" t="s">
        <v>305</v>
      </c>
      <c r="L813" t="s">
        <v>591</v>
      </c>
      <c r="M813" t="s">
        <v>508</v>
      </c>
      <c r="N813" t="s">
        <v>592</v>
      </c>
    </row>
    <row r="814" spans="1:14" x14ac:dyDescent="0.25">
      <c r="A814" s="10">
        <v>1237177</v>
      </c>
      <c r="B814" s="10" t="s">
        <v>750</v>
      </c>
      <c r="C814" s="53">
        <v>44140</v>
      </c>
      <c r="D814" s="56" t="str">
        <f>LEFT(_xlfn.NUMBERVALUE(TEXT(Table18[[#This Row],[Date]],"yyyy")),4)</f>
        <v>2020</v>
      </c>
      <c r="E814" s="10" t="s">
        <v>84</v>
      </c>
      <c r="F814" s="10" t="s">
        <v>716</v>
      </c>
      <c r="G814" s="10" t="s">
        <v>275</v>
      </c>
      <c r="H814" s="26" t="s">
        <v>242</v>
      </c>
      <c r="I814" t="s">
        <v>242</v>
      </c>
      <c r="J814" t="s">
        <v>505</v>
      </c>
      <c r="K814" t="s">
        <v>275</v>
      </c>
      <c r="L814" t="s">
        <v>506</v>
      </c>
      <c r="M814">
        <v>57</v>
      </c>
      <c r="N814" t="s">
        <v>507</v>
      </c>
    </row>
    <row r="815" spans="1:14" x14ac:dyDescent="0.25">
      <c r="A815" s="27">
        <v>1237178</v>
      </c>
      <c r="B815" s="27" t="s">
        <v>712</v>
      </c>
      <c r="C815" s="54">
        <v>44141</v>
      </c>
      <c r="D815" s="56" t="str">
        <f>LEFT(_xlfn.NUMBERVALUE(TEXT(Table18[[#This Row],[Date]],"yyyy")),4)</f>
        <v>2020</v>
      </c>
      <c r="E815" s="27" t="s">
        <v>175</v>
      </c>
      <c r="F815" s="27" t="s">
        <v>713</v>
      </c>
      <c r="G815" s="27" t="s">
        <v>305</v>
      </c>
      <c r="H815" s="28" t="s">
        <v>313</v>
      </c>
      <c r="I815" t="s">
        <v>313</v>
      </c>
      <c r="J815" t="s">
        <v>505</v>
      </c>
      <c r="K815" t="s">
        <v>313</v>
      </c>
      <c r="L815" t="s">
        <v>521</v>
      </c>
      <c r="M815">
        <v>6</v>
      </c>
      <c r="N815" t="s">
        <v>507</v>
      </c>
    </row>
    <row r="816" spans="1:14" x14ac:dyDescent="0.25">
      <c r="A816" s="10">
        <v>1237180</v>
      </c>
      <c r="B816" s="10" t="s">
        <v>712</v>
      </c>
      <c r="C816" s="53">
        <v>44143</v>
      </c>
      <c r="D816" s="56" t="str">
        <f>LEFT(_xlfn.NUMBERVALUE(TEXT(Table18[[#This Row],[Date]],"yyyy")),4)</f>
        <v>2020</v>
      </c>
      <c r="E816" s="10" t="s">
        <v>33</v>
      </c>
      <c r="F816" s="10" t="s">
        <v>713</v>
      </c>
      <c r="G816" s="10" t="s">
        <v>242</v>
      </c>
      <c r="H816" s="26" t="s">
        <v>313</v>
      </c>
      <c r="I816" t="s">
        <v>242</v>
      </c>
      <c r="J816" t="s">
        <v>514</v>
      </c>
      <c r="K816" t="s">
        <v>242</v>
      </c>
      <c r="L816" t="s">
        <v>506</v>
      </c>
      <c r="M816">
        <v>17</v>
      </c>
      <c r="N816" t="s">
        <v>507</v>
      </c>
    </row>
    <row r="817" spans="1:14" x14ac:dyDescent="0.25">
      <c r="A817" s="3">
        <v>1237181</v>
      </c>
      <c r="B817" s="3" t="s">
        <v>750</v>
      </c>
      <c r="C817" s="52">
        <v>44145</v>
      </c>
      <c r="D817" s="56" t="str">
        <f>LEFT(_xlfn.NUMBERVALUE(TEXT(Table18[[#This Row],[Date]],"yyyy")),4)</f>
        <v>2020</v>
      </c>
      <c r="E817" s="3" t="s">
        <v>96</v>
      </c>
      <c r="F817" s="3" t="s">
        <v>716</v>
      </c>
      <c r="G817" s="3" t="s">
        <v>242</v>
      </c>
      <c r="H817" s="1" t="s">
        <v>275</v>
      </c>
      <c r="I817" t="s">
        <v>242</v>
      </c>
      <c r="J817" t="s">
        <v>514</v>
      </c>
      <c r="K817" t="s">
        <v>275</v>
      </c>
      <c r="L817" t="s">
        <v>521</v>
      </c>
      <c r="M817">
        <v>5</v>
      </c>
      <c r="N817" t="s">
        <v>507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9BD6EE-1549-4FB7-842E-E259578D28BA}">
  <dimension ref="A1:AE12"/>
  <sheetViews>
    <sheetView workbookViewId="0">
      <selection activeCell="L21" sqref="L21"/>
    </sheetView>
  </sheetViews>
  <sheetFormatPr defaultRowHeight="15" x14ac:dyDescent="0.25"/>
  <cols>
    <col min="1" max="1" width="26.5703125" bestFit="1" customWidth="1"/>
    <col min="2" max="2" width="26.5703125" customWidth="1"/>
    <col min="3" max="3" width="12.85546875" bestFit="1" customWidth="1"/>
    <col min="4" max="14" width="7.28515625" hidden="1" customWidth="1"/>
    <col min="15" max="15" width="14.5703125" customWidth="1"/>
    <col min="16" max="16" width="11.140625" customWidth="1"/>
    <col min="17" max="20" width="11.42578125" bestFit="1" customWidth="1"/>
    <col min="21" max="21" width="15.140625" bestFit="1" customWidth="1"/>
    <col min="22" max="22" width="16.42578125" bestFit="1" customWidth="1"/>
    <col min="23" max="23" width="16.42578125" style="84" customWidth="1"/>
    <col min="24" max="24" width="18.7109375" style="85" bestFit="1" customWidth="1"/>
    <col min="25" max="25" width="20.42578125" style="96" bestFit="1" customWidth="1"/>
    <col min="26" max="26" width="13.28515625" style="96" bestFit="1" customWidth="1"/>
    <col min="27" max="27" width="19" style="96" bestFit="1" customWidth="1"/>
    <col min="28" max="28" width="23.140625" style="85" bestFit="1" customWidth="1"/>
    <col min="29" max="29" width="18.5703125" style="85" bestFit="1" customWidth="1"/>
    <col min="30" max="30" width="13.28515625" style="96" bestFit="1" customWidth="1"/>
    <col min="31" max="31" width="9.140625" style="96"/>
  </cols>
  <sheetData>
    <row r="1" spans="1:31" ht="56.25" customHeight="1" x14ac:dyDescent="0.25">
      <c r="A1" s="63" t="s">
        <v>220</v>
      </c>
      <c r="B1" s="64" t="s">
        <v>788</v>
      </c>
      <c r="C1" s="65" t="s">
        <v>789</v>
      </c>
      <c r="D1" s="66" t="s">
        <v>766</v>
      </c>
      <c r="E1" s="64" t="s">
        <v>767</v>
      </c>
      <c r="F1" s="64" t="s">
        <v>768</v>
      </c>
      <c r="G1" s="64" t="s">
        <v>769</v>
      </c>
      <c r="H1" s="64" t="s">
        <v>770</v>
      </c>
      <c r="I1" s="64" t="s">
        <v>771</v>
      </c>
      <c r="J1" s="64" t="s">
        <v>772</v>
      </c>
      <c r="K1" s="64" t="s">
        <v>773</v>
      </c>
      <c r="L1" s="64" t="s">
        <v>775</v>
      </c>
      <c r="M1" s="64" t="s">
        <v>776</v>
      </c>
      <c r="N1" s="64" t="s">
        <v>774</v>
      </c>
      <c r="O1" s="65" t="s">
        <v>790</v>
      </c>
      <c r="P1" s="64" t="s">
        <v>780</v>
      </c>
      <c r="Q1" s="67" t="s">
        <v>784</v>
      </c>
      <c r="R1" s="67" t="s">
        <v>785</v>
      </c>
      <c r="S1" s="65" t="s">
        <v>782</v>
      </c>
      <c r="T1" s="67" t="s">
        <v>783</v>
      </c>
      <c r="U1" s="65" t="s">
        <v>786</v>
      </c>
      <c r="V1" s="65" t="s">
        <v>796</v>
      </c>
      <c r="W1" s="81" t="s">
        <v>798</v>
      </c>
      <c r="X1" s="86" t="s">
        <v>794</v>
      </c>
      <c r="Y1" s="87" t="s">
        <v>795</v>
      </c>
      <c r="Z1" s="87" t="s">
        <v>792</v>
      </c>
      <c r="AA1" s="87" t="s">
        <v>781</v>
      </c>
      <c r="AB1" s="86" t="s">
        <v>801</v>
      </c>
      <c r="AC1" s="88" t="s">
        <v>800</v>
      </c>
      <c r="AD1" s="87" t="s">
        <v>787</v>
      </c>
      <c r="AE1" s="87" t="s">
        <v>802</v>
      </c>
    </row>
    <row r="2" spans="1:31" x14ac:dyDescent="0.25">
      <c r="A2" s="59" t="s">
        <v>221</v>
      </c>
      <c r="B2" s="57" t="s">
        <v>543</v>
      </c>
      <c r="C2" s="61">
        <v>178</v>
      </c>
      <c r="D2" s="57">
        <f>COUNTIFS(Table18[Winner],tb_Matches_Analytics!$A2,Table18[Year],tb_Matches_Analytics!D$1)</f>
        <v>9</v>
      </c>
      <c r="E2" s="57">
        <f>COUNTIFS(Table18[Winner],tb_Matches_Analytics!$A2,Table18[Year],tb_Matches_Analytics!E$1)</f>
        <v>8</v>
      </c>
      <c r="F2" s="57">
        <f>COUNTIFS(Table18[Winner],tb_Matches_Analytics!$A2,Table18[Year],tb_Matches_Analytics!F$1)</f>
        <v>9</v>
      </c>
      <c r="G2" s="57">
        <f>COUNTIFS(Table18[Winner],tb_Matches_Analytics!$A2,Table18[Year],tb_Matches_Analytics!G$1)</f>
        <v>11</v>
      </c>
      <c r="H2" s="57">
        <f>COUNTIFS(Table18[Winner],tb_Matches_Analytics!$A2,Table18[Year],tb_Matches_Analytics!H$1)</f>
        <v>10</v>
      </c>
      <c r="I2" s="57">
        <f>COUNTIFS(Table18[Winner],tb_Matches_Analytics!$A2,Table18[Year],tb_Matches_Analytics!I$1)</f>
        <v>12</v>
      </c>
      <c r="J2" s="57">
        <f>COUNTIFS(Table18[Winner],tb_Matches_Analytics!$A2,Table18[Year],tb_Matches_Analytics!J$1)</f>
        <v>10</v>
      </c>
      <c r="K2" s="57">
        <f>COUNTIFS(Table18[Winner],tb_Matches_Analytics!$A2,Table18[Year],tb_Matches_Analytics!K$1)</f>
        <v>10</v>
      </c>
      <c r="L2" s="57">
        <f>COUNTIFS(Table18[Winner],tb_Matches_Analytics!$A2,Table18[Year],tb_Matches_Analytics!L$1)</f>
        <v>0</v>
      </c>
      <c r="M2" s="57">
        <f>COUNTIFS(Table18[Winner],tb_Matches_Analytics!$A2,Table18[Year],tb_Matches_Analytics!M$1)</f>
        <v>0</v>
      </c>
      <c r="N2" s="57">
        <f>COUNTIFS(Table18[Winner],tb_Matches_Analytics!$A2,Table18[Year],tb_Matches_Analytics!N$1)</f>
        <v>11</v>
      </c>
      <c r="O2" s="61">
        <f>COUNTIFS(Table18[Winner],tb_Matches_Analytics!A2)</f>
        <v>106</v>
      </c>
      <c r="P2" s="61">
        <f>COUNTIFS(Table18[Toss_win_Team],A2)</f>
        <v>97</v>
      </c>
      <c r="Q2" s="61">
        <f>COUNTIFS(Table18[Winner],tb_Matches_Analytics!A2,Table18[Toss_win_Team],tb_Matches_Analytics!A2)</f>
        <v>61</v>
      </c>
      <c r="R2" s="61">
        <f t="shared" ref="R2:R12" si="0">P2-Q2</f>
        <v>36</v>
      </c>
      <c r="S2" s="61">
        <f>COUNTIFS(Table18[Toss_Decision],"Bat",Table18[Toss_win_Team],tb_Matches_Analytics!A2)</f>
        <v>51</v>
      </c>
      <c r="T2" s="61">
        <f>P2-S2</f>
        <v>46</v>
      </c>
      <c r="U2" s="61">
        <f>COUNTIFS(Table18[Toss_Decision],"bat",Table18[Winner],tb_Matches_Analytics!A2)</f>
        <v>55</v>
      </c>
      <c r="V2" s="61">
        <f>COUNTIFS(Table18[Toss_Decision],"field",Table18[Winner],tb_Matches_Analytics!A2)</f>
        <v>51</v>
      </c>
      <c r="W2" s="82">
        <f>tbl_Match_Analytics[[#This Row],[Toss_win
_Match_win]]/tbl_Match_Analytics[[#This Row],[Toss win ]] *100</f>
        <v>62.886597938144327</v>
      </c>
      <c r="X2" s="89">
        <f>tbl_Match_Analytics[[#This Row],[Batting_first_
Match_win]]/tbl_Match_Analytics[[#This Row],[Toss win ]]*100</f>
        <v>56.701030927835049</v>
      </c>
      <c r="Y2" s="89">
        <f>tbl_Match_Analytics[[#This Row],[Bowling_First_
match_win]]/tbl_Match_Analytics[[#This Row],[Toss win ]]*100</f>
        <v>52.577319587628871</v>
      </c>
      <c r="Z2" s="89">
        <f>tbl_Match_Analytics[[#This Row],[Toss win ]]/tbl_Match_Analytics[[#This Row],[Number_of_matches_Played]]*100</f>
        <v>54.49438202247191</v>
      </c>
      <c r="AA2" s="89">
        <f>tbl_Match_Analytics[[#This Row],[Toss_win
_Match_win]]/tbl_Match_Analytics[[#This Row],[Toss win ]]*100</f>
        <v>62.886597938144327</v>
      </c>
      <c r="AB2" s="90">
        <f>COUNTIFS(Table18[Winner],tb_Matches_Analytics!A2,Table18[City],tb_Matches_Analytics!B2)</f>
        <v>40</v>
      </c>
      <c r="AC2" s="91">
        <f>COUNTIFS(Table18[City],tb_Matches_Analytics!B2)</f>
        <v>57</v>
      </c>
      <c r="AD2" s="92">
        <f>(tbl_Match_Analytics[[#This Row],[Total_number_
of_
matches_win]]/tbl_Match_Analytics[[#This Row],[Number_of_matches_Played]])*100</f>
        <v>59.550561797752813</v>
      </c>
      <c r="AE2" s="93">
        <f>tbl_Match_Analytics[[#This Row],[Number_of_matches_
win_at_home_ground]]/tbl_Match_Analytics[[#This Row],[Total_matches_
at_home_ground]]*100</f>
        <v>70.175438596491219</v>
      </c>
    </row>
    <row r="3" spans="1:31" x14ac:dyDescent="0.25">
      <c r="A3" s="60" t="s">
        <v>242</v>
      </c>
      <c r="B3" s="62" t="s">
        <v>517</v>
      </c>
      <c r="C3" s="61">
        <v>194</v>
      </c>
      <c r="D3" s="58">
        <f>COUNTIFS(Table18[Winner],tb_Matches_Analytics!$A3,Table18[Year],tb_Matches_Analytics!D$1)</f>
        <v>7</v>
      </c>
      <c r="E3" s="58">
        <f>COUNTIFS(Table18[Winner],tb_Matches_Analytics!$A3,Table18[Year],tb_Matches_Analytics!E$1)</f>
        <v>10</v>
      </c>
      <c r="F3" s="58">
        <f>COUNTIFS(Table18[Winner],tb_Matches_Analytics!$A3,Table18[Year],tb_Matches_Analytics!F$1)</f>
        <v>7</v>
      </c>
      <c r="G3" s="58">
        <f>COUNTIFS(Table18[Winner],tb_Matches_Analytics!$A3,Table18[Year],tb_Matches_Analytics!G$1)</f>
        <v>4</v>
      </c>
      <c r="H3" s="58">
        <f>COUNTIFS(Table18[Winner],tb_Matches_Analytics!$A3,Table18[Year],tb_Matches_Analytics!H$1)</f>
        <v>11</v>
      </c>
      <c r="I3" s="58">
        <f>COUNTIFS(Table18[Winner],tb_Matches_Analytics!$A3,Table18[Year],tb_Matches_Analytics!I$1)</f>
        <v>3</v>
      </c>
      <c r="J3" s="58">
        <f>COUNTIFS(Table18[Winner],tb_Matches_Analytics!$A3,Table18[Year],tb_Matches_Analytics!J$1)</f>
        <v>2</v>
      </c>
      <c r="K3" s="58">
        <f>COUNTIFS(Table18[Winner],tb_Matches_Analytics!$A3,Table18[Year],tb_Matches_Analytics!K$1)</f>
        <v>5</v>
      </c>
      <c r="L3" s="58">
        <f>COUNTIFS(Table18[Winner],tb_Matches_Analytics!$A3,Table18[Year],tb_Matches_Analytics!L$1)</f>
        <v>7</v>
      </c>
      <c r="M3" s="58">
        <f>COUNTIFS(Table18[Winner],tb_Matches_Analytics!$A3,Table18[Year],tb_Matches_Analytics!M$1)</f>
        <v>6</v>
      </c>
      <c r="N3" s="58">
        <f>COUNTIFS(Table18[Winner],tb_Matches_Analytics!$A3,Table18[Year],tb_Matches_Analytics!N$1)</f>
        <v>5</v>
      </c>
      <c r="O3" s="61">
        <f>COUNTIFS(Table18[Winner],tb_Matches_Analytics!A3)</f>
        <v>86</v>
      </c>
      <c r="P3" s="61">
        <f>COUNTIFS(Table18[Toss_win_Team],A3)</f>
        <v>100</v>
      </c>
      <c r="Q3" s="61">
        <f>COUNTIFS(Table18[Winner],tb_Matches_Analytics!A3,Table18[Toss_win_Team],tb_Matches_Analytics!A3)</f>
        <v>45</v>
      </c>
      <c r="R3" s="61">
        <f t="shared" si="0"/>
        <v>55</v>
      </c>
      <c r="S3" s="61">
        <f>COUNTIFS(Table18[Toss_Decision],"Bat",Table18[Toss_win_Team],tb_Matches_Analytics!A3)</f>
        <v>36</v>
      </c>
      <c r="T3" s="61">
        <f t="shared" ref="T3:T12" si="1">P3-S3</f>
        <v>64</v>
      </c>
      <c r="U3" s="61">
        <f>COUNTIFS(Table18[Toss_Decision],"bat",Table18[Winner],tb_Matches_Analytics!A3)</f>
        <v>34</v>
      </c>
      <c r="V3" s="61">
        <f>COUNTIFS(Table18[Toss_Decision],"field",Table18[Winner],tb_Matches_Analytics!A3)</f>
        <v>52</v>
      </c>
      <c r="W3" s="82">
        <f>tbl_Match_Analytics[[#This Row],[Toss_win
_Match_win]]/tbl_Match_Analytics[[#This Row],[Toss win ]] *100</f>
        <v>45</v>
      </c>
      <c r="X3" s="90">
        <f>tbl_Match_Analytics[[#This Row],[Batting_first_
Match_win]]/tbl_Match_Analytics[[#This Row],[Toss win ]]*100</f>
        <v>34</v>
      </c>
      <c r="Y3" s="89">
        <f>tbl_Match_Analytics[[#This Row],[Bowling_First_
match_win]]/tbl_Match_Analytics[[#This Row],[Toss win ]]*100</f>
        <v>52</v>
      </c>
      <c r="Z3" s="89">
        <f>tbl_Match_Analytics[[#This Row],[Toss win ]]/tbl_Match_Analytics[[#This Row],[Number_of_matches_Played]]*100</f>
        <v>51.546391752577314</v>
      </c>
      <c r="AA3" s="89">
        <f>tbl_Match_Analytics[[#This Row],[Toss_win
_Match_win]]/tbl_Match_Analytics[[#This Row],[Toss win ]]*100</f>
        <v>45</v>
      </c>
      <c r="AB3" s="90">
        <f>COUNTIFS(Table18[Winner],tb_Matches_Analytics!A3,Table18[City],tb_Matches_Analytics!B3)</f>
        <v>31</v>
      </c>
      <c r="AC3" s="91">
        <f>COUNTIFS(Table18[City],tb_Matches_Analytics!B3)</f>
        <v>74</v>
      </c>
      <c r="AD3" s="92">
        <f>(tbl_Match_Analytics[[#This Row],[Total_number_
of_
matches_win]]/tbl_Match_Analytics[[#This Row],[Number_of_matches_Played]])*100</f>
        <v>44.329896907216494</v>
      </c>
      <c r="AE3" s="93">
        <f>tbl_Match_Analytics[[#This Row],[Number_of_matches_
win_at_home_ground]]/tbl_Match_Analytics[[#This Row],[Total_matches_
at_home_ground]]*100</f>
        <v>41.891891891891895</v>
      </c>
    </row>
    <row r="4" spans="1:31" x14ac:dyDescent="0.25">
      <c r="A4" s="59" t="s">
        <v>730</v>
      </c>
      <c r="B4" s="57" t="s">
        <v>511</v>
      </c>
      <c r="C4" s="61">
        <v>30</v>
      </c>
      <c r="D4" s="57">
        <f>COUNTIFS(Table18[Winner],tb_Matches_Analytics!$A4,Table18[Year],tb_Matches_Analytics!D$1)</f>
        <v>0</v>
      </c>
      <c r="E4" s="57">
        <f>COUNTIFS(Table18[Winner],tb_Matches_Analytics!$A4,Table18[Year],tb_Matches_Analytics!E$1)</f>
        <v>0</v>
      </c>
      <c r="F4" s="57">
        <f>COUNTIFS(Table18[Winner],tb_Matches_Analytics!$A4,Table18[Year],tb_Matches_Analytics!F$1)</f>
        <v>0</v>
      </c>
      <c r="G4" s="57">
        <f>COUNTIFS(Table18[Winner],tb_Matches_Analytics!$A4,Table18[Year],tb_Matches_Analytics!G$1)</f>
        <v>0</v>
      </c>
      <c r="H4" s="57">
        <f>COUNTIFS(Table18[Winner],tb_Matches_Analytics!$A4,Table18[Year],tb_Matches_Analytics!H$1)</f>
        <v>0</v>
      </c>
      <c r="I4" s="57">
        <f>COUNTIFS(Table18[Winner],tb_Matches_Analytics!$A4,Table18[Year],tb_Matches_Analytics!I$1)</f>
        <v>0</v>
      </c>
      <c r="J4" s="57">
        <f>COUNTIFS(Table18[Winner],tb_Matches_Analytics!$A4,Table18[Year],tb_Matches_Analytics!J$1)</f>
        <v>0</v>
      </c>
      <c r="K4" s="57">
        <f>COUNTIFS(Table18[Winner],tb_Matches_Analytics!$A4,Table18[Year],tb_Matches_Analytics!K$1)</f>
        <v>0</v>
      </c>
      <c r="L4" s="57">
        <f>COUNTIFS(Table18[Winner],tb_Matches_Analytics!$A4,Table18[Year],tb_Matches_Analytics!L$1)</f>
        <v>9</v>
      </c>
      <c r="M4" s="57">
        <f>COUNTIFS(Table18[Winner],tb_Matches_Analytics!$A4,Table18[Year],tb_Matches_Analytics!M$1)</f>
        <v>4</v>
      </c>
      <c r="N4" s="57">
        <f>COUNTIFS(Table18[Winner],tb_Matches_Analytics!$A4,Table18[Year],tb_Matches_Analytics!N$1)</f>
        <v>0</v>
      </c>
      <c r="O4" s="61">
        <f>COUNTIFS(Table18[Winner],tb_Matches_Analytics!A4)</f>
        <v>13</v>
      </c>
      <c r="P4" s="61">
        <f>COUNTIFS(Table18[Toss_win_Team],A4)</f>
        <v>15</v>
      </c>
      <c r="Q4" s="61">
        <f>COUNTIFS(Table18[Winner],tb_Matches_Analytics!A4,Table18[Toss_win_Team],tb_Matches_Analytics!A4)</f>
        <v>10</v>
      </c>
      <c r="R4" s="61">
        <f t="shared" si="0"/>
        <v>5</v>
      </c>
      <c r="S4" s="61">
        <f>COUNTIFS(Table18[Toss_Decision],"Bat",Table18[Toss_win_Team],tb_Matches_Analytics!A4)</f>
        <v>1</v>
      </c>
      <c r="T4" s="61">
        <f t="shared" si="1"/>
        <v>14</v>
      </c>
      <c r="U4" s="61">
        <f>COUNTIFS(Table18[Toss_Decision],"bat",Table18[Winner],tb_Matches_Analytics!A4)</f>
        <v>2</v>
      </c>
      <c r="V4" s="61">
        <f>COUNTIFS(Table18[Toss_Decision],"field",Table18[Winner],tb_Matches_Analytics!A4)</f>
        <v>11</v>
      </c>
      <c r="W4" s="82">
        <f>tbl_Match_Analytics[[#This Row],[Toss_win
_Match_win]]/tbl_Match_Analytics[[#This Row],[Toss win ]] *100</f>
        <v>66.666666666666657</v>
      </c>
      <c r="X4" s="90">
        <f>tbl_Match_Analytics[[#This Row],[Batting_first_
Match_win]]/tbl_Match_Analytics[[#This Row],[Toss win ]]*100</f>
        <v>13.333333333333334</v>
      </c>
      <c r="Y4" s="89">
        <f>tbl_Match_Analytics[[#This Row],[Bowling_First_
match_win]]/tbl_Match_Analytics[[#This Row],[Toss win ]]*100</f>
        <v>73.333333333333329</v>
      </c>
      <c r="Z4" s="89">
        <f>tbl_Match_Analytics[[#This Row],[Toss win ]]/tbl_Match_Analytics[[#This Row],[Number_of_matches_Played]]*100</f>
        <v>50</v>
      </c>
      <c r="AA4" s="89">
        <f>tbl_Match_Analytics[[#This Row],[Toss_win
_Match_win]]/tbl_Match_Analytics[[#This Row],[Toss win ]]*100</f>
        <v>66.666666666666657</v>
      </c>
      <c r="AB4" s="90">
        <f>COUNTIFS(Table18[Winner],tb_Matches_Analytics!A4,Table18[City],tb_Matches_Analytics!B4)</f>
        <v>2</v>
      </c>
      <c r="AC4" s="91">
        <f>COUNTIFS(Table18[City],tb_Matches_Analytics!B4)</f>
        <v>56</v>
      </c>
      <c r="AD4" s="92">
        <f>(tbl_Match_Analytics[[#This Row],[Total_number_
of_
matches_win]]/tbl_Match_Analytics[[#This Row],[Number_of_matches_Played]])*100</f>
        <v>43.333333333333336</v>
      </c>
      <c r="AE4" s="93">
        <f>tbl_Match_Analytics[[#This Row],[Number_of_matches_
win_at_home_ground]]/tbl_Match_Analytics[[#This Row],[Total_matches_
at_home_ground]]*100</f>
        <v>3.5714285714285712</v>
      </c>
    </row>
    <row r="5" spans="1:31" x14ac:dyDescent="0.25">
      <c r="A5" s="60" t="s">
        <v>660</v>
      </c>
      <c r="B5" s="62" t="s">
        <v>658</v>
      </c>
      <c r="C5" s="61">
        <v>14</v>
      </c>
      <c r="D5" s="58">
        <f>COUNTIFS(Table18[Winner],tb_Matches_Analytics!$A5,Table18[Year],tb_Matches_Analytics!D$1)</f>
        <v>0</v>
      </c>
      <c r="E5" s="58">
        <f>COUNTIFS(Table18[Winner],tb_Matches_Analytics!$A5,Table18[Year],tb_Matches_Analytics!E$1)</f>
        <v>0</v>
      </c>
      <c r="F5" s="58">
        <f>COUNTIFS(Table18[Winner],tb_Matches_Analytics!$A5,Table18[Year],tb_Matches_Analytics!F$1)</f>
        <v>0</v>
      </c>
      <c r="G5" s="58">
        <f>COUNTIFS(Table18[Winner],tb_Matches_Analytics!$A5,Table18[Year],tb_Matches_Analytics!G$1)</f>
        <v>6</v>
      </c>
      <c r="H5" s="58">
        <f>COUNTIFS(Table18[Winner],tb_Matches_Analytics!$A5,Table18[Year],tb_Matches_Analytics!H$1)</f>
        <v>0</v>
      </c>
      <c r="I5" s="58">
        <f>COUNTIFS(Table18[Winner],tb_Matches_Analytics!$A5,Table18[Year],tb_Matches_Analytics!I$1)</f>
        <v>0</v>
      </c>
      <c r="J5" s="58">
        <f>COUNTIFS(Table18[Winner],tb_Matches_Analytics!$A5,Table18[Year],tb_Matches_Analytics!J$1)</f>
        <v>0</v>
      </c>
      <c r="K5" s="58">
        <f>COUNTIFS(Table18[Winner],tb_Matches_Analytics!$A5,Table18[Year],tb_Matches_Analytics!K$1)</f>
        <v>0</v>
      </c>
      <c r="L5" s="58">
        <f>COUNTIFS(Table18[Winner],tb_Matches_Analytics!$A5,Table18[Year],tb_Matches_Analytics!L$1)</f>
        <v>0</v>
      </c>
      <c r="M5" s="58">
        <f>COUNTIFS(Table18[Winner],tb_Matches_Analytics!$A5,Table18[Year],tb_Matches_Analytics!M$1)</f>
        <v>0</v>
      </c>
      <c r="N5" s="58">
        <f>COUNTIFS(Table18[Winner],tb_Matches_Analytics!$A5,Table18[Year],tb_Matches_Analytics!N$1)</f>
        <v>0</v>
      </c>
      <c r="O5" s="61">
        <f>COUNTIFS(Table18[Winner],tb_Matches_Analytics!A5)</f>
        <v>6</v>
      </c>
      <c r="P5" s="61">
        <f>COUNTIFS(Table18[Toss_win_Team],A5)</f>
        <v>8</v>
      </c>
      <c r="Q5" s="61">
        <f>COUNTIFS(Table18[Winner],tb_Matches_Analytics!A5,Table18[Toss_win_Team],tb_Matches_Analytics!A5)</f>
        <v>4</v>
      </c>
      <c r="R5" s="61">
        <f t="shared" si="0"/>
        <v>4</v>
      </c>
      <c r="S5" s="61">
        <f>COUNTIFS(Table18[Toss_Decision],"Bat",Table18[Toss_win_Team],tb_Matches_Analytics!A5)</f>
        <v>3</v>
      </c>
      <c r="T5" s="61">
        <f t="shared" si="1"/>
        <v>5</v>
      </c>
      <c r="U5" s="61">
        <f>COUNTIFS(Table18[Toss_Decision],"bat",Table18[Winner],tb_Matches_Analytics!A5)</f>
        <v>0</v>
      </c>
      <c r="V5" s="61">
        <f>COUNTIFS(Table18[Toss_Decision],"field",Table18[Winner],tb_Matches_Analytics!A5)</f>
        <v>6</v>
      </c>
      <c r="W5" s="82">
        <f>tbl_Match_Analytics[[#This Row],[Toss_win
_Match_win]]/tbl_Match_Analytics[[#This Row],[Toss win ]] *100</f>
        <v>50</v>
      </c>
      <c r="X5" s="90">
        <f>tbl_Match_Analytics[[#This Row],[Batting_first_
Match_win]]/tbl_Match_Analytics[[#This Row],[Toss win ]]*100</f>
        <v>0</v>
      </c>
      <c r="Y5" s="89">
        <f>tbl_Match_Analytics[[#This Row],[Bowling_First_
match_win]]/tbl_Match_Analytics[[#This Row],[Toss win ]]*100</f>
        <v>75</v>
      </c>
      <c r="Z5" s="89">
        <f>tbl_Match_Analytics[[#This Row],[Toss win ]]/tbl_Match_Analytics[[#This Row],[Number_of_matches_Played]]*100</f>
        <v>57.142857142857139</v>
      </c>
      <c r="AA5" s="89">
        <f>tbl_Match_Analytics[[#This Row],[Toss_win
_Match_win]]/tbl_Match_Analytics[[#This Row],[Toss win ]]*100</f>
        <v>50</v>
      </c>
      <c r="AB5" s="90">
        <f>COUNTIFS(Table18[Winner],tb_Matches_Analytics!A5,Table18[City],tb_Matches_Analytics!B5)</f>
        <v>2</v>
      </c>
      <c r="AC5" s="91">
        <f>COUNTIFS(Table18[City],tb_Matches_Analytics!B5)</f>
        <v>5</v>
      </c>
      <c r="AD5" s="92">
        <f>(tbl_Match_Analytics[[#This Row],[Total_number_
of_
matches_win]]/tbl_Match_Analytics[[#This Row],[Number_of_matches_Played]])*100</f>
        <v>42.857142857142854</v>
      </c>
      <c r="AE5" s="93">
        <f>tbl_Match_Analytics[[#This Row],[Number_of_matches_
win_at_home_ground]]/tbl_Match_Analytics[[#This Row],[Total_matches_
at_home_ground]]*100</f>
        <v>40</v>
      </c>
    </row>
    <row r="6" spans="1:31" x14ac:dyDescent="0.25">
      <c r="A6" s="59" t="s">
        <v>259</v>
      </c>
      <c r="B6" s="57" t="s">
        <v>529</v>
      </c>
      <c r="C6" s="61">
        <v>192</v>
      </c>
      <c r="D6" s="57">
        <f>COUNTIFS(Table18[Winner],tb_Matches_Analytics!$A6,Table18[Year],tb_Matches_Analytics!D$1)</f>
        <v>6</v>
      </c>
      <c r="E6" s="57">
        <f>COUNTIFS(Table18[Winner],tb_Matches_Analytics!$A6,Table18[Year],tb_Matches_Analytics!E$1)</f>
        <v>3</v>
      </c>
      <c r="F6" s="57">
        <f>COUNTIFS(Table18[Winner],tb_Matches_Analytics!$A6,Table18[Year],tb_Matches_Analytics!F$1)</f>
        <v>7</v>
      </c>
      <c r="G6" s="57">
        <f>COUNTIFS(Table18[Winner],tb_Matches_Analytics!$A6,Table18[Year],tb_Matches_Analytics!G$1)</f>
        <v>8</v>
      </c>
      <c r="H6" s="57">
        <f>COUNTIFS(Table18[Winner],tb_Matches_Analytics!$A6,Table18[Year],tb_Matches_Analytics!H$1)</f>
        <v>12</v>
      </c>
      <c r="I6" s="57">
        <f>COUNTIFS(Table18[Winner],tb_Matches_Analytics!$A6,Table18[Year],tb_Matches_Analytics!I$1)</f>
        <v>6</v>
      </c>
      <c r="J6" s="57">
        <f>COUNTIFS(Table18[Winner],tb_Matches_Analytics!$A6,Table18[Year],tb_Matches_Analytics!J$1)</f>
        <v>11</v>
      </c>
      <c r="K6" s="57">
        <f>COUNTIFS(Table18[Winner],tb_Matches_Analytics!$A6,Table18[Year],tb_Matches_Analytics!K$1)</f>
        <v>7</v>
      </c>
      <c r="L6" s="57">
        <f>COUNTIFS(Table18[Winner],tb_Matches_Analytics!$A6,Table18[Year],tb_Matches_Analytics!L$1)</f>
        <v>8</v>
      </c>
      <c r="M6" s="57">
        <f>COUNTIFS(Table18[Winner],tb_Matches_Analytics!$A6,Table18[Year],tb_Matches_Analytics!M$1)</f>
        <v>9</v>
      </c>
      <c r="N6" s="57">
        <f>COUNTIFS(Table18[Winner],tb_Matches_Analytics!$A6,Table18[Year],tb_Matches_Analytics!N$1)</f>
        <v>9</v>
      </c>
      <c r="O6" s="61">
        <f>COUNTIFS(Table18[Winner],tb_Matches_Analytics!A6)</f>
        <v>99</v>
      </c>
      <c r="P6" s="61">
        <f>COUNTIFS(Table18[Toss_win_Team],A6)</f>
        <v>98</v>
      </c>
      <c r="Q6" s="61">
        <f>COUNTIFS(Table18[Winner],tb_Matches_Analytics!A6,Table18[Toss_win_Team],tb_Matches_Analytics!A6)</f>
        <v>55</v>
      </c>
      <c r="R6" s="61">
        <f t="shared" si="0"/>
        <v>43</v>
      </c>
      <c r="S6" s="61">
        <f>COUNTIFS(Table18[Toss_Decision],"Bat",Table18[Toss_win_Team],tb_Matches_Analytics!A6)</f>
        <v>34</v>
      </c>
      <c r="T6" s="61">
        <f t="shared" si="1"/>
        <v>64</v>
      </c>
      <c r="U6" s="61">
        <f>COUNTIFS(Table18[Toss_Decision],"bat",Table18[Winner],tb_Matches_Analytics!A6)</f>
        <v>38</v>
      </c>
      <c r="V6" s="61">
        <f>COUNTIFS(Table18[Toss_Decision],"field",Table18[Winner],tb_Matches_Analytics!A6)</f>
        <v>61</v>
      </c>
      <c r="W6" s="82">
        <f>tbl_Match_Analytics[[#This Row],[Toss_win
_Match_win]]/tbl_Match_Analytics[[#This Row],[Toss win ]] *100</f>
        <v>56.12244897959183</v>
      </c>
      <c r="X6" s="90">
        <f>tbl_Match_Analytics[[#This Row],[Batting_first_
Match_win]]/tbl_Match_Analytics[[#This Row],[Toss win ]]*100</f>
        <v>38.775510204081634</v>
      </c>
      <c r="Y6" s="89">
        <f>tbl_Match_Analytics[[#This Row],[Bowling_First_
match_win]]/tbl_Match_Analytics[[#This Row],[Toss win ]]*100</f>
        <v>62.244897959183675</v>
      </c>
      <c r="Z6" s="89">
        <f>tbl_Match_Analytics[[#This Row],[Toss win ]]/tbl_Match_Analytics[[#This Row],[Number_of_matches_Played]]*100</f>
        <v>51.041666666666664</v>
      </c>
      <c r="AA6" s="89">
        <f>tbl_Match_Analytics[[#This Row],[Toss_win
_Match_win]]/tbl_Match_Analytics[[#This Row],[Toss win ]]*100</f>
        <v>56.12244897959183</v>
      </c>
      <c r="AB6" s="90">
        <f>COUNTIFS(Table18[Winner],tb_Matches_Analytics!A6,Table18[City],tb_Matches_Analytics!B6)</f>
        <v>45</v>
      </c>
      <c r="AC6" s="91">
        <f>COUNTIFS(Table18[City],tb_Matches_Analytics!B6)</f>
        <v>77</v>
      </c>
      <c r="AD6" s="92">
        <f>(tbl_Match_Analytics[[#This Row],[Total_number_
of_
matches_win]]/tbl_Match_Analytics[[#This Row],[Number_of_matches_Played]])*100</f>
        <v>51.5625</v>
      </c>
      <c r="AE6" s="93">
        <f>tbl_Match_Analytics[[#This Row],[Number_of_matches_
win_at_home_ground]]/tbl_Match_Analytics[[#This Row],[Total_matches_
at_home_ground]]*100</f>
        <v>58.441558441558442</v>
      </c>
    </row>
    <row r="7" spans="1:31" x14ac:dyDescent="0.25">
      <c r="A7" s="60" t="s">
        <v>275</v>
      </c>
      <c r="B7" s="62" t="s">
        <v>524</v>
      </c>
      <c r="C7" s="61">
        <v>203</v>
      </c>
      <c r="D7" s="58">
        <f>COUNTIFS(Table18[Winner],tb_Matches_Analytics!$A7,Table18[Year],tb_Matches_Analytics!D$1)</f>
        <v>7</v>
      </c>
      <c r="E7" s="58">
        <f>COUNTIFS(Table18[Winner],tb_Matches_Analytics!$A7,Table18[Year],tb_Matches_Analytics!E$1)</f>
        <v>5</v>
      </c>
      <c r="F7" s="58">
        <f>COUNTIFS(Table18[Winner],tb_Matches_Analytics!$A7,Table18[Year],tb_Matches_Analytics!F$1)</f>
        <v>11</v>
      </c>
      <c r="G7" s="58">
        <f>COUNTIFS(Table18[Winner],tb_Matches_Analytics!$A7,Table18[Year],tb_Matches_Analytics!G$1)</f>
        <v>10</v>
      </c>
      <c r="H7" s="58">
        <f>COUNTIFS(Table18[Winner],tb_Matches_Analytics!$A7,Table18[Year],tb_Matches_Analytics!H$1)</f>
        <v>10</v>
      </c>
      <c r="I7" s="58">
        <f>COUNTIFS(Table18[Winner],tb_Matches_Analytics!$A7,Table18[Year],tb_Matches_Analytics!I$1)</f>
        <v>13</v>
      </c>
      <c r="J7" s="58">
        <f>COUNTIFS(Table18[Winner],tb_Matches_Analytics!$A7,Table18[Year],tb_Matches_Analytics!J$1)</f>
        <v>7</v>
      </c>
      <c r="K7" s="58">
        <f>COUNTIFS(Table18[Winner],tb_Matches_Analytics!$A7,Table18[Year],tb_Matches_Analytics!K$1)</f>
        <v>10</v>
      </c>
      <c r="L7" s="58">
        <f>COUNTIFS(Table18[Winner],tb_Matches_Analytics!$A7,Table18[Year],tb_Matches_Analytics!L$1)</f>
        <v>7</v>
      </c>
      <c r="M7" s="58">
        <f>COUNTIFS(Table18[Winner],tb_Matches_Analytics!$A7,Table18[Year],tb_Matches_Analytics!M$1)</f>
        <v>12</v>
      </c>
      <c r="N7" s="58">
        <f>COUNTIFS(Table18[Winner],tb_Matches_Analytics!$A7,Table18[Year],tb_Matches_Analytics!N$1)</f>
        <v>6</v>
      </c>
      <c r="O7" s="61">
        <f>COUNTIFS(Table18[Winner],tb_Matches_Analytics!A7)</f>
        <v>120</v>
      </c>
      <c r="P7" s="61">
        <f>COUNTIFS(Table18[Toss_win_Team],A7)</f>
        <v>106</v>
      </c>
      <c r="Q7" s="61">
        <f>COUNTIFS(Table18[Winner],tb_Matches_Analytics!A7,Table18[Toss_win_Team],tb_Matches_Analytics!A7)</f>
        <v>61</v>
      </c>
      <c r="R7" s="61">
        <f t="shared" si="0"/>
        <v>45</v>
      </c>
      <c r="S7" s="61">
        <f>COUNTIFS(Table18[Toss_Decision],"Bat",Table18[Toss_win_Team],tb_Matches_Analytics!A7)</f>
        <v>48</v>
      </c>
      <c r="T7" s="61">
        <f t="shared" si="1"/>
        <v>58</v>
      </c>
      <c r="U7" s="61">
        <f>COUNTIFS(Table18[Toss_Decision],"bat",Table18[Winner],tb_Matches_Analytics!A7)</f>
        <v>50</v>
      </c>
      <c r="V7" s="61">
        <f>COUNTIFS(Table18[Toss_Decision],"field",Table18[Winner],tb_Matches_Analytics!A7)</f>
        <v>70</v>
      </c>
      <c r="W7" s="82">
        <f>tbl_Match_Analytics[[#This Row],[Toss_win
_Match_win]]/tbl_Match_Analytics[[#This Row],[Toss win ]] *100</f>
        <v>57.547169811320757</v>
      </c>
      <c r="X7" s="90">
        <f>tbl_Match_Analytics[[#This Row],[Batting_first_
Match_win]]/tbl_Match_Analytics[[#This Row],[Toss win ]]*100</f>
        <v>47.169811320754718</v>
      </c>
      <c r="Y7" s="89">
        <f>tbl_Match_Analytics[[#This Row],[Bowling_First_
match_win]]/tbl_Match_Analytics[[#This Row],[Toss win ]]*100</f>
        <v>66.037735849056602</v>
      </c>
      <c r="Z7" s="89">
        <f>tbl_Match_Analytics[[#This Row],[Toss win ]]/tbl_Match_Analytics[[#This Row],[Number_of_matches_Played]]*100</f>
        <v>52.216748768472911</v>
      </c>
      <c r="AA7" s="89">
        <f>tbl_Match_Analytics[[#This Row],[Toss_win
_Match_win]]/tbl_Match_Analytics[[#This Row],[Toss win ]]*100</f>
        <v>57.547169811320757</v>
      </c>
      <c r="AB7" s="90">
        <f>COUNTIFS(Table18[Winner],tb_Matches_Analytics!A7,Table18[City],tb_Matches_Analytics!B7)</f>
        <v>53</v>
      </c>
      <c r="AC7" s="91">
        <f>COUNTIFS(Table18[City],tb_Matches_Analytics!B7)</f>
        <v>101</v>
      </c>
      <c r="AD7" s="92">
        <f>(tbl_Match_Analytics[[#This Row],[Total_number_
of_
matches_win]]/tbl_Match_Analytics[[#This Row],[Number_of_matches_Played]])*100</f>
        <v>59.11330049261084</v>
      </c>
      <c r="AE7" s="93">
        <f>tbl_Match_Analytics[[#This Row],[Number_of_matches_
win_at_home_ground]]/tbl_Match_Analytics[[#This Row],[Total_matches_
at_home_ground]]*100</f>
        <v>52.475247524752476</v>
      </c>
    </row>
    <row r="8" spans="1:31" x14ac:dyDescent="0.25">
      <c r="A8" s="59" t="s">
        <v>285</v>
      </c>
      <c r="B8" s="57" t="s">
        <v>675</v>
      </c>
      <c r="C8" s="61">
        <v>190</v>
      </c>
      <c r="D8" s="57">
        <f>COUNTIFS(Table18[Winner],tb_Matches_Analytics!$A8,Table18[Year],tb_Matches_Analytics!D$1)</f>
        <v>10</v>
      </c>
      <c r="E8" s="57">
        <f>COUNTIFS(Table18[Winner],tb_Matches_Analytics!$A8,Table18[Year],tb_Matches_Analytics!E$1)</f>
        <v>7</v>
      </c>
      <c r="F8" s="57">
        <f>COUNTIFS(Table18[Winner],tb_Matches_Analytics!$A8,Table18[Year],tb_Matches_Analytics!F$1)</f>
        <v>4</v>
      </c>
      <c r="G8" s="57">
        <f>COUNTIFS(Table18[Winner],tb_Matches_Analytics!$A8,Table18[Year],tb_Matches_Analytics!G$1)</f>
        <v>7</v>
      </c>
      <c r="H8" s="57">
        <f>COUNTIFS(Table18[Winner],tb_Matches_Analytics!$A8,Table18[Year],tb_Matches_Analytics!H$1)</f>
        <v>8</v>
      </c>
      <c r="I8" s="57">
        <f>COUNTIFS(Table18[Winner],tb_Matches_Analytics!$A8,Table18[Year],tb_Matches_Analytics!I$1)</f>
        <v>8</v>
      </c>
      <c r="J8" s="57">
        <f>COUNTIFS(Table18[Winner],tb_Matches_Analytics!$A8,Table18[Year],tb_Matches_Analytics!J$1)</f>
        <v>12</v>
      </c>
      <c r="K8" s="57">
        <f>COUNTIFS(Table18[Winner],tb_Matches_Analytics!$A8,Table18[Year],tb_Matches_Analytics!K$1)</f>
        <v>3</v>
      </c>
      <c r="L8" s="57">
        <f>COUNTIFS(Table18[Winner],tb_Matches_Analytics!$A8,Table18[Year],tb_Matches_Analytics!L$1)</f>
        <v>4</v>
      </c>
      <c r="M8" s="57">
        <f>COUNTIFS(Table18[Winner],tb_Matches_Analytics!$A8,Table18[Year],tb_Matches_Analytics!M$1)</f>
        <v>7</v>
      </c>
      <c r="N8" s="57">
        <f>COUNTIFS(Table18[Winner],tb_Matches_Analytics!$A8,Table18[Year],tb_Matches_Analytics!N$1)</f>
        <v>6</v>
      </c>
      <c r="O8" s="61">
        <f>COUNTIFS(Table18[Winner],tb_Matches_Analytics!A8)</f>
        <v>88</v>
      </c>
      <c r="P8" s="61">
        <f>COUNTIFS(Table18[Toss_win_Team],A8)</f>
        <v>85</v>
      </c>
      <c r="Q8" s="61">
        <f>COUNTIFS(Table18[Winner],tb_Matches_Analytics!A8,Table18[Toss_win_Team],tb_Matches_Analytics!A8)</f>
        <v>36</v>
      </c>
      <c r="R8" s="61">
        <f t="shared" si="0"/>
        <v>49</v>
      </c>
      <c r="S8" s="61">
        <f>COUNTIFS(Table18[Toss_Decision],"Bat",Table18[Toss_win_Team],tb_Matches_Analytics!A8)</f>
        <v>27</v>
      </c>
      <c r="T8" s="61">
        <f t="shared" si="1"/>
        <v>58</v>
      </c>
      <c r="U8" s="61">
        <f>COUNTIFS(Table18[Toss_Decision],"bat",Table18[Winner],tb_Matches_Analytics!A8)</f>
        <v>24</v>
      </c>
      <c r="V8" s="61">
        <f>COUNTIFS(Table18[Toss_Decision],"field",Table18[Winner],tb_Matches_Analytics!A8)</f>
        <v>64</v>
      </c>
      <c r="W8" s="82">
        <f>tbl_Match_Analytics[[#This Row],[Toss_win
_Match_win]]/tbl_Match_Analytics[[#This Row],[Toss win ]] *100</f>
        <v>42.352941176470587</v>
      </c>
      <c r="X8" s="90">
        <f>tbl_Match_Analytics[[#This Row],[Batting_first_
Match_win]]/tbl_Match_Analytics[[#This Row],[Toss win ]]*100</f>
        <v>28.235294117647058</v>
      </c>
      <c r="Y8" s="89">
        <f>tbl_Match_Analytics[[#This Row],[Bowling_First_
match_win]]/tbl_Match_Analytics[[#This Row],[Toss win ]]*100</f>
        <v>75.294117647058826</v>
      </c>
      <c r="Z8" s="89">
        <f>tbl_Match_Analytics[[#This Row],[Toss win ]]/tbl_Match_Analytics[[#This Row],[Number_of_matches_Played]]*100</f>
        <v>44.736842105263158</v>
      </c>
      <c r="AA8" s="89">
        <f>tbl_Match_Analytics[[#This Row],[Toss_win
_Match_win]]/tbl_Match_Analytics[[#This Row],[Toss win ]]*100</f>
        <v>42.352941176470587</v>
      </c>
      <c r="AB8" s="90">
        <f>COUNTIFS(Table18[Winner],tb_Matches_Analytics!A8,Table18[City],tb_Matches_Analytics!B8)</f>
        <v>4</v>
      </c>
      <c r="AC8" s="91">
        <f>COUNTIFS(Table18[City],tb_Matches_Analytics!B8)</f>
        <v>9</v>
      </c>
      <c r="AD8" s="92">
        <f>(tbl_Match_Analytics[[#This Row],[Total_number_
of_
matches_win]]/tbl_Match_Analytics[[#This Row],[Number_of_matches_Played]])*100</f>
        <v>46.315789473684212</v>
      </c>
      <c r="AE8" s="93">
        <f>tbl_Match_Analytics[[#This Row],[Number_of_matches_
win_at_home_ground]]/tbl_Match_Analytics[[#This Row],[Total_matches_
at_home_ground]]*100</f>
        <v>44.444444444444443</v>
      </c>
    </row>
    <row r="9" spans="1:31" x14ac:dyDescent="0.25">
      <c r="A9" s="60" t="s">
        <v>294</v>
      </c>
      <c r="B9" s="62" t="s">
        <v>535</v>
      </c>
      <c r="C9" s="61">
        <v>161</v>
      </c>
      <c r="D9" s="58">
        <f>COUNTIFS(Table18[Winner],tb_Matches_Analytics!$A9,Table18[Year],tb_Matches_Analytics!D$1)</f>
        <v>13</v>
      </c>
      <c r="E9" s="58">
        <f>COUNTIFS(Table18[Winner],tb_Matches_Analytics!$A9,Table18[Year],tb_Matches_Analytics!E$1)</f>
        <v>6</v>
      </c>
      <c r="F9" s="58">
        <f>COUNTIFS(Table18[Winner],tb_Matches_Analytics!$A9,Table18[Year],tb_Matches_Analytics!F$1)</f>
        <v>6</v>
      </c>
      <c r="G9" s="58">
        <f>COUNTIFS(Table18[Winner],tb_Matches_Analytics!$A9,Table18[Year],tb_Matches_Analytics!G$1)</f>
        <v>6</v>
      </c>
      <c r="H9" s="58">
        <f>COUNTIFS(Table18[Winner],tb_Matches_Analytics!$A9,Table18[Year],tb_Matches_Analytics!H$1)</f>
        <v>7</v>
      </c>
      <c r="I9" s="58">
        <f>COUNTIFS(Table18[Winner],tb_Matches_Analytics!$A9,Table18[Year],tb_Matches_Analytics!I$1)</f>
        <v>11</v>
      </c>
      <c r="J9" s="58">
        <f>COUNTIFS(Table18[Winner],tb_Matches_Analytics!$A9,Table18[Year],tb_Matches_Analytics!J$1)</f>
        <v>7</v>
      </c>
      <c r="K9" s="58">
        <f>COUNTIFS(Table18[Winner],tb_Matches_Analytics!$A9,Table18[Year],tb_Matches_Analytics!K$1)</f>
        <v>7</v>
      </c>
      <c r="L9" s="58">
        <f>COUNTIFS(Table18[Winner],tb_Matches_Analytics!$A9,Table18[Year],tb_Matches_Analytics!L$1)</f>
        <v>0</v>
      </c>
      <c r="M9" s="58">
        <f>COUNTIFS(Table18[Winner],tb_Matches_Analytics!$A9,Table18[Year],tb_Matches_Analytics!M$1)</f>
        <v>0</v>
      </c>
      <c r="N9" s="58">
        <f>COUNTIFS(Table18[Winner],tb_Matches_Analytics!$A9,Table18[Year],tb_Matches_Analytics!N$1)</f>
        <v>7</v>
      </c>
      <c r="O9" s="61">
        <f>COUNTIFS(Table18[Winner],tb_Matches_Analytics!A9)</f>
        <v>81</v>
      </c>
      <c r="P9" s="61">
        <f>COUNTIFS(Table18[Toss_win_Team],A9)</f>
        <v>88</v>
      </c>
      <c r="Q9" s="61">
        <f>COUNTIFS(Table18[Winner],tb_Matches_Analytics!A9,Table18[Toss_win_Team],tb_Matches_Analytics!A9)</f>
        <v>44</v>
      </c>
      <c r="R9" s="61">
        <f t="shared" si="0"/>
        <v>44</v>
      </c>
      <c r="S9" s="61">
        <f>COUNTIFS(Table18[Toss_Decision],"Bat",Table18[Toss_win_Team],tb_Matches_Analytics!A9)</f>
        <v>35</v>
      </c>
      <c r="T9" s="61">
        <f t="shared" si="1"/>
        <v>53</v>
      </c>
      <c r="U9" s="61">
        <f>COUNTIFS(Table18[Toss_Decision],"bat",Table18[Winner],tb_Matches_Analytics!A9)</f>
        <v>37</v>
      </c>
      <c r="V9" s="61">
        <f>COUNTIFS(Table18[Toss_Decision],"field",Table18[Winner],tb_Matches_Analytics!A9)</f>
        <v>44</v>
      </c>
      <c r="W9" s="82">
        <f>tbl_Match_Analytics[[#This Row],[Toss_win
_Match_win]]/tbl_Match_Analytics[[#This Row],[Toss win ]] *100</f>
        <v>50</v>
      </c>
      <c r="X9" s="90">
        <f>tbl_Match_Analytics[[#This Row],[Batting_first_
Match_win]]/tbl_Match_Analytics[[#This Row],[Toss win ]]*100</f>
        <v>42.045454545454547</v>
      </c>
      <c r="Y9" s="89">
        <f>tbl_Match_Analytics[[#This Row],[Bowling_First_
match_win]]/tbl_Match_Analytics[[#This Row],[Toss win ]]*100</f>
        <v>50</v>
      </c>
      <c r="Z9" s="89">
        <f>tbl_Match_Analytics[[#This Row],[Toss win ]]/tbl_Match_Analytics[[#This Row],[Number_of_matches_Played]]*100</f>
        <v>54.658385093167702</v>
      </c>
      <c r="AA9" s="89">
        <f>tbl_Match_Analytics[[#This Row],[Toss_win
_Match_win]]/tbl_Match_Analytics[[#This Row],[Toss win ]]*100</f>
        <v>50</v>
      </c>
      <c r="AB9" s="90">
        <f>COUNTIFS(Table18[Winner],tb_Matches_Analytics!A9,Table18[City],tb_Matches_Analytics!B9)</f>
        <v>32</v>
      </c>
      <c r="AC9" s="91">
        <f>COUNTIFS(Table18[City],tb_Matches_Analytics!B9)</f>
        <v>47</v>
      </c>
      <c r="AD9" s="92">
        <f>(tbl_Match_Analytics[[#This Row],[Total_number_
of_
matches_win]]/tbl_Match_Analytics[[#This Row],[Number_of_matches_Played]])*100</f>
        <v>50.310559006211179</v>
      </c>
      <c r="AE9" s="93">
        <f>tbl_Match_Analytics[[#This Row],[Number_of_matches_
win_at_home_ground]]/tbl_Match_Analytics[[#This Row],[Total_matches_
at_home_ground]]*100</f>
        <v>68.085106382978722</v>
      </c>
    </row>
    <row r="10" spans="1:31" x14ac:dyDescent="0.25">
      <c r="A10" s="59" t="s">
        <v>728</v>
      </c>
      <c r="B10" s="57" t="s">
        <v>684</v>
      </c>
      <c r="C10" s="61">
        <v>76</v>
      </c>
      <c r="D10" s="57">
        <f>COUNTIFS(Table18[Winner],tb_Matches_Analytics!$A10,Table18[Year],tb_Matches_Analytics!D$1)</f>
        <v>0</v>
      </c>
      <c r="E10" s="57">
        <f>COUNTIFS(Table18[Winner],tb_Matches_Analytics!$A10,Table18[Year],tb_Matches_Analytics!E$1)</f>
        <v>0</v>
      </c>
      <c r="F10" s="57">
        <f>COUNTIFS(Table18[Winner],tb_Matches_Analytics!$A10,Table18[Year],tb_Matches_Analytics!F$1)</f>
        <v>0</v>
      </c>
      <c r="G10" s="57">
        <f>COUNTIFS(Table18[Winner],tb_Matches_Analytics!$A10,Table18[Year],tb_Matches_Analytics!G$1)</f>
        <v>4</v>
      </c>
      <c r="H10" s="57">
        <f>COUNTIFS(Table18[Winner],tb_Matches_Analytics!$A10,Table18[Year],tb_Matches_Analytics!H$1)</f>
        <v>4</v>
      </c>
      <c r="I10" s="57">
        <f>COUNTIFS(Table18[Winner],tb_Matches_Analytics!$A10,Table18[Year],tb_Matches_Analytics!I$1)</f>
        <v>4</v>
      </c>
      <c r="J10" s="57">
        <f>COUNTIFS(Table18[Winner],tb_Matches_Analytics!$A10,Table18[Year],tb_Matches_Analytics!J$1)</f>
        <v>0</v>
      </c>
      <c r="K10" s="57">
        <f>COUNTIFS(Table18[Winner],tb_Matches_Analytics!$A10,Table18[Year],tb_Matches_Analytics!K$1)</f>
        <v>0</v>
      </c>
      <c r="L10" s="57">
        <f>COUNTIFS(Table18[Winner],tb_Matches_Analytics!$A10,Table18[Year],tb_Matches_Analytics!L$1)</f>
        <v>5</v>
      </c>
      <c r="M10" s="57">
        <f>COUNTIFS(Table18[Winner],tb_Matches_Analytics!$A10,Table18[Year],tb_Matches_Analytics!M$1)</f>
        <v>10</v>
      </c>
      <c r="N10" s="57">
        <f>COUNTIFS(Table18[Winner],tb_Matches_Analytics!$A10,Table18[Year],tb_Matches_Analytics!N$1)</f>
        <v>0</v>
      </c>
      <c r="O10" s="61">
        <f>COUNTIFS(Table18[Winner],tb_Matches_Analytics!A10)</f>
        <v>27</v>
      </c>
      <c r="P10" s="61">
        <f>COUNTIFS(Table18[Toss_win_Team],A10)</f>
        <v>33</v>
      </c>
      <c r="Q10" s="61">
        <f>COUNTIFS(Table18[Winner],tb_Matches_Analytics!A10,Table18[Toss_win_Team],tb_Matches_Analytics!A10)</f>
        <v>11</v>
      </c>
      <c r="R10" s="61">
        <f t="shared" si="0"/>
        <v>22</v>
      </c>
      <c r="S10" s="61">
        <f>COUNTIFS(Table18[Toss_Decision],"Bat",Table18[Toss_win_Team],tb_Matches_Analytics!A10)</f>
        <v>14</v>
      </c>
      <c r="T10" s="61">
        <f t="shared" si="1"/>
        <v>19</v>
      </c>
      <c r="U10" s="61">
        <f>COUNTIFS(Table18[Toss_Decision],"bat",Table18[Winner],tb_Matches_Analytics!A10)</f>
        <v>11</v>
      </c>
      <c r="V10" s="61">
        <f>COUNTIFS(Table18[Toss_Decision],"field",Table18[Winner],tb_Matches_Analytics!A10)</f>
        <v>16</v>
      </c>
      <c r="W10" s="82">
        <f>tbl_Match_Analytics[[#This Row],[Toss_win
_Match_win]]/tbl_Match_Analytics[[#This Row],[Toss win ]] *100</f>
        <v>33.333333333333329</v>
      </c>
      <c r="X10" s="90">
        <f>tbl_Match_Analytics[[#This Row],[Batting_first_
Match_win]]/tbl_Match_Analytics[[#This Row],[Toss win ]]*100</f>
        <v>33.333333333333329</v>
      </c>
      <c r="Y10" s="89">
        <f>tbl_Match_Analytics[[#This Row],[Bowling_First_
match_win]]/tbl_Match_Analytics[[#This Row],[Toss win ]]*100</f>
        <v>48.484848484848484</v>
      </c>
      <c r="Z10" s="89">
        <f>tbl_Match_Analytics[[#This Row],[Toss win ]]/tbl_Match_Analytics[[#This Row],[Number_of_matches_Played]]*100</f>
        <v>43.421052631578952</v>
      </c>
      <c r="AA10" s="89">
        <f>tbl_Match_Analytics[[#This Row],[Toss_win
_Match_win]]/tbl_Match_Analytics[[#This Row],[Toss win ]]*100</f>
        <v>33.333333333333329</v>
      </c>
      <c r="AB10" s="90">
        <f>COUNTIFS(Table18[Winner],tb_Matches_Analytics!A10,Table18[City],tb_Matches_Analytics!B10)</f>
        <v>9</v>
      </c>
      <c r="AC10" s="91">
        <f>COUNTIFS(Table18[City],tb_Matches_Analytics!B10)</f>
        <v>38</v>
      </c>
      <c r="AD10" s="92">
        <f>(tbl_Match_Analytics[[#This Row],[Total_number_
of_
matches_win]]/tbl_Match_Analytics[[#This Row],[Number_of_matches_Played]])*100</f>
        <v>35.526315789473685</v>
      </c>
      <c r="AE10" s="93">
        <f>tbl_Match_Analytics[[#This Row],[Number_of_matches_
win_at_home_ground]]/tbl_Match_Analytics[[#This Row],[Total_matches_
at_home_ground]]*100</f>
        <v>23.684210526315788</v>
      </c>
    </row>
    <row r="11" spans="1:31" x14ac:dyDescent="0.25">
      <c r="A11" s="60" t="s">
        <v>305</v>
      </c>
      <c r="B11" s="62" t="s">
        <v>502</v>
      </c>
      <c r="C11" s="61">
        <v>195</v>
      </c>
      <c r="D11" s="58">
        <f>COUNTIFS(Table18[Winner],tb_Matches_Analytics!$A11,Table18[Year],tb_Matches_Analytics!D$1)</f>
        <v>4</v>
      </c>
      <c r="E11" s="58">
        <f>COUNTIFS(Table18[Winner],tb_Matches_Analytics!$A11,Table18[Year],tb_Matches_Analytics!E$1)</f>
        <v>9</v>
      </c>
      <c r="F11" s="58">
        <f>COUNTIFS(Table18[Winner],tb_Matches_Analytics!$A11,Table18[Year],tb_Matches_Analytics!F$1)</f>
        <v>8</v>
      </c>
      <c r="G11" s="58">
        <f>COUNTIFS(Table18[Winner],tb_Matches_Analytics!$A11,Table18[Year],tb_Matches_Analytics!G$1)</f>
        <v>10</v>
      </c>
      <c r="H11" s="58">
        <f>COUNTIFS(Table18[Winner],tb_Matches_Analytics!$A11,Table18[Year],tb_Matches_Analytics!H$1)</f>
        <v>8</v>
      </c>
      <c r="I11" s="58">
        <f>COUNTIFS(Table18[Winner],tb_Matches_Analytics!$A11,Table18[Year],tb_Matches_Analytics!I$1)</f>
        <v>9</v>
      </c>
      <c r="J11" s="58">
        <f>COUNTIFS(Table18[Winner],tb_Matches_Analytics!$A11,Table18[Year],tb_Matches_Analytics!J$1)</f>
        <v>5</v>
      </c>
      <c r="K11" s="58">
        <f>COUNTIFS(Table18[Winner],tb_Matches_Analytics!$A11,Table18[Year],tb_Matches_Analytics!K$1)</f>
        <v>8</v>
      </c>
      <c r="L11" s="58">
        <f>COUNTIFS(Table18[Winner],tb_Matches_Analytics!$A11,Table18[Year],tb_Matches_Analytics!L$1)</f>
        <v>9</v>
      </c>
      <c r="M11" s="58">
        <f>COUNTIFS(Table18[Winner],tb_Matches_Analytics!$A11,Table18[Year],tb_Matches_Analytics!M$1)</f>
        <v>3</v>
      </c>
      <c r="N11" s="58">
        <f>COUNTIFS(Table18[Winner],tb_Matches_Analytics!$A11,Table18[Year],tb_Matches_Analytics!N$1)</f>
        <v>6</v>
      </c>
      <c r="O11" s="61">
        <f>COUNTIFS(Table18[Winner],tb_Matches_Analytics!A11)</f>
        <v>91</v>
      </c>
      <c r="P11" s="61">
        <f>COUNTIFS(Table18[Toss_win_Team],A11)</f>
        <v>87</v>
      </c>
      <c r="Q11" s="61">
        <f>COUNTIFS(Table18[Winner],tb_Matches_Analytics!A11,Table18[Toss_win_Team],tb_Matches_Analytics!A11)</f>
        <v>43</v>
      </c>
      <c r="R11" s="61">
        <f t="shared" si="0"/>
        <v>44</v>
      </c>
      <c r="S11" s="61">
        <f>COUNTIFS(Table18[Toss_Decision],"Bat",Table18[Toss_win_Team],tb_Matches_Analytics!A11)</f>
        <v>24</v>
      </c>
      <c r="T11" s="61">
        <f t="shared" si="1"/>
        <v>63</v>
      </c>
      <c r="U11" s="61">
        <f>COUNTIFS(Table18[Toss_Decision],"bat",Table18[Winner],tb_Matches_Analytics!A11)</f>
        <v>31</v>
      </c>
      <c r="V11" s="61">
        <f>COUNTIFS(Table18[Toss_Decision],"field",Table18[Winner],tb_Matches_Analytics!A11)</f>
        <v>60</v>
      </c>
      <c r="W11" s="82">
        <f>tbl_Match_Analytics[[#This Row],[Toss_win
_Match_win]]/tbl_Match_Analytics[[#This Row],[Toss win ]] *100</f>
        <v>49.425287356321839</v>
      </c>
      <c r="X11" s="90">
        <f>tbl_Match_Analytics[[#This Row],[Batting_first_
Match_win]]/tbl_Match_Analytics[[#This Row],[Toss win ]]*100</f>
        <v>35.632183908045981</v>
      </c>
      <c r="Y11" s="89">
        <f>tbl_Match_Analytics[[#This Row],[Bowling_First_
match_win]]/tbl_Match_Analytics[[#This Row],[Toss win ]]*100</f>
        <v>68.965517241379317</v>
      </c>
      <c r="Z11" s="89">
        <f>tbl_Match_Analytics[[#This Row],[Toss win ]]/tbl_Match_Analytics[[#This Row],[Number_of_matches_Played]]*100</f>
        <v>44.61538461538462</v>
      </c>
      <c r="AA11" s="89">
        <f>tbl_Match_Analytics[[#This Row],[Toss_win
_Match_win]]/tbl_Match_Analytics[[#This Row],[Toss win ]]*100</f>
        <v>49.425287356321839</v>
      </c>
      <c r="AB11" s="90">
        <f>COUNTIFS(Table18[Winner],tb_Matches_Analytics!A11,Table18[City],tb_Matches_Analytics!B11)</f>
        <v>36</v>
      </c>
      <c r="AC11" s="91">
        <f>COUNTIFS(Table18[City],tb_Matches_Analytics!B11)</f>
        <v>79</v>
      </c>
      <c r="AD11" s="92">
        <f>(tbl_Match_Analytics[[#This Row],[Total_number_
of_
matches_win]]/tbl_Match_Analytics[[#This Row],[Number_of_matches_Played]])*100</f>
        <v>46.666666666666664</v>
      </c>
      <c r="AE11" s="93">
        <f>tbl_Match_Analytics[[#This Row],[Number_of_matches_
win_at_home_ground]]/tbl_Match_Analytics[[#This Row],[Total_matches_
at_home_ground]]*100</f>
        <v>45.569620253164558</v>
      </c>
    </row>
    <row r="12" spans="1:31" x14ac:dyDescent="0.25">
      <c r="A12" s="68" t="s">
        <v>313</v>
      </c>
      <c r="B12" s="69" t="s">
        <v>538</v>
      </c>
      <c r="C12" s="70">
        <v>199</v>
      </c>
      <c r="D12" s="69">
        <f>COUNTIFS(Table18[Winner],tb_Matches_Analytics!$A12,Table18[Year],tb_Matches_Analytics!D$1)</f>
        <v>2</v>
      </c>
      <c r="E12" s="69">
        <f>COUNTIFS(Table18[Winner],tb_Matches_Analytics!$A12,Table18[Year],tb_Matches_Analytics!E$1)</f>
        <v>9</v>
      </c>
      <c r="F12" s="69">
        <f>COUNTIFS(Table18[Winner],tb_Matches_Analytics!$A12,Table18[Year],tb_Matches_Analytics!F$1)</f>
        <v>8</v>
      </c>
      <c r="G12" s="69">
        <f>COUNTIFS(Table18[Winner],tb_Matches_Analytics!$A12,Table18[Year],tb_Matches_Analytics!G$1)</f>
        <v>6</v>
      </c>
      <c r="H12" s="69">
        <f>COUNTIFS(Table18[Winner],tb_Matches_Analytics!$A12,Table18[Year],tb_Matches_Analytics!H$1)</f>
        <v>4</v>
      </c>
      <c r="I12" s="69">
        <f>COUNTIFS(Table18[Winner],tb_Matches_Analytics!$A12,Table18[Year],tb_Matches_Analytics!I$1)</f>
        <v>10</v>
      </c>
      <c r="J12" s="69">
        <f>COUNTIFS(Table18[Winner],tb_Matches_Analytics!$A12,Table18[Year],tb_Matches_Analytics!J$1)</f>
        <v>6</v>
      </c>
      <c r="K12" s="69">
        <f>COUNTIFS(Table18[Winner],tb_Matches_Analytics!$A12,Table18[Year],tb_Matches_Analytics!K$1)</f>
        <v>7</v>
      </c>
      <c r="L12" s="69">
        <f>COUNTIFS(Table18[Winner],tb_Matches_Analytics!$A12,Table18[Year],tb_Matches_Analytics!L$1)</f>
        <v>11</v>
      </c>
      <c r="M12" s="69">
        <f>COUNTIFS(Table18[Winner],tb_Matches_Analytics!$A12,Table18[Year],tb_Matches_Analytics!M$1)</f>
        <v>8</v>
      </c>
      <c r="N12" s="69">
        <f>COUNTIFS(Table18[Winner],tb_Matches_Analytics!$A12,Table18[Year],tb_Matches_Analytics!N$1)</f>
        <v>10</v>
      </c>
      <c r="O12" s="70">
        <f>COUNTIFS(Table18[Winner],tb_Matches_Analytics!A12)</f>
        <v>95</v>
      </c>
      <c r="P12" s="70">
        <f>COUNTIFS(Table18[Toss_win_Team],A12)</f>
        <v>99</v>
      </c>
      <c r="Q12" s="70">
        <f>COUNTIFS(Table18[Winner],tb_Matches_Analytics!A12,Table18[Toss_win_Team],tb_Matches_Analytics!A12)</f>
        <v>47</v>
      </c>
      <c r="R12" s="70">
        <f t="shared" si="0"/>
        <v>52</v>
      </c>
      <c r="S12" s="70">
        <f>COUNTIFS(Table18[Toss_Decision],"Bat",Table18[Toss_win_Team],tb_Matches_Analytics!A12)</f>
        <v>47</v>
      </c>
      <c r="T12" s="70">
        <f t="shared" si="1"/>
        <v>52</v>
      </c>
      <c r="U12" s="70">
        <f>COUNTIFS(Table18[Toss_Decision],"bat",Table18[Winner],tb_Matches_Analytics!A12)</f>
        <v>37</v>
      </c>
      <c r="V12" s="70">
        <f>COUNTIFS(Table18[Toss_Decision],"field",Table18[Winner],tb_Matches_Analytics!A12)</f>
        <v>58</v>
      </c>
      <c r="W12" s="83">
        <f>tbl_Match_Analytics[[#This Row],[Toss_win
_Match_win]]/tbl_Match_Analytics[[#This Row],[Toss win ]] *100</f>
        <v>47.474747474747474</v>
      </c>
      <c r="X12" s="94">
        <f>tbl_Match_Analytics[[#This Row],[Batting_first_
Match_win]]/tbl_Match_Analytics[[#This Row],[Toss win ]]*100</f>
        <v>37.373737373737377</v>
      </c>
      <c r="Y12" s="95">
        <f>tbl_Match_Analytics[[#This Row],[Bowling_First_
match_win]]/tbl_Match_Analytics[[#This Row],[Toss win ]]*100</f>
        <v>58.585858585858588</v>
      </c>
      <c r="Z12" s="95">
        <f>tbl_Match_Analytics[[#This Row],[Toss win ]]/tbl_Match_Analytics[[#This Row],[Number_of_matches_Played]]*100</f>
        <v>49.748743718592962</v>
      </c>
      <c r="AA12" s="95">
        <f>tbl_Match_Analytics[[#This Row],[Toss_win
_Match_win]]/tbl_Match_Analytics[[#This Row],[Toss win ]]*100</f>
        <v>47.474747474747474</v>
      </c>
      <c r="AB12" s="94">
        <f>COUNTIFS(Table18[Winner],tb_Matches_Analytics!A12,Table18[City],tb_Matches_Analytics!B12)</f>
        <v>33</v>
      </c>
      <c r="AC12" s="91">
        <f>COUNTIFS(Table18[City],tb_Matches_Analytics!B12)</f>
        <v>64</v>
      </c>
      <c r="AD12" s="92">
        <f>(tbl_Match_Analytics[[#This Row],[Total_number_
of_
matches_win]]/tbl_Match_Analytics[[#This Row],[Number_of_matches_Played]])*100</f>
        <v>47.738693467336688</v>
      </c>
      <c r="AE12" s="93">
        <f>tbl_Match_Analytics[[#This Row],[Number_of_matches_
win_at_home_ground]]/tbl_Match_Analytics[[#This Row],[Total_matches_
at_home_ground]]*100</f>
        <v>51.5625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86D97-CB80-416F-B169-A1B40DD0EA7A}">
  <dimension ref="A2:AN583"/>
  <sheetViews>
    <sheetView topLeftCell="Y1" workbookViewId="0">
      <selection activeCell="L21" sqref="L21"/>
    </sheetView>
  </sheetViews>
  <sheetFormatPr defaultRowHeight="15" x14ac:dyDescent="0.25"/>
  <cols>
    <col min="1" max="1" width="18.42578125" bestFit="1" customWidth="1"/>
    <col min="2" max="2" width="10.85546875" bestFit="1" customWidth="1"/>
    <col min="3" max="3" width="10.7109375" bestFit="1" customWidth="1"/>
    <col min="6" max="6" width="13.5703125" bestFit="1" customWidth="1"/>
    <col min="7" max="7" width="16.42578125" bestFit="1" customWidth="1"/>
    <col min="8" max="8" width="24.140625" bestFit="1" customWidth="1"/>
    <col min="9" max="10" width="14.7109375" bestFit="1" customWidth="1"/>
    <col min="11" max="12" width="18.5703125" bestFit="1" customWidth="1"/>
    <col min="15" max="15" width="14.28515625" customWidth="1"/>
    <col min="25" max="25" width="18.42578125" bestFit="1" customWidth="1"/>
    <col min="40" max="40" width="11.42578125" bestFit="1" customWidth="1"/>
  </cols>
  <sheetData>
    <row r="2" spans="1:40" x14ac:dyDescent="0.25">
      <c r="Z2">
        <v>2</v>
      </c>
      <c r="AA2">
        <v>3</v>
      </c>
      <c r="AB2">
        <v>4</v>
      </c>
      <c r="AC2">
        <v>5</v>
      </c>
      <c r="AD2">
        <v>6</v>
      </c>
      <c r="AE2">
        <v>7</v>
      </c>
      <c r="AF2">
        <v>8</v>
      </c>
      <c r="AG2">
        <v>9</v>
      </c>
      <c r="AH2">
        <v>10</v>
      </c>
      <c r="AI2">
        <v>11</v>
      </c>
      <c r="AJ2">
        <v>12</v>
      </c>
      <c r="AK2">
        <v>13</v>
      </c>
      <c r="AL2">
        <v>14</v>
      </c>
    </row>
    <row r="3" spans="1:40" x14ac:dyDescent="0.25">
      <c r="Y3" s="14" t="s">
        <v>0</v>
      </c>
      <c r="Z3" s="14" t="s">
        <v>207</v>
      </c>
      <c r="AA3" s="14" t="s">
        <v>208</v>
      </c>
      <c r="AB3" s="14" t="s">
        <v>209</v>
      </c>
      <c r="AC3" s="14" t="s">
        <v>210</v>
      </c>
      <c r="AD3" s="14" t="s">
        <v>211</v>
      </c>
      <c r="AE3" s="14" t="s">
        <v>212</v>
      </c>
      <c r="AF3" s="14" t="s">
        <v>213</v>
      </c>
      <c r="AG3" s="14" t="s">
        <v>214</v>
      </c>
      <c r="AH3" s="14" t="s">
        <v>215</v>
      </c>
      <c r="AI3" s="14" t="s">
        <v>216</v>
      </c>
      <c r="AJ3" s="14" t="s">
        <v>217</v>
      </c>
      <c r="AK3" s="14" t="s">
        <v>218</v>
      </c>
      <c r="AL3" s="14" t="s">
        <v>219</v>
      </c>
      <c r="AM3" s="14" t="s">
        <v>814</v>
      </c>
      <c r="AN3" s="14" t="s">
        <v>818</v>
      </c>
    </row>
    <row r="4" spans="1:40" ht="45" x14ac:dyDescent="0.25">
      <c r="A4" s="38" t="s">
        <v>0</v>
      </c>
      <c r="B4" s="39" t="s">
        <v>472</v>
      </c>
      <c r="C4" s="39" t="s">
        <v>344</v>
      </c>
      <c r="D4" s="40" t="s">
        <v>473</v>
      </c>
      <c r="E4" s="40" t="s">
        <v>474</v>
      </c>
      <c r="F4" s="39" t="s">
        <v>349</v>
      </c>
      <c r="G4" s="39" t="s">
        <v>475</v>
      </c>
      <c r="H4" s="39" t="s">
        <v>476</v>
      </c>
      <c r="I4" s="39" t="s">
        <v>477</v>
      </c>
      <c r="J4" s="39" t="s">
        <v>478</v>
      </c>
      <c r="K4" s="39" t="s">
        <v>479</v>
      </c>
      <c r="L4" s="39" t="s">
        <v>480</v>
      </c>
      <c r="M4" s="39" t="s">
        <v>219</v>
      </c>
      <c r="N4" s="39" t="s">
        <v>206</v>
      </c>
      <c r="O4" s="41" t="s">
        <v>399</v>
      </c>
      <c r="Y4" s="16" t="s">
        <v>147</v>
      </c>
      <c r="Z4" s="14">
        <f>_xlfn.IFNA(VLOOKUP($Y4,Raw_data_Bowlers_2021!$A$2:$N$111,Z$2,FALSE),0)</f>
        <v>0</v>
      </c>
      <c r="AA4" s="14">
        <f>_xlfn.IFNA(VLOOKUP($Y4,Raw_data_Bowlers_2021!$A$2:$N$111,AA$2,FALSE),0)</f>
        <v>0</v>
      </c>
      <c r="AB4" s="14">
        <f>_xlfn.IFNA(VLOOKUP($Y4,Raw_data_Bowlers_2021!$A$2:$N$111,AB$2,FALSE),0)</f>
        <v>0</v>
      </c>
      <c r="AC4" s="14">
        <f>_xlfn.IFNA(VLOOKUP($Y4,Raw_data_Bowlers_2021!$A$2:$N$111,AC$2,FALSE),0)</f>
        <v>0</v>
      </c>
      <c r="AD4" s="14">
        <f>_xlfn.IFNA(VLOOKUP($Y4,Raw_data_Bowlers_2021!$A$2:$N$111,AD$2,FALSE),0)</f>
        <v>0</v>
      </c>
      <c r="AE4" s="14">
        <f>_xlfn.IFNA(VLOOKUP($Y4,Raw_data_Bowlers_2021!$A$2:$N$111,AE$2,FALSE),0)</f>
        <v>0</v>
      </c>
      <c r="AF4" s="14">
        <f>_xlfn.IFNA(VLOOKUP($Y4,Raw_data_Bowlers_2021!$A$2:$N$111,AF$2,FALSE),0)</f>
        <v>0</v>
      </c>
      <c r="AG4" s="14">
        <f>_xlfn.IFNA(VLOOKUP($Y4,Raw_data_Bowlers_2021!$A$2:$N$111,AG$2,FALSE),0)</f>
        <v>0</v>
      </c>
      <c r="AH4" s="14">
        <f>_xlfn.IFNA(VLOOKUP($Y4,Raw_data_Bowlers_2021!$A$2:$N$111,AH$2,FALSE),0)</f>
        <v>0</v>
      </c>
      <c r="AI4" s="14">
        <f>_xlfn.IFNA(VLOOKUP($Y4,Raw_data_Bowlers_2021!$A$2:$N$111,AI$2,FALSE),0)</f>
        <v>0</v>
      </c>
      <c r="AJ4" s="14">
        <f>_xlfn.IFNA(VLOOKUP($Y4,Raw_data_Bowlers_2021!$A$2:$N$111,AJ$2,FALSE),0)</f>
        <v>0</v>
      </c>
      <c r="AK4" s="14">
        <f>_xlfn.IFNA(VLOOKUP($Y4,Raw_data_Bowlers_2021!$A$2:$N$111,AK$2,FALSE),0)</f>
        <v>0</v>
      </c>
      <c r="AL4" s="14">
        <f>_xlfn.IFNA(VLOOKUP($Y4,Raw_data_Bowlers_2021!$A$2:$N$111,AL$2,FALSE),0)</f>
        <v>0</v>
      </c>
      <c r="AM4" s="16">
        <v>2021</v>
      </c>
      <c r="AN4" s="14">
        <v>1</v>
      </c>
    </row>
    <row r="5" spans="1:40" x14ac:dyDescent="0.25">
      <c r="A5" s="43" t="s">
        <v>147</v>
      </c>
      <c r="B5" s="44">
        <v>0</v>
      </c>
      <c r="C5" s="44">
        <v>0</v>
      </c>
      <c r="D5" s="44">
        <v>0</v>
      </c>
      <c r="E5" s="44">
        <v>0</v>
      </c>
      <c r="F5" s="44">
        <v>0</v>
      </c>
      <c r="G5" s="44">
        <v>0</v>
      </c>
      <c r="H5" s="44">
        <v>0</v>
      </c>
      <c r="I5" s="44">
        <v>0</v>
      </c>
      <c r="J5" s="44">
        <v>0</v>
      </c>
      <c r="K5" s="44">
        <v>0</v>
      </c>
      <c r="L5" s="44">
        <v>0</v>
      </c>
      <c r="M5" s="44">
        <v>0</v>
      </c>
      <c r="N5" s="44">
        <v>2021</v>
      </c>
      <c r="O5" s="45">
        <v>1</v>
      </c>
      <c r="Y5" s="13" t="s">
        <v>164</v>
      </c>
      <c r="Z5" s="14">
        <f>_xlfn.IFNA(VLOOKUP($Y5,Raw_data_Bowlers_2021!$A$2:$N$111,Z$2,FALSE),0)</f>
        <v>1</v>
      </c>
      <c r="AA5" s="14">
        <f>_xlfn.IFNA(VLOOKUP($Y5,Raw_data_Bowlers_2021!$A$2:$N$111,AA$2,FALSE),0)</f>
        <v>1</v>
      </c>
      <c r="AB5" s="14">
        <f>_xlfn.IFNA(VLOOKUP($Y5,Raw_data_Bowlers_2021!$A$2:$N$111,AB$2,FALSE),0)</f>
        <v>9</v>
      </c>
      <c r="AC5" s="14">
        <f>_xlfn.IFNA(VLOOKUP($Y5,Raw_data_Bowlers_2021!$A$2:$N$111,AC$2,FALSE),0)</f>
        <v>1</v>
      </c>
      <c r="AD5" s="14">
        <f>_xlfn.IFNA(VLOOKUP($Y5,Raw_data_Bowlers_2021!$A$2:$N$111,AD$2,FALSE),0)</f>
        <v>9</v>
      </c>
      <c r="AE5" s="14">
        <f>_xlfn.IFNA(VLOOKUP($Y5,Raw_data_Bowlers_2021!$A$2:$N$111,AE$2,FALSE),0)</f>
        <v>9</v>
      </c>
      <c r="AF5" s="14">
        <f>_xlfn.IFNA(VLOOKUP($Y5,Raw_data_Bowlers_2021!$A$2:$N$111,AF$2,FALSE),0)</f>
        <v>6</v>
      </c>
      <c r="AG5" s="14">
        <f>_xlfn.IFNA(VLOOKUP($Y5,Raw_data_Bowlers_2021!$A$2:$N$111,AG$2,FALSE),0)</f>
        <v>0</v>
      </c>
      <c r="AH5" s="14">
        <f>_xlfn.IFNA(VLOOKUP($Y5,Raw_data_Bowlers_2021!$A$2:$N$111,AH$2,FALSE),0)</f>
        <v>0</v>
      </c>
      <c r="AI5" s="14">
        <f>_xlfn.IFNA(VLOOKUP($Y5,Raw_data_Bowlers_2021!$A$2:$N$111,AI$2,FALSE),0)</f>
        <v>44440</v>
      </c>
      <c r="AJ5" s="14">
        <f>_xlfn.IFNA(VLOOKUP($Y5,Raw_data_Bowlers_2021!$A$2:$N$111,AJ$2,FALSE),0)</f>
        <v>1</v>
      </c>
      <c r="AK5" s="14">
        <f>_xlfn.IFNA(VLOOKUP($Y5,Raw_data_Bowlers_2021!$A$2:$N$111,AK$2,FALSE),0)</f>
        <v>0</v>
      </c>
      <c r="AL5" s="14">
        <f>_xlfn.IFNA(VLOOKUP($Y5,Raw_data_Bowlers_2021!$A$2:$N$111,AL$2,FALSE),0)</f>
        <v>1</v>
      </c>
      <c r="AM5" s="13">
        <v>2021</v>
      </c>
      <c r="AN5" s="14">
        <f>AN4+1</f>
        <v>2</v>
      </c>
    </row>
    <row r="6" spans="1:40" x14ac:dyDescent="0.25">
      <c r="A6" s="43" t="s">
        <v>164</v>
      </c>
      <c r="B6" s="44">
        <v>1</v>
      </c>
      <c r="C6" s="44">
        <v>1</v>
      </c>
      <c r="D6" s="44">
        <v>9</v>
      </c>
      <c r="E6" s="44">
        <v>1</v>
      </c>
      <c r="F6" s="44">
        <v>9</v>
      </c>
      <c r="G6" s="44">
        <v>9</v>
      </c>
      <c r="H6" s="44">
        <v>6</v>
      </c>
      <c r="I6" s="44">
        <v>0</v>
      </c>
      <c r="J6" s="44">
        <v>0</v>
      </c>
      <c r="K6" s="44">
        <v>1</v>
      </c>
      <c r="L6" s="44">
        <v>0</v>
      </c>
      <c r="M6" s="44">
        <v>1</v>
      </c>
      <c r="N6" s="44">
        <v>2021</v>
      </c>
      <c r="O6" s="45">
        <v>2</v>
      </c>
      <c r="Y6" s="16" t="s">
        <v>165</v>
      </c>
      <c r="Z6" s="14">
        <f>_xlfn.IFNA(VLOOKUP($Y6,Raw_data_Bowlers_2021!$A$2:$N$111,Z$2,FALSE),0)</f>
        <v>6</v>
      </c>
      <c r="AA6" s="14">
        <f>_xlfn.IFNA(VLOOKUP($Y6,Raw_data_Bowlers_2021!$A$2:$N$111,AA$2,FALSE),0)</f>
        <v>10</v>
      </c>
      <c r="AB6" s="14">
        <f>_xlfn.IFNA(VLOOKUP($Y6,Raw_data_Bowlers_2021!$A$2:$N$111,AB$2,FALSE),0)</f>
        <v>64</v>
      </c>
      <c r="AC6" s="14">
        <f>_xlfn.IFNA(VLOOKUP($Y6,Raw_data_Bowlers_2021!$A$2:$N$111,AC$2,FALSE),0)</f>
        <v>4</v>
      </c>
      <c r="AD6" s="14">
        <f>_xlfn.IFNA(VLOOKUP($Y6,Raw_data_Bowlers_2021!$A$2:$N$111,AD$2,FALSE),0)</f>
        <v>6.4</v>
      </c>
      <c r="AE6" s="14">
        <f>_xlfn.IFNA(VLOOKUP($Y6,Raw_data_Bowlers_2021!$A$2:$N$111,AE$2,FALSE),0)</f>
        <v>16</v>
      </c>
      <c r="AF6" s="14">
        <f>_xlfn.IFNA(VLOOKUP($Y6,Raw_data_Bowlers_2021!$A$2:$N$111,AF$2,FALSE),0)</f>
        <v>15</v>
      </c>
      <c r="AG6" s="14">
        <f>_xlfn.IFNA(VLOOKUP($Y6,Raw_data_Bowlers_2021!$A$2:$N$111,AG$2,FALSE),0)</f>
        <v>0</v>
      </c>
      <c r="AH6" s="14">
        <f>_xlfn.IFNA(VLOOKUP($Y6,Raw_data_Bowlers_2021!$A$2:$N$111,AH$2,FALSE),0)</f>
        <v>0</v>
      </c>
      <c r="AI6" s="14">
        <f>_xlfn.IFNA(VLOOKUP($Y6,Raw_data_Bowlers_2021!$A$2:$N$111,AI$2,FALSE),0)</f>
        <v>44288</v>
      </c>
      <c r="AJ6" s="14">
        <f>_xlfn.IFNA(VLOOKUP($Y6,Raw_data_Bowlers_2021!$A$2:$N$111,AJ$2,FALSE),0)</f>
        <v>5</v>
      </c>
      <c r="AK6" s="14">
        <f>_xlfn.IFNA(VLOOKUP($Y6,Raw_data_Bowlers_2021!$A$2:$N$111,AK$2,FALSE),0)</f>
        <v>1</v>
      </c>
      <c r="AL6" s="14">
        <f>_xlfn.IFNA(VLOOKUP($Y6,Raw_data_Bowlers_2021!$A$2:$N$111,AL$2,FALSE),0)</f>
        <v>25</v>
      </c>
      <c r="AM6" s="16">
        <v>2021</v>
      </c>
      <c r="AN6" s="14">
        <f t="shared" ref="AN6:AN69" si="0">AN5+1</f>
        <v>3</v>
      </c>
    </row>
    <row r="7" spans="1:40" x14ac:dyDescent="0.25">
      <c r="A7" s="43" t="s">
        <v>165</v>
      </c>
      <c r="B7" s="44">
        <v>6</v>
      </c>
      <c r="C7" s="44">
        <v>10</v>
      </c>
      <c r="D7" s="44">
        <v>64</v>
      </c>
      <c r="E7" s="44">
        <v>4</v>
      </c>
      <c r="F7" s="44">
        <v>6.4</v>
      </c>
      <c r="G7" s="44">
        <v>16</v>
      </c>
      <c r="H7" s="44">
        <v>15</v>
      </c>
      <c r="I7" s="44">
        <v>0</v>
      </c>
      <c r="J7" s="44">
        <v>0</v>
      </c>
      <c r="K7" s="44">
        <v>5</v>
      </c>
      <c r="L7" s="44">
        <v>1</v>
      </c>
      <c r="M7" s="44">
        <v>25</v>
      </c>
      <c r="N7" s="44">
        <v>2021</v>
      </c>
      <c r="O7" s="45">
        <v>3</v>
      </c>
      <c r="Y7" s="13" t="s">
        <v>47</v>
      </c>
      <c r="Z7" s="14">
        <f>_xlfn.IFNA(VLOOKUP($Y7,Raw_data_Bowlers_2021!$A$2:$N$111,Z$2,FALSE),0)</f>
        <v>8</v>
      </c>
      <c r="AA7" s="14">
        <f>_xlfn.IFNA(VLOOKUP($Y7,Raw_data_Bowlers_2021!$A$2:$N$111,AA$2,FALSE),0)</f>
        <v>19</v>
      </c>
      <c r="AB7" s="14">
        <f>_xlfn.IFNA(VLOOKUP($Y7,Raw_data_Bowlers_2021!$A$2:$N$111,AB$2,FALSE),0)</f>
        <v>188</v>
      </c>
      <c r="AC7" s="14">
        <f>_xlfn.IFNA(VLOOKUP($Y7,Raw_data_Bowlers_2021!$A$2:$N$111,AC$2,FALSE),0)</f>
        <v>11</v>
      </c>
      <c r="AD7" s="14">
        <f>_xlfn.IFNA(VLOOKUP($Y7,Raw_data_Bowlers_2021!$A$2:$N$111,AD$2,FALSE),0)</f>
        <v>9.89</v>
      </c>
      <c r="AE7" s="14">
        <f>_xlfn.IFNA(VLOOKUP($Y7,Raw_data_Bowlers_2021!$A$2:$N$111,AE$2,FALSE),0)</f>
        <v>17.09</v>
      </c>
      <c r="AF7" s="14">
        <f>_xlfn.IFNA(VLOOKUP($Y7,Raw_data_Bowlers_2021!$A$2:$N$111,AF$2,FALSE),0)</f>
        <v>10.36</v>
      </c>
      <c r="AG7" s="14">
        <f>_xlfn.IFNA(VLOOKUP($Y7,Raw_data_Bowlers_2021!$A$2:$N$111,AG$2,FALSE),0)</f>
        <v>0</v>
      </c>
      <c r="AH7" s="14">
        <f>_xlfn.IFNA(VLOOKUP($Y7,Raw_data_Bowlers_2021!$A$2:$N$111,AH$2,FALSE),0)</f>
        <v>1</v>
      </c>
      <c r="AI7" s="14">
        <f>_xlfn.IFNA(VLOOKUP($Y7,Raw_data_Bowlers_2021!$A$2:$N$111,AI$2,FALSE),0)</f>
        <v>42125</v>
      </c>
      <c r="AJ7" s="14">
        <f>_xlfn.IFNA(VLOOKUP($Y7,Raw_data_Bowlers_2021!$A$2:$N$111,AJ$2,FALSE),0)</f>
        <v>18</v>
      </c>
      <c r="AK7" s="14">
        <f>_xlfn.IFNA(VLOOKUP($Y7,Raw_data_Bowlers_2021!$A$2:$N$111,AK$2,FALSE),0)</f>
        <v>8</v>
      </c>
      <c r="AL7" s="14">
        <f>_xlfn.IFNA(VLOOKUP($Y7,Raw_data_Bowlers_2021!$A$2:$N$111,AL$2,FALSE),0)</f>
        <v>39</v>
      </c>
      <c r="AM7" s="13">
        <v>2021</v>
      </c>
      <c r="AN7" s="14">
        <f t="shared" si="0"/>
        <v>4</v>
      </c>
    </row>
    <row r="8" spans="1:40" x14ac:dyDescent="0.25">
      <c r="A8" s="43" t="s">
        <v>47</v>
      </c>
      <c r="B8" s="44">
        <v>8</v>
      </c>
      <c r="C8" s="44">
        <v>19</v>
      </c>
      <c r="D8" s="44">
        <v>188</v>
      </c>
      <c r="E8" s="44">
        <v>11</v>
      </c>
      <c r="F8" s="44">
        <v>9.89</v>
      </c>
      <c r="G8" s="44">
        <v>17.09</v>
      </c>
      <c r="H8" s="44">
        <v>10.36</v>
      </c>
      <c r="I8" s="44">
        <v>0</v>
      </c>
      <c r="J8" s="44">
        <v>1</v>
      </c>
      <c r="K8" s="44">
        <v>18</v>
      </c>
      <c r="L8" s="44">
        <v>8</v>
      </c>
      <c r="M8" s="44">
        <v>39</v>
      </c>
      <c r="N8" s="44">
        <v>2021</v>
      </c>
      <c r="O8" s="45">
        <v>4</v>
      </c>
      <c r="Y8" s="16" t="s">
        <v>73</v>
      </c>
      <c r="Z8" s="14">
        <f>_xlfn.IFNA(VLOOKUP($Y8,Raw_data_Bowlers_2021!$A$2:$N$111,Z$2,FALSE),0)</f>
        <v>4</v>
      </c>
      <c r="AA8" s="14">
        <f>_xlfn.IFNA(VLOOKUP($Y8,Raw_data_Bowlers_2021!$A$2:$N$111,AA$2,FALSE),0)</f>
        <v>14</v>
      </c>
      <c r="AB8" s="14">
        <f>_xlfn.IFNA(VLOOKUP($Y8,Raw_data_Bowlers_2021!$A$2:$N$111,AB$2,FALSE),0)</f>
        <v>131</v>
      </c>
      <c r="AC8" s="14">
        <f>_xlfn.IFNA(VLOOKUP($Y8,Raw_data_Bowlers_2021!$A$2:$N$111,AC$2,FALSE),0)</f>
        <v>4</v>
      </c>
      <c r="AD8" s="14">
        <f>_xlfn.IFNA(VLOOKUP($Y8,Raw_data_Bowlers_2021!$A$2:$N$111,AD$2,FALSE),0)</f>
        <v>9.36</v>
      </c>
      <c r="AE8" s="14">
        <f>_xlfn.IFNA(VLOOKUP($Y8,Raw_data_Bowlers_2021!$A$2:$N$111,AE$2,FALSE),0)</f>
        <v>32.75</v>
      </c>
      <c r="AF8" s="14">
        <f>_xlfn.IFNA(VLOOKUP($Y8,Raw_data_Bowlers_2021!$A$2:$N$111,AF$2,FALSE),0)</f>
        <v>21</v>
      </c>
      <c r="AG8" s="14">
        <f>_xlfn.IFNA(VLOOKUP($Y8,Raw_data_Bowlers_2021!$A$2:$N$111,AG$2,FALSE),0)</f>
        <v>0</v>
      </c>
      <c r="AH8" s="14">
        <f>_xlfn.IFNA(VLOOKUP($Y8,Raw_data_Bowlers_2021!$A$2:$N$111,AH$2,FALSE),0)</f>
        <v>0</v>
      </c>
      <c r="AI8" s="14">
        <f>_xlfn.IFNA(VLOOKUP($Y8,Raw_data_Bowlers_2021!$A$2:$N$111,AI$2,FALSE),0)</f>
        <v>44256</v>
      </c>
      <c r="AJ8" s="14">
        <f>_xlfn.IFNA(VLOOKUP($Y8,Raw_data_Bowlers_2021!$A$2:$N$111,AJ$2,FALSE),0)</f>
        <v>12</v>
      </c>
      <c r="AK8" s="14">
        <f>_xlfn.IFNA(VLOOKUP($Y8,Raw_data_Bowlers_2021!$A$2:$N$111,AK$2,FALSE),0)</f>
        <v>7</v>
      </c>
      <c r="AL8" s="14">
        <f>_xlfn.IFNA(VLOOKUP($Y8,Raw_data_Bowlers_2021!$A$2:$N$111,AL$2,FALSE),0)</f>
        <v>32</v>
      </c>
      <c r="AM8" s="16">
        <v>2021</v>
      </c>
      <c r="AN8" s="14">
        <f t="shared" si="0"/>
        <v>5</v>
      </c>
    </row>
    <row r="9" spans="1:40" x14ac:dyDescent="0.25">
      <c r="A9" s="43" t="s">
        <v>73</v>
      </c>
      <c r="B9" s="44">
        <v>4</v>
      </c>
      <c r="C9" s="44">
        <v>14</v>
      </c>
      <c r="D9" s="44">
        <v>131</v>
      </c>
      <c r="E9" s="44">
        <v>4</v>
      </c>
      <c r="F9" s="44">
        <v>9.36</v>
      </c>
      <c r="G9" s="44">
        <v>32.75</v>
      </c>
      <c r="H9" s="44">
        <v>21</v>
      </c>
      <c r="I9" s="44">
        <v>0</v>
      </c>
      <c r="J9" s="44">
        <v>0</v>
      </c>
      <c r="K9" s="44">
        <v>12</v>
      </c>
      <c r="L9" s="44">
        <v>7</v>
      </c>
      <c r="M9" s="44">
        <v>32</v>
      </c>
      <c r="N9" s="44">
        <v>2021</v>
      </c>
      <c r="O9" s="45">
        <v>5</v>
      </c>
      <c r="Y9" s="13" t="s">
        <v>191</v>
      </c>
      <c r="Z9" s="14">
        <f>_xlfn.IFNA(VLOOKUP($Y9,Raw_data_Bowlers_2021!$A$2:$N$111,Z$2,FALSE),0)</f>
        <v>2</v>
      </c>
      <c r="AA9" s="14">
        <f>_xlfn.IFNA(VLOOKUP($Y9,Raw_data_Bowlers_2021!$A$2:$N$111,AA$2,FALSE),0)</f>
        <v>4</v>
      </c>
      <c r="AB9" s="14">
        <f>_xlfn.IFNA(VLOOKUP($Y9,Raw_data_Bowlers_2021!$A$2:$N$111,AB$2,FALSE),0)</f>
        <v>23</v>
      </c>
      <c r="AC9" s="14">
        <f>_xlfn.IFNA(VLOOKUP($Y9,Raw_data_Bowlers_2021!$A$2:$N$111,AC$2,FALSE),0)</f>
        <v>0</v>
      </c>
      <c r="AD9" s="14">
        <f>_xlfn.IFNA(VLOOKUP($Y9,Raw_data_Bowlers_2021!$A$2:$N$111,AD$2,FALSE),0)</f>
        <v>5.75</v>
      </c>
      <c r="AE9" s="14">
        <f>_xlfn.IFNA(VLOOKUP($Y9,Raw_data_Bowlers_2021!$A$2:$N$111,AE$2,FALSE),0)</f>
        <v>0</v>
      </c>
      <c r="AF9" s="14">
        <f>_xlfn.IFNA(VLOOKUP($Y9,Raw_data_Bowlers_2021!$A$2:$N$111,AF$2,FALSE),0)</f>
        <v>0</v>
      </c>
      <c r="AG9" s="14">
        <f>_xlfn.IFNA(VLOOKUP($Y9,Raw_data_Bowlers_2021!$A$2:$N$111,AG$2,FALSE),0)</f>
        <v>0</v>
      </c>
      <c r="AH9" s="14">
        <f>_xlfn.IFNA(VLOOKUP($Y9,Raw_data_Bowlers_2021!$A$2:$N$111,AH$2,FALSE),0)</f>
        <v>0</v>
      </c>
      <c r="AI9" s="14" t="str">
        <f>_xlfn.IFNA(VLOOKUP($Y9,Raw_data_Bowlers_2021!$A$2:$N$111,AI$2,FALSE),0)</f>
        <v>0/5</v>
      </c>
      <c r="AJ9" s="14">
        <f>_xlfn.IFNA(VLOOKUP($Y9,Raw_data_Bowlers_2021!$A$2:$N$111,AJ$2,FALSE),0)</f>
        <v>2</v>
      </c>
      <c r="AK9" s="14">
        <f>_xlfn.IFNA(VLOOKUP($Y9,Raw_data_Bowlers_2021!$A$2:$N$111,AK$2,FALSE),0)</f>
        <v>0</v>
      </c>
      <c r="AL9" s="14">
        <f>_xlfn.IFNA(VLOOKUP($Y9,Raw_data_Bowlers_2021!$A$2:$N$111,AL$2,FALSE),0)</f>
        <v>9</v>
      </c>
      <c r="AM9" s="13">
        <v>2021</v>
      </c>
      <c r="AN9" s="14">
        <f t="shared" si="0"/>
        <v>6</v>
      </c>
    </row>
    <row r="10" spans="1:40" x14ac:dyDescent="0.25">
      <c r="A10" s="43" t="s">
        <v>191</v>
      </c>
      <c r="B10" s="44">
        <v>2</v>
      </c>
      <c r="C10" s="44">
        <v>4</v>
      </c>
      <c r="D10" s="44">
        <v>23</v>
      </c>
      <c r="E10" s="44">
        <v>0</v>
      </c>
      <c r="F10" s="44">
        <v>5.75</v>
      </c>
      <c r="G10" s="44">
        <v>0</v>
      </c>
      <c r="H10" s="44">
        <v>0</v>
      </c>
      <c r="I10" s="44">
        <v>0</v>
      </c>
      <c r="J10" s="44">
        <v>0</v>
      </c>
      <c r="K10" s="44">
        <v>2</v>
      </c>
      <c r="L10" s="44">
        <v>0</v>
      </c>
      <c r="M10" s="44">
        <v>9</v>
      </c>
      <c r="N10" s="44">
        <v>2021</v>
      </c>
      <c r="O10" s="45">
        <v>6</v>
      </c>
      <c r="Y10" s="16" t="s">
        <v>25</v>
      </c>
      <c r="Z10" s="14">
        <f>_xlfn.IFNA(VLOOKUP($Y10,Raw_data_Bowlers_2021!$A$2:$N$111,Z$2,FALSE),0)</f>
        <v>0</v>
      </c>
      <c r="AA10" s="14">
        <f>_xlfn.IFNA(VLOOKUP($Y10,Raw_data_Bowlers_2021!$A$2:$N$111,AA$2,FALSE),0)</f>
        <v>0</v>
      </c>
      <c r="AB10" s="14">
        <f>_xlfn.IFNA(VLOOKUP($Y10,Raw_data_Bowlers_2021!$A$2:$N$111,AB$2,FALSE),0)</f>
        <v>0</v>
      </c>
      <c r="AC10" s="14">
        <f>_xlfn.IFNA(VLOOKUP($Y10,Raw_data_Bowlers_2021!$A$2:$N$111,AC$2,FALSE),0)</f>
        <v>0</v>
      </c>
      <c r="AD10" s="14">
        <f>_xlfn.IFNA(VLOOKUP($Y10,Raw_data_Bowlers_2021!$A$2:$N$111,AD$2,FALSE),0)</f>
        <v>0</v>
      </c>
      <c r="AE10" s="14">
        <f>_xlfn.IFNA(VLOOKUP($Y10,Raw_data_Bowlers_2021!$A$2:$N$111,AE$2,FALSE),0)</f>
        <v>0</v>
      </c>
      <c r="AF10" s="14">
        <f>_xlfn.IFNA(VLOOKUP($Y10,Raw_data_Bowlers_2021!$A$2:$N$111,AF$2,FALSE),0)</f>
        <v>0</v>
      </c>
      <c r="AG10" s="14">
        <f>_xlfn.IFNA(VLOOKUP($Y10,Raw_data_Bowlers_2021!$A$2:$N$111,AG$2,FALSE),0)</f>
        <v>0</v>
      </c>
      <c r="AH10" s="14">
        <f>_xlfn.IFNA(VLOOKUP($Y10,Raw_data_Bowlers_2021!$A$2:$N$111,AH$2,FALSE),0)</f>
        <v>0</v>
      </c>
      <c r="AI10" s="14">
        <f>_xlfn.IFNA(VLOOKUP($Y10,Raw_data_Bowlers_2021!$A$2:$N$111,AI$2,FALSE),0)</f>
        <v>0</v>
      </c>
      <c r="AJ10" s="14">
        <f>_xlfn.IFNA(VLOOKUP($Y10,Raw_data_Bowlers_2021!$A$2:$N$111,AJ$2,FALSE),0)</f>
        <v>0</v>
      </c>
      <c r="AK10" s="14">
        <f>_xlfn.IFNA(VLOOKUP($Y10,Raw_data_Bowlers_2021!$A$2:$N$111,AK$2,FALSE),0)</f>
        <v>0</v>
      </c>
      <c r="AL10" s="14">
        <f>_xlfn.IFNA(VLOOKUP($Y10,Raw_data_Bowlers_2021!$A$2:$N$111,AL$2,FALSE),0)</f>
        <v>0</v>
      </c>
      <c r="AM10" s="16">
        <v>2021</v>
      </c>
      <c r="AN10" s="14">
        <f t="shared" si="0"/>
        <v>7</v>
      </c>
    </row>
    <row r="11" spans="1:40" x14ac:dyDescent="0.25">
      <c r="A11" s="43" t="s">
        <v>25</v>
      </c>
      <c r="B11" s="44">
        <v>0</v>
      </c>
      <c r="C11" s="44">
        <v>0</v>
      </c>
      <c r="D11" s="44">
        <v>0</v>
      </c>
      <c r="E11" s="44">
        <v>0</v>
      </c>
      <c r="F11" s="44">
        <v>0</v>
      </c>
      <c r="G11" s="44">
        <v>0</v>
      </c>
      <c r="H11" s="44">
        <v>0</v>
      </c>
      <c r="I11" s="44">
        <v>0</v>
      </c>
      <c r="J11" s="44">
        <v>0</v>
      </c>
      <c r="K11" s="44">
        <v>0</v>
      </c>
      <c r="L11" s="44">
        <v>0</v>
      </c>
      <c r="M11" s="44">
        <v>0</v>
      </c>
      <c r="N11" s="44">
        <v>2021</v>
      </c>
      <c r="O11" s="45">
        <v>7</v>
      </c>
      <c r="Y11" s="13" t="s">
        <v>74</v>
      </c>
      <c r="Z11" s="14">
        <f>_xlfn.IFNA(VLOOKUP($Y11,Raw_data_Bowlers_2021!$A$2:$N$111,Z$2,FALSE),0)</f>
        <v>0</v>
      </c>
      <c r="AA11" s="14">
        <f>_xlfn.IFNA(VLOOKUP($Y11,Raw_data_Bowlers_2021!$A$2:$N$111,AA$2,FALSE),0)</f>
        <v>0</v>
      </c>
      <c r="AB11" s="14">
        <f>_xlfn.IFNA(VLOOKUP($Y11,Raw_data_Bowlers_2021!$A$2:$N$111,AB$2,FALSE),0)</f>
        <v>0</v>
      </c>
      <c r="AC11" s="14">
        <f>_xlfn.IFNA(VLOOKUP($Y11,Raw_data_Bowlers_2021!$A$2:$N$111,AC$2,FALSE),0)</f>
        <v>0</v>
      </c>
      <c r="AD11" s="14">
        <f>_xlfn.IFNA(VLOOKUP($Y11,Raw_data_Bowlers_2021!$A$2:$N$111,AD$2,FALSE),0)</f>
        <v>0</v>
      </c>
      <c r="AE11" s="14">
        <f>_xlfn.IFNA(VLOOKUP($Y11,Raw_data_Bowlers_2021!$A$2:$N$111,AE$2,FALSE),0)</f>
        <v>0</v>
      </c>
      <c r="AF11" s="14">
        <f>_xlfn.IFNA(VLOOKUP($Y11,Raw_data_Bowlers_2021!$A$2:$N$111,AF$2,FALSE),0)</f>
        <v>0</v>
      </c>
      <c r="AG11" s="14">
        <f>_xlfn.IFNA(VLOOKUP($Y11,Raw_data_Bowlers_2021!$A$2:$N$111,AG$2,FALSE),0)</f>
        <v>0</v>
      </c>
      <c r="AH11" s="14">
        <f>_xlfn.IFNA(VLOOKUP($Y11,Raw_data_Bowlers_2021!$A$2:$N$111,AH$2,FALSE),0)</f>
        <v>0</v>
      </c>
      <c r="AI11" s="14">
        <f>_xlfn.IFNA(VLOOKUP($Y11,Raw_data_Bowlers_2021!$A$2:$N$111,AI$2,FALSE),0)</f>
        <v>0</v>
      </c>
      <c r="AJ11" s="14">
        <f>_xlfn.IFNA(VLOOKUP($Y11,Raw_data_Bowlers_2021!$A$2:$N$111,AJ$2,FALSE),0)</f>
        <v>0</v>
      </c>
      <c r="AK11" s="14">
        <f>_xlfn.IFNA(VLOOKUP($Y11,Raw_data_Bowlers_2021!$A$2:$N$111,AK$2,FALSE),0)</f>
        <v>0</v>
      </c>
      <c r="AL11" s="14">
        <f>_xlfn.IFNA(VLOOKUP($Y11,Raw_data_Bowlers_2021!$A$2:$N$111,AL$2,FALSE),0)</f>
        <v>0</v>
      </c>
      <c r="AM11" s="13">
        <v>2021</v>
      </c>
      <c r="AN11" s="14">
        <f t="shared" si="0"/>
        <v>8</v>
      </c>
    </row>
    <row r="12" spans="1:40" x14ac:dyDescent="0.25">
      <c r="A12" s="43" t="s">
        <v>74</v>
      </c>
      <c r="B12" s="44">
        <v>0</v>
      </c>
      <c r="C12" s="44">
        <v>0</v>
      </c>
      <c r="D12" s="44">
        <v>0</v>
      </c>
      <c r="E12" s="44">
        <v>0</v>
      </c>
      <c r="F12" s="44">
        <v>0</v>
      </c>
      <c r="G12" s="44">
        <v>0</v>
      </c>
      <c r="H12" s="44">
        <v>0</v>
      </c>
      <c r="I12" s="44">
        <v>0</v>
      </c>
      <c r="J12" s="44">
        <v>0</v>
      </c>
      <c r="K12" s="44">
        <v>0</v>
      </c>
      <c r="L12" s="44">
        <v>0</v>
      </c>
      <c r="M12" s="44">
        <v>0</v>
      </c>
      <c r="N12" s="44">
        <v>2021</v>
      </c>
      <c r="O12" s="45">
        <v>8</v>
      </c>
      <c r="Y12" s="16" t="s">
        <v>123</v>
      </c>
      <c r="Z12" s="14">
        <f>_xlfn.IFNA(VLOOKUP($Y12,Raw_data_Bowlers_2021!$A$2:$N$111,Z$2,FALSE),0)</f>
        <v>0</v>
      </c>
      <c r="AA12" s="14">
        <f>_xlfn.IFNA(VLOOKUP($Y12,Raw_data_Bowlers_2021!$A$2:$N$111,AA$2,FALSE),0)</f>
        <v>0</v>
      </c>
      <c r="AB12" s="14">
        <f>_xlfn.IFNA(VLOOKUP($Y12,Raw_data_Bowlers_2021!$A$2:$N$111,AB$2,FALSE),0)</f>
        <v>0</v>
      </c>
      <c r="AC12" s="14">
        <f>_xlfn.IFNA(VLOOKUP($Y12,Raw_data_Bowlers_2021!$A$2:$N$111,AC$2,FALSE),0)</f>
        <v>0</v>
      </c>
      <c r="AD12" s="14">
        <f>_xlfn.IFNA(VLOOKUP($Y12,Raw_data_Bowlers_2021!$A$2:$N$111,AD$2,FALSE),0)</f>
        <v>0</v>
      </c>
      <c r="AE12" s="14">
        <f>_xlfn.IFNA(VLOOKUP($Y12,Raw_data_Bowlers_2021!$A$2:$N$111,AE$2,FALSE),0)</f>
        <v>0</v>
      </c>
      <c r="AF12" s="14">
        <f>_xlfn.IFNA(VLOOKUP($Y12,Raw_data_Bowlers_2021!$A$2:$N$111,AF$2,FALSE),0)</f>
        <v>0</v>
      </c>
      <c r="AG12" s="14">
        <f>_xlfn.IFNA(VLOOKUP($Y12,Raw_data_Bowlers_2021!$A$2:$N$111,AG$2,FALSE),0)</f>
        <v>0</v>
      </c>
      <c r="AH12" s="14">
        <f>_xlfn.IFNA(VLOOKUP($Y12,Raw_data_Bowlers_2021!$A$2:$N$111,AH$2,FALSE),0)</f>
        <v>0</v>
      </c>
      <c r="AI12" s="14">
        <f>_xlfn.IFNA(VLOOKUP($Y12,Raw_data_Bowlers_2021!$A$2:$N$111,AI$2,FALSE),0)</f>
        <v>0</v>
      </c>
      <c r="AJ12" s="14">
        <f>_xlfn.IFNA(VLOOKUP($Y12,Raw_data_Bowlers_2021!$A$2:$N$111,AJ$2,FALSE),0)</f>
        <v>0</v>
      </c>
      <c r="AK12" s="14">
        <f>_xlfn.IFNA(VLOOKUP($Y12,Raw_data_Bowlers_2021!$A$2:$N$111,AK$2,FALSE),0)</f>
        <v>0</v>
      </c>
      <c r="AL12" s="14">
        <f>_xlfn.IFNA(VLOOKUP($Y12,Raw_data_Bowlers_2021!$A$2:$N$111,AL$2,FALSE),0)</f>
        <v>0</v>
      </c>
      <c r="AM12" s="16">
        <v>2021</v>
      </c>
      <c r="AN12" s="14">
        <f t="shared" si="0"/>
        <v>9</v>
      </c>
    </row>
    <row r="13" spans="1:40" x14ac:dyDescent="0.25">
      <c r="A13" s="43" t="s">
        <v>123</v>
      </c>
      <c r="B13" s="44">
        <v>0</v>
      </c>
      <c r="C13" s="44">
        <v>0</v>
      </c>
      <c r="D13" s="44">
        <v>0</v>
      </c>
      <c r="E13" s="44">
        <v>0</v>
      </c>
      <c r="F13" s="44">
        <v>0</v>
      </c>
      <c r="G13" s="44">
        <v>0</v>
      </c>
      <c r="H13" s="44">
        <v>0</v>
      </c>
      <c r="I13" s="44">
        <v>0</v>
      </c>
      <c r="J13" s="44">
        <v>0</v>
      </c>
      <c r="K13" s="44">
        <v>0</v>
      </c>
      <c r="L13" s="44">
        <v>0</v>
      </c>
      <c r="M13" s="44">
        <v>0</v>
      </c>
      <c r="N13" s="44">
        <v>2021</v>
      </c>
      <c r="O13" s="45">
        <v>9</v>
      </c>
      <c r="Y13" s="13" t="s">
        <v>26</v>
      </c>
      <c r="Z13" s="14">
        <f>_xlfn.IFNA(VLOOKUP($Y13,Raw_data_Bowlers_2021!$A$2:$N$111,Z$2,FALSE),0)</f>
        <v>12</v>
      </c>
      <c r="AA13" s="14">
        <f>_xlfn.IFNA(VLOOKUP($Y13,Raw_data_Bowlers_2021!$A$2:$N$111,AA$2,FALSE),0)</f>
        <v>46</v>
      </c>
      <c r="AB13" s="14">
        <f>_xlfn.IFNA(VLOOKUP($Y13,Raw_data_Bowlers_2021!$A$2:$N$111,AB$2,FALSE),0)</f>
        <v>306</v>
      </c>
      <c r="AC13" s="14">
        <f>_xlfn.IFNA(VLOOKUP($Y13,Raw_data_Bowlers_2021!$A$2:$N$111,AC$2,FALSE),0)</f>
        <v>15</v>
      </c>
      <c r="AD13" s="14">
        <f>_xlfn.IFNA(VLOOKUP($Y13,Raw_data_Bowlers_2021!$A$2:$N$111,AD$2,FALSE),0)</f>
        <v>6.65</v>
      </c>
      <c r="AE13" s="14">
        <f>_xlfn.IFNA(VLOOKUP($Y13,Raw_data_Bowlers_2021!$A$2:$N$111,AE$2,FALSE),0)</f>
        <v>20.399999999999999</v>
      </c>
      <c r="AF13" s="14">
        <f>_xlfn.IFNA(VLOOKUP($Y13,Raw_data_Bowlers_2021!$A$2:$N$111,AF$2,FALSE),0)</f>
        <v>18.399999999999999</v>
      </c>
      <c r="AG13" s="14">
        <f>_xlfn.IFNA(VLOOKUP($Y13,Raw_data_Bowlers_2021!$A$2:$N$111,AG$2,FALSE),0)</f>
        <v>0</v>
      </c>
      <c r="AH13" s="14">
        <f>_xlfn.IFNA(VLOOKUP($Y13,Raw_data_Bowlers_2021!$A$2:$N$111,AH$2,FALSE),0)</f>
        <v>0</v>
      </c>
      <c r="AI13" s="14">
        <f>_xlfn.IFNA(VLOOKUP($Y13,Raw_data_Bowlers_2021!$A$2:$N$111,AI$2,FALSE),0)</f>
        <v>44256</v>
      </c>
      <c r="AJ13" s="14">
        <f>_xlfn.IFNA(VLOOKUP($Y13,Raw_data_Bowlers_2021!$A$2:$N$111,AJ$2,FALSE),0)</f>
        <v>16</v>
      </c>
      <c r="AK13" s="14">
        <f>_xlfn.IFNA(VLOOKUP($Y13,Raw_data_Bowlers_2021!$A$2:$N$111,AK$2,FALSE),0)</f>
        <v>13</v>
      </c>
      <c r="AL13" s="14">
        <f>_xlfn.IFNA(VLOOKUP($Y13,Raw_data_Bowlers_2021!$A$2:$N$111,AL$2,FALSE),0)</f>
        <v>99</v>
      </c>
      <c r="AM13" s="13">
        <v>2021</v>
      </c>
      <c r="AN13" s="14">
        <f t="shared" si="0"/>
        <v>10</v>
      </c>
    </row>
    <row r="14" spans="1:40" x14ac:dyDescent="0.25">
      <c r="A14" s="43" t="s">
        <v>26</v>
      </c>
      <c r="B14" s="44">
        <v>12</v>
      </c>
      <c r="C14" s="44">
        <v>46</v>
      </c>
      <c r="D14" s="44">
        <v>306</v>
      </c>
      <c r="E14" s="44">
        <v>15</v>
      </c>
      <c r="F14" s="44">
        <v>6.65</v>
      </c>
      <c r="G14" s="44">
        <v>20.399999999999999</v>
      </c>
      <c r="H14" s="44">
        <v>18.399999999999999</v>
      </c>
      <c r="I14" s="44">
        <v>0</v>
      </c>
      <c r="J14" s="44">
        <v>0</v>
      </c>
      <c r="K14" s="44">
        <v>16</v>
      </c>
      <c r="L14" s="44">
        <v>13</v>
      </c>
      <c r="M14" s="44">
        <v>99</v>
      </c>
      <c r="N14" s="44">
        <v>2021</v>
      </c>
      <c r="O14" s="45">
        <v>10</v>
      </c>
      <c r="Y14" s="16" t="s">
        <v>97</v>
      </c>
      <c r="Z14" s="14">
        <f>_xlfn.IFNA(VLOOKUP($Y14,Raw_data_Bowlers_2021!$A$2:$N$111,Z$2,FALSE),0)</f>
        <v>12</v>
      </c>
      <c r="AA14" s="14">
        <f>_xlfn.IFNA(VLOOKUP($Y14,Raw_data_Bowlers_2021!$A$2:$N$111,AA$2,FALSE),0)</f>
        <v>41.2</v>
      </c>
      <c r="AB14" s="14">
        <f>_xlfn.IFNA(VLOOKUP($Y14,Raw_data_Bowlers_2021!$A$2:$N$111,AB$2,FALSE),0)</f>
        <v>342</v>
      </c>
      <c r="AC14" s="14">
        <f>_xlfn.IFNA(VLOOKUP($Y14,Raw_data_Bowlers_2021!$A$2:$N$111,AC$2,FALSE),0)</f>
        <v>18</v>
      </c>
      <c r="AD14" s="14">
        <f>_xlfn.IFNA(VLOOKUP($Y14,Raw_data_Bowlers_2021!$A$2:$N$111,AD$2,FALSE),0)</f>
        <v>8.27</v>
      </c>
      <c r="AE14" s="14">
        <f>_xlfn.IFNA(VLOOKUP($Y14,Raw_data_Bowlers_2021!$A$2:$N$111,AE$2,FALSE),0)</f>
        <v>19</v>
      </c>
      <c r="AF14" s="14">
        <f>_xlfn.IFNA(VLOOKUP($Y14,Raw_data_Bowlers_2021!$A$2:$N$111,AF$2,FALSE),0)</f>
        <v>13.78</v>
      </c>
      <c r="AG14" s="14">
        <f>_xlfn.IFNA(VLOOKUP($Y14,Raw_data_Bowlers_2021!$A$2:$N$111,AG$2,FALSE),0)</f>
        <v>0</v>
      </c>
      <c r="AH14" s="14">
        <f>_xlfn.IFNA(VLOOKUP($Y14,Raw_data_Bowlers_2021!$A$2:$N$111,AH$2,FALSE),0)</f>
        <v>1</v>
      </c>
      <c r="AI14" s="14">
        <f>_xlfn.IFNA(VLOOKUP($Y14,Raw_data_Bowlers_2021!$A$2:$N$111,AI$2,FALSE),0)</f>
        <v>11810</v>
      </c>
      <c r="AJ14" s="14">
        <f>_xlfn.IFNA(VLOOKUP($Y14,Raw_data_Bowlers_2021!$A$2:$N$111,AJ$2,FALSE),0)</f>
        <v>27</v>
      </c>
      <c r="AK14" s="14">
        <f>_xlfn.IFNA(VLOOKUP($Y14,Raw_data_Bowlers_2021!$A$2:$N$111,AK$2,FALSE),0)</f>
        <v>11</v>
      </c>
      <c r="AL14" s="14">
        <f>_xlfn.IFNA(VLOOKUP($Y14,Raw_data_Bowlers_2021!$A$2:$N$111,AL$2,FALSE),0)</f>
        <v>88</v>
      </c>
      <c r="AM14" s="16">
        <v>2021</v>
      </c>
      <c r="AN14" s="14">
        <f t="shared" si="0"/>
        <v>11</v>
      </c>
    </row>
    <row r="15" spans="1:40" x14ac:dyDescent="0.25">
      <c r="A15" s="43" t="s">
        <v>97</v>
      </c>
      <c r="B15" s="44">
        <v>12</v>
      </c>
      <c r="C15" s="44">
        <v>41.2</v>
      </c>
      <c r="D15" s="44">
        <v>342</v>
      </c>
      <c r="E15" s="44">
        <v>18</v>
      </c>
      <c r="F15" s="44">
        <v>8.27</v>
      </c>
      <c r="G15" s="44">
        <v>19</v>
      </c>
      <c r="H15" s="44">
        <v>13.78</v>
      </c>
      <c r="I15" s="44">
        <v>0</v>
      </c>
      <c r="J15" s="44">
        <v>1</v>
      </c>
      <c r="K15" s="44">
        <v>27</v>
      </c>
      <c r="L15" s="44">
        <v>11</v>
      </c>
      <c r="M15" s="44">
        <v>88</v>
      </c>
      <c r="N15" s="44">
        <v>2021</v>
      </c>
      <c r="O15" s="45">
        <v>11</v>
      </c>
      <c r="Y15" s="13" t="s">
        <v>1</v>
      </c>
      <c r="Z15" s="14">
        <f>_xlfn.IFNA(VLOOKUP($Y15,Raw_data_Bowlers_2021!$A$2:$N$111,Z$2,FALSE),0)</f>
        <v>0</v>
      </c>
      <c r="AA15" s="14">
        <f>_xlfn.IFNA(VLOOKUP($Y15,Raw_data_Bowlers_2021!$A$2:$N$111,AA$2,FALSE),0)</f>
        <v>0</v>
      </c>
      <c r="AB15" s="14">
        <f>_xlfn.IFNA(VLOOKUP($Y15,Raw_data_Bowlers_2021!$A$2:$N$111,AB$2,FALSE),0)</f>
        <v>0</v>
      </c>
      <c r="AC15" s="14">
        <f>_xlfn.IFNA(VLOOKUP($Y15,Raw_data_Bowlers_2021!$A$2:$N$111,AC$2,FALSE),0)</f>
        <v>0</v>
      </c>
      <c r="AD15" s="14">
        <f>_xlfn.IFNA(VLOOKUP($Y15,Raw_data_Bowlers_2021!$A$2:$N$111,AD$2,FALSE),0)</f>
        <v>0</v>
      </c>
      <c r="AE15" s="14">
        <f>_xlfn.IFNA(VLOOKUP($Y15,Raw_data_Bowlers_2021!$A$2:$N$111,AE$2,FALSE),0)</f>
        <v>0</v>
      </c>
      <c r="AF15" s="14">
        <f>_xlfn.IFNA(VLOOKUP($Y15,Raw_data_Bowlers_2021!$A$2:$N$111,AF$2,FALSE),0)</f>
        <v>0</v>
      </c>
      <c r="AG15" s="14">
        <f>_xlfn.IFNA(VLOOKUP($Y15,Raw_data_Bowlers_2021!$A$2:$N$111,AG$2,FALSE),0)</f>
        <v>0</v>
      </c>
      <c r="AH15" s="14">
        <f>_xlfn.IFNA(VLOOKUP($Y15,Raw_data_Bowlers_2021!$A$2:$N$111,AH$2,FALSE),0)</f>
        <v>0</v>
      </c>
      <c r="AI15" s="14">
        <f>_xlfn.IFNA(VLOOKUP($Y15,Raw_data_Bowlers_2021!$A$2:$N$111,AI$2,FALSE),0)</f>
        <v>0</v>
      </c>
      <c r="AJ15" s="14">
        <f>_xlfn.IFNA(VLOOKUP($Y15,Raw_data_Bowlers_2021!$A$2:$N$111,AJ$2,FALSE),0)</f>
        <v>0</v>
      </c>
      <c r="AK15" s="14">
        <f>_xlfn.IFNA(VLOOKUP($Y15,Raw_data_Bowlers_2021!$A$2:$N$111,AK$2,FALSE),0)</f>
        <v>0</v>
      </c>
      <c r="AL15" s="14">
        <f>_xlfn.IFNA(VLOOKUP($Y15,Raw_data_Bowlers_2021!$A$2:$N$111,AL$2,FALSE),0)</f>
        <v>0</v>
      </c>
      <c r="AM15" s="13">
        <v>2021</v>
      </c>
      <c r="AN15" s="14">
        <f t="shared" si="0"/>
        <v>12</v>
      </c>
    </row>
    <row r="16" spans="1:40" x14ac:dyDescent="0.25">
      <c r="A16" s="43" t="s">
        <v>1</v>
      </c>
      <c r="B16" s="44">
        <v>0</v>
      </c>
      <c r="C16" s="44">
        <v>0</v>
      </c>
      <c r="D16" s="44">
        <v>0</v>
      </c>
      <c r="E16" s="44">
        <v>0</v>
      </c>
      <c r="F16" s="44">
        <v>0</v>
      </c>
      <c r="G16" s="44">
        <v>0</v>
      </c>
      <c r="H16" s="44">
        <v>0</v>
      </c>
      <c r="I16" s="44">
        <v>0</v>
      </c>
      <c r="J16" s="44">
        <v>0</v>
      </c>
      <c r="K16" s="44">
        <v>0</v>
      </c>
      <c r="L16" s="44">
        <v>0</v>
      </c>
      <c r="M16" s="44">
        <v>0</v>
      </c>
      <c r="N16" s="44">
        <v>2021</v>
      </c>
      <c r="O16" s="45">
        <v>12</v>
      </c>
      <c r="Y16" s="16" t="s">
        <v>27</v>
      </c>
      <c r="Z16" s="14">
        <f>_xlfn.IFNA(VLOOKUP($Y16,Raw_data_Bowlers_2021!$A$2:$N$111,Z$2,FALSE),0)</f>
        <v>16</v>
      </c>
      <c r="AA16" s="14">
        <f>_xlfn.IFNA(VLOOKUP($Y16,Raw_data_Bowlers_2021!$A$2:$N$111,AA$2,FALSE),0)</f>
        <v>61</v>
      </c>
      <c r="AB16" s="14">
        <f>_xlfn.IFNA(VLOOKUP($Y16,Raw_data_Bowlers_2021!$A$2:$N$111,AB$2,FALSE),0)</f>
        <v>450</v>
      </c>
      <c r="AC16" s="14">
        <f>_xlfn.IFNA(VLOOKUP($Y16,Raw_data_Bowlers_2021!$A$2:$N$111,AC$2,FALSE),0)</f>
        <v>24</v>
      </c>
      <c r="AD16" s="14">
        <f>_xlfn.IFNA(VLOOKUP($Y16,Raw_data_Bowlers_2021!$A$2:$N$111,AD$2,FALSE),0)</f>
        <v>7.38</v>
      </c>
      <c r="AE16" s="14">
        <f>_xlfn.IFNA(VLOOKUP($Y16,Raw_data_Bowlers_2021!$A$2:$N$111,AE$2,FALSE),0)</f>
        <v>18.75</v>
      </c>
      <c r="AF16" s="14">
        <f>_xlfn.IFNA(VLOOKUP($Y16,Raw_data_Bowlers_2021!$A$2:$N$111,AF$2,FALSE),0)</f>
        <v>15.25</v>
      </c>
      <c r="AG16" s="14">
        <f>_xlfn.IFNA(VLOOKUP($Y16,Raw_data_Bowlers_2021!$A$2:$N$111,AG$2,FALSE),0)</f>
        <v>0</v>
      </c>
      <c r="AH16" s="14">
        <f>_xlfn.IFNA(VLOOKUP($Y16,Raw_data_Bowlers_2021!$A$2:$N$111,AH$2,FALSE),0)</f>
        <v>0</v>
      </c>
      <c r="AI16" s="14">
        <f>_xlfn.IFNA(VLOOKUP($Y16,Raw_data_Bowlers_2021!$A$2:$N$111,AI$2,FALSE),0)</f>
        <v>41334</v>
      </c>
      <c r="AJ16" s="14">
        <f>_xlfn.IFNA(VLOOKUP($Y16,Raw_data_Bowlers_2021!$A$2:$N$111,AJ$2,FALSE),0)</f>
        <v>41</v>
      </c>
      <c r="AK16" s="14">
        <f>_xlfn.IFNA(VLOOKUP($Y16,Raw_data_Bowlers_2021!$A$2:$N$111,AK$2,FALSE),0)</f>
        <v>15</v>
      </c>
      <c r="AL16" s="14">
        <f>_xlfn.IFNA(VLOOKUP($Y16,Raw_data_Bowlers_2021!$A$2:$N$111,AL$2,FALSE),0)</f>
        <v>156</v>
      </c>
      <c r="AM16" s="16">
        <v>2021</v>
      </c>
      <c r="AN16" s="14">
        <f t="shared" si="0"/>
        <v>13</v>
      </c>
    </row>
    <row r="17" spans="1:40" x14ac:dyDescent="0.25">
      <c r="A17" s="43" t="s">
        <v>27</v>
      </c>
      <c r="B17" s="44">
        <v>16</v>
      </c>
      <c r="C17" s="44">
        <v>61</v>
      </c>
      <c r="D17" s="44">
        <v>450</v>
      </c>
      <c r="E17" s="44">
        <v>24</v>
      </c>
      <c r="F17" s="44">
        <v>7.38</v>
      </c>
      <c r="G17" s="44">
        <v>18.75</v>
      </c>
      <c r="H17" s="44">
        <v>15.25</v>
      </c>
      <c r="I17" s="44">
        <v>0</v>
      </c>
      <c r="J17" s="44">
        <v>0</v>
      </c>
      <c r="K17" s="44">
        <v>41</v>
      </c>
      <c r="L17" s="44">
        <v>15</v>
      </c>
      <c r="M17" s="44">
        <v>156</v>
      </c>
      <c r="N17" s="44">
        <v>2021</v>
      </c>
      <c r="O17" s="45">
        <v>13</v>
      </c>
      <c r="Y17" s="13" t="s">
        <v>166</v>
      </c>
      <c r="Z17" s="14">
        <f>_xlfn.IFNA(VLOOKUP($Y17,Raw_data_Bowlers_2021!$A$2:$N$111,Z$2,FALSE),0)</f>
        <v>11</v>
      </c>
      <c r="AA17" s="14">
        <f>_xlfn.IFNA(VLOOKUP($Y17,Raw_data_Bowlers_2021!$A$2:$N$111,AA$2,FALSE),0)</f>
        <v>42</v>
      </c>
      <c r="AB17" s="14">
        <f>_xlfn.IFNA(VLOOKUP($Y17,Raw_data_Bowlers_2021!$A$2:$N$111,AB$2,FALSE),0)</f>
        <v>335</v>
      </c>
      <c r="AC17" s="14">
        <f>_xlfn.IFNA(VLOOKUP($Y17,Raw_data_Bowlers_2021!$A$2:$N$111,AC$2,FALSE),0)</f>
        <v>6</v>
      </c>
      <c r="AD17" s="14">
        <f>_xlfn.IFNA(VLOOKUP($Y17,Raw_data_Bowlers_2021!$A$2:$N$111,AD$2,FALSE),0)</f>
        <v>7.98</v>
      </c>
      <c r="AE17" s="14">
        <f>_xlfn.IFNA(VLOOKUP($Y17,Raw_data_Bowlers_2021!$A$2:$N$111,AE$2,FALSE),0)</f>
        <v>55.83</v>
      </c>
      <c r="AF17" s="14">
        <f>_xlfn.IFNA(VLOOKUP($Y17,Raw_data_Bowlers_2021!$A$2:$N$111,AF$2,FALSE),0)</f>
        <v>42</v>
      </c>
      <c r="AG17" s="14">
        <f>_xlfn.IFNA(VLOOKUP($Y17,Raw_data_Bowlers_2021!$A$2:$N$111,AG$2,FALSE),0)</f>
        <v>0</v>
      </c>
      <c r="AH17" s="14">
        <f>_xlfn.IFNA(VLOOKUP($Y17,Raw_data_Bowlers_2021!$A$2:$N$111,AH$2,FALSE),0)</f>
        <v>0</v>
      </c>
      <c r="AI17" s="14">
        <f>_xlfn.IFNA(VLOOKUP($Y17,Raw_data_Bowlers_2021!$A$2:$N$111,AI$2,FALSE),0)</f>
        <v>42370</v>
      </c>
      <c r="AJ17" s="14">
        <f>_xlfn.IFNA(VLOOKUP($Y17,Raw_data_Bowlers_2021!$A$2:$N$111,AJ$2,FALSE),0)</f>
        <v>33</v>
      </c>
      <c r="AK17" s="14">
        <f>_xlfn.IFNA(VLOOKUP($Y17,Raw_data_Bowlers_2021!$A$2:$N$111,AK$2,FALSE),0)</f>
        <v>12</v>
      </c>
      <c r="AL17" s="14">
        <f>_xlfn.IFNA(VLOOKUP($Y17,Raw_data_Bowlers_2021!$A$2:$N$111,AL$2,FALSE),0)</f>
        <v>103</v>
      </c>
      <c r="AM17" s="13">
        <v>2021</v>
      </c>
      <c r="AN17" s="14">
        <f t="shared" si="0"/>
        <v>14</v>
      </c>
    </row>
    <row r="18" spans="1:40" x14ac:dyDescent="0.25">
      <c r="A18" s="43" t="s">
        <v>166</v>
      </c>
      <c r="B18" s="44">
        <v>11</v>
      </c>
      <c r="C18" s="44">
        <v>42</v>
      </c>
      <c r="D18" s="44">
        <v>335</v>
      </c>
      <c r="E18" s="44">
        <v>6</v>
      </c>
      <c r="F18" s="44">
        <v>7.98</v>
      </c>
      <c r="G18" s="44">
        <v>55.83</v>
      </c>
      <c r="H18" s="44">
        <v>42</v>
      </c>
      <c r="I18" s="44">
        <v>0</v>
      </c>
      <c r="J18" s="44">
        <v>0</v>
      </c>
      <c r="K18" s="44">
        <v>33</v>
      </c>
      <c r="L18" s="44">
        <v>12</v>
      </c>
      <c r="M18" s="44">
        <v>103</v>
      </c>
      <c r="N18" s="44">
        <v>2021</v>
      </c>
      <c r="O18" s="45">
        <v>14</v>
      </c>
      <c r="Y18" s="16" t="s">
        <v>124</v>
      </c>
      <c r="Z18" s="14">
        <f>_xlfn.IFNA(VLOOKUP($Y18,Raw_data_Bowlers_2021!$A$2:$N$111,Z$2,FALSE),0)</f>
        <v>1</v>
      </c>
      <c r="AA18" s="14">
        <f>_xlfn.IFNA(VLOOKUP($Y18,Raw_data_Bowlers_2021!$A$2:$N$111,AA$2,FALSE),0)</f>
        <v>1</v>
      </c>
      <c r="AB18" s="14">
        <f>_xlfn.IFNA(VLOOKUP($Y18,Raw_data_Bowlers_2021!$A$2:$N$111,AB$2,FALSE),0)</f>
        <v>12</v>
      </c>
      <c r="AC18" s="14">
        <f>_xlfn.IFNA(VLOOKUP($Y18,Raw_data_Bowlers_2021!$A$2:$N$111,AC$2,FALSE),0)</f>
        <v>0</v>
      </c>
      <c r="AD18" s="14">
        <f>_xlfn.IFNA(VLOOKUP($Y18,Raw_data_Bowlers_2021!$A$2:$N$111,AD$2,FALSE),0)</f>
        <v>12</v>
      </c>
      <c r="AE18" s="14">
        <f>_xlfn.IFNA(VLOOKUP($Y18,Raw_data_Bowlers_2021!$A$2:$N$111,AE$2,FALSE),0)</f>
        <v>0</v>
      </c>
      <c r="AF18" s="14">
        <f>_xlfn.IFNA(VLOOKUP($Y18,Raw_data_Bowlers_2021!$A$2:$N$111,AF$2,FALSE),0)</f>
        <v>0</v>
      </c>
      <c r="AG18" s="14">
        <f>_xlfn.IFNA(VLOOKUP($Y18,Raw_data_Bowlers_2021!$A$2:$N$111,AG$2,FALSE),0)</f>
        <v>0</v>
      </c>
      <c r="AH18" s="14">
        <f>_xlfn.IFNA(VLOOKUP($Y18,Raw_data_Bowlers_2021!$A$2:$N$111,AH$2,FALSE),0)</f>
        <v>0</v>
      </c>
      <c r="AI18" s="14" t="str">
        <f>_xlfn.IFNA(VLOOKUP($Y18,Raw_data_Bowlers_2021!$A$2:$N$111,AI$2,FALSE),0)</f>
        <v>0/12</v>
      </c>
      <c r="AJ18" s="14">
        <f>_xlfn.IFNA(VLOOKUP($Y18,Raw_data_Bowlers_2021!$A$2:$N$111,AJ$2,FALSE),0)</f>
        <v>1</v>
      </c>
      <c r="AK18" s="14">
        <f>_xlfn.IFNA(VLOOKUP($Y18,Raw_data_Bowlers_2021!$A$2:$N$111,AK$2,FALSE),0)</f>
        <v>1</v>
      </c>
      <c r="AL18" s="14">
        <f>_xlfn.IFNA(VLOOKUP($Y18,Raw_data_Bowlers_2021!$A$2:$N$111,AL$2,FALSE),0)</f>
        <v>2</v>
      </c>
      <c r="AM18" s="16">
        <v>2021</v>
      </c>
      <c r="AN18" s="14">
        <f t="shared" si="0"/>
        <v>15</v>
      </c>
    </row>
    <row r="19" spans="1:40" x14ac:dyDescent="0.25">
      <c r="A19" s="43" t="s">
        <v>124</v>
      </c>
      <c r="B19" s="44">
        <v>1</v>
      </c>
      <c r="C19" s="44">
        <v>1</v>
      </c>
      <c r="D19" s="44">
        <v>12</v>
      </c>
      <c r="E19" s="44">
        <v>0</v>
      </c>
      <c r="F19" s="44">
        <v>12</v>
      </c>
      <c r="G19" s="44">
        <v>0</v>
      </c>
      <c r="H19" s="44">
        <v>0</v>
      </c>
      <c r="I19" s="44">
        <v>0</v>
      </c>
      <c r="J19" s="44">
        <v>0</v>
      </c>
      <c r="K19" s="44">
        <v>1</v>
      </c>
      <c r="L19" s="44">
        <v>1</v>
      </c>
      <c r="M19" s="44">
        <v>2</v>
      </c>
      <c r="N19" s="44">
        <v>2021</v>
      </c>
      <c r="O19" s="45">
        <v>15</v>
      </c>
      <c r="Y19" s="13" t="s">
        <v>125</v>
      </c>
      <c r="Z19" s="14">
        <f>_xlfn.IFNA(VLOOKUP($Y19,Raw_data_Bowlers_2021!$A$2:$N$111,Z$2,FALSE),0)</f>
        <v>14</v>
      </c>
      <c r="AA19" s="14">
        <f>_xlfn.IFNA(VLOOKUP($Y19,Raw_data_Bowlers_2021!$A$2:$N$111,AA$2,FALSE),0)</f>
        <v>52</v>
      </c>
      <c r="AB19" s="14">
        <f>_xlfn.IFNA(VLOOKUP($Y19,Raw_data_Bowlers_2021!$A$2:$N$111,AB$2,FALSE),0)</f>
        <v>426</v>
      </c>
      <c r="AC19" s="14">
        <f>_xlfn.IFNA(VLOOKUP($Y19,Raw_data_Bowlers_2021!$A$2:$N$111,AC$2,FALSE),0)</f>
        <v>14</v>
      </c>
      <c r="AD19" s="14">
        <f>_xlfn.IFNA(VLOOKUP($Y19,Raw_data_Bowlers_2021!$A$2:$N$111,AD$2,FALSE),0)</f>
        <v>8.19</v>
      </c>
      <c r="AE19" s="14">
        <f>_xlfn.IFNA(VLOOKUP($Y19,Raw_data_Bowlers_2021!$A$2:$N$111,AE$2,FALSE),0)</f>
        <v>30.43</v>
      </c>
      <c r="AF19" s="14">
        <f>_xlfn.IFNA(VLOOKUP($Y19,Raw_data_Bowlers_2021!$A$2:$N$111,AF$2,FALSE),0)</f>
        <v>22.29</v>
      </c>
      <c r="AG19" s="14">
        <f>_xlfn.IFNA(VLOOKUP($Y19,Raw_data_Bowlers_2021!$A$2:$N$111,AG$2,FALSE),0)</f>
        <v>0</v>
      </c>
      <c r="AH19" s="14">
        <f>_xlfn.IFNA(VLOOKUP($Y19,Raw_data_Bowlers_2021!$A$2:$N$111,AH$2,FALSE),0)</f>
        <v>0</v>
      </c>
      <c r="AI19" s="14">
        <f>_xlfn.IFNA(VLOOKUP($Y19,Raw_data_Bowlers_2021!$A$2:$N$111,AI$2,FALSE),0)</f>
        <v>11383</v>
      </c>
      <c r="AJ19" s="14">
        <f>_xlfn.IFNA(VLOOKUP($Y19,Raw_data_Bowlers_2021!$A$2:$N$111,AJ$2,FALSE),0)</f>
        <v>38</v>
      </c>
      <c r="AK19" s="14">
        <f>_xlfn.IFNA(VLOOKUP($Y19,Raw_data_Bowlers_2021!$A$2:$N$111,AK$2,FALSE),0)</f>
        <v>12</v>
      </c>
      <c r="AL19" s="14">
        <f>_xlfn.IFNA(VLOOKUP($Y19,Raw_data_Bowlers_2021!$A$2:$N$111,AL$2,FALSE),0)</f>
        <v>114</v>
      </c>
      <c r="AM19" s="13">
        <v>2021</v>
      </c>
      <c r="AN19" s="14">
        <f t="shared" si="0"/>
        <v>16</v>
      </c>
    </row>
    <row r="20" spans="1:40" x14ac:dyDescent="0.25">
      <c r="A20" s="43" t="s">
        <v>125</v>
      </c>
      <c r="B20" s="44">
        <v>14</v>
      </c>
      <c r="C20" s="44">
        <v>52</v>
      </c>
      <c r="D20" s="44">
        <v>426</v>
      </c>
      <c r="E20" s="44">
        <v>14</v>
      </c>
      <c r="F20" s="44">
        <v>8.19</v>
      </c>
      <c r="G20" s="44">
        <v>30.43</v>
      </c>
      <c r="H20" s="44">
        <v>22.29</v>
      </c>
      <c r="I20" s="44">
        <v>0</v>
      </c>
      <c r="J20" s="44">
        <v>0</v>
      </c>
      <c r="K20" s="44">
        <v>38</v>
      </c>
      <c r="L20" s="44">
        <v>12</v>
      </c>
      <c r="M20" s="44">
        <v>114</v>
      </c>
      <c r="N20" s="44">
        <v>2021</v>
      </c>
      <c r="O20" s="45">
        <v>16</v>
      </c>
      <c r="Y20" s="16" t="s">
        <v>78</v>
      </c>
      <c r="Z20" s="14">
        <f>_xlfn.IFNA(VLOOKUP($Y20,Raw_data_Bowlers_2021!$A$2:$N$111,Z$2,FALSE),0)</f>
        <v>0</v>
      </c>
      <c r="AA20" s="14">
        <f>_xlfn.IFNA(VLOOKUP($Y20,Raw_data_Bowlers_2021!$A$2:$N$111,AA$2,FALSE),0)</f>
        <v>0</v>
      </c>
      <c r="AB20" s="14">
        <f>_xlfn.IFNA(VLOOKUP($Y20,Raw_data_Bowlers_2021!$A$2:$N$111,AB$2,FALSE),0)</f>
        <v>0</v>
      </c>
      <c r="AC20" s="14">
        <f>_xlfn.IFNA(VLOOKUP($Y20,Raw_data_Bowlers_2021!$A$2:$N$111,AC$2,FALSE),0)</f>
        <v>0</v>
      </c>
      <c r="AD20" s="14">
        <f>_xlfn.IFNA(VLOOKUP($Y20,Raw_data_Bowlers_2021!$A$2:$N$111,AD$2,FALSE),0)</f>
        <v>0</v>
      </c>
      <c r="AE20" s="14">
        <f>_xlfn.IFNA(VLOOKUP($Y20,Raw_data_Bowlers_2021!$A$2:$N$111,AE$2,FALSE),0)</f>
        <v>0</v>
      </c>
      <c r="AF20" s="14">
        <f>_xlfn.IFNA(VLOOKUP($Y20,Raw_data_Bowlers_2021!$A$2:$N$111,AF$2,FALSE),0)</f>
        <v>0</v>
      </c>
      <c r="AG20" s="14">
        <f>_xlfn.IFNA(VLOOKUP($Y20,Raw_data_Bowlers_2021!$A$2:$N$111,AG$2,FALSE),0)</f>
        <v>0</v>
      </c>
      <c r="AH20" s="14">
        <f>_xlfn.IFNA(VLOOKUP($Y20,Raw_data_Bowlers_2021!$A$2:$N$111,AH$2,FALSE),0)</f>
        <v>0</v>
      </c>
      <c r="AI20" s="14">
        <f>_xlfn.IFNA(VLOOKUP($Y20,Raw_data_Bowlers_2021!$A$2:$N$111,AI$2,FALSE),0)</f>
        <v>0</v>
      </c>
      <c r="AJ20" s="14">
        <f>_xlfn.IFNA(VLOOKUP($Y20,Raw_data_Bowlers_2021!$A$2:$N$111,AJ$2,FALSE),0)</f>
        <v>0</v>
      </c>
      <c r="AK20" s="14">
        <f>_xlfn.IFNA(VLOOKUP($Y20,Raw_data_Bowlers_2021!$A$2:$N$111,AK$2,FALSE),0)</f>
        <v>0</v>
      </c>
      <c r="AL20" s="14">
        <f>_xlfn.IFNA(VLOOKUP($Y20,Raw_data_Bowlers_2021!$A$2:$N$111,AL$2,FALSE),0)</f>
        <v>0</v>
      </c>
      <c r="AM20" s="16">
        <v>2021</v>
      </c>
      <c r="AN20" s="14">
        <f t="shared" si="0"/>
        <v>17</v>
      </c>
    </row>
    <row r="21" spans="1:40" x14ac:dyDescent="0.25">
      <c r="A21" s="43" t="s">
        <v>78</v>
      </c>
      <c r="B21" s="44">
        <v>0</v>
      </c>
      <c r="C21" s="44">
        <v>0</v>
      </c>
      <c r="D21" s="44">
        <v>0</v>
      </c>
      <c r="E21" s="44">
        <v>0</v>
      </c>
      <c r="F21" s="44">
        <v>0</v>
      </c>
      <c r="G21" s="44">
        <v>0</v>
      </c>
      <c r="H21" s="44">
        <v>0</v>
      </c>
      <c r="I21" s="44">
        <v>0</v>
      </c>
      <c r="J21" s="44">
        <v>0</v>
      </c>
      <c r="K21" s="44">
        <v>0</v>
      </c>
      <c r="L21" s="44">
        <v>0</v>
      </c>
      <c r="M21" s="44">
        <v>0</v>
      </c>
      <c r="N21" s="44">
        <v>2021</v>
      </c>
      <c r="O21" s="45">
        <v>17</v>
      </c>
      <c r="Y21" s="13" t="s">
        <v>98</v>
      </c>
      <c r="Z21" s="14">
        <f>_xlfn.IFNA(VLOOKUP($Y21,Raw_data_Bowlers_2021!$A$2:$N$111,Z$2,FALSE),0)</f>
        <v>0</v>
      </c>
      <c r="AA21" s="14">
        <f>_xlfn.IFNA(VLOOKUP($Y21,Raw_data_Bowlers_2021!$A$2:$N$111,AA$2,FALSE),0)</f>
        <v>0</v>
      </c>
      <c r="AB21" s="14">
        <f>_xlfn.IFNA(VLOOKUP($Y21,Raw_data_Bowlers_2021!$A$2:$N$111,AB$2,FALSE),0)</f>
        <v>0</v>
      </c>
      <c r="AC21" s="14">
        <f>_xlfn.IFNA(VLOOKUP($Y21,Raw_data_Bowlers_2021!$A$2:$N$111,AC$2,FALSE),0)</f>
        <v>0</v>
      </c>
      <c r="AD21" s="14">
        <f>_xlfn.IFNA(VLOOKUP($Y21,Raw_data_Bowlers_2021!$A$2:$N$111,AD$2,FALSE),0)</f>
        <v>0</v>
      </c>
      <c r="AE21" s="14">
        <f>_xlfn.IFNA(VLOOKUP($Y21,Raw_data_Bowlers_2021!$A$2:$N$111,AE$2,FALSE),0)</f>
        <v>0</v>
      </c>
      <c r="AF21" s="14">
        <f>_xlfn.IFNA(VLOOKUP($Y21,Raw_data_Bowlers_2021!$A$2:$N$111,AF$2,FALSE),0)</f>
        <v>0</v>
      </c>
      <c r="AG21" s="14">
        <f>_xlfn.IFNA(VLOOKUP($Y21,Raw_data_Bowlers_2021!$A$2:$N$111,AG$2,FALSE),0)</f>
        <v>0</v>
      </c>
      <c r="AH21" s="14">
        <f>_xlfn.IFNA(VLOOKUP($Y21,Raw_data_Bowlers_2021!$A$2:$N$111,AH$2,FALSE),0)</f>
        <v>0</v>
      </c>
      <c r="AI21" s="14">
        <f>_xlfn.IFNA(VLOOKUP($Y21,Raw_data_Bowlers_2021!$A$2:$N$111,AI$2,FALSE),0)</f>
        <v>0</v>
      </c>
      <c r="AJ21" s="14">
        <f>_xlfn.IFNA(VLOOKUP($Y21,Raw_data_Bowlers_2021!$A$2:$N$111,AJ$2,FALSE),0)</f>
        <v>0</v>
      </c>
      <c r="AK21" s="14">
        <f>_xlfn.IFNA(VLOOKUP($Y21,Raw_data_Bowlers_2021!$A$2:$N$111,AK$2,FALSE),0)</f>
        <v>0</v>
      </c>
      <c r="AL21" s="14">
        <f>_xlfn.IFNA(VLOOKUP($Y21,Raw_data_Bowlers_2021!$A$2:$N$111,AL$2,FALSE),0)</f>
        <v>0</v>
      </c>
      <c r="AM21" s="13">
        <v>2021</v>
      </c>
      <c r="AN21" s="14">
        <f t="shared" si="0"/>
        <v>18</v>
      </c>
    </row>
    <row r="22" spans="1:40" x14ac:dyDescent="0.25">
      <c r="A22" s="43" t="s">
        <v>98</v>
      </c>
      <c r="B22" s="44">
        <v>0</v>
      </c>
      <c r="C22" s="44">
        <v>0</v>
      </c>
      <c r="D22" s="44">
        <v>0</v>
      </c>
      <c r="E22" s="44">
        <v>0</v>
      </c>
      <c r="F22" s="44">
        <v>0</v>
      </c>
      <c r="G22" s="44">
        <v>0</v>
      </c>
      <c r="H22" s="44">
        <v>0</v>
      </c>
      <c r="I22" s="44">
        <v>0</v>
      </c>
      <c r="J22" s="44">
        <v>0</v>
      </c>
      <c r="K22" s="44">
        <v>0</v>
      </c>
      <c r="L22" s="44">
        <v>0</v>
      </c>
      <c r="M22" s="44">
        <v>0</v>
      </c>
      <c r="N22" s="44">
        <v>2021</v>
      </c>
      <c r="O22" s="45">
        <v>18</v>
      </c>
      <c r="Y22" s="16" t="s">
        <v>126</v>
      </c>
      <c r="Z22" s="14">
        <f>_xlfn.IFNA(VLOOKUP($Y22,Raw_data_Bowlers_2021!$A$2:$N$111,Z$2,FALSE),0)</f>
        <v>11</v>
      </c>
      <c r="AA22" s="14">
        <f>_xlfn.IFNA(VLOOKUP($Y22,Raw_data_Bowlers_2021!$A$2:$N$111,AA$2,FALSE),0)</f>
        <v>41</v>
      </c>
      <c r="AB22" s="14">
        <f>_xlfn.IFNA(VLOOKUP($Y22,Raw_data_Bowlers_2021!$A$2:$N$111,AB$2,FALSE),0)</f>
        <v>376</v>
      </c>
      <c r="AC22" s="14">
        <f>_xlfn.IFNA(VLOOKUP($Y22,Raw_data_Bowlers_2021!$A$2:$N$111,AC$2,FALSE),0)</f>
        <v>15</v>
      </c>
      <c r="AD22" s="14">
        <f>_xlfn.IFNA(VLOOKUP($Y22,Raw_data_Bowlers_2021!$A$2:$N$111,AD$2,FALSE),0)</f>
        <v>9.17</v>
      </c>
      <c r="AE22" s="14">
        <f>_xlfn.IFNA(VLOOKUP($Y22,Raw_data_Bowlers_2021!$A$2:$N$111,AE$2,FALSE),0)</f>
        <v>25.07</v>
      </c>
      <c r="AF22" s="14">
        <f>_xlfn.IFNA(VLOOKUP($Y22,Raw_data_Bowlers_2021!$A$2:$N$111,AF$2,FALSE),0)</f>
        <v>16.399999999999999</v>
      </c>
      <c r="AG22" s="14">
        <f>_xlfn.IFNA(VLOOKUP($Y22,Raw_data_Bowlers_2021!$A$2:$N$111,AG$2,FALSE),0)</f>
        <v>1</v>
      </c>
      <c r="AH22" s="14">
        <f>_xlfn.IFNA(VLOOKUP($Y22,Raw_data_Bowlers_2021!$A$2:$N$111,AH$2,FALSE),0)</f>
        <v>0</v>
      </c>
      <c r="AI22" s="14">
        <f>_xlfn.IFNA(VLOOKUP($Y22,Raw_data_Bowlers_2021!$A$2:$N$111,AI$2,FALSE),0)</f>
        <v>45017</v>
      </c>
      <c r="AJ22" s="14">
        <f>_xlfn.IFNA(VLOOKUP($Y22,Raw_data_Bowlers_2021!$A$2:$N$111,AJ$2,FALSE),0)</f>
        <v>34</v>
      </c>
      <c r="AK22" s="14">
        <f>_xlfn.IFNA(VLOOKUP($Y22,Raw_data_Bowlers_2021!$A$2:$N$111,AK$2,FALSE),0)</f>
        <v>16</v>
      </c>
      <c r="AL22" s="14">
        <f>_xlfn.IFNA(VLOOKUP($Y22,Raw_data_Bowlers_2021!$A$2:$N$111,AL$2,FALSE),0)</f>
        <v>91</v>
      </c>
      <c r="AM22" s="16">
        <v>2021</v>
      </c>
      <c r="AN22" s="14">
        <f t="shared" si="0"/>
        <v>19</v>
      </c>
    </row>
    <row r="23" spans="1:40" x14ac:dyDescent="0.25">
      <c r="A23" s="43" t="s">
        <v>126</v>
      </c>
      <c r="B23" s="44">
        <v>11</v>
      </c>
      <c r="C23" s="44">
        <v>41</v>
      </c>
      <c r="D23" s="44">
        <v>376</v>
      </c>
      <c r="E23" s="44">
        <v>15</v>
      </c>
      <c r="F23" s="44">
        <v>9.17</v>
      </c>
      <c r="G23" s="44">
        <v>25.07</v>
      </c>
      <c r="H23" s="44">
        <v>16.399999999999999</v>
      </c>
      <c r="I23" s="44">
        <v>1</v>
      </c>
      <c r="J23" s="44">
        <v>0</v>
      </c>
      <c r="K23" s="44">
        <v>34</v>
      </c>
      <c r="L23" s="44">
        <v>16</v>
      </c>
      <c r="M23" s="44">
        <v>91</v>
      </c>
      <c r="N23" s="44">
        <v>2021</v>
      </c>
      <c r="O23" s="45">
        <v>19</v>
      </c>
      <c r="Y23" s="13" t="s">
        <v>99</v>
      </c>
      <c r="Z23" s="14">
        <f>_xlfn.IFNA(VLOOKUP($Y23,Raw_data_Bowlers_2021!$A$2:$N$111,Z$2,FALSE),0)</f>
        <v>4</v>
      </c>
      <c r="AA23" s="14">
        <f>_xlfn.IFNA(VLOOKUP($Y23,Raw_data_Bowlers_2021!$A$2:$N$111,AA$2,FALSE),0)</f>
        <v>12</v>
      </c>
      <c r="AB23" s="14">
        <f>_xlfn.IFNA(VLOOKUP($Y23,Raw_data_Bowlers_2021!$A$2:$N$111,AB$2,FALSE),0)</f>
        <v>96</v>
      </c>
      <c r="AC23" s="14">
        <f>_xlfn.IFNA(VLOOKUP($Y23,Raw_data_Bowlers_2021!$A$2:$N$111,AC$2,FALSE),0)</f>
        <v>4</v>
      </c>
      <c r="AD23" s="14">
        <f>_xlfn.IFNA(VLOOKUP($Y23,Raw_data_Bowlers_2021!$A$2:$N$111,AD$2,FALSE),0)</f>
        <v>8</v>
      </c>
      <c r="AE23" s="14">
        <f>_xlfn.IFNA(VLOOKUP($Y23,Raw_data_Bowlers_2021!$A$2:$N$111,AE$2,FALSE),0)</f>
        <v>24</v>
      </c>
      <c r="AF23" s="14">
        <f>_xlfn.IFNA(VLOOKUP($Y23,Raw_data_Bowlers_2021!$A$2:$N$111,AF$2,FALSE),0)</f>
        <v>18</v>
      </c>
      <c r="AG23" s="14">
        <f>_xlfn.IFNA(VLOOKUP($Y23,Raw_data_Bowlers_2021!$A$2:$N$111,AG$2,FALSE),0)</f>
        <v>0</v>
      </c>
      <c r="AH23" s="14">
        <f>_xlfn.IFNA(VLOOKUP($Y23,Raw_data_Bowlers_2021!$A$2:$N$111,AH$2,FALSE),0)</f>
        <v>0</v>
      </c>
      <c r="AI23" s="14">
        <f>_xlfn.IFNA(VLOOKUP($Y23,Raw_data_Bowlers_2021!$A$2:$N$111,AI$2,FALSE),0)</f>
        <v>43862</v>
      </c>
      <c r="AJ23" s="14">
        <f>_xlfn.IFNA(VLOOKUP($Y23,Raw_data_Bowlers_2021!$A$2:$N$111,AJ$2,FALSE),0)</f>
        <v>11</v>
      </c>
      <c r="AK23" s="14">
        <f>_xlfn.IFNA(VLOOKUP($Y23,Raw_data_Bowlers_2021!$A$2:$N$111,AK$2,FALSE),0)</f>
        <v>2</v>
      </c>
      <c r="AL23" s="14">
        <f>_xlfn.IFNA(VLOOKUP($Y23,Raw_data_Bowlers_2021!$A$2:$N$111,AL$2,FALSE),0)</f>
        <v>27</v>
      </c>
      <c r="AM23" s="13">
        <v>2021</v>
      </c>
      <c r="AN23" s="14">
        <f t="shared" si="0"/>
        <v>20</v>
      </c>
    </row>
    <row r="24" spans="1:40" x14ac:dyDescent="0.25">
      <c r="A24" s="43" t="s">
        <v>99</v>
      </c>
      <c r="B24" s="44">
        <v>4</v>
      </c>
      <c r="C24" s="44">
        <v>12</v>
      </c>
      <c r="D24" s="44">
        <v>96</v>
      </c>
      <c r="E24" s="44">
        <v>4</v>
      </c>
      <c r="F24" s="44">
        <v>8</v>
      </c>
      <c r="G24" s="44">
        <v>24</v>
      </c>
      <c r="H24" s="44">
        <v>18</v>
      </c>
      <c r="I24" s="44">
        <v>0</v>
      </c>
      <c r="J24" s="44">
        <v>0</v>
      </c>
      <c r="K24" s="44">
        <v>11</v>
      </c>
      <c r="L24" s="44">
        <v>2</v>
      </c>
      <c r="M24" s="44">
        <v>27</v>
      </c>
      <c r="N24" s="44">
        <v>2021</v>
      </c>
      <c r="O24" s="45">
        <v>20</v>
      </c>
      <c r="Y24" s="16" t="s">
        <v>28</v>
      </c>
      <c r="Z24" s="14">
        <f>_xlfn.IFNA(VLOOKUP($Y24,Raw_data_Bowlers_2021!$A$2:$N$111,Z$2,FALSE),0)</f>
        <v>3</v>
      </c>
      <c r="AA24" s="14">
        <f>_xlfn.IFNA(VLOOKUP($Y24,Raw_data_Bowlers_2021!$A$2:$N$111,AA$2,FALSE),0)</f>
        <v>11</v>
      </c>
      <c r="AB24" s="14">
        <f>_xlfn.IFNA(VLOOKUP($Y24,Raw_data_Bowlers_2021!$A$2:$N$111,AB$2,FALSE),0)</f>
        <v>82</v>
      </c>
      <c r="AC24" s="14">
        <f>_xlfn.IFNA(VLOOKUP($Y24,Raw_data_Bowlers_2021!$A$2:$N$111,AC$2,FALSE),0)</f>
        <v>5</v>
      </c>
      <c r="AD24" s="14">
        <f>_xlfn.IFNA(VLOOKUP($Y24,Raw_data_Bowlers_2021!$A$2:$N$111,AD$2,FALSE),0)</f>
        <v>7.45</v>
      </c>
      <c r="AE24" s="14">
        <f>_xlfn.IFNA(VLOOKUP($Y24,Raw_data_Bowlers_2021!$A$2:$N$111,AE$2,FALSE),0)</f>
        <v>16.399999999999999</v>
      </c>
      <c r="AF24" s="14">
        <f>_xlfn.IFNA(VLOOKUP($Y24,Raw_data_Bowlers_2021!$A$2:$N$111,AF$2,FALSE),0)</f>
        <v>13.2</v>
      </c>
      <c r="AG24" s="14">
        <f>_xlfn.IFNA(VLOOKUP($Y24,Raw_data_Bowlers_2021!$A$2:$N$111,AG$2,FALSE),0)</f>
        <v>0</v>
      </c>
      <c r="AH24" s="14">
        <f>_xlfn.IFNA(VLOOKUP($Y24,Raw_data_Bowlers_2021!$A$2:$N$111,AH$2,FALSE),0)</f>
        <v>0</v>
      </c>
      <c r="AI24" s="14">
        <f>_xlfn.IFNA(VLOOKUP($Y24,Raw_data_Bowlers_2021!$A$2:$N$111,AI$2,FALSE),0)</f>
        <v>43132</v>
      </c>
      <c r="AJ24" s="14">
        <f>_xlfn.IFNA(VLOOKUP($Y24,Raw_data_Bowlers_2021!$A$2:$N$111,AJ$2,FALSE),0)</f>
        <v>10</v>
      </c>
      <c r="AK24" s="14">
        <f>_xlfn.IFNA(VLOOKUP($Y24,Raw_data_Bowlers_2021!$A$2:$N$111,AK$2,FALSE),0)</f>
        <v>3</v>
      </c>
      <c r="AL24" s="14">
        <f>_xlfn.IFNA(VLOOKUP($Y24,Raw_data_Bowlers_2021!$A$2:$N$111,AL$2,FALSE),0)</f>
        <v>33</v>
      </c>
      <c r="AM24" s="16">
        <v>2021</v>
      </c>
      <c r="AN24" s="14">
        <f t="shared" si="0"/>
        <v>21</v>
      </c>
    </row>
    <row r="25" spans="1:40" x14ac:dyDescent="0.25">
      <c r="A25" s="43" t="s">
        <v>28</v>
      </c>
      <c r="B25" s="44">
        <v>3</v>
      </c>
      <c r="C25" s="44">
        <v>11</v>
      </c>
      <c r="D25" s="44">
        <v>82</v>
      </c>
      <c r="E25" s="44">
        <v>5</v>
      </c>
      <c r="F25" s="44">
        <v>7.45</v>
      </c>
      <c r="G25" s="44">
        <v>16.399999999999999</v>
      </c>
      <c r="H25" s="44">
        <v>13.2</v>
      </c>
      <c r="I25" s="44">
        <v>0</v>
      </c>
      <c r="J25" s="44">
        <v>0</v>
      </c>
      <c r="K25" s="44">
        <v>10</v>
      </c>
      <c r="L25" s="44">
        <v>3</v>
      </c>
      <c r="M25" s="44">
        <v>33</v>
      </c>
      <c r="N25" s="44">
        <v>2021</v>
      </c>
      <c r="O25" s="45">
        <v>21</v>
      </c>
      <c r="Y25" s="13" t="s">
        <v>49</v>
      </c>
      <c r="Z25" s="14">
        <f>_xlfn.IFNA(VLOOKUP($Y25,Raw_data_Bowlers_2021!$A$2:$N$111,Z$2,FALSE),0)</f>
        <v>17</v>
      </c>
      <c r="AA25" s="14">
        <f>_xlfn.IFNA(VLOOKUP($Y25,Raw_data_Bowlers_2021!$A$2:$N$111,AA$2,FALSE),0)</f>
        <v>68</v>
      </c>
      <c r="AB25" s="14">
        <f>_xlfn.IFNA(VLOOKUP($Y25,Raw_data_Bowlers_2021!$A$2:$N$111,AB$2,FALSE),0)</f>
        <v>449</v>
      </c>
      <c r="AC25" s="14">
        <f>_xlfn.IFNA(VLOOKUP($Y25,Raw_data_Bowlers_2021!$A$2:$N$111,AC$2,FALSE),0)</f>
        <v>18</v>
      </c>
      <c r="AD25" s="14">
        <f>_xlfn.IFNA(VLOOKUP($Y25,Raw_data_Bowlers_2021!$A$2:$N$111,AD$2,FALSE),0)</f>
        <v>6.6</v>
      </c>
      <c r="AE25" s="14">
        <f>_xlfn.IFNA(VLOOKUP($Y25,Raw_data_Bowlers_2021!$A$2:$N$111,AE$2,FALSE),0)</f>
        <v>24.94</v>
      </c>
      <c r="AF25" s="14">
        <f>_xlfn.IFNA(VLOOKUP($Y25,Raw_data_Bowlers_2021!$A$2:$N$111,AF$2,FALSE),0)</f>
        <v>22.67</v>
      </c>
      <c r="AG25" s="14">
        <f>_xlfn.IFNA(VLOOKUP($Y25,Raw_data_Bowlers_2021!$A$2:$N$111,AG$2,FALSE),0)</f>
        <v>0</v>
      </c>
      <c r="AH25" s="14">
        <f>_xlfn.IFNA(VLOOKUP($Y25,Raw_data_Bowlers_2021!$A$2:$N$111,AH$2,FALSE),0)</f>
        <v>0</v>
      </c>
      <c r="AI25" s="14">
        <f>_xlfn.IFNA(VLOOKUP($Y25,Raw_data_Bowlers_2021!$A$2:$N$111,AI$2,FALSE),0)</f>
        <v>41334</v>
      </c>
      <c r="AJ25" s="14">
        <f>_xlfn.IFNA(VLOOKUP($Y25,Raw_data_Bowlers_2021!$A$2:$N$111,AJ$2,FALSE),0)</f>
        <v>28</v>
      </c>
      <c r="AK25" s="14">
        <f>_xlfn.IFNA(VLOOKUP($Y25,Raw_data_Bowlers_2021!$A$2:$N$111,AK$2,FALSE),0)</f>
        <v>14</v>
      </c>
      <c r="AL25" s="14">
        <f>_xlfn.IFNA(VLOOKUP($Y25,Raw_data_Bowlers_2021!$A$2:$N$111,AL$2,FALSE),0)</f>
        <v>151</v>
      </c>
      <c r="AM25" s="13">
        <v>2021</v>
      </c>
      <c r="AN25" s="14">
        <f t="shared" si="0"/>
        <v>22</v>
      </c>
    </row>
    <row r="26" spans="1:40" x14ac:dyDescent="0.25">
      <c r="A26" s="43" t="s">
        <v>49</v>
      </c>
      <c r="B26" s="44">
        <v>17</v>
      </c>
      <c r="C26" s="44">
        <v>68</v>
      </c>
      <c r="D26" s="44">
        <v>449</v>
      </c>
      <c r="E26" s="44">
        <v>18</v>
      </c>
      <c r="F26" s="44">
        <v>6.6</v>
      </c>
      <c r="G26" s="44">
        <v>24.94</v>
      </c>
      <c r="H26" s="44">
        <v>22.67</v>
      </c>
      <c r="I26" s="44">
        <v>0</v>
      </c>
      <c r="J26" s="44">
        <v>0</v>
      </c>
      <c r="K26" s="44">
        <v>28</v>
      </c>
      <c r="L26" s="44">
        <v>14</v>
      </c>
      <c r="M26" s="44">
        <v>151</v>
      </c>
      <c r="N26" s="44">
        <v>2021</v>
      </c>
      <c r="O26" s="45">
        <v>22</v>
      </c>
      <c r="Y26" s="16" t="s">
        <v>148</v>
      </c>
      <c r="Z26" s="14">
        <f>_xlfn.IFNA(VLOOKUP($Y26,Raw_data_Bowlers_2021!$A$2:$N$111,Z$2,FALSE),0)</f>
        <v>0</v>
      </c>
      <c r="AA26" s="14">
        <f>_xlfn.IFNA(VLOOKUP($Y26,Raw_data_Bowlers_2021!$A$2:$N$111,AA$2,FALSE),0)</f>
        <v>0</v>
      </c>
      <c r="AB26" s="14">
        <f>_xlfn.IFNA(VLOOKUP($Y26,Raw_data_Bowlers_2021!$A$2:$N$111,AB$2,FALSE),0)</f>
        <v>0</v>
      </c>
      <c r="AC26" s="14">
        <f>_xlfn.IFNA(VLOOKUP($Y26,Raw_data_Bowlers_2021!$A$2:$N$111,AC$2,FALSE),0)</f>
        <v>0</v>
      </c>
      <c r="AD26" s="14">
        <f>_xlfn.IFNA(VLOOKUP($Y26,Raw_data_Bowlers_2021!$A$2:$N$111,AD$2,FALSE),0)</f>
        <v>0</v>
      </c>
      <c r="AE26" s="14">
        <f>_xlfn.IFNA(VLOOKUP($Y26,Raw_data_Bowlers_2021!$A$2:$N$111,AE$2,FALSE),0)</f>
        <v>0</v>
      </c>
      <c r="AF26" s="14">
        <f>_xlfn.IFNA(VLOOKUP($Y26,Raw_data_Bowlers_2021!$A$2:$N$111,AF$2,FALSE),0)</f>
        <v>0</v>
      </c>
      <c r="AG26" s="14">
        <f>_xlfn.IFNA(VLOOKUP($Y26,Raw_data_Bowlers_2021!$A$2:$N$111,AG$2,FALSE),0)</f>
        <v>0</v>
      </c>
      <c r="AH26" s="14">
        <f>_xlfn.IFNA(VLOOKUP($Y26,Raw_data_Bowlers_2021!$A$2:$N$111,AH$2,FALSE),0)</f>
        <v>0</v>
      </c>
      <c r="AI26" s="14">
        <f>_xlfn.IFNA(VLOOKUP($Y26,Raw_data_Bowlers_2021!$A$2:$N$111,AI$2,FALSE),0)</f>
        <v>0</v>
      </c>
      <c r="AJ26" s="14">
        <f>_xlfn.IFNA(VLOOKUP($Y26,Raw_data_Bowlers_2021!$A$2:$N$111,AJ$2,FALSE),0)</f>
        <v>0</v>
      </c>
      <c r="AK26" s="14">
        <f>_xlfn.IFNA(VLOOKUP($Y26,Raw_data_Bowlers_2021!$A$2:$N$111,AK$2,FALSE),0)</f>
        <v>0</v>
      </c>
      <c r="AL26" s="14">
        <f>_xlfn.IFNA(VLOOKUP($Y26,Raw_data_Bowlers_2021!$A$2:$N$111,AL$2,FALSE),0)</f>
        <v>0</v>
      </c>
      <c r="AM26" s="16">
        <v>2021</v>
      </c>
      <c r="AN26" s="14">
        <f t="shared" si="0"/>
        <v>23</v>
      </c>
    </row>
    <row r="27" spans="1:40" x14ac:dyDescent="0.25">
      <c r="A27" s="43" t="s">
        <v>148</v>
      </c>
      <c r="B27" s="44">
        <v>0</v>
      </c>
      <c r="C27" s="44">
        <v>0</v>
      </c>
      <c r="D27" s="44">
        <v>0</v>
      </c>
      <c r="E27" s="44">
        <v>0</v>
      </c>
      <c r="F27" s="44">
        <v>0</v>
      </c>
      <c r="G27" s="44">
        <v>0</v>
      </c>
      <c r="H27" s="44">
        <v>0</v>
      </c>
      <c r="I27" s="44">
        <v>0</v>
      </c>
      <c r="J27" s="44">
        <v>0</v>
      </c>
      <c r="K27" s="44">
        <v>0</v>
      </c>
      <c r="L27" s="44">
        <v>0</v>
      </c>
      <c r="M27" s="44">
        <v>0</v>
      </c>
      <c r="N27" s="44">
        <v>2021</v>
      </c>
      <c r="O27" s="45">
        <v>23</v>
      </c>
      <c r="Y27" s="13" t="s">
        <v>127</v>
      </c>
      <c r="Z27" s="14">
        <f>_xlfn.IFNA(VLOOKUP($Y27,Raw_data_Bowlers_2021!$A$2:$N$111,Z$2,FALSE),0)</f>
        <v>0</v>
      </c>
      <c r="AA27" s="14">
        <f>_xlfn.IFNA(VLOOKUP($Y27,Raw_data_Bowlers_2021!$A$2:$N$111,AA$2,FALSE),0)</f>
        <v>0</v>
      </c>
      <c r="AB27" s="14">
        <f>_xlfn.IFNA(VLOOKUP($Y27,Raw_data_Bowlers_2021!$A$2:$N$111,AB$2,FALSE),0)</f>
        <v>0</v>
      </c>
      <c r="AC27" s="14">
        <f>_xlfn.IFNA(VLOOKUP($Y27,Raw_data_Bowlers_2021!$A$2:$N$111,AC$2,FALSE),0)</f>
        <v>0</v>
      </c>
      <c r="AD27" s="14">
        <f>_xlfn.IFNA(VLOOKUP($Y27,Raw_data_Bowlers_2021!$A$2:$N$111,AD$2,FALSE),0)</f>
        <v>0</v>
      </c>
      <c r="AE27" s="14">
        <f>_xlfn.IFNA(VLOOKUP($Y27,Raw_data_Bowlers_2021!$A$2:$N$111,AE$2,FALSE),0)</f>
        <v>0</v>
      </c>
      <c r="AF27" s="14">
        <f>_xlfn.IFNA(VLOOKUP($Y27,Raw_data_Bowlers_2021!$A$2:$N$111,AF$2,FALSE),0)</f>
        <v>0</v>
      </c>
      <c r="AG27" s="14">
        <f>_xlfn.IFNA(VLOOKUP($Y27,Raw_data_Bowlers_2021!$A$2:$N$111,AG$2,FALSE),0)</f>
        <v>0</v>
      </c>
      <c r="AH27" s="14">
        <f>_xlfn.IFNA(VLOOKUP($Y27,Raw_data_Bowlers_2021!$A$2:$N$111,AH$2,FALSE),0)</f>
        <v>0</v>
      </c>
      <c r="AI27" s="14">
        <f>_xlfn.IFNA(VLOOKUP($Y27,Raw_data_Bowlers_2021!$A$2:$N$111,AI$2,FALSE),0)</f>
        <v>0</v>
      </c>
      <c r="AJ27" s="14">
        <f>_xlfn.IFNA(VLOOKUP($Y27,Raw_data_Bowlers_2021!$A$2:$N$111,AJ$2,FALSE),0)</f>
        <v>0</v>
      </c>
      <c r="AK27" s="14">
        <f>_xlfn.IFNA(VLOOKUP($Y27,Raw_data_Bowlers_2021!$A$2:$N$111,AK$2,FALSE),0)</f>
        <v>0</v>
      </c>
      <c r="AL27" s="14">
        <f>_xlfn.IFNA(VLOOKUP($Y27,Raw_data_Bowlers_2021!$A$2:$N$111,AL$2,FALSE),0)</f>
        <v>0</v>
      </c>
      <c r="AM27" s="13">
        <v>2021</v>
      </c>
      <c r="AN27" s="14">
        <f t="shared" si="0"/>
        <v>24</v>
      </c>
    </row>
    <row r="28" spans="1:40" x14ac:dyDescent="0.25">
      <c r="A28" s="43" t="s">
        <v>127</v>
      </c>
      <c r="B28" s="44">
        <v>0</v>
      </c>
      <c r="C28" s="44">
        <v>0</v>
      </c>
      <c r="D28" s="44">
        <v>0</v>
      </c>
      <c r="E28" s="44">
        <v>0</v>
      </c>
      <c r="F28" s="44">
        <v>0</v>
      </c>
      <c r="G28" s="44">
        <v>0</v>
      </c>
      <c r="H28" s="44">
        <v>0</v>
      </c>
      <c r="I28" s="44">
        <v>0</v>
      </c>
      <c r="J28" s="44">
        <v>0</v>
      </c>
      <c r="K28" s="44">
        <v>0</v>
      </c>
      <c r="L28" s="44">
        <v>0</v>
      </c>
      <c r="M28" s="44">
        <v>0</v>
      </c>
      <c r="N28" s="44">
        <v>2021</v>
      </c>
      <c r="O28" s="45">
        <v>24</v>
      </c>
      <c r="Y28" s="16" t="s">
        <v>168</v>
      </c>
      <c r="Z28" s="14">
        <f>_xlfn.IFNA(VLOOKUP($Y28,Raw_data_Bowlers_2021!$A$2:$N$111,Z$2,FALSE),0)</f>
        <v>0</v>
      </c>
      <c r="AA28" s="14">
        <f>_xlfn.IFNA(VLOOKUP($Y28,Raw_data_Bowlers_2021!$A$2:$N$111,AA$2,FALSE),0)</f>
        <v>0</v>
      </c>
      <c r="AB28" s="14">
        <f>_xlfn.IFNA(VLOOKUP($Y28,Raw_data_Bowlers_2021!$A$2:$N$111,AB$2,FALSE),0)</f>
        <v>0</v>
      </c>
      <c r="AC28" s="14">
        <f>_xlfn.IFNA(VLOOKUP($Y28,Raw_data_Bowlers_2021!$A$2:$N$111,AC$2,FALSE),0)</f>
        <v>0</v>
      </c>
      <c r="AD28" s="14">
        <f>_xlfn.IFNA(VLOOKUP($Y28,Raw_data_Bowlers_2021!$A$2:$N$111,AD$2,FALSE),0)</f>
        <v>0</v>
      </c>
      <c r="AE28" s="14">
        <f>_xlfn.IFNA(VLOOKUP($Y28,Raw_data_Bowlers_2021!$A$2:$N$111,AE$2,FALSE),0)</f>
        <v>0</v>
      </c>
      <c r="AF28" s="14">
        <f>_xlfn.IFNA(VLOOKUP($Y28,Raw_data_Bowlers_2021!$A$2:$N$111,AF$2,FALSE),0)</f>
        <v>0</v>
      </c>
      <c r="AG28" s="14">
        <f>_xlfn.IFNA(VLOOKUP($Y28,Raw_data_Bowlers_2021!$A$2:$N$111,AG$2,FALSE),0)</f>
        <v>0</v>
      </c>
      <c r="AH28" s="14">
        <f>_xlfn.IFNA(VLOOKUP($Y28,Raw_data_Bowlers_2021!$A$2:$N$111,AH$2,FALSE),0)</f>
        <v>0</v>
      </c>
      <c r="AI28" s="14">
        <f>_xlfn.IFNA(VLOOKUP($Y28,Raw_data_Bowlers_2021!$A$2:$N$111,AI$2,FALSE),0)</f>
        <v>0</v>
      </c>
      <c r="AJ28" s="14">
        <f>_xlfn.IFNA(VLOOKUP($Y28,Raw_data_Bowlers_2021!$A$2:$N$111,AJ$2,FALSE),0)</f>
        <v>0</v>
      </c>
      <c r="AK28" s="14">
        <f>_xlfn.IFNA(VLOOKUP($Y28,Raw_data_Bowlers_2021!$A$2:$N$111,AK$2,FALSE),0)</f>
        <v>0</v>
      </c>
      <c r="AL28" s="14">
        <f>_xlfn.IFNA(VLOOKUP($Y28,Raw_data_Bowlers_2021!$A$2:$N$111,AL$2,FALSE),0)</f>
        <v>0</v>
      </c>
      <c r="AM28" s="16">
        <v>2021</v>
      </c>
      <c r="AN28" s="14">
        <f t="shared" si="0"/>
        <v>25</v>
      </c>
    </row>
    <row r="29" spans="1:40" x14ac:dyDescent="0.25">
      <c r="A29" s="43" t="s">
        <v>168</v>
      </c>
      <c r="B29" s="44">
        <v>0</v>
      </c>
      <c r="C29" s="44">
        <v>0</v>
      </c>
      <c r="D29" s="44">
        <v>0</v>
      </c>
      <c r="E29" s="44">
        <v>0</v>
      </c>
      <c r="F29" s="44">
        <v>0</v>
      </c>
      <c r="G29" s="44">
        <v>0</v>
      </c>
      <c r="H29" s="44">
        <v>0</v>
      </c>
      <c r="I29" s="44">
        <v>0</v>
      </c>
      <c r="J29" s="44">
        <v>0</v>
      </c>
      <c r="K29" s="44">
        <v>0</v>
      </c>
      <c r="L29" s="44">
        <v>0</v>
      </c>
      <c r="M29" s="44">
        <v>0</v>
      </c>
      <c r="N29" s="44">
        <v>2021</v>
      </c>
      <c r="O29" s="45">
        <v>25</v>
      </c>
      <c r="Y29" s="13" t="s">
        <v>3</v>
      </c>
      <c r="Z29" s="14">
        <f>_xlfn.IFNA(VLOOKUP($Y29,Raw_data_Bowlers_2021!$A$2:$N$111,Z$2,FALSE),0)</f>
        <v>11</v>
      </c>
      <c r="AA29" s="14">
        <f>_xlfn.IFNA(VLOOKUP($Y29,Raw_data_Bowlers_2021!$A$2:$N$111,AA$2,FALSE),0)</f>
        <v>33.4</v>
      </c>
      <c r="AB29" s="14">
        <f>_xlfn.IFNA(VLOOKUP($Y29,Raw_data_Bowlers_2021!$A$2:$N$111,AB$2,FALSE),0)</f>
        <v>263</v>
      </c>
      <c r="AC29" s="14">
        <f>_xlfn.IFNA(VLOOKUP($Y29,Raw_data_Bowlers_2021!$A$2:$N$111,AC$2,FALSE),0)</f>
        <v>14</v>
      </c>
      <c r="AD29" s="14">
        <f>_xlfn.IFNA(VLOOKUP($Y29,Raw_data_Bowlers_2021!$A$2:$N$111,AD$2,FALSE),0)</f>
        <v>7.81</v>
      </c>
      <c r="AE29" s="14">
        <f>_xlfn.IFNA(VLOOKUP($Y29,Raw_data_Bowlers_2021!$A$2:$N$111,AE$2,FALSE),0)</f>
        <v>18.79</v>
      </c>
      <c r="AF29" s="14">
        <f>_xlfn.IFNA(VLOOKUP($Y29,Raw_data_Bowlers_2021!$A$2:$N$111,AF$2,FALSE),0)</f>
        <v>14.43</v>
      </c>
      <c r="AG29" s="14">
        <f>_xlfn.IFNA(VLOOKUP($Y29,Raw_data_Bowlers_2021!$A$2:$N$111,AG$2,FALSE),0)</f>
        <v>0</v>
      </c>
      <c r="AH29" s="14">
        <f>_xlfn.IFNA(VLOOKUP($Y29,Raw_data_Bowlers_2021!$A$2:$N$111,AH$2,FALSE),0)</f>
        <v>0</v>
      </c>
      <c r="AI29" s="14">
        <f>_xlfn.IFNA(VLOOKUP($Y29,Raw_data_Bowlers_2021!$A$2:$N$111,AI$2,FALSE),0)</f>
        <v>45352</v>
      </c>
      <c r="AJ29" s="14">
        <f>_xlfn.IFNA(VLOOKUP($Y29,Raw_data_Bowlers_2021!$A$2:$N$111,AJ$2,FALSE),0)</f>
        <v>15</v>
      </c>
      <c r="AK29" s="14">
        <f>_xlfn.IFNA(VLOOKUP($Y29,Raw_data_Bowlers_2021!$A$2:$N$111,AK$2,FALSE),0)</f>
        <v>11</v>
      </c>
      <c r="AL29" s="14">
        <f>_xlfn.IFNA(VLOOKUP($Y29,Raw_data_Bowlers_2021!$A$2:$N$111,AL$2,FALSE),0)</f>
        <v>73</v>
      </c>
      <c r="AM29" s="13">
        <v>2021</v>
      </c>
      <c r="AN29" s="14">
        <f t="shared" si="0"/>
        <v>26</v>
      </c>
    </row>
    <row r="30" spans="1:40" x14ac:dyDescent="0.25">
      <c r="A30" s="43" t="s">
        <v>3</v>
      </c>
      <c r="B30" s="44">
        <v>11</v>
      </c>
      <c r="C30" s="44">
        <v>33.4</v>
      </c>
      <c r="D30" s="44">
        <v>263</v>
      </c>
      <c r="E30" s="44">
        <v>14</v>
      </c>
      <c r="F30" s="44">
        <v>7.81</v>
      </c>
      <c r="G30" s="44">
        <v>18.79</v>
      </c>
      <c r="H30" s="44">
        <v>14.43</v>
      </c>
      <c r="I30" s="44">
        <v>0</v>
      </c>
      <c r="J30" s="44">
        <v>0</v>
      </c>
      <c r="K30" s="44">
        <v>15</v>
      </c>
      <c r="L30" s="44">
        <v>11</v>
      </c>
      <c r="M30" s="44">
        <v>73</v>
      </c>
      <c r="N30" s="44">
        <v>2021</v>
      </c>
      <c r="O30" s="45">
        <v>26</v>
      </c>
      <c r="Y30" s="16" t="s">
        <v>101</v>
      </c>
      <c r="Z30" s="14">
        <f>_xlfn.IFNA(VLOOKUP($Y30,Raw_data_Bowlers_2021!$A$2:$N$111,Z$2,FALSE),0)</f>
        <v>7</v>
      </c>
      <c r="AA30" s="14">
        <f>_xlfn.IFNA(VLOOKUP($Y30,Raw_data_Bowlers_2021!$A$2:$N$111,AA$2,FALSE),0)</f>
        <v>16</v>
      </c>
      <c r="AB30" s="14">
        <f>_xlfn.IFNA(VLOOKUP($Y30,Raw_data_Bowlers_2021!$A$2:$N$111,AB$2,FALSE),0)</f>
        <v>136</v>
      </c>
      <c r="AC30" s="14">
        <f>_xlfn.IFNA(VLOOKUP($Y30,Raw_data_Bowlers_2021!$A$2:$N$111,AC$2,FALSE),0)</f>
        <v>2</v>
      </c>
      <c r="AD30" s="14">
        <f>_xlfn.IFNA(VLOOKUP($Y30,Raw_data_Bowlers_2021!$A$2:$N$111,AD$2,FALSE),0)</f>
        <v>8.5</v>
      </c>
      <c r="AE30" s="14">
        <f>_xlfn.IFNA(VLOOKUP($Y30,Raw_data_Bowlers_2021!$A$2:$N$111,AE$2,FALSE),0)</f>
        <v>68</v>
      </c>
      <c r="AF30" s="14">
        <f>_xlfn.IFNA(VLOOKUP($Y30,Raw_data_Bowlers_2021!$A$2:$N$111,AF$2,FALSE),0)</f>
        <v>48</v>
      </c>
      <c r="AG30" s="14">
        <f>_xlfn.IFNA(VLOOKUP($Y30,Raw_data_Bowlers_2021!$A$2:$N$111,AG$2,FALSE),0)</f>
        <v>0</v>
      </c>
      <c r="AH30" s="14">
        <f>_xlfn.IFNA(VLOOKUP($Y30,Raw_data_Bowlers_2021!$A$2:$N$111,AH$2,FALSE),0)</f>
        <v>0</v>
      </c>
      <c r="AI30" s="14">
        <f>_xlfn.IFNA(VLOOKUP($Y30,Raw_data_Bowlers_2021!$A$2:$N$111,AI$2,FALSE),0)</f>
        <v>42005</v>
      </c>
      <c r="AJ30" s="14">
        <f>_xlfn.IFNA(VLOOKUP($Y30,Raw_data_Bowlers_2021!$A$2:$N$111,AJ$2,FALSE),0)</f>
        <v>11</v>
      </c>
      <c r="AK30" s="14">
        <f>_xlfn.IFNA(VLOOKUP($Y30,Raw_data_Bowlers_2021!$A$2:$N$111,AK$2,FALSE),0)</f>
        <v>6</v>
      </c>
      <c r="AL30" s="14">
        <f>_xlfn.IFNA(VLOOKUP($Y30,Raw_data_Bowlers_2021!$A$2:$N$111,AL$2,FALSE),0)</f>
        <v>31</v>
      </c>
      <c r="AM30" s="16">
        <v>2021</v>
      </c>
      <c r="AN30" s="14">
        <f t="shared" si="0"/>
        <v>27</v>
      </c>
    </row>
    <row r="31" spans="1:40" x14ac:dyDescent="0.25">
      <c r="A31" s="43" t="s">
        <v>101</v>
      </c>
      <c r="B31" s="44">
        <v>7</v>
      </c>
      <c r="C31" s="44">
        <v>16</v>
      </c>
      <c r="D31" s="44">
        <v>136</v>
      </c>
      <c r="E31" s="44">
        <v>2</v>
      </c>
      <c r="F31" s="44">
        <v>8.5</v>
      </c>
      <c r="G31" s="44">
        <v>68</v>
      </c>
      <c r="H31" s="44">
        <v>48</v>
      </c>
      <c r="I31" s="44">
        <v>0</v>
      </c>
      <c r="J31" s="44">
        <v>0</v>
      </c>
      <c r="K31" s="44">
        <v>11</v>
      </c>
      <c r="L31" s="44">
        <v>6</v>
      </c>
      <c r="M31" s="44">
        <v>31</v>
      </c>
      <c r="N31" s="44">
        <v>2021</v>
      </c>
      <c r="O31" s="45">
        <v>27</v>
      </c>
      <c r="Y31" s="13" t="s">
        <v>102</v>
      </c>
      <c r="Z31" s="14">
        <f>_xlfn.IFNA(VLOOKUP($Y31,Raw_data_Bowlers_2021!$A$2:$N$111,Z$2,FALSE),0)</f>
        <v>0</v>
      </c>
      <c r="AA31" s="14">
        <f>_xlfn.IFNA(VLOOKUP($Y31,Raw_data_Bowlers_2021!$A$2:$N$111,AA$2,FALSE),0)</f>
        <v>0</v>
      </c>
      <c r="AB31" s="14">
        <f>_xlfn.IFNA(VLOOKUP($Y31,Raw_data_Bowlers_2021!$A$2:$N$111,AB$2,FALSE),0)</f>
        <v>0</v>
      </c>
      <c r="AC31" s="14">
        <f>_xlfn.IFNA(VLOOKUP($Y31,Raw_data_Bowlers_2021!$A$2:$N$111,AC$2,FALSE),0)</f>
        <v>0</v>
      </c>
      <c r="AD31" s="14">
        <f>_xlfn.IFNA(VLOOKUP($Y31,Raw_data_Bowlers_2021!$A$2:$N$111,AD$2,FALSE),0)</f>
        <v>0</v>
      </c>
      <c r="AE31" s="14">
        <f>_xlfn.IFNA(VLOOKUP($Y31,Raw_data_Bowlers_2021!$A$2:$N$111,AE$2,FALSE),0)</f>
        <v>0</v>
      </c>
      <c r="AF31" s="14">
        <f>_xlfn.IFNA(VLOOKUP($Y31,Raw_data_Bowlers_2021!$A$2:$N$111,AF$2,FALSE),0)</f>
        <v>0</v>
      </c>
      <c r="AG31" s="14">
        <f>_xlfn.IFNA(VLOOKUP($Y31,Raw_data_Bowlers_2021!$A$2:$N$111,AG$2,FALSE),0)</f>
        <v>0</v>
      </c>
      <c r="AH31" s="14">
        <f>_xlfn.IFNA(VLOOKUP($Y31,Raw_data_Bowlers_2021!$A$2:$N$111,AH$2,FALSE),0)</f>
        <v>0</v>
      </c>
      <c r="AI31" s="14">
        <f>_xlfn.IFNA(VLOOKUP($Y31,Raw_data_Bowlers_2021!$A$2:$N$111,AI$2,FALSE),0)</f>
        <v>0</v>
      </c>
      <c r="AJ31" s="14">
        <f>_xlfn.IFNA(VLOOKUP($Y31,Raw_data_Bowlers_2021!$A$2:$N$111,AJ$2,FALSE),0)</f>
        <v>0</v>
      </c>
      <c r="AK31" s="14">
        <f>_xlfn.IFNA(VLOOKUP($Y31,Raw_data_Bowlers_2021!$A$2:$N$111,AK$2,FALSE),0)</f>
        <v>0</v>
      </c>
      <c r="AL31" s="14">
        <f>_xlfn.IFNA(VLOOKUP($Y31,Raw_data_Bowlers_2021!$A$2:$N$111,AL$2,FALSE),0)</f>
        <v>0</v>
      </c>
      <c r="AM31" s="13">
        <v>2021</v>
      </c>
      <c r="AN31" s="14">
        <f t="shared" si="0"/>
        <v>28</v>
      </c>
    </row>
    <row r="32" spans="1:40" x14ac:dyDescent="0.25">
      <c r="A32" s="43" t="s">
        <v>102</v>
      </c>
      <c r="B32" s="44">
        <v>0</v>
      </c>
      <c r="C32" s="44">
        <v>0</v>
      </c>
      <c r="D32" s="44">
        <v>0</v>
      </c>
      <c r="E32" s="44">
        <v>0</v>
      </c>
      <c r="F32" s="44">
        <v>0</v>
      </c>
      <c r="G32" s="44">
        <v>0</v>
      </c>
      <c r="H32" s="44">
        <v>0</v>
      </c>
      <c r="I32" s="44">
        <v>0</v>
      </c>
      <c r="J32" s="44">
        <v>0</v>
      </c>
      <c r="K32" s="44">
        <v>0</v>
      </c>
      <c r="L32" s="44">
        <v>0</v>
      </c>
      <c r="M32" s="44">
        <v>0</v>
      </c>
      <c r="N32" s="44">
        <v>2021</v>
      </c>
      <c r="O32" s="45">
        <v>28</v>
      </c>
      <c r="Y32" s="16" t="s">
        <v>4</v>
      </c>
      <c r="Z32" s="14">
        <f>_xlfn.IFNA(VLOOKUP($Y32,Raw_data_Bowlers_2021!$A$2:$N$111,Z$2,FALSE),0)</f>
        <v>15</v>
      </c>
      <c r="AA32" s="14">
        <f>_xlfn.IFNA(VLOOKUP($Y32,Raw_data_Bowlers_2021!$A$2:$N$111,AA$2,FALSE),0)</f>
        <v>54</v>
      </c>
      <c r="AB32" s="14">
        <f>_xlfn.IFNA(VLOOKUP($Y32,Raw_data_Bowlers_2021!$A$2:$N$111,AB$2,FALSE),0)</f>
        <v>451</v>
      </c>
      <c r="AC32" s="14">
        <f>_xlfn.IFNA(VLOOKUP($Y32,Raw_data_Bowlers_2021!$A$2:$N$111,AC$2,FALSE),0)</f>
        <v>14</v>
      </c>
      <c r="AD32" s="14">
        <f>_xlfn.IFNA(VLOOKUP($Y32,Raw_data_Bowlers_2021!$A$2:$N$111,AD$2,FALSE),0)</f>
        <v>8.35</v>
      </c>
      <c r="AE32" s="14">
        <f>_xlfn.IFNA(VLOOKUP($Y32,Raw_data_Bowlers_2021!$A$2:$N$111,AE$2,FALSE),0)</f>
        <v>32.21</v>
      </c>
      <c r="AF32" s="14">
        <f>_xlfn.IFNA(VLOOKUP($Y32,Raw_data_Bowlers_2021!$A$2:$N$111,AF$2,FALSE),0)</f>
        <v>23.14</v>
      </c>
      <c r="AG32" s="14">
        <f>_xlfn.IFNA(VLOOKUP($Y32,Raw_data_Bowlers_2021!$A$2:$N$111,AG$2,FALSE),0)</f>
        <v>2</v>
      </c>
      <c r="AH32" s="14">
        <f>_xlfn.IFNA(VLOOKUP($Y32,Raw_data_Bowlers_2021!$A$2:$N$111,AH$2,FALSE),0)</f>
        <v>0</v>
      </c>
      <c r="AI32" s="14">
        <f>_xlfn.IFNA(VLOOKUP($Y32,Raw_data_Bowlers_2021!$A$2:$N$111,AI$2,FALSE),0)</f>
        <v>41365</v>
      </c>
      <c r="AJ32" s="14">
        <f>_xlfn.IFNA(VLOOKUP($Y32,Raw_data_Bowlers_2021!$A$2:$N$111,AJ$2,FALSE),0)</f>
        <v>56</v>
      </c>
      <c r="AK32" s="14">
        <f>_xlfn.IFNA(VLOOKUP($Y32,Raw_data_Bowlers_2021!$A$2:$N$111,AK$2,FALSE),0)</f>
        <v>13</v>
      </c>
      <c r="AL32" s="14">
        <f>_xlfn.IFNA(VLOOKUP($Y32,Raw_data_Bowlers_2021!$A$2:$N$111,AL$2,FALSE),0)</f>
        <v>132</v>
      </c>
      <c r="AM32" s="16">
        <v>2021</v>
      </c>
      <c r="AN32" s="14">
        <f t="shared" si="0"/>
        <v>29</v>
      </c>
    </row>
    <row r="33" spans="1:40" x14ac:dyDescent="0.25">
      <c r="A33" s="43" t="s">
        <v>4</v>
      </c>
      <c r="B33" s="44">
        <v>15</v>
      </c>
      <c r="C33" s="44">
        <v>54</v>
      </c>
      <c r="D33" s="44">
        <v>451</v>
      </c>
      <c r="E33" s="44">
        <v>14</v>
      </c>
      <c r="F33" s="44">
        <v>8.35</v>
      </c>
      <c r="G33" s="44">
        <v>32.21</v>
      </c>
      <c r="H33" s="44">
        <v>23.14</v>
      </c>
      <c r="I33" s="44">
        <v>2</v>
      </c>
      <c r="J33" s="44">
        <v>0</v>
      </c>
      <c r="K33" s="44">
        <v>56</v>
      </c>
      <c r="L33" s="44">
        <v>13</v>
      </c>
      <c r="M33" s="44">
        <v>132</v>
      </c>
      <c r="N33" s="44">
        <v>2021</v>
      </c>
      <c r="O33" s="45">
        <v>29</v>
      </c>
      <c r="Y33" s="13" t="s">
        <v>192</v>
      </c>
      <c r="Z33" s="14">
        <f>_xlfn.IFNA(VLOOKUP($Y33,Raw_data_Bowlers_2021!$A$2:$N$111,Z$2,FALSE),0)</f>
        <v>2</v>
      </c>
      <c r="AA33" s="14">
        <f>_xlfn.IFNA(VLOOKUP($Y33,Raw_data_Bowlers_2021!$A$2:$N$111,AA$2,FALSE),0)</f>
        <v>6</v>
      </c>
      <c r="AB33" s="14">
        <f>_xlfn.IFNA(VLOOKUP($Y33,Raw_data_Bowlers_2021!$A$2:$N$111,AB$2,FALSE),0)</f>
        <v>39</v>
      </c>
      <c r="AC33" s="14">
        <f>_xlfn.IFNA(VLOOKUP($Y33,Raw_data_Bowlers_2021!$A$2:$N$111,AC$2,FALSE),0)</f>
        <v>1</v>
      </c>
      <c r="AD33" s="14">
        <f>_xlfn.IFNA(VLOOKUP($Y33,Raw_data_Bowlers_2021!$A$2:$N$111,AD$2,FALSE),0)</f>
        <v>6.5</v>
      </c>
      <c r="AE33" s="14">
        <f>_xlfn.IFNA(VLOOKUP($Y33,Raw_data_Bowlers_2021!$A$2:$N$111,AE$2,FALSE),0)</f>
        <v>39</v>
      </c>
      <c r="AF33" s="14">
        <f>_xlfn.IFNA(VLOOKUP($Y33,Raw_data_Bowlers_2021!$A$2:$N$111,AF$2,FALSE),0)</f>
        <v>36</v>
      </c>
      <c r="AG33" s="14">
        <f>_xlfn.IFNA(VLOOKUP($Y33,Raw_data_Bowlers_2021!$A$2:$N$111,AG$2,FALSE),0)</f>
        <v>0</v>
      </c>
      <c r="AH33" s="14">
        <f>_xlfn.IFNA(VLOOKUP($Y33,Raw_data_Bowlers_2021!$A$2:$N$111,AH$2,FALSE),0)</f>
        <v>0</v>
      </c>
      <c r="AI33" s="14">
        <f>_xlfn.IFNA(VLOOKUP($Y33,Raw_data_Bowlers_2021!$A$2:$N$111,AI$2,FALSE),0)</f>
        <v>45292</v>
      </c>
      <c r="AJ33" s="14">
        <f>_xlfn.IFNA(VLOOKUP($Y33,Raw_data_Bowlers_2021!$A$2:$N$111,AJ$2,FALSE),0)</f>
        <v>3</v>
      </c>
      <c r="AK33" s="14">
        <f>_xlfn.IFNA(VLOOKUP($Y33,Raw_data_Bowlers_2021!$A$2:$N$111,AK$2,FALSE),0)</f>
        <v>1</v>
      </c>
      <c r="AL33" s="14">
        <f>_xlfn.IFNA(VLOOKUP($Y33,Raw_data_Bowlers_2021!$A$2:$N$111,AL$2,FALSE),0)</f>
        <v>15</v>
      </c>
      <c r="AM33" s="13">
        <v>2021</v>
      </c>
      <c r="AN33" s="14">
        <f t="shared" si="0"/>
        <v>30</v>
      </c>
    </row>
    <row r="34" spans="1:40" x14ac:dyDescent="0.25">
      <c r="A34" s="43" t="s">
        <v>192</v>
      </c>
      <c r="B34" s="44">
        <v>2</v>
      </c>
      <c r="C34" s="44">
        <v>6</v>
      </c>
      <c r="D34" s="44">
        <v>39</v>
      </c>
      <c r="E34" s="44">
        <v>1</v>
      </c>
      <c r="F34" s="44">
        <v>6.5</v>
      </c>
      <c r="G34" s="44">
        <v>39</v>
      </c>
      <c r="H34" s="44">
        <v>36</v>
      </c>
      <c r="I34" s="44">
        <v>0</v>
      </c>
      <c r="J34" s="44">
        <v>0</v>
      </c>
      <c r="K34" s="44">
        <v>3</v>
      </c>
      <c r="L34" s="44">
        <v>1</v>
      </c>
      <c r="M34" s="44">
        <v>15</v>
      </c>
      <c r="N34" s="44">
        <v>2021</v>
      </c>
      <c r="O34" s="45">
        <v>30</v>
      </c>
      <c r="Y34" s="16" t="s">
        <v>149</v>
      </c>
      <c r="Z34" s="14">
        <f>_xlfn.IFNA(VLOOKUP($Y34,Raw_data_Bowlers_2021!$A$2:$N$111,Z$2,FALSE),0)</f>
        <v>9</v>
      </c>
      <c r="AA34" s="14">
        <f>_xlfn.IFNA(VLOOKUP($Y34,Raw_data_Bowlers_2021!$A$2:$N$111,AA$2,FALSE),0)</f>
        <v>16.399999999999999</v>
      </c>
      <c r="AB34" s="14">
        <f>_xlfn.IFNA(VLOOKUP($Y34,Raw_data_Bowlers_2021!$A$2:$N$111,AB$2,FALSE),0)</f>
        <v>155</v>
      </c>
      <c r="AC34" s="14">
        <f>_xlfn.IFNA(VLOOKUP($Y34,Raw_data_Bowlers_2021!$A$2:$N$111,AC$2,FALSE),0)</f>
        <v>4</v>
      </c>
      <c r="AD34" s="14">
        <f>_xlfn.IFNA(VLOOKUP($Y34,Raw_data_Bowlers_2021!$A$2:$N$111,AD$2,FALSE),0)</f>
        <v>9.3000000000000007</v>
      </c>
      <c r="AE34" s="14">
        <f>_xlfn.IFNA(VLOOKUP($Y34,Raw_data_Bowlers_2021!$A$2:$N$111,AE$2,FALSE),0)</f>
        <v>38.75</v>
      </c>
      <c r="AF34" s="14">
        <f>_xlfn.IFNA(VLOOKUP($Y34,Raw_data_Bowlers_2021!$A$2:$N$111,AF$2,FALSE),0)</f>
        <v>25</v>
      </c>
      <c r="AG34" s="14">
        <f>_xlfn.IFNA(VLOOKUP($Y34,Raw_data_Bowlers_2021!$A$2:$N$111,AG$2,FALSE),0)</f>
        <v>0</v>
      </c>
      <c r="AH34" s="14">
        <f>_xlfn.IFNA(VLOOKUP($Y34,Raw_data_Bowlers_2021!$A$2:$N$111,AH$2,FALSE),0)</f>
        <v>0</v>
      </c>
      <c r="AI34" s="14">
        <f>_xlfn.IFNA(VLOOKUP($Y34,Raw_data_Bowlers_2021!$A$2:$N$111,AI$2,FALSE),0)</f>
        <v>41671</v>
      </c>
      <c r="AJ34" s="14">
        <f>_xlfn.IFNA(VLOOKUP($Y34,Raw_data_Bowlers_2021!$A$2:$N$111,AJ$2,FALSE),0)</f>
        <v>15</v>
      </c>
      <c r="AK34" s="14">
        <f>_xlfn.IFNA(VLOOKUP($Y34,Raw_data_Bowlers_2021!$A$2:$N$111,AK$2,FALSE),0)</f>
        <v>5</v>
      </c>
      <c r="AL34" s="14">
        <f>_xlfn.IFNA(VLOOKUP($Y34,Raw_data_Bowlers_2021!$A$2:$N$111,AL$2,FALSE),0)</f>
        <v>29</v>
      </c>
      <c r="AM34" s="16">
        <v>2021</v>
      </c>
      <c r="AN34" s="14">
        <f t="shared" si="0"/>
        <v>31</v>
      </c>
    </row>
    <row r="35" spans="1:40" x14ac:dyDescent="0.25">
      <c r="A35" s="43" t="s">
        <v>149</v>
      </c>
      <c r="B35" s="44">
        <v>9</v>
      </c>
      <c r="C35" s="44">
        <v>16.399999999999999</v>
      </c>
      <c r="D35" s="44">
        <v>155</v>
      </c>
      <c r="E35" s="44">
        <v>4</v>
      </c>
      <c r="F35" s="44">
        <v>9.3000000000000007</v>
      </c>
      <c r="G35" s="44">
        <v>38.75</v>
      </c>
      <c r="H35" s="44">
        <v>25</v>
      </c>
      <c r="I35" s="44">
        <v>0</v>
      </c>
      <c r="J35" s="44">
        <v>0</v>
      </c>
      <c r="K35" s="44">
        <v>15</v>
      </c>
      <c r="L35" s="44">
        <v>5</v>
      </c>
      <c r="M35" s="44">
        <v>29</v>
      </c>
      <c r="N35" s="44">
        <v>2021</v>
      </c>
      <c r="O35" s="45">
        <v>31</v>
      </c>
      <c r="Y35" s="13" t="s">
        <v>128</v>
      </c>
      <c r="Z35" s="14">
        <f>_xlfn.IFNA(VLOOKUP($Y35,Raw_data_Bowlers_2021!$A$2:$N$111,Z$2,FALSE),0)</f>
        <v>0</v>
      </c>
      <c r="AA35" s="14">
        <f>_xlfn.IFNA(VLOOKUP($Y35,Raw_data_Bowlers_2021!$A$2:$N$111,AA$2,FALSE),0)</f>
        <v>0</v>
      </c>
      <c r="AB35" s="14">
        <f>_xlfn.IFNA(VLOOKUP($Y35,Raw_data_Bowlers_2021!$A$2:$N$111,AB$2,FALSE),0)</f>
        <v>0</v>
      </c>
      <c r="AC35" s="14">
        <f>_xlfn.IFNA(VLOOKUP($Y35,Raw_data_Bowlers_2021!$A$2:$N$111,AC$2,FALSE),0)</f>
        <v>0</v>
      </c>
      <c r="AD35" s="14">
        <f>_xlfn.IFNA(VLOOKUP($Y35,Raw_data_Bowlers_2021!$A$2:$N$111,AD$2,FALSE),0)</f>
        <v>0</v>
      </c>
      <c r="AE35" s="14">
        <f>_xlfn.IFNA(VLOOKUP($Y35,Raw_data_Bowlers_2021!$A$2:$N$111,AE$2,FALSE),0)</f>
        <v>0</v>
      </c>
      <c r="AF35" s="14">
        <f>_xlfn.IFNA(VLOOKUP($Y35,Raw_data_Bowlers_2021!$A$2:$N$111,AF$2,FALSE),0)</f>
        <v>0</v>
      </c>
      <c r="AG35" s="14">
        <f>_xlfn.IFNA(VLOOKUP($Y35,Raw_data_Bowlers_2021!$A$2:$N$111,AG$2,FALSE),0)</f>
        <v>0</v>
      </c>
      <c r="AH35" s="14">
        <f>_xlfn.IFNA(VLOOKUP($Y35,Raw_data_Bowlers_2021!$A$2:$N$111,AH$2,FALSE),0)</f>
        <v>0</v>
      </c>
      <c r="AI35" s="14">
        <f>_xlfn.IFNA(VLOOKUP($Y35,Raw_data_Bowlers_2021!$A$2:$N$111,AI$2,FALSE),0)</f>
        <v>0</v>
      </c>
      <c r="AJ35" s="14">
        <f>_xlfn.IFNA(VLOOKUP($Y35,Raw_data_Bowlers_2021!$A$2:$N$111,AJ$2,FALSE),0)</f>
        <v>0</v>
      </c>
      <c r="AK35" s="14">
        <f>_xlfn.IFNA(VLOOKUP($Y35,Raw_data_Bowlers_2021!$A$2:$N$111,AK$2,FALSE),0)</f>
        <v>0</v>
      </c>
      <c r="AL35" s="14">
        <f>_xlfn.IFNA(VLOOKUP($Y35,Raw_data_Bowlers_2021!$A$2:$N$111,AL$2,FALSE),0)</f>
        <v>0</v>
      </c>
      <c r="AM35" s="13">
        <v>2021</v>
      </c>
      <c r="AN35" s="14">
        <f t="shared" si="0"/>
        <v>32</v>
      </c>
    </row>
    <row r="36" spans="1:40" x14ac:dyDescent="0.25">
      <c r="A36" s="43" t="s">
        <v>128</v>
      </c>
      <c r="B36" s="44">
        <v>0</v>
      </c>
      <c r="C36" s="44">
        <v>0</v>
      </c>
      <c r="D36" s="44">
        <v>0</v>
      </c>
      <c r="E36" s="44">
        <v>0</v>
      </c>
      <c r="F36" s="44">
        <v>0</v>
      </c>
      <c r="G36" s="44">
        <v>0</v>
      </c>
      <c r="H36" s="44">
        <v>0</v>
      </c>
      <c r="I36" s="44">
        <v>0</v>
      </c>
      <c r="J36" s="44">
        <v>0</v>
      </c>
      <c r="K36" s="44">
        <v>0</v>
      </c>
      <c r="L36" s="44">
        <v>0</v>
      </c>
      <c r="M36" s="44">
        <v>0</v>
      </c>
      <c r="N36" s="44">
        <v>2021</v>
      </c>
      <c r="O36" s="45">
        <v>32</v>
      </c>
      <c r="Y36" s="16" t="s">
        <v>50</v>
      </c>
      <c r="Z36" s="14">
        <f>_xlfn.IFNA(VLOOKUP($Y36,Raw_data_Bowlers_2021!$A$2:$N$111,Z$2,FALSE),0)</f>
        <v>0</v>
      </c>
      <c r="AA36" s="14">
        <f>_xlfn.IFNA(VLOOKUP($Y36,Raw_data_Bowlers_2021!$A$2:$N$111,AA$2,FALSE),0)</f>
        <v>0</v>
      </c>
      <c r="AB36" s="14">
        <f>_xlfn.IFNA(VLOOKUP($Y36,Raw_data_Bowlers_2021!$A$2:$N$111,AB$2,FALSE),0)</f>
        <v>0</v>
      </c>
      <c r="AC36" s="14">
        <f>_xlfn.IFNA(VLOOKUP($Y36,Raw_data_Bowlers_2021!$A$2:$N$111,AC$2,FALSE),0)</f>
        <v>0</v>
      </c>
      <c r="AD36" s="14">
        <f>_xlfn.IFNA(VLOOKUP($Y36,Raw_data_Bowlers_2021!$A$2:$N$111,AD$2,FALSE),0)</f>
        <v>0</v>
      </c>
      <c r="AE36" s="14">
        <f>_xlfn.IFNA(VLOOKUP($Y36,Raw_data_Bowlers_2021!$A$2:$N$111,AE$2,FALSE),0)</f>
        <v>0</v>
      </c>
      <c r="AF36" s="14">
        <f>_xlfn.IFNA(VLOOKUP($Y36,Raw_data_Bowlers_2021!$A$2:$N$111,AF$2,FALSE),0)</f>
        <v>0</v>
      </c>
      <c r="AG36" s="14">
        <f>_xlfn.IFNA(VLOOKUP($Y36,Raw_data_Bowlers_2021!$A$2:$N$111,AG$2,FALSE),0)</f>
        <v>0</v>
      </c>
      <c r="AH36" s="14">
        <f>_xlfn.IFNA(VLOOKUP($Y36,Raw_data_Bowlers_2021!$A$2:$N$111,AH$2,FALSE),0)</f>
        <v>0</v>
      </c>
      <c r="AI36" s="14">
        <f>_xlfn.IFNA(VLOOKUP($Y36,Raw_data_Bowlers_2021!$A$2:$N$111,AI$2,FALSE),0)</f>
        <v>0</v>
      </c>
      <c r="AJ36" s="14">
        <f>_xlfn.IFNA(VLOOKUP($Y36,Raw_data_Bowlers_2021!$A$2:$N$111,AJ$2,FALSE),0)</f>
        <v>0</v>
      </c>
      <c r="AK36" s="14">
        <f>_xlfn.IFNA(VLOOKUP($Y36,Raw_data_Bowlers_2021!$A$2:$N$111,AK$2,FALSE),0)</f>
        <v>0</v>
      </c>
      <c r="AL36" s="14">
        <f>_xlfn.IFNA(VLOOKUP($Y36,Raw_data_Bowlers_2021!$A$2:$N$111,AL$2,FALSE),0)</f>
        <v>0</v>
      </c>
      <c r="AM36" s="16">
        <v>2021</v>
      </c>
      <c r="AN36" s="14">
        <f t="shared" si="0"/>
        <v>33</v>
      </c>
    </row>
    <row r="37" spans="1:40" x14ac:dyDescent="0.25">
      <c r="A37" s="43" t="s">
        <v>50</v>
      </c>
      <c r="B37" s="44">
        <v>0</v>
      </c>
      <c r="C37" s="44">
        <v>0</v>
      </c>
      <c r="D37" s="44">
        <v>0</v>
      </c>
      <c r="E37" s="44">
        <v>0</v>
      </c>
      <c r="F37" s="44">
        <v>0</v>
      </c>
      <c r="G37" s="44">
        <v>0</v>
      </c>
      <c r="H37" s="44">
        <v>0</v>
      </c>
      <c r="I37" s="44">
        <v>0</v>
      </c>
      <c r="J37" s="44">
        <v>0</v>
      </c>
      <c r="K37" s="44">
        <v>0</v>
      </c>
      <c r="L37" s="44">
        <v>0</v>
      </c>
      <c r="M37" s="44">
        <v>0</v>
      </c>
      <c r="N37" s="44">
        <v>2021</v>
      </c>
      <c r="O37" s="45">
        <v>33</v>
      </c>
      <c r="Y37" s="13" t="s">
        <v>5</v>
      </c>
      <c r="Z37" s="14">
        <f>_xlfn.IFNA(VLOOKUP($Y37,Raw_data_Bowlers_2021!$A$2:$N$111,Z$2,FALSE),0)</f>
        <v>0</v>
      </c>
      <c r="AA37" s="14">
        <f>_xlfn.IFNA(VLOOKUP($Y37,Raw_data_Bowlers_2021!$A$2:$N$111,AA$2,FALSE),0)</f>
        <v>0</v>
      </c>
      <c r="AB37" s="14">
        <f>_xlfn.IFNA(VLOOKUP($Y37,Raw_data_Bowlers_2021!$A$2:$N$111,AB$2,FALSE),0)</f>
        <v>0</v>
      </c>
      <c r="AC37" s="14">
        <f>_xlfn.IFNA(VLOOKUP($Y37,Raw_data_Bowlers_2021!$A$2:$N$111,AC$2,FALSE),0)</f>
        <v>0</v>
      </c>
      <c r="AD37" s="14">
        <f>_xlfn.IFNA(VLOOKUP($Y37,Raw_data_Bowlers_2021!$A$2:$N$111,AD$2,FALSE),0)</f>
        <v>0</v>
      </c>
      <c r="AE37" s="14">
        <f>_xlfn.IFNA(VLOOKUP($Y37,Raw_data_Bowlers_2021!$A$2:$N$111,AE$2,FALSE),0)</f>
        <v>0</v>
      </c>
      <c r="AF37" s="14">
        <f>_xlfn.IFNA(VLOOKUP($Y37,Raw_data_Bowlers_2021!$A$2:$N$111,AF$2,FALSE),0)</f>
        <v>0</v>
      </c>
      <c r="AG37" s="14">
        <f>_xlfn.IFNA(VLOOKUP($Y37,Raw_data_Bowlers_2021!$A$2:$N$111,AG$2,FALSE),0)</f>
        <v>0</v>
      </c>
      <c r="AH37" s="14">
        <f>_xlfn.IFNA(VLOOKUP($Y37,Raw_data_Bowlers_2021!$A$2:$N$111,AH$2,FALSE),0)</f>
        <v>0</v>
      </c>
      <c r="AI37" s="14">
        <f>_xlfn.IFNA(VLOOKUP($Y37,Raw_data_Bowlers_2021!$A$2:$N$111,AI$2,FALSE),0)</f>
        <v>0</v>
      </c>
      <c r="AJ37" s="14">
        <f>_xlfn.IFNA(VLOOKUP($Y37,Raw_data_Bowlers_2021!$A$2:$N$111,AJ$2,FALSE),0)</f>
        <v>0</v>
      </c>
      <c r="AK37" s="14">
        <f>_xlfn.IFNA(VLOOKUP($Y37,Raw_data_Bowlers_2021!$A$2:$N$111,AK$2,FALSE),0)</f>
        <v>0</v>
      </c>
      <c r="AL37" s="14">
        <f>_xlfn.IFNA(VLOOKUP($Y37,Raw_data_Bowlers_2021!$A$2:$N$111,AL$2,FALSE),0)</f>
        <v>0</v>
      </c>
      <c r="AM37" s="13">
        <v>2021</v>
      </c>
      <c r="AN37" s="14">
        <f t="shared" si="0"/>
        <v>34</v>
      </c>
    </row>
    <row r="38" spans="1:40" x14ac:dyDescent="0.25">
      <c r="A38" s="43" t="s">
        <v>5</v>
      </c>
      <c r="B38" s="44">
        <v>0</v>
      </c>
      <c r="C38" s="44">
        <v>0</v>
      </c>
      <c r="D38" s="44">
        <v>0</v>
      </c>
      <c r="E38" s="44">
        <v>0</v>
      </c>
      <c r="F38" s="44">
        <v>0</v>
      </c>
      <c r="G38" s="44">
        <v>0</v>
      </c>
      <c r="H38" s="44">
        <v>0</v>
      </c>
      <c r="I38" s="44">
        <v>0</v>
      </c>
      <c r="J38" s="44">
        <v>0</v>
      </c>
      <c r="K38" s="44">
        <v>0</v>
      </c>
      <c r="L38" s="44">
        <v>0</v>
      </c>
      <c r="M38" s="44">
        <v>0</v>
      </c>
      <c r="N38" s="44">
        <v>2021</v>
      </c>
      <c r="O38" s="45">
        <v>34</v>
      </c>
      <c r="Y38" s="16" t="s">
        <v>103</v>
      </c>
      <c r="Z38" s="14">
        <f>_xlfn.IFNA(VLOOKUP($Y38,Raw_data_Bowlers_2021!$A$2:$N$111,Z$2,FALSE),0)</f>
        <v>3</v>
      </c>
      <c r="AA38" s="14">
        <f>_xlfn.IFNA(VLOOKUP($Y38,Raw_data_Bowlers_2021!$A$2:$N$111,AA$2,FALSE),0)</f>
        <v>11</v>
      </c>
      <c r="AB38" s="14">
        <f>_xlfn.IFNA(VLOOKUP($Y38,Raw_data_Bowlers_2021!$A$2:$N$111,AB$2,FALSE),0)</f>
        <v>90</v>
      </c>
      <c r="AC38" s="14">
        <f>_xlfn.IFNA(VLOOKUP($Y38,Raw_data_Bowlers_2021!$A$2:$N$111,AC$2,FALSE),0)</f>
        <v>1</v>
      </c>
      <c r="AD38" s="14">
        <f>_xlfn.IFNA(VLOOKUP($Y38,Raw_data_Bowlers_2021!$A$2:$N$111,AD$2,FALSE),0)</f>
        <v>8.18</v>
      </c>
      <c r="AE38" s="14">
        <f>_xlfn.IFNA(VLOOKUP($Y38,Raw_data_Bowlers_2021!$A$2:$N$111,AE$2,FALSE),0)</f>
        <v>90</v>
      </c>
      <c r="AF38" s="14">
        <f>_xlfn.IFNA(VLOOKUP($Y38,Raw_data_Bowlers_2021!$A$2:$N$111,AF$2,FALSE),0)</f>
        <v>66</v>
      </c>
      <c r="AG38" s="14">
        <f>_xlfn.IFNA(VLOOKUP($Y38,Raw_data_Bowlers_2021!$A$2:$N$111,AG$2,FALSE),0)</f>
        <v>0</v>
      </c>
      <c r="AH38" s="14">
        <f>_xlfn.IFNA(VLOOKUP($Y38,Raw_data_Bowlers_2021!$A$2:$N$111,AH$2,FALSE),0)</f>
        <v>0</v>
      </c>
      <c r="AI38" s="14">
        <f>_xlfn.IFNA(VLOOKUP($Y38,Raw_data_Bowlers_2021!$A$2:$N$111,AI$2,FALSE),0)</f>
        <v>44562</v>
      </c>
      <c r="AJ38" s="14">
        <f>_xlfn.IFNA(VLOOKUP($Y38,Raw_data_Bowlers_2021!$A$2:$N$111,AJ$2,FALSE),0)</f>
        <v>7</v>
      </c>
      <c r="AK38" s="14">
        <f>_xlfn.IFNA(VLOOKUP($Y38,Raw_data_Bowlers_2021!$A$2:$N$111,AK$2,FALSE),0)</f>
        <v>4</v>
      </c>
      <c r="AL38" s="14">
        <f>_xlfn.IFNA(VLOOKUP($Y38,Raw_data_Bowlers_2021!$A$2:$N$111,AL$2,FALSE),0)</f>
        <v>20</v>
      </c>
      <c r="AM38" s="16">
        <v>2021</v>
      </c>
      <c r="AN38" s="14">
        <f t="shared" si="0"/>
        <v>35</v>
      </c>
    </row>
    <row r="39" spans="1:40" x14ac:dyDescent="0.25">
      <c r="A39" s="43" t="s">
        <v>103</v>
      </c>
      <c r="B39" s="44">
        <v>3</v>
      </c>
      <c r="C39" s="44">
        <v>11</v>
      </c>
      <c r="D39" s="44">
        <v>90</v>
      </c>
      <c r="E39" s="44">
        <v>1</v>
      </c>
      <c r="F39" s="44">
        <v>8.18</v>
      </c>
      <c r="G39" s="44">
        <v>90</v>
      </c>
      <c r="H39" s="44">
        <v>66</v>
      </c>
      <c r="I39" s="44">
        <v>0</v>
      </c>
      <c r="J39" s="44">
        <v>0</v>
      </c>
      <c r="K39" s="44">
        <v>7</v>
      </c>
      <c r="L39" s="44">
        <v>4</v>
      </c>
      <c r="M39" s="44">
        <v>20</v>
      </c>
      <c r="N39" s="44">
        <v>2021</v>
      </c>
      <c r="O39" s="45">
        <v>35</v>
      </c>
      <c r="Y39" s="13" t="s">
        <v>193</v>
      </c>
      <c r="Z39" s="14">
        <f>_xlfn.IFNA(VLOOKUP($Y39,Raw_data_Bowlers_2021!$A$2:$N$111,Z$2,FALSE),0)</f>
        <v>2</v>
      </c>
      <c r="AA39" s="14">
        <f>_xlfn.IFNA(VLOOKUP($Y39,Raw_data_Bowlers_2021!$A$2:$N$111,AA$2,FALSE),0)</f>
        <v>2</v>
      </c>
      <c r="AB39" s="14">
        <f>_xlfn.IFNA(VLOOKUP($Y39,Raw_data_Bowlers_2021!$A$2:$N$111,AB$2,FALSE),0)</f>
        <v>20</v>
      </c>
      <c r="AC39" s="14">
        <f>_xlfn.IFNA(VLOOKUP($Y39,Raw_data_Bowlers_2021!$A$2:$N$111,AC$2,FALSE),0)</f>
        <v>1</v>
      </c>
      <c r="AD39" s="14">
        <f>_xlfn.IFNA(VLOOKUP($Y39,Raw_data_Bowlers_2021!$A$2:$N$111,AD$2,FALSE),0)</f>
        <v>10</v>
      </c>
      <c r="AE39" s="14">
        <f>_xlfn.IFNA(VLOOKUP($Y39,Raw_data_Bowlers_2021!$A$2:$N$111,AE$2,FALSE),0)</f>
        <v>20</v>
      </c>
      <c r="AF39" s="14">
        <f>_xlfn.IFNA(VLOOKUP($Y39,Raw_data_Bowlers_2021!$A$2:$N$111,AF$2,FALSE),0)</f>
        <v>12</v>
      </c>
      <c r="AG39" s="14">
        <f>_xlfn.IFNA(VLOOKUP($Y39,Raw_data_Bowlers_2021!$A$2:$N$111,AG$2,FALSE),0)</f>
        <v>0</v>
      </c>
      <c r="AH39" s="14">
        <f>_xlfn.IFNA(VLOOKUP($Y39,Raw_data_Bowlers_2021!$A$2:$N$111,AH$2,FALSE),0)</f>
        <v>0</v>
      </c>
      <c r="AI39" s="14">
        <f>_xlfn.IFNA(VLOOKUP($Y39,Raw_data_Bowlers_2021!$A$2:$N$111,AI$2,FALSE),0)</f>
        <v>42736</v>
      </c>
      <c r="AJ39" s="14">
        <f>_xlfn.IFNA(VLOOKUP($Y39,Raw_data_Bowlers_2021!$A$2:$N$111,AJ$2,FALSE),0)</f>
        <v>2</v>
      </c>
      <c r="AK39" s="14">
        <f>_xlfn.IFNA(VLOOKUP($Y39,Raw_data_Bowlers_2021!$A$2:$N$111,AK$2,FALSE),0)</f>
        <v>1</v>
      </c>
      <c r="AL39" s="14">
        <f>_xlfn.IFNA(VLOOKUP($Y39,Raw_data_Bowlers_2021!$A$2:$N$111,AL$2,FALSE),0)</f>
        <v>4</v>
      </c>
      <c r="AM39" s="13">
        <v>2021</v>
      </c>
      <c r="AN39" s="14">
        <f t="shared" si="0"/>
        <v>36</v>
      </c>
    </row>
    <row r="40" spans="1:40" x14ac:dyDescent="0.25">
      <c r="A40" s="43" t="s">
        <v>193</v>
      </c>
      <c r="B40" s="44">
        <v>2</v>
      </c>
      <c r="C40" s="44">
        <v>2</v>
      </c>
      <c r="D40" s="44">
        <v>20</v>
      </c>
      <c r="E40" s="44">
        <v>1</v>
      </c>
      <c r="F40" s="44">
        <v>10</v>
      </c>
      <c r="G40" s="44">
        <v>20</v>
      </c>
      <c r="H40" s="44">
        <v>12</v>
      </c>
      <c r="I40" s="44">
        <v>0</v>
      </c>
      <c r="J40" s="44">
        <v>0</v>
      </c>
      <c r="K40" s="44">
        <v>2</v>
      </c>
      <c r="L40" s="44">
        <v>1</v>
      </c>
      <c r="M40" s="44">
        <v>4</v>
      </c>
      <c r="N40" s="44">
        <v>2021</v>
      </c>
      <c r="O40" s="45">
        <v>36</v>
      </c>
      <c r="Y40" s="16" t="s">
        <v>194</v>
      </c>
      <c r="Z40" s="14">
        <f>_xlfn.IFNA(VLOOKUP($Y40,Raw_data_Bowlers_2021!$A$2:$N$111,Z$2,FALSE),0)</f>
        <v>5</v>
      </c>
      <c r="AA40" s="14">
        <f>_xlfn.IFNA(VLOOKUP($Y40,Raw_data_Bowlers_2021!$A$2:$N$111,AA$2,FALSE),0)</f>
        <v>15</v>
      </c>
      <c r="AB40" s="14">
        <f>_xlfn.IFNA(VLOOKUP($Y40,Raw_data_Bowlers_2021!$A$2:$N$111,AB$2,FALSE),0)</f>
        <v>135</v>
      </c>
      <c r="AC40" s="14">
        <f>_xlfn.IFNA(VLOOKUP($Y40,Raw_data_Bowlers_2021!$A$2:$N$111,AC$2,FALSE),0)</f>
        <v>3</v>
      </c>
      <c r="AD40" s="14">
        <f>_xlfn.IFNA(VLOOKUP($Y40,Raw_data_Bowlers_2021!$A$2:$N$111,AD$2,FALSE),0)</f>
        <v>9</v>
      </c>
      <c r="AE40" s="14">
        <f>_xlfn.IFNA(VLOOKUP($Y40,Raw_data_Bowlers_2021!$A$2:$N$111,AE$2,FALSE),0)</f>
        <v>45</v>
      </c>
      <c r="AF40" s="14">
        <f>_xlfn.IFNA(VLOOKUP($Y40,Raw_data_Bowlers_2021!$A$2:$N$111,AF$2,FALSE),0)</f>
        <v>30</v>
      </c>
      <c r="AG40" s="14">
        <f>_xlfn.IFNA(VLOOKUP($Y40,Raw_data_Bowlers_2021!$A$2:$N$111,AG$2,FALSE),0)</f>
        <v>0</v>
      </c>
      <c r="AH40" s="14">
        <f>_xlfn.IFNA(VLOOKUP($Y40,Raw_data_Bowlers_2021!$A$2:$N$111,AH$2,FALSE),0)</f>
        <v>0</v>
      </c>
      <c r="AI40" s="14">
        <f>_xlfn.IFNA(VLOOKUP($Y40,Raw_data_Bowlers_2021!$A$2:$N$111,AI$2,FALSE),0)</f>
        <v>46388</v>
      </c>
      <c r="AJ40" s="14">
        <f>_xlfn.IFNA(VLOOKUP($Y40,Raw_data_Bowlers_2021!$A$2:$N$111,AJ$2,FALSE),0)</f>
        <v>11</v>
      </c>
      <c r="AK40" s="14">
        <f>_xlfn.IFNA(VLOOKUP($Y40,Raw_data_Bowlers_2021!$A$2:$N$111,AK$2,FALSE),0)</f>
        <v>6</v>
      </c>
      <c r="AL40" s="14">
        <f>_xlfn.IFNA(VLOOKUP($Y40,Raw_data_Bowlers_2021!$A$2:$N$111,AL$2,FALSE),0)</f>
        <v>33</v>
      </c>
      <c r="AM40" s="16">
        <v>2021</v>
      </c>
      <c r="AN40" s="14">
        <f t="shared" si="0"/>
        <v>37</v>
      </c>
    </row>
    <row r="41" spans="1:40" x14ac:dyDescent="0.25">
      <c r="A41" s="43" t="s">
        <v>194</v>
      </c>
      <c r="B41" s="44">
        <v>5</v>
      </c>
      <c r="C41" s="44">
        <v>15</v>
      </c>
      <c r="D41" s="44">
        <v>135</v>
      </c>
      <c r="E41" s="44">
        <v>3</v>
      </c>
      <c r="F41" s="44">
        <v>9</v>
      </c>
      <c r="G41" s="44">
        <v>45</v>
      </c>
      <c r="H41" s="44">
        <v>30</v>
      </c>
      <c r="I41" s="44">
        <v>0</v>
      </c>
      <c r="J41" s="44">
        <v>0</v>
      </c>
      <c r="K41" s="44">
        <v>11</v>
      </c>
      <c r="L41" s="44">
        <v>6</v>
      </c>
      <c r="M41" s="44">
        <v>33</v>
      </c>
      <c r="N41" s="44">
        <v>2021</v>
      </c>
      <c r="O41" s="45">
        <v>37</v>
      </c>
      <c r="Y41" s="13" t="s">
        <v>150</v>
      </c>
      <c r="Z41" s="14">
        <f>_xlfn.IFNA(VLOOKUP($Y41,Raw_data_Bowlers_2021!$A$2:$N$111,Z$2,FALSE),0)</f>
        <v>6</v>
      </c>
      <c r="AA41" s="14">
        <f>_xlfn.IFNA(VLOOKUP($Y41,Raw_data_Bowlers_2021!$A$2:$N$111,AA$2,FALSE),0)</f>
        <v>16</v>
      </c>
      <c r="AB41" s="14">
        <f>_xlfn.IFNA(VLOOKUP($Y41,Raw_data_Bowlers_2021!$A$2:$N$111,AB$2,FALSE),0)</f>
        <v>135</v>
      </c>
      <c r="AC41" s="14">
        <f>_xlfn.IFNA(VLOOKUP($Y41,Raw_data_Bowlers_2021!$A$2:$N$111,AC$2,FALSE),0)</f>
        <v>3</v>
      </c>
      <c r="AD41" s="14">
        <f>_xlfn.IFNA(VLOOKUP($Y41,Raw_data_Bowlers_2021!$A$2:$N$111,AD$2,FALSE),0)</f>
        <v>8.44</v>
      </c>
      <c r="AE41" s="14">
        <f>_xlfn.IFNA(VLOOKUP($Y41,Raw_data_Bowlers_2021!$A$2:$N$111,AE$2,FALSE),0)</f>
        <v>45</v>
      </c>
      <c r="AF41" s="14">
        <f>_xlfn.IFNA(VLOOKUP($Y41,Raw_data_Bowlers_2021!$A$2:$N$111,AF$2,FALSE),0)</f>
        <v>32</v>
      </c>
      <c r="AG41" s="14">
        <f>_xlfn.IFNA(VLOOKUP($Y41,Raw_data_Bowlers_2021!$A$2:$N$111,AG$2,FALSE),0)</f>
        <v>0</v>
      </c>
      <c r="AH41" s="14">
        <f>_xlfn.IFNA(VLOOKUP($Y41,Raw_data_Bowlers_2021!$A$2:$N$111,AH$2,FALSE),0)</f>
        <v>0</v>
      </c>
      <c r="AI41" s="14">
        <f>_xlfn.IFNA(VLOOKUP($Y41,Raw_data_Bowlers_2021!$A$2:$N$111,AI$2,FALSE),0)</f>
        <v>44958</v>
      </c>
      <c r="AJ41" s="14">
        <f>_xlfn.IFNA(VLOOKUP($Y41,Raw_data_Bowlers_2021!$A$2:$N$111,AJ$2,FALSE),0)</f>
        <v>6</v>
      </c>
      <c r="AK41" s="14">
        <f>_xlfn.IFNA(VLOOKUP($Y41,Raw_data_Bowlers_2021!$A$2:$N$111,AK$2,FALSE),0)</f>
        <v>8</v>
      </c>
      <c r="AL41" s="14">
        <f>_xlfn.IFNA(VLOOKUP($Y41,Raw_data_Bowlers_2021!$A$2:$N$111,AL$2,FALSE),0)</f>
        <v>25</v>
      </c>
      <c r="AM41" s="13">
        <v>2021</v>
      </c>
      <c r="AN41" s="14">
        <f t="shared" si="0"/>
        <v>38</v>
      </c>
    </row>
    <row r="42" spans="1:40" x14ac:dyDescent="0.25">
      <c r="A42" s="43" t="s">
        <v>150</v>
      </c>
      <c r="B42" s="44">
        <v>6</v>
      </c>
      <c r="C42" s="44">
        <v>16</v>
      </c>
      <c r="D42" s="44">
        <v>135</v>
      </c>
      <c r="E42" s="44">
        <v>3</v>
      </c>
      <c r="F42" s="44">
        <v>8.44</v>
      </c>
      <c r="G42" s="44">
        <v>45</v>
      </c>
      <c r="H42" s="44">
        <v>32</v>
      </c>
      <c r="I42" s="44">
        <v>0</v>
      </c>
      <c r="J42" s="44">
        <v>0</v>
      </c>
      <c r="K42" s="44">
        <v>6</v>
      </c>
      <c r="L42" s="44">
        <v>8</v>
      </c>
      <c r="M42" s="44">
        <v>25</v>
      </c>
      <c r="N42" s="44">
        <v>2021</v>
      </c>
      <c r="O42" s="45">
        <v>38</v>
      </c>
      <c r="Y42" s="16" t="s">
        <v>52</v>
      </c>
      <c r="Z42" s="14">
        <f>_xlfn.IFNA(VLOOKUP($Y42,Raw_data_Bowlers_2021!$A$2:$N$111,Z$2,FALSE),0)</f>
        <v>3</v>
      </c>
      <c r="AA42" s="14">
        <f>_xlfn.IFNA(VLOOKUP($Y42,Raw_data_Bowlers_2021!$A$2:$N$111,AA$2,FALSE),0)</f>
        <v>7</v>
      </c>
      <c r="AB42" s="14">
        <f>_xlfn.IFNA(VLOOKUP($Y42,Raw_data_Bowlers_2021!$A$2:$N$111,AB$2,FALSE),0)</f>
        <v>63</v>
      </c>
      <c r="AC42" s="14">
        <f>_xlfn.IFNA(VLOOKUP($Y42,Raw_data_Bowlers_2021!$A$2:$N$111,AC$2,FALSE),0)</f>
        <v>0</v>
      </c>
      <c r="AD42" s="14">
        <f>_xlfn.IFNA(VLOOKUP($Y42,Raw_data_Bowlers_2021!$A$2:$N$111,AD$2,FALSE),0)</f>
        <v>9</v>
      </c>
      <c r="AE42" s="14">
        <f>_xlfn.IFNA(VLOOKUP($Y42,Raw_data_Bowlers_2021!$A$2:$N$111,AE$2,FALSE),0)</f>
        <v>0</v>
      </c>
      <c r="AF42" s="14">
        <f>_xlfn.IFNA(VLOOKUP($Y42,Raw_data_Bowlers_2021!$A$2:$N$111,AF$2,FALSE),0)</f>
        <v>0</v>
      </c>
      <c r="AG42" s="14">
        <f>_xlfn.IFNA(VLOOKUP($Y42,Raw_data_Bowlers_2021!$A$2:$N$111,AG$2,FALSE),0)</f>
        <v>0</v>
      </c>
      <c r="AH42" s="14">
        <f>_xlfn.IFNA(VLOOKUP($Y42,Raw_data_Bowlers_2021!$A$2:$N$111,AH$2,FALSE),0)</f>
        <v>0</v>
      </c>
      <c r="AI42" s="14" t="str">
        <f>_xlfn.IFNA(VLOOKUP($Y42,Raw_data_Bowlers_2021!$A$2:$N$111,AI$2,FALSE),0)</f>
        <v>0/8</v>
      </c>
      <c r="AJ42" s="14">
        <f>_xlfn.IFNA(VLOOKUP($Y42,Raw_data_Bowlers_2021!$A$2:$N$111,AJ$2,FALSE),0)</f>
        <v>7</v>
      </c>
      <c r="AK42" s="14">
        <f>_xlfn.IFNA(VLOOKUP($Y42,Raw_data_Bowlers_2021!$A$2:$N$111,AK$2,FALSE),0)</f>
        <v>3</v>
      </c>
      <c r="AL42" s="14">
        <f>_xlfn.IFNA(VLOOKUP($Y42,Raw_data_Bowlers_2021!$A$2:$N$111,AL$2,FALSE),0)</f>
        <v>20</v>
      </c>
      <c r="AM42" s="16">
        <v>2021</v>
      </c>
      <c r="AN42" s="14">
        <f t="shared" si="0"/>
        <v>39</v>
      </c>
    </row>
    <row r="43" spans="1:40" x14ac:dyDescent="0.25">
      <c r="A43" s="43" t="s">
        <v>52</v>
      </c>
      <c r="B43" s="44">
        <v>3</v>
      </c>
      <c r="C43" s="44">
        <v>7</v>
      </c>
      <c r="D43" s="44">
        <v>63</v>
      </c>
      <c r="E43" s="44">
        <v>0</v>
      </c>
      <c r="F43" s="44">
        <v>9</v>
      </c>
      <c r="G43" s="44">
        <v>0</v>
      </c>
      <c r="H43" s="44">
        <v>0</v>
      </c>
      <c r="I43" s="44">
        <v>0</v>
      </c>
      <c r="J43" s="44">
        <v>0</v>
      </c>
      <c r="K43" s="44">
        <v>7</v>
      </c>
      <c r="L43" s="44">
        <v>3</v>
      </c>
      <c r="M43" s="44">
        <v>20</v>
      </c>
      <c r="N43" s="44">
        <v>2021</v>
      </c>
      <c r="O43" s="45">
        <v>39</v>
      </c>
      <c r="Y43" s="13" t="s">
        <v>104</v>
      </c>
      <c r="Z43" s="14">
        <f>_xlfn.IFNA(VLOOKUP($Y43,Raw_data_Bowlers_2021!$A$2:$N$111,Z$2,FALSE),0)</f>
        <v>7</v>
      </c>
      <c r="AA43" s="14">
        <f>_xlfn.IFNA(VLOOKUP($Y43,Raw_data_Bowlers_2021!$A$2:$N$111,AA$2,FALSE),0)</f>
        <v>23</v>
      </c>
      <c r="AB43" s="14">
        <f>_xlfn.IFNA(VLOOKUP($Y43,Raw_data_Bowlers_2021!$A$2:$N$111,AB$2,FALSE),0)</f>
        <v>139</v>
      </c>
      <c r="AC43" s="14">
        <f>_xlfn.IFNA(VLOOKUP($Y43,Raw_data_Bowlers_2021!$A$2:$N$111,AC$2,FALSE),0)</f>
        <v>5</v>
      </c>
      <c r="AD43" s="14">
        <f>_xlfn.IFNA(VLOOKUP($Y43,Raw_data_Bowlers_2021!$A$2:$N$111,AD$2,FALSE),0)</f>
        <v>6.04</v>
      </c>
      <c r="AE43" s="14">
        <f>_xlfn.IFNA(VLOOKUP($Y43,Raw_data_Bowlers_2021!$A$2:$N$111,AE$2,FALSE),0)</f>
        <v>27.8</v>
      </c>
      <c r="AF43" s="14">
        <f>_xlfn.IFNA(VLOOKUP($Y43,Raw_data_Bowlers_2021!$A$2:$N$111,AF$2,FALSE),0)</f>
        <v>27.6</v>
      </c>
      <c r="AG43" s="14">
        <f>_xlfn.IFNA(VLOOKUP($Y43,Raw_data_Bowlers_2021!$A$2:$N$111,AG$2,FALSE),0)</f>
        <v>0</v>
      </c>
      <c r="AH43" s="14">
        <f>_xlfn.IFNA(VLOOKUP($Y43,Raw_data_Bowlers_2021!$A$2:$N$111,AH$2,FALSE),0)</f>
        <v>0</v>
      </c>
      <c r="AI43" s="14">
        <f>_xlfn.IFNA(VLOOKUP($Y43,Raw_data_Bowlers_2021!$A$2:$N$111,AI$2,FALSE),0)</f>
        <v>43525</v>
      </c>
      <c r="AJ43" s="14">
        <f>_xlfn.IFNA(VLOOKUP($Y43,Raw_data_Bowlers_2021!$A$2:$N$111,AJ$2,FALSE),0)</f>
        <v>4</v>
      </c>
      <c r="AK43" s="14">
        <f>_xlfn.IFNA(VLOOKUP($Y43,Raw_data_Bowlers_2021!$A$2:$N$111,AK$2,FALSE),0)</f>
        <v>5</v>
      </c>
      <c r="AL43" s="14">
        <f>_xlfn.IFNA(VLOOKUP($Y43,Raw_data_Bowlers_2021!$A$2:$N$111,AL$2,FALSE),0)</f>
        <v>56</v>
      </c>
      <c r="AM43" s="13">
        <v>2021</v>
      </c>
      <c r="AN43" s="14">
        <f t="shared" si="0"/>
        <v>40</v>
      </c>
    </row>
    <row r="44" spans="1:40" x14ac:dyDescent="0.25">
      <c r="A44" s="43" t="s">
        <v>104</v>
      </c>
      <c r="B44" s="44">
        <v>7</v>
      </c>
      <c r="C44" s="44">
        <v>23</v>
      </c>
      <c r="D44" s="44">
        <v>139</v>
      </c>
      <c r="E44" s="44">
        <v>5</v>
      </c>
      <c r="F44" s="44">
        <v>6.04</v>
      </c>
      <c r="G44" s="44">
        <v>27.8</v>
      </c>
      <c r="H44" s="44">
        <v>27.6</v>
      </c>
      <c r="I44" s="44">
        <v>0</v>
      </c>
      <c r="J44" s="44">
        <v>0</v>
      </c>
      <c r="K44" s="44">
        <v>4</v>
      </c>
      <c r="L44" s="44">
        <v>5</v>
      </c>
      <c r="M44" s="44">
        <v>56</v>
      </c>
      <c r="N44" s="44">
        <v>2021</v>
      </c>
      <c r="O44" s="45">
        <v>40</v>
      </c>
      <c r="Y44" s="16" t="s">
        <v>80</v>
      </c>
      <c r="Z44" s="14">
        <f>_xlfn.IFNA(VLOOKUP($Y44,Raw_data_Bowlers_2021!$A$2:$N$111,Z$2,FALSE),0)</f>
        <v>0</v>
      </c>
      <c r="AA44" s="14">
        <f>_xlfn.IFNA(VLOOKUP($Y44,Raw_data_Bowlers_2021!$A$2:$N$111,AA$2,FALSE),0)</f>
        <v>0</v>
      </c>
      <c r="AB44" s="14">
        <f>_xlfn.IFNA(VLOOKUP($Y44,Raw_data_Bowlers_2021!$A$2:$N$111,AB$2,FALSE),0)</f>
        <v>0</v>
      </c>
      <c r="AC44" s="14">
        <f>_xlfn.IFNA(VLOOKUP($Y44,Raw_data_Bowlers_2021!$A$2:$N$111,AC$2,FALSE),0)</f>
        <v>0</v>
      </c>
      <c r="AD44" s="14">
        <f>_xlfn.IFNA(VLOOKUP($Y44,Raw_data_Bowlers_2021!$A$2:$N$111,AD$2,FALSE),0)</f>
        <v>0</v>
      </c>
      <c r="AE44" s="14">
        <f>_xlfn.IFNA(VLOOKUP($Y44,Raw_data_Bowlers_2021!$A$2:$N$111,AE$2,FALSE),0)</f>
        <v>0</v>
      </c>
      <c r="AF44" s="14">
        <f>_xlfn.IFNA(VLOOKUP($Y44,Raw_data_Bowlers_2021!$A$2:$N$111,AF$2,FALSE),0)</f>
        <v>0</v>
      </c>
      <c r="AG44" s="14">
        <f>_xlfn.IFNA(VLOOKUP($Y44,Raw_data_Bowlers_2021!$A$2:$N$111,AG$2,FALSE),0)</f>
        <v>0</v>
      </c>
      <c r="AH44" s="14">
        <f>_xlfn.IFNA(VLOOKUP($Y44,Raw_data_Bowlers_2021!$A$2:$N$111,AH$2,FALSE),0)</f>
        <v>0</v>
      </c>
      <c r="AI44" s="14">
        <f>_xlfn.IFNA(VLOOKUP($Y44,Raw_data_Bowlers_2021!$A$2:$N$111,AI$2,FALSE),0)</f>
        <v>0</v>
      </c>
      <c r="AJ44" s="14">
        <f>_xlfn.IFNA(VLOOKUP($Y44,Raw_data_Bowlers_2021!$A$2:$N$111,AJ$2,FALSE),0)</f>
        <v>0</v>
      </c>
      <c r="AK44" s="14">
        <f>_xlfn.IFNA(VLOOKUP($Y44,Raw_data_Bowlers_2021!$A$2:$N$111,AK$2,FALSE),0)</f>
        <v>0</v>
      </c>
      <c r="AL44" s="14">
        <f>_xlfn.IFNA(VLOOKUP($Y44,Raw_data_Bowlers_2021!$A$2:$N$111,AL$2,FALSE),0)</f>
        <v>0</v>
      </c>
      <c r="AM44" s="16">
        <v>2021</v>
      </c>
      <c r="AN44" s="14">
        <f t="shared" si="0"/>
        <v>41</v>
      </c>
    </row>
    <row r="45" spans="1:40" x14ac:dyDescent="0.25">
      <c r="A45" s="43" t="s">
        <v>80</v>
      </c>
      <c r="B45" s="44">
        <v>0</v>
      </c>
      <c r="C45" s="44">
        <v>0</v>
      </c>
      <c r="D45" s="44">
        <v>0</v>
      </c>
      <c r="E45" s="44">
        <v>0</v>
      </c>
      <c r="F45" s="44">
        <v>0</v>
      </c>
      <c r="G45" s="44">
        <v>0</v>
      </c>
      <c r="H45" s="44">
        <v>0</v>
      </c>
      <c r="I45" s="44">
        <v>0</v>
      </c>
      <c r="J45" s="44">
        <v>0</v>
      </c>
      <c r="K45" s="44">
        <v>0</v>
      </c>
      <c r="L45" s="44">
        <v>0</v>
      </c>
      <c r="M45" s="44">
        <v>0</v>
      </c>
      <c r="N45" s="44">
        <v>2021</v>
      </c>
      <c r="O45" s="45">
        <v>41</v>
      </c>
      <c r="Y45" s="13" t="s">
        <v>151</v>
      </c>
      <c r="Z45" s="14">
        <f>_xlfn.IFNA(VLOOKUP($Y45,Raw_data_Bowlers_2021!$A$2:$N$111,Z$2,FALSE),0)</f>
        <v>15</v>
      </c>
      <c r="AA45" s="14">
        <f>_xlfn.IFNA(VLOOKUP($Y45,Raw_data_Bowlers_2021!$A$2:$N$111,AA$2,FALSE),0)</f>
        <v>56.1</v>
      </c>
      <c r="AB45" s="14">
        <f>_xlfn.IFNA(VLOOKUP($Y45,Raw_data_Bowlers_2021!$A$2:$N$111,AB$2,FALSE),0)</f>
        <v>458</v>
      </c>
      <c r="AC45" s="14">
        <f>_xlfn.IFNA(VLOOKUP($Y45,Raw_data_Bowlers_2021!$A$2:$N$111,AC$2,FALSE),0)</f>
        <v>32</v>
      </c>
      <c r="AD45" s="14">
        <f>_xlfn.IFNA(VLOOKUP($Y45,Raw_data_Bowlers_2021!$A$2:$N$111,AD$2,FALSE),0)</f>
        <v>8.15</v>
      </c>
      <c r="AE45" s="14">
        <f>_xlfn.IFNA(VLOOKUP($Y45,Raw_data_Bowlers_2021!$A$2:$N$111,AE$2,FALSE),0)</f>
        <v>14.31</v>
      </c>
      <c r="AF45" s="14">
        <f>_xlfn.IFNA(VLOOKUP($Y45,Raw_data_Bowlers_2021!$A$2:$N$111,AF$2,FALSE),0)</f>
        <v>10.53</v>
      </c>
      <c r="AG45" s="14">
        <f>_xlfn.IFNA(VLOOKUP($Y45,Raw_data_Bowlers_2021!$A$2:$N$111,AG$2,FALSE),0)</f>
        <v>1</v>
      </c>
      <c r="AH45" s="14">
        <f>_xlfn.IFNA(VLOOKUP($Y45,Raw_data_Bowlers_2021!$A$2:$N$111,AH$2,FALSE),0)</f>
        <v>1</v>
      </c>
      <c r="AI45" s="14">
        <f>_xlfn.IFNA(VLOOKUP($Y45,Raw_data_Bowlers_2021!$A$2:$N$111,AI$2,FALSE),0)</f>
        <v>46508</v>
      </c>
      <c r="AJ45" s="14">
        <f>_xlfn.IFNA(VLOOKUP($Y45,Raw_data_Bowlers_2021!$A$2:$N$111,AJ$2,FALSE),0)</f>
        <v>37</v>
      </c>
      <c r="AK45" s="14">
        <f>_xlfn.IFNA(VLOOKUP($Y45,Raw_data_Bowlers_2021!$A$2:$N$111,AK$2,FALSE),0)</f>
        <v>16</v>
      </c>
      <c r="AL45" s="14">
        <f>_xlfn.IFNA(VLOOKUP($Y45,Raw_data_Bowlers_2021!$A$2:$N$111,AL$2,FALSE),0)</f>
        <v>125</v>
      </c>
      <c r="AM45" s="13">
        <v>2021</v>
      </c>
      <c r="AN45" s="14">
        <f t="shared" si="0"/>
        <v>42</v>
      </c>
    </row>
    <row r="46" spans="1:40" x14ac:dyDescent="0.25">
      <c r="A46" s="43" t="s">
        <v>151</v>
      </c>
      <c r="B46" s="44">
        <v>15</v>
      </c>
      <c r="C46" s="44">
        <v>56.1</v>
      </c>
      <c r="D46" s="44">
        <v>458</v>
      </c>
      <c r="E46" s="44">
        <v>32</v>
      </c>
      <c r="F46" s="44">
        <v>8.15</v>
      </c>
      <c r="G46" s="44">
        <v>14.31</v>
      </c>
      <c r="H46" s="44">
        <v>10.53</v>
      </c>
      <c r="I46" s="44">
        <v>1</v>
      </c>
      <c r="J46" s="44">
        <v>1</v>
      </c>
      <c r="K46" s="44">
        <v>37</v>
      </c>
      <c r="L46" s="44">
        <v>16</v>
      </c>
      <c r="M46" s="44">
        <v>125</v>
      </c>
      <c r="N46" s="44">
        <v>2021</v>
      </c>
      <c r="O46" s="45">
        <v>42</v>
      </c>
      <c r="Y46" s="16" t="s">
        <v>81</v>
      </c>
      <c r="Z46" s="14">
        <f>_xlfn.IFNA(VLOOKUP($Y46,Raw_data_Bowlers_2021!$A$2:$N$111,Z$2,FALSE),0)</f>
        <v>0</v>
      </c>
      <c r="AA46" s="14">
        <f>_xlfn.IFNA(VLOOKUP($Y46,Raw_data_Bowlers_2021!$A$2:$N$111,AA$2,FALSE),0)</f>
        <v>0</v>
      </c>
      <c r="AB46" s="14">
        <f>_xlfn.IFNA(VLOOKUP($Y46,Raw_data_Bowlers_2021!$A$2:$N$111,AB$2,FALSE),0)</f>
        <v>0</v>
      </c>
      <c r="AC46" s="14">
        <f>_xlfn.IFNA(VLOOKUP($Y46,Raw_data_Bowlers_2021!$A$2:$N$111,AC$2,FALSE),0)</f>
        <v>0</v>
      </c>
      <c r="AD46" s="14">
        <f>_xlfn.IFNA(VLOOKUP($Y46,Raw_data_Bowlers_2021!$A$2:$N$111,AD$2,FALSE),0)</f>
        <v>0</v>
      </c>
      <c r="AE46" s="14">
        <f>_xlfn.IFNA(VLOOKUP($Y46,Raw_data_Bowlers_2021!$A$2:$N$111,AE$2,FALSE),0)</f>
        <v>0</v>
      </c>
      <c r="AF46" s="14">
        <f>_xlfn.IFNA(VLOOKUP($Y46,Raw_data_Bowlers_2021!$A$2:$N$111,AF$2,FALSE),0)</f>
        <v>0</v>
      </c>
      <c r="AG46" s="14">
        <f>_xlfn.IFNA(VLOOKUP($Y46,Raw_data_Bowlers_2021!$A$2:$N$111,AG$2,FALSE),0)</f>
        <v>0</v>
      </c>
      <c r="AH46" s="14">
        <f>_xlfn.IFNA(VLOOKUP($Y46,Raw_data_Bowlers_2021!$A$2:$N$111,AH$2,FALSE),0)</f>
        <v>0</v>
      </c>
      <c r="AI46" s="14">
        <f>_xlfn.IFNA(VLOOKUP($Y46,Raw_data_Bowlers_2021!$A$2:$N$111,AI$2,FALSE),0)</f>
        <v>0</v>
      </c>
      <c r="AJ46" s="14">
        <f>_xlfn.IFNA(VLOOKUP($Y46,Raw_data_Bowlers_2021!$A$2:$N$111,AJ$2,FALSE),0)</f>
        <v>0</v>
      </c>
      <c r="AK46" s="14">
        <f>_xlfn.IFNA(VLOOKUP($Y46,Raw_data_Bowlers_2021!$A$2:$N$111,AK$2,FALSE),0)</f>
        <v>0</v>
      </c>
      <c r="AL46" s="14">
        <f>_xlfn.IFNA(VLOOKUP($Y46,Raw_data_Bowlers_2021!$A$2:$N$111,AL$2,FALSE),0)</f>
        <v>0</v>
      </c>
      <c r="AM46" s="16">
        <v>2021</v>
      </c>
      <c r="AN46" s="14">
        <f t="shared" si="0"/>
        <v>43</v>
      </c>
    </row>
    <row r="47" spans="1:40" x14ac:dyDescent="0.25">
      <c r="A47" s="43" t="s">
        <v>81</v>
      </c>
      <c r="B47" s="44">
        <v>0</v>
      </c>
      <c r="C47" s="44">
        <v>0</v>
      </c>
      <c r="D47" s="44">
        <v>0</v>
      </c>
      <c r="E47" s="44">
        <v>0</v>
      </c>
      <c r="F47" s="44">
        <v>0</v>
      </c>
      <c r="G47" s="44">
        <v>0</v>
      </c>
      <c r="H47" s="44">
        <v>0</v>
      </c>
      <c r="I47" s="44">
        <v>0</v>
      </c>
      <c r="J47" s="44">
        <v>0</v>
      </c>
      <c r="K47" s="44">
        <v>0</v>
      </c>
      <c r="L47" s="44">
        <v>0</v>
      </c>
      <c r="M47" s="44">
        <v>0</v>
      </c>
      <c r="N47" s="44">
        <v>2021</v>
      </c>
      <c r="O47" s="45">
        <v>43</v>
      </c>
      <c r="Y47" s="13" t="s">
        <v>169</v>
      </c>
      <c r="Z47" s="14">
        <f>_xlfn.IFNA(VLOOKUP($Y47,Raw_data_Bowlers_2021!$A$2:$N$111,Z$2,FALSE),0)</f>
        <v>2</v>
      </c>
      <c r="AA47" s="14">
        <f>_xlfn.IFNA(VLOOKUP($Y47,Raw_data_Bowlers_2021!$A$2:$N$111,AA$2,FALSE),0)</f>
        <v>7</v>
      </c>
      <c r="AB47" s="14">
        <f>_xlfn.IFNA(VLOOKUP($Y47,Raw_data_Bowlers_2021!$A$2:$N$111,AB$2,FALSE),0)</f>
        <v>66</v>
      </c>
      <c r="AC47" s="14">
        <f>_xlfn.IFNA(VLOOKUP($Y47,Raw_data_Bowlers_2021!$A$2:$N$111,AC$2,FALSE),0)</f>
        <v>0</v>
      </c>
      <c r="AD47" s="14">
        <f>_xlfn.IFNA(VLOOKUP($Y47,Raw_data_Bowlers_2021!$A$2:$N$111,AD$2,FALSE),0)</f>
        <v>9.43</v>
      </c>
      <c r="AE47" s="14">
        <f>_xlfn.IFNA(VLOOKUP($Y47,Raw_data_Bowlers_2021!$A$2:$N$111,AE$2,FALSE),0)</f>
        <v>0</v>
      </c>
      <c r="AF47" s="14">
        <f>_xlfn.IFNA(VLOOKUP($Y47,Raw_data_Bowlers_2021!$A$2:$N$111,AF$2,FALSE),0)</f>
        <v>0</v>
      </c>
      <c r="AG47" s="14">
        <f>_xlfn.IFNA(VLOOKUP($Y47,Raw_data_Bowlers_2021!$A$2:$N$111,AG$2,FALSE),0)</f>
        <v>0</v>
      </c>
      <c r="AH47" s="14">
        <f>_xlfn.IFNA(VLOOKUP($Y47,Raw_data_Bowlers_2021!$A$2:$N$111,AH$2,FALSE),0)</f>
        <v>0</v>
      </c>
      <c r="AI47" s="14" t="str">
        <f>_xlfn.IFNA(VLOOKUP($Y47,Raw_data_Bowlers_2021!$A$2:$N$111,AI$2,FALSE),0)</f>
        <v>0/21</v>
      </c>
      <c r="AJ47" s="14">
        <f>_xlfn.IFNA(VLOOKUP($Y47,Raw_data_Bowlers_2021!$A$2:$N$111,AJ$2,FALSE),0)</f>
        <v>9</v>
      </c>
      <c r="AK47" s="14">
        <f>_xlfn.IFNA(VLOOKUP($Y47,Raw_data_Bowlers_2021!$A$2:$N$111,AK$2,FALSE),0)</f>
        <v>1</v>
      </c>
      <c r="AL47" s="14">
        <f>_xlfn.IFNA(VLOOKUP($Y47,Raw_data_Bowlers_2021!$A$2:$N$111,AL$2,FALSE),0)</f>
        <v>11</v>
      </c>
      <c r="AM47" s="13">
        <v>2021</v>
      </c>
      <c r="AN47" s="14">
        <f t="shared" si="0"/>
        <v>44</v>
      </c>
    </row>
    <row r="48" spans="1:40" x14ac:dyDescent="0.25">
      <c r="A48" s="43" t="s">
        <v>169</v>
      </c>
      <c r="B48" s="44">
        <v>2</v>
      </c>
      <c r="C48" s="44">
        <v>7</v>
      </c>
      <c r="D48" s="44">
        <v>66</v>
      </c>
      <c r="E48" s="44">
        <v>0</v>
      </c>
      <c r="F48" s="44">
        <v>9.43</v>
      </c>
      <c r="G48" s="44">
        <v>0</v>
      </c>
      <c r="H48" s="44">
        <v>0</v>
      </c>
      <c r="I48" s="44">
        <v>0</v>
      </c>
      <c r="J48" s="44">
        <v>0</v>
      </c>
      <c r="K48" s="44">
        <v>9</v>
      </c>
      <c r="L48" s="44">
        <v>1</v>
      </c>
      <c r="M48" s="44">
        <v>11</v>
      </c>
      <c r="N48" s="44">
        <v>2021</v>
      </c>
      <c r="O48" s="45">
        <v>44</v>
      </c>
      <c r="Y48" s="16" t="s">
        <v>82</v>
      </c>
      <c r="Z48" s="14">
        <f>_xlfn.IFNA(VLOOKUP($Y48,Raw_data_Bowlers_2021!$A$2:$N$111,Z$2,FALSE),0)</f>
        <v>5</v>
      </c>
      <c r="AA48" s="14">
        <f>_xlfn.IFNA(VLOOKUP($Y48,Raw_data_Bowlers_2021!$A$2:$N$111,AA$2,FALSE),0)</f>
        <v>17</v>
      </c>
      <c r="AB48" s="14">
        <f>_xlfn.IFNA(VLOOKUP($Y48,Raw_data_Bowlers_2021!$A$2:$N$111,AB$2,FALSE),0)</f>
        <v>130</v>
      </c>
      <c r="AC48" s="14">
        <f>_xlfn.IFNA(VLOOKUP($Y48,Raw_data_Bowlers_2021!$A$2:$N$111,AC$2,FALSE),0)</f>
        <v>2</v>
      </c>
      <c r="AD48" s="14">
        <f>_xlfn.IFNA(VLOOKUP($Y48,Raw_data_Bowlers_2021!$A$2:$N$111,AD$2,FALSE),0)</f>
        <v>7.65</v>
      </c>
      <c r="AE48" s="14">
        <f>_xlfn.IFNA(VLOOKUP($Y48,Raw_data_Bowlers_2021!$A$2:$N$111,AE$2,FALSE),0)</f>
        <v>65</v>
      </c>
      <c r="AF48" s="14">
        <f>_xlfn.IFNA(VLOOKUP($Y48,Raw_data_Bowlers_2021!$A$2:$N$111,AF$2,FALSE),0)</f>
        <v>51</v>
      </c>
      <c r="AG48" s="14">
        <f>_xlfn.IFNA(VLOOKUP($Y48,Raw_data_Bowlers_2021!$A$2:$N$111,AG$2,FALSE),0)</f>
        <v>0</v>
      </c>
      <c r="AH48" s="14">
        <f>_xlfn.IFNA(VLOOKUP($Y48,Raw_data_Bowlers_2021!$A$2:$N$111,AH$2,FALSE),0)</f>
        <v>0</v>
      </c>
      <c r="AI48" s="14">
        <f>_xlfn.IFNA(VLOOKUP($Y48,Raw_data_Bowlers_2021!$A$2:$N$111,AI$2,FALSE),0)</f>
        <v>45658</v>
      </c>
      <c r="AJ48" s="14">
        <f>_xlfn.IFNA(VLOOKUP($Y48,Raw_data_Bowlers_2021!$A$2:$N$111,AJ$2,FALSE),0)</f>
        <v>10</v>
      </c>
      <c r="AK48" s="14">
        <f>_xlfn.IFNA(VLOOKUP($Y48,Raw_data_Bowlers_2021!$A$2:$N$111,AK$2,FALSE),0)</f>
        <v>6</v>
      </c>
      <c r="AL48" s="14">
        <f>_xlfn.IFNA(VLOOKUP($Y48,Raw_data_Bowlers_2021!$A$2:$N$111,AL$2,FALSE),0)</f>
        <v>44</v>
      </c>
      <c r="AM48" s="16">
        <v>2021</v>
      </c>
      <c r="AN48" s="14">
        <f t="shared" si="0"/>
        <v>45</v>
      </c>
    </row>
    <row r="49" spans="1:40" x14ac:dyDescent="0.25">
      <c r="A49" s="43" t="s">
        <v>82</v>
      </c>
      <c r="B49" s="44">
        <v>5</v>
      </c>
      <c r="C49" s="44">
        <v>17</v>
      </c>
      <c r="D49" s="44">
        <v>130</v>
      </c>
      <c r="E49" s="44">
        <v>2</v>
      </c>
      <c r="F49" s="44">
        <v>7.65</v>
      </c>
      <c r="G49" s="44">
        <v>65</v>
      </c>
      <c r="H49" s="44">
        <v>51</v>
      </c>
      <c r="I49" s="44">
        <v>0</v>
      </c>
      <c r="J49" s="44">
        <v>0</v>
      </c>
      <c r="K49" s="44">
        <v>10</v>
      </c>
      <c r="L49" s="44">
        <v>6</v>
      </c>
      <c r="M49" s="44">
        <v>44</v>
      </c>
      <c r="N49" s="44">
        <v>2021</v>
      </c>
      <c r="O49" s="45">
        <v>45</v>
      </c>
      <c r="Y49" s="13" t="s">
        <v>105</v>
      </c>
      <c r="Z49" s="14">
        <f>_xlfn.IFNA(VLOOKUP($Y49,Raw_data_Bowlers_2021!$A$2:$N$111,Z$2,FALSE),0)</f>
        <v>3</v>
      </c>
      <c r="AA49" s="14">
        <f>_xlfn.IFNA(VLOOKUP($Y49,Raw_data_Bowlers_2021!$A$2:$N$111,AA$2,FALSE),0)</f>
        <v>11</v>
      </c>
      <c r="AB49" s="14">
        <f>_xlfn.IFNA(VLOOKUP($Y49,Raw_data_Bowlers_2021!$A$2:$N$111,AB$2,FALSE),0)</f>
        <v>117</v>
      </c>
      <c r="AC49" s="14">
        <f>_xlfn.IFNA(VLOOKUP($Y49,Raw_data_Bowlers_2021!$A$2:$N$111,AC$2,FALSE),0)</f>
        <v>3</v>
      </c>
      <c r="AD49" s="14">
        <f>_xlfn.IFNA(VLOOKUP($Y49,Raw_data_Bowlers_2021!$A$2:$N$111,AD$2,FALSE),0)</f>
        <v>10.64</v>
      </c>
      <c r="AE49" s="14">
        <f>_xlfn.IFNA(VLOOKUP($Y49,Raw_data_Bowlers_2021!$A$2:$N$111,AE$2,FALSE),0)</f>
        <v>39</v>
      </c>
      <c r="AF49" s="14">
        <f>_xlfn.IFNA(VLOOKUP($Y49,Raw_data_Bowlers_2021!$A$2:$N$111,AF$2,FALSE),0)</f>
        <v>22</v>
      </c>
      <c r="AG49" s="14">
        <f>_xlfn.IFNA(VLOOKUP($Y49,Raw_data_Bowlers_2021!$A$2:$N$111,AG$2,FALSE),0)</f>
        <v>0</v>
      </c>
      <c r="AH49" s="14">
        <f>_xlfn.IFNA(VLOOKUP($Y49,Raw_data_Bowlers_2021!$A$2:$N$111,AH$2,FALSE),0)</f>
        <v>0</v>
      </c>
      <c r="AI49" s="14">
        <f>_xlfn.IFNA(VLOOKUP($Y49,Raw_data_Bowlers_2021!$A$2:$N$111,AI$2,FALSE),0)</f>
        <v>15008</v>
      </c>
      <c r="AJ49" s="14">
        <f>_xlfn.IFNA(VLOOKUP($Y49,Raw_data_Bowlers_2021!$A$2:$N$111,AJ$2,FALSE),0)</f>
        <v>10</v>
      </c>
      <c r="AK49" s="14">
        <f>_xlfn.IFNA(VLOOKUP($Y49,Raw_data_Bowlers_2021!$A$2:$N$111,AK$2,FALSE),0)</f>
        <v>7</v>
      </c>
      <c r="AL49" s="14">
        <f>_xlfn.IFNA(VLOOKUP($Y49,Raw_data_Bowlers_2021!$A$2:$N$111,AL$2,FALSE),0)</f>
        <v>24</v>
      </c>
      <c r="AM49" s="13">
        <v>2021</v>
      </c>
      <c r="AN49" s="14">
        <f t="shared" si="0"/>
        <v>46</v>
      </c>
    </row>
    <row r="50" spans="1:40" x14ac:dyDescent="0.25">
      <c r="A50" s="43" t="s">
        <v>105</v>
      </c>
      <c r="B50" s="44">
        <v>3</v>
      </c>
      <c r="C50" s="44">
        <v>11</v>
      </c>
      <c r="D50" s="44">
        <v>117</v>
      </c>
      <c r="E50" s="44">
        <v>3</v>
      </c>
      <c r="F50" s="44">
        <v>10.64</v>
      </c>
      <c r="G50" s="44">
        <v>39</v>
      </c>
      <c r="H50" s="44">
        <v>22</v>
      </c>
      <c r="I50" s="44">
        <v>0</v>
      </c>
      <c r="J50" s="44">
        <v>0</v>
      </c>
      <c r="K50" s="44">
        <v>10</v>
      </c>
      <c r="L50" s="44">
        <v>7</v>
      </c>
      <c r="M50" s="44">
        <v>24</v>
      </c>
      <c r="N50" s="44">
        <v>2021</v>
      </c>
      <c r="O50" s="45">
        <v>46</v>
      </c>
      <c r="Y50" s="16" t="s">
        <v>130</v>
      </c>
      <c r="Z50" s="14">
        <f>_xlfn.IFNA(VLOOKUP($Y50,Raw_data_Bowlers_2021!$A$2:$N$111,Z$2,FALSE),0)</f>
        <v>0</v>
      </c>
      <c r="AA50" s="14">
        <f>_xlfn.IFNA(VLOOKUP($Y50,Raw_data_Bowlers_2021!$A$2:$N$111,AA$2,FALSE),0)</f>
        <v>0</v>
      </c>
      <c r="AB50" s="14">
        <f>_xlfn.IFNA(VLOOKUP($Y50,Raw_data_Bowlers_2021!$A$2:$N$111,AB$2,FALSE),0)</f>
        <v>0</v>
      </c>
      <c r="AC50" s="14">
        <f>_xlfn.IFNA(VLOOKUP($Y50,Raw_data_Bowlers_2021!$A$2:$N$111,AC$2,FALSE),0)</f>
        <v>0</v>
      </c>
      <c r="AD50" s="14">
        <f>_xlfn.IFNA(VLOOKUP($Y50,Raw_data_Bowlers_2021!$A$2:$N$111,AD$2,FALSE),0)</f>
        <v>0</v>
      </c>
      <c r="AE50" s="14">
        <f>_xlfn.IFNA(VLOOKUP($Y50,Raw_data_Bowlers_2021!$A$2:$N$111,AE$2,FALSE),0)</f>
        <v>0</v>
      </c>
      <c r="AF50" s="14">
        <f>_xlfn.IFNA(VLOOKUP($Y50,Raw_data_Bowlers_2021!$A$2:$N$111,AF$2,FALSE),0)</f>
        <v>0</v>
      </c>
      <c r="AG50" s="14">
        <f>_xlfn.IFNA(VLOOKUP($Y50,Raw_data_Bowlers_2021!$A$2:$N$111,AG$2,FALSE),0)</f>
        <v>0</v>
      </c>
      <c r="AH50" s="14">
        <f>_xlfn.IFNA(VLOOKUP($Y50,Raw_data_Bowlers_2021!$A$2:$N$111,AH$2,FALSE),0)</f>
        <v>0</v>
      </c>
      <c r="AI50" s="14">
        <f>_xlfn.IFNA(VLOOKUP($Y50,Raw_data_Bowlers_2021!$A$2:$N$111,AI$2,FALSE),0)</f>
        <v>0</v>
      </c>
      <c r="AJ50" s="14">
        <f>_xlfn.IFNA(VLOOKUP($Y50,Raw_data_Bowlers_2021!$A$2:$N$111,AJ$2,FALSE),0)</f>
        <v>0</v>
      </c>
      <c r="AK50" s="14">
        <f>_xlfn.IFNA(VLOOKUP($Y50,Raw_data_Bowlers_2021!$A$2:$N$111,AK$2,FALSE),0)</f>
        <v>0</v>
      </c>
      <c r="AL50" s="14">
        <f>_xlfn.IFNA(VLOOKUP($Y50,Raw_data_Bowlers_2021!$A$2:$N$111,AL$2,FALSE),0)</f>
        <v>0</v>
      </c>
      <c r="AM50" s="16">
        <v>2021</v>
      </c>
      <c r="AN50" s="14">
        <f t="shared" si="0"/>
        <v>47</v>
      </c>
    </row>
    <row r="51" spans="1:40" x14ac:dyDescent="0.25">
      <c r="A51" s="43" t="s">
        <v>130</v>
      </c>
      <c r="B51" s="44">
        <v>0</v>
      </c>
      <c r="C51" s="44">
        <v>0</v>
      </c>
      <c r="D51" s="44">
        <v>0</v>
      </c>
      <c r="E51" s="44">
        <v>0</v>
      </c>
      <c r="F51" s="44">
        <v>0</v>
      </c>
      <c r="G51" s="44">
        <v>0</v>
      </c>
      <c r="H51" s="44">
        <v>0</v>
      </c>
      <c r="I51" s="44">
        <v>0</v>
      </c>
      <c r="J51" s="44">
        <v>0</v>
      </c>
      <c r="K51" s="44">
        <v>0</v>
      </c>
      <c r="L51" s="44">
        <v>0</v>
      </c>
      <c r="M51" s="44">
        <v>0</v>
      </c>
      <c r="N51" s="44">
        <v>2021</v>
      </c>
      <c r="O51" s="45">
        <v>47</v>
      </c>
      <c r="Y51" s="13" t="s">
        <v>131</v>
      </c>
      <c r="Z51" s="14">
        <f>_xlfn.IFNA(VLOOKUP($Y51,Raw_data_Bowlers_2021!$A$2:$N$111,Z$2,FALSE),0)</f>
        <v>6</v>
      </c>
      <c r="AA51" s="14">
        <f>_xlfn.IFNA(VLOOKUP($Y51,Raw_data_Bowlers_2021!$A$2:$N$111,AA$2,FALSE),0)</f>
        <v>22</v>
      </c>
      <c r="AB51" s="14">
        <f>_xlfn.IFNA(VLOOKUP($Y51,Raw_data_Bowlers_2021!$A$2:$N$111,AB$2,FALSE),0)</f>
        <v>168</v>
      </c>
      <c r="AC51" s="14">
        <f>_xlfn.IFNA(VLOOKUP($Y51,Raw_data_Bowlers_2021!$A$2:$N$111,AC$2,FALSE),0)</f>
        <v>4</v>
      </c>
      <c r="AD51" s="14">
        <f>_xlfn.IFNA(VLOOKUP($Y51,Raw_data_Bowlers_2021!$A$2:$N$111,AD$2,FALSE),0)</f>
        <v>7.64</v>
      </c>
      <c r="AE51" s="14">
        <f>_xlfn.IFNA(VLOOKUP($Y51,Raw_data_Bowlers_2021!$A$2:$N$111,AE$2,FALSE),0)</f>
        <v>42</v>
      </c>
      <c r="AF51" s="14">
        <f>_xlfn.IFNA(VLOOKUP($Y51,Raw_data_Bowlers_2021!$A$2:$N$111,AF$2,FALSE),0)</f>
        <v>33</v>
      </c>
      <c r="AG51" s="14">
        <f>_xlfn.IFNA(VLOOKUP($Y51,Raw_data_Bowlers_2021!$A$2:$N$111,AG$2,FALSE),0)</f>
        <v>0</v>
      </c>
      <c r="AH51" s="14">
        <f>_xlfn.IFNA(VLOOKUP($Y51,Raw_data_Bowlers_2021!$A$2:$N$111,AH$2,FALSE),0)</f>
        <v>0</v>
      </c>
      <c r="AI51" s="14">
        <f>_xlfn.IFNA(VLOOKUP($Y51,Raw_data_Bowlers_2021!$A$2:$N$111,AI$2,FALSE),0)</f>
        <v>42064</v>
      </c>
      <c r="AJ51" s="14">
        <f>_xlfn.IFNA(VLOOKUP($Y51,Raw_data_Bowlers_2021!$A$2:$N$111,AJ$2,FALSE),0)</f>
        <v>17</v>
      </c>
      <c r="AK51" s="14">
        <f>_xlfn.IFNA(VLOOKUP($Y51,Raw_data_Bowlers_2021!$A$2:$N$111,AK$2,FALSE),0)</f>
        <v>6</v>
      </c>
      <c r="AL51" s="14">
        <f>_xlfn.IFNA(VLOOKUP($Y51,Raw_data_Bowlers_2021!$A$2:$N$111,AL$2,FALSE),0)</f>
        <v>52</v>
      </c>
      <c r="AM51" s="13">
        <v>2021</v>
      </c>
      <c r="AN51" s="14">
        <f t="shared" si="0"/>
        <v>48</v>
      </c>
    </row>
    <row r="52" spans="1:40" x14ac:dyDescent="0.25">
      <c r="A52" s="43" t="s">
        <v>131</v>
      </c>
      <c r="B52" s="44">
        <v>6</v>
      </c>
      <c r="C52" s="44">
        <v>22</v>
      </c>
      <c r="D52" s="44">
        <v>168</v>
      </c>
      <c r="E52" s="44">
        <v>4</v>
      </c>
      <c r="F52" s="44">
        <v>7.64</v>
      </c>
      <c r="G52" s="44">
        <v>42</v>
      </c>
      <c r="H52" s="44">
        <v>33</v>
      </c>
      <c r="I52" s="44">
        <v>0</v>
      </c>
      <c r="J52" s="44">
        <v>0</v>
      </c>
      <c r="K52" s="44">
        <v>17</v>
      </c>
      <c r="L52" s="44">
        <v>6</v>
      </c>
      <c r="M52" s="44">
        <v>52</v>
      </c>
      <c r="N52" s="44">
        <v>2021</v>
      </c>
      <c r="O52" s="45">
        <v>48</v>
      </c>
      <c r="Y52" s="16" t="s">
        <v>83</v>
      </c>
      <c r="Z52" s="14">
        <f>_xlfn.IFNA(VLOOKUP($Y52,Raw_data_Bowlers_2021!$A$2:$N$111,Z$2,FALSE),0)</f>
        <v>3</v>
      </c>
      <c r="AA52" s="14">
        <f>_xlfn.IFNA(VLOOKUP($Y52,Raw_data_Bowlers_2021!$A$2:$N$111,AA$2,FALSE),0)</f>
        <v>9</v>
      </c>
      <c r="AB52" s="14">
        <f>_xlfn.IFNA(VLOOKUP($Y52,Raw_data_Bowlers_2021!$A$2:$N$111,AB$2,FALSE),0)</f>
        <v>66</v>
      </c>
      <c r="AC52" s="14">
        <f>_xlfn.IFNA(VLOOKUP($Y52,Raw_data_Bowlers_2021!$A$2:$N$111,AC$2,FALSE),0)</f>
        <v>5</v>
      </c>
      <c r="AD52" s="14">
        <f>_xlfn.IFNA(VLOOKUP($Y52,Raw_data_Bowlers_2021!$A$2:$N$111,AD$2,FALSE),0)</f>
        <v>7.33</v>
      </c>
      <c r="AE52" s="14">
        <f>_xlfn.IFNA(VLOOKUP($Y52,Raw_data_Bowlers_2021!$A$2:$N$111,AE$2,FALSE),0)</f>
        <v>13.2</v>
      </c>
      <c r="AF52" s="14">
        <f>_xlfn.IFNA(VLOOKUP($Y52,Raw_data_Bowlers_2021!$A$2:$N$111,AF$2,FALSE),0)</f>
        <v>10.8</v>
      </c>
      <c r="AG52" s="14">
        <f>_xlfn.IFNA(VLOOKUP($Y52,Raw_data_Bowlers_2021!$A$2:$N$111,AG$2,FALSE),0)</f>
        <v>0</v>
      </c>
      <c r="AH52" s="14">
        <f>_xlfn.IFNA(VLOOKUP($Y52,Raw_data_Bowlers_2021!$A$2:$N$111,AH$2,FALSE),0)</f>
        <v>0</v>
      </c>
      <c r="AI52" s="14">
        <f>_xlfn.IFNA(VLOOKUP($Y52,Raw_data_Bowlers_2021!$A$2:$N$111,AI$2,FALSE),0)</f>
        <v>44533</v>
      </c>
      <c r="AJ52" s="14">
        <f>_xlfn.IFNA(VLOOKUP($Y52,Raw_data_Bowlers_2021!$A$2:$N$111,AJ$2,FALSE),0)</f>
        <v>5</v>
      </c>
      <c r="AK52" s="14">
        <f>_xlfn.IFNA(VLOOKUP($Y52,Raw_data_Bowlers_2021!$A$2:$N$111,AK$2,FALSE),0)</f>
        <v>3</v>
      </c>
      <c r="AL52" s="14">
        <f>_xlfn.IFNA(VLOOKUP($Y52,Raw_data_Bowlers_2021!$A$2:$N$111,AL$2,FALSE),0)</f>
        <v>21</v>
      </c>
      <c r="AM52" s="16">
        <v>2021</v>
      </c>
      <c r="AN52" s="14">
        <f t="shared" si="0"/>
        <v>49</v>
      </c>
    </row>
    <row r="53" spans="1:40" x14ac:dyDescent="0.25">
      <c r="A53" s="43" t="s">
        <v>83</v>
      </c>
      <c r="B53" s="44">
        <v>3</v>
      </c>
      <c r="C53" s="44">
        <v>9</v>
      </c>
      <c r="D53" s="44">
        <v>66</v>
      </c>
      <c r="E53" s="44">
        <v>5</v>
      </c>
      <c r="F53" s="44">
        <v>7.33</v>
      </c>
      <c r="G53" s="44">
        <v>13.2</v>
      </c>
      <c r="H53" s="44">
        <v>10.8</v>
      </c>
      <c r="I53" s="44">
        <v>0</v>
      </c>
      <c r="J53" s="44">
        <v>0</v>
      </c>
      <c r="K53" s="44">
        <v>5</v>
      </c>
      <c r="L53" s="44">
        <v>3</v>
      </c>
      <c r="M53" s="44">
        <v>21</v>
      </c>
      <c r="N53" s="44">
        <v>2021</v>
      </c>
      <c r="O53" s="45">
        <v>49</v>
      </c>
      <c r="Y53" s="13" t="s">
        <v>84</v>
      </c>
      <c r="Z53" s="14">
        <f>_xlfn.IFNA(VLOOKUP($Y53,Raw_data_Bowlers_2021!$A$2:$N$111,Z$2,FALSE),0)</f>
        <v>14</v>
      </c>
      <c r="AA53" s="14">
        <f>_xlfn.IFNA(VLOOKUP($Y53,Raw_data_Bowlers_2021!$A$2:$N$111,AA$2,FALSE),0)</f>
        <v>55</v>
      </c>
      <c r="AB53" s="14">
        <f>_xlfn.IFNA(VLOOKUP($Y53,Raw_data_Bowlers_2021!$A$2:$N$111,AB$2,FALSE),0)</f>
        <v>410</v>
      </c>
      <c r="AC53" s="14">
        <f>_xlfn.IFNA(VLOOKUP($Y53,Raw_data_Bowlers_2021!$A$2:$N$111,AC$2,FALSE),0)</f>
        <v>21</v>
      </c>
      <c r="AD53" s="14">
        <f>_xlfn.IFNA(VLOOKUP($Y53,Raw_data_Bowlers_2021!$A$2:$N$111,AD$2,FALSE),0)</f>
        <v>7.45</v>
      </c>
      <c r="AE53" s="14">
        <f>_xlfn.IFNA(VLOOKUP($Y53,Raw_data_Bowlers_2021!$A$2:$N$111,AE$2,FALSE),0)</f>
        <v>19.52</v>
      </c>
      <c r="AF53" s="14">
        <f>_xlfn.IFNA(VLOOKUP($Y53,Raw_data_Bowlers_2021!$A$2:$N$111,AF$2,FALSE),0)</f>
        <v>15.71</v>
      </c>
      <c r="AG53" s="14">
        <f>_xlfn.IFNA(VLOOKUP($Y53,Raw_data_Bowlers_2021!$A$2:$N$111,AG$2,FALSE),0)</f>
        <v>0</v>
      </c>
      <c r="AH53" s="14">
        <f>_xlfn.IFNA(VLOOKUP($Y53,Raw_data_Bowlers_2021!$A$2:$N$111,AH$2,FALSE),0)</f>
        <v>0</v>
      </c>
      <c r="AI53" s="14">
        <f>_xlfn.IFNA(VLOOKUP($Y53,Raw_data_Bowlers_2021!$A$2:$N$111,AI$2,FALSE),0)</f>
        <v>13210</v>
      </c>
      <c r="AJ53" s="14">
        <f>_xlfn.IFNA(VLOOKUP($Y53,Raw_data_Bowlers_2021!$A$2:$N$111,AJ$2,FALSE),0)</f>
        <v>36</v>
      </c>
      <c r="AK53" s="14">
        <f>_xlfn.IFNA(VLOOKUP($Y53,Raw_data_Bowlers_2021!$A$2:$N$111,AK$2,FALSE),0)</f>
        <v>11</v>
      </c>
      <c r="AL53" s="14">
        <f>_xlfn.IFNA(VLOOKUP($Y53,Raw_data_Bowlers_2021!$A$2:$N$111,AL$2,FALSE),0)</f>
        <v>145</v>
      </c>
      <c r="AM53" s="13">
        <v>2021</v>
      </c>
      <c r="AN53" s="14">
        <f t="shared" si="0"/>
        <v>50</v>
      </c>
    </row>
    <row r="54" spans="1:40" x14ac:dyDescent="0.25">
      <c r="A54" s="43" t="s">
        <v>84</v>
      </c>
      <c r="B54" s="44">
        <v>14</v>
      </c>
      <c r="C54" s="44">
        <v>55</v>
      </c>
      <c r="D54" s="44">
        <v>410</v>
      </c>
      <c r="E54" s="44">
        <v>21</v>
      </c>
      <c r="F54" s="44">
        <v>7.45</v>
      </c>
      <c r="G54" s="44">
        <v>19.52</v>
      </c>
      <c r="H54" s="44">
        <v>15.71</v>
      </c>
      <c r="I54" s="44">
        <v>0</v>
      </c>
      <c r="J54" s="44">
        <v>0</v>
      </c>
      <c r="K54" s="44">
        <v>36</v>
      </c>
      <c r="L54" s="44">
        <v>11</v>
      </c>
      <c r="M54" s="44">
        <v>145</v>
      </c>
      <c r="N54" s="44">
        <v>2021</v>
      </c>
      <c r="O54" s="45">
        <v>50</v>
      </c>
      <c r="Y54" s="16" t="s">
        <v>170</v>
      </c>
      <c r="Z54" s="14">
        <f>_xlfn.IFNA(VLOOKUP($Y54,Raw_data_Bowlers_2021!$A$2:$N$111,Z$2,FALSE),0)</f>
        <v>0</v>
      </c>
      <c r="AA54" s="14">
        <f>_xlfn.IFNA(VLOOKUP($Y54,Raw_data_Bowlers_2021!$A$2:$N$111,AA$2,FALSE),0)</f>
        <v>0</v>
      </c>
      <c r="AB54" s="14">
        <f>_xlfn.IFNA(VLOOKUP($Y54,Raw_data_Bowlers_2021!$A$2:$N$111,AB$2,FALSE),0)</f>
        <v>0</v>
      </c>
      <c r="AC54" s="14">
        <f>_xlfn.IFNA(VLOOKUP($Y54,Raw_data_Bowlers_2021!$A$2:$N$111,AC$2,FALSE),0)</f>
        <v>0</v>
      </c>
      <c r="AD54" s="14">
        <f>_xlfn.IFNA(VLOOKUP($Y54,Raw_data_Bowlers_2021!$A$2:$N$111,AD$2,FALSE),0)</f>
        <v>0</v>
      </c>
      <c r="AE54" s="14">
        <f>_xlfn.IFNA(VLOOKUP($Y54,Raw_data_Bowlers_2021!$A$2:$N$111,AE$2,FALSE),0)</f>
        <v>0</v>
      </c>
      <c r="AF54" s="14">
        <f>_xlfn.IFNA(VLOOKUP($Y54,Raw_data_Bowlers_2021!$A$2:$N$111,AF$2,FALSE),0)</f>
        <v>0</v>
      </c>
      <c r="AG54" s="14">
        <f>_xlfn.IFNA(VLOOKUP($Y54,Raw_data_Bowlers_2021!$A$2:$N$111,AG$2,FALSE),0)</f>
        <v>0</v>
      </c>
      <c r="AH54" s="14">
        <f>_xlfn.IFNA(VLOOKUP($Y54,Raw_data_Bowlers_2021!$A$2:$N$111,AH$2,FALSE),0)</f>
        <v>0</v>
      </c>
      <c r="AI54" s="14">
        <f>_xlfn.IFNA(VLOOKUP($Y54,Raw_data_Bowlers_2021!$A$2:$N$111,AI$2,FALSE),0)</f>
        <v>0</v>
      </c>
      <c r="AJ54" s="14">
        <f>_xlfn.IFNA(VLOOKUP($Y54,Raw_data_Bowlers_2021!$A$2:$N$111,AJ$2,FALSE),0)</f>
        <v>0</v>
      </c>
      <c r="AK54" s="14">
        <f>_xlfn.IFNA(VLOOKUP($Y54,Raw_data_Bowlers_2021!$A$2:$N$111,AK$2,FALSE),0)</f>
        <v>0</v>
      </c>
      <c r="AL54" s="14">
        <f>_xlfn.IFNA(VLOOKUP($Y54,Raw_data_Bowlers_2021!$A$2:$N$111,AL$2,FALSE),0)</f>
        <v>0</v>
      </c>
      <c r="AM54" s="16">
        <v>2021</v>
      </c>
      <c r="AN54" s="14">
        <f t="shared" si="0"/>
        <v>51</v>
      </c>
    </row>
    <row r="55" spans="1:40" x14ac:dyDescent="0.25">
      <c r="A55" s="43" t="s">
        <v>170</v>
      </c>
      <c r="B55" s="44">
        <v>0</v>
      </c>
      <c r="C55" s="44">
        <v>0</v>
      </c>
      <c r="D55" s="44">
        <v>0</v>
      </c>
      <c r="E55" s="44">
        <v>0</v>
      </c>
      <c r="F55" s="44">
        <v>0</v>
      </c>
      <c r="G55" s="44">
        <v>0</v>
      </c>
      <c r="H55" s="44">
        <v>0</v>
      </c>
      <c r="I55" s="44">
        <v>0</v>
      </c>
      <c r="J55" s="44">
        <v>0</v>
      </c>
      <c r="K55" s="44">
        <v>0</v>
      </c>
      <c r="L55" s="44">
        <v>0</v>
      </c>
      <c r="M55" s="44">
        <v>0</v>
      </c>
      <c r="N55" s="44">
        <v>2021</v>
      </c>
      <c r="O55" s="45">
        <v>51</v>
      </c>
      <c r="Y55" s="13" t="s">
        <v>171</v>
      </c>
      <c r="Z55" s="14">
        <f>_xlfn.IFNA(VLOOKUP($Y55,Raw_data_Bowlers_2021!$A$2:$N$111,Z$2,FALSE),0)</f>
        <v>0</v>
      </c>
      <c r="AA55" s="14">
        <f>_xlfn.IFNA(VLOOKUP($Y55,Raw_data_Bowlers_2021!$A$2:$N$111,AA$2,FALSE),0)</f>
        <v>0</v>
      </c>
      <c r="AB55" s="14">
        <f>_xlfn.IFNA(VLOOKUP($Y55,Raw_data_Bowlers_2021!$A$2:$N$111,AB$2,FALSE),0)</f>
        <v>0</v>
      </c>
      <c r="AC55" s="14">
        <f>_xlfn.IFNA(VLOOKUP($Y55,Raw_data_Bowlers_2021!$A$2:$N$111,AC$2,FALSE),0)</f>
        <v>0</v>
      </c>
      <c r="AD55" s="14">
        <f>_xlfn.IFNA(VLOOKUP($Y55,Raw_data_Bowlers_2021!$A$2:$N$111,AD$2,FALSE),0)</f>
        <v>0</v>
      </c>
      <c r="AE55" s="14">
        <f>_xlfn.IFNA(VLOOKUP($Y55,Raw_data_Bowlers_2021!$A$2:$N$111,AE$2,FALSE),0)</f>
        <v>0</v>
      </c>
      <c r="AF55" s="14">
        <f>_xlfn.IFNA(VLOOKUP($Y55,Raw_data_Bowlers_2021!$A$2:$N$111,AF$2,FALSE),0)</f>
        <v>0</v>
      </c>
      <c r="AG55" s="14">
        <f>_xlfn.IFNA(VLOOKUP($Y55,Raw_data_Bowlers_2021!$A$2:$N$111,AG$2,FALSE),0)</f>
        <v>0</v>
      </c>
      <c r="AH55" s="14">
        <f>_xlfn.IFNA(VLOOKUP($Y55,Raw_data_Bowlers_2021!$A$2:$N$111,AH$2,FALSE),0)</f>
        <v>0</v>
      </c>
      <c r="AI55" s="14">
        <f>_xlfn.IFNA(VLOOKUP($Y55,Raw_data_Bowlers_2021!$A$2:$N$111,AI$2,FALSE),0)</f>
        <v>0</v>
      </c>
      <c r="AJ55" s="14">
        <f>_xlfn.IFNA(VLOOKUP($Y55,Raw_data_Bowlers_2021!$A$2:$N$111,AJ$2,FALSE),0)</f>
        <v>0</v>
      </c>
      <c r="AK55" s="14">
        <f>_xlfn.IFNA(VLOOKUP($Y55,Raw_data_Bowlers_2021!$A$2:$N$111,AK$2,FALSE),0)</f>
        <v>0</v>
      </c>
      <c r="AL55" s="14">
        <f>_xlfn.IFNA(VLOOKUP($Y55,Raw_data_Bowlers_2021!$A$2:$N$111,AL$2,FALSE),0)</f>
        <v>0</v>
      </c>
      <c r="AM55" s="13">
        <v>2021</v>
      </c>
      <c r="AN55" s="14">
        <f t="shared" si="0"/>
        <v>52</v>
      </c>
    </row>
    <row r="56" spans="1:40" x14ac:dyDescent="0.25">
      <c r="A56" s="43" t="s">
        <v>171</v>
      </c>
      <c r="B56" s="44">
        <v>0</v>
      </c>
      <c r="C56" s="44">
        <v>0</v>
      </c>
      <c r="D56" s="44">
        <v>0</v>
      </c>
      <c r="E56" s="44">
        <v>0</v>
      </c>
      <c r="F56" s="44">
        <v>0</v>
      </c>
      <c r="G56" s="44">
        <v>0</v>
      </c>
      <c r="H56" s="44">
        <v>0</v>
      </c>
      <c r="I56" s="44">
        <v>0</v>
      </c>
      <c r="J56" s="44">
        <v>0</v>
      </c>
      <c r="K56" s="44">
        <v>0</v>
      </c>
      <c r="L56" s="44">
        <v>0</v>
      </c>
      <c r="M56" s="44">
        <v>0</v>
      </c>
      <c r="N56" s="44">
        <v>2021</v>
      </c>
      <c r="O56" s="45">
        <v>52</v>
      </c>
      <c r="Y56" s="16" t="s">
        <v>172</v>
      </c>
      <c r="Z56" s="14">
        <f>_xlfn.IFNA(VLOOKUP($Y56,Raw_data_Bowlers_2021!$A$2:$N$111,Z$2,FALSE),0)</f>
        <v>8</v>
      </c>
      <c r="AA56" s="14">
        <f>_xlfn.IFNA(VLOOKUP($Y56,Raw_data_Bowlers_2021!$A$2:$N$111,AA$2,FALSE),0)</f>
        <v>31.5</v>
      </c>
      <c r="AB56" s="14">
        <f>_xlfn.IFNA(VLOOKUP($Y56,Raw_data_Bowlers_2021!$A$2:$N$111,AB$2,FALSE),0)</f>
        <v>247</v>
      </c>
      <c r="AC56" s="14">
        <f>_xlfn.IFNA(VLOOKUP($Y56,Raw_data_Bowlers_2021!$A$2:$N$111,AC$2,FALSE),0)</f>
        <v>16</v>
      </c>
      <c r="AD56" s="14">
        <f>_xlfn.IFNA(VLOOKUP($Y56,Raw_data_Bowlers_2021!$A$2:$N$111,AD$2,FALSE),0)</f>
        <v>7.76</v>
      </c>
      <c r="AE56" s="14">
        <f>_xlfn.IFNA(VLOOKUP($Y56,Raw_data_Bowlers_2021!$A$2:$N$111,AE$2,FALSE),0)</f>
        <v>15.44</v>
      </c>
      <c r="AF56" s="14">
        <f>_xlfn.IFNA(VLOOKUP($Y56,Raw_data_Bowlers_2021!$A$2:$N$111,AF$2,FALSE),0)</f>
        <v>11.94</v>
      </c>
      <c r="AG56" s="14">
        <f>_xlfn.IFNA(VLOOKUP($Y56,Raw_data_Bowlers_2021!$A$2:$N$111,AG$2,FALSE),0)</f>
        <v>1</v>
      </c>
      <c r="AH56" s="14">
        <f>_xlfn.IFNA(VLOOKUP($Y56,Raw_data_Bowlers_2021!$A$2:$N$111,AH$2,FALSE),0)</f>
        <v>0</v>
      </c>
      <c r="AI56" s="14">
        <f>_xlfn.IFNA(VLOOKUP($Y56,Raw_data_Bowlers_2021!$A$2:$N$111,AI$2,FALSE),0)</f>
        <v>19085</v>
      </c>
      <c r="AJ56" s="14">
        <f>_xlfn.IFNA(VLOOKUP($Y56,Raw_data_Bowlers_2021!$A$2:$N$111,AJ$2,FALSE),0)</f>
        <v>24</v>
      </c>
      <c r="AK56" s="14">
        <f>_xlfn.IFNA(VLOOKUP($Y56,Raw_data_Bowlers_2021!$A$2:$N$111,AK$2,FALSE),0)</f>
        <v>5</v>
      </c>
      <c r="AL56" s="14">
        <f>_xlfn.IFNA(VLOOKUP($Y56,Raw_data_Bowlers_2021!$A$2:$N$111,AL$2,FALSE),0)</f>
        <v>75</v>
      </c>
      <c r="AM56" s="16">
        <v>2021</v>
      </c>
      <c r="AN56" s="14">
        <f t="shared" si="0"/>
        <v>53</v>
      </c>
    </row>
    <row r="57" spans="1:40" x14ac:dyDescent="0.25">
      <c r="A57" s="43" t="s">
        <v>172</v>
      </c>
      <c r="B57" s="44">
        <v>8</v>
      </c>
      <c r="C57" s="44">
        <v>31.5</v>
      </c>
      <c r="D57" s="44">
        <v>247</v>
      </c>
      <c r="E57" s="44">
        <v>16</v>
      </c>
      <c r="F57" s="44">
        <v>7.76</v>
      </c>
      <c r="G57" s="44">
        <v>15.44</v>
      </c>
      <c r="H57" s="44">
        <v>11.94</v>
      </c>
      <c r="I57" s="44">
        <v>1</v>
      </c>
      <c r="J57" s="44">
        <v>0</v>
      </c>
      <c r="K57" s="44">
        <v>24</v>
      </c>
      <c r="L57" s="44">
        <v>5</v>
      </c>
      <c r="M57" s="44">
        <v>75</v>
      </c>
      <c r="N57" s="44">
        <v>2021</v>
      </c>
      <c r="O57" s="45">
        <v>53</v>
      </c>
      <c r="Y57" s="13" t="s">
        <v>31</v>
      </c>
      <c r="Z57" s="14">
        <f>_xlfn.IFNA(VLOOKUP($Y57,Raw_data_Bowlers_2021!$A$2:$N$111,Z$2,FALSE),0)</f>
        <v>15</v>
      </c>
      <c r="AA57" s="14">
        <f>_xlfn.IFNA(VLOOKUP($Y57,Raw_data_Bowlers_2021!$A$2:$N$111,AA$2,FALSE),0)</f>
        <v>56</v>
      </c>
      <c r="AB57" s="14">
        <f>_xlfn.IFNA(VLOOKUP($Y57,Raw_data_Bowlers_2021!$A$2:$N$111,AB$2,FALSE),0)</f>
        <v>457</v>
      </c>
      <c r="AC57" s="14">
        <f>_xlfn.IFNA(VLOOKUP($Y57,Raw_data_Bowlers_2021!$A$2:$N$111,AC$2,FALSE),0)</f>
        <v>15</v>
      </c>
      <c r="AD57" s="14">
        <f>_xlfn.IFNA(VLOOKUP($Y57,Raw_data_Bowlers_2021!$A$2:$N$111,AD$2,FALSE),0)</f>
        <v>8.16</v>
      </c>
      <c r="AE57" s="14">
        <f>_xlfn.IFNA(VLOOKUP($Y57,Raw_data_Bowlers_2021!$A$2:$N$111,AE$2,FALSE),0)</f>
        <v>30.47</v>
      </c>
      <c r="AF57" s="14">
        <f>_xlfn.IFNA(VLOOKUP($Y57,Raw_data_Bowlers_2021!$A$2:$N$111,AF$2,FALSE),0)</f>
        <v>22.4</v>
      </c>
      <c r="AG57" s="14">
        <f>_xlfn.IFNA(VLOOKUP($Y57,Raw_data_Bowlers_2021!$A$2:$N$111,AG$2,FALSE),0)</f>
        <v>0</v>
      </c>
      <c r="AH57" s="14">
        <f>_xlfn.IFNA(VLOOKUP($Y57,Raw_data_Bowlers_2021!$A$2:$N$111,AH$2,FALSE),0)</f>
        <v>0</v>
      </c>
      <c r="AI57" s="14">
        <f>_xlfn.IFNA(VLOOKUP($Y57,Raw_data_Bowlers_2021!$A$2:$N$111,AI$2,FALSE),0)</f>
        <v>13210</v>
      </c>
      <c r="AJ57" s="14">
        <f>_xlfn.IFNA(VLOOKUP($Y57,Raw_data_Bowlers_2021!$A$2:$N$111,AJ$2,FALSE),0)</f>
        <v>32</v>
      </c>
      <c r="AK57" s="14">
        <f>_xlfn.IFNA(VLOOKUP($Y57,Raw_data_Bowlers_2021!$A$2:$N$111,AK$2,FALSE),0)</f>
        <v>24</v>
      </c>
      <c r="AL57" s="14">
        <f>_xlfn.IFNA(VLOOKUP($Y57,Raw_data_Bowlers_2021!$A$2:$N$111,AL$2,FALSE),0)</f>
        <v>135</v>
      </c>
      <c r="AM57" s="13">
        <v>2021</v>
      </c>
      <c r="AN57" s="14">
        <f t="shared" si="0"/>
        <v>54</v>
      </c>
    </row>
    <row r="58" spans="1:40" x14ac:dyDescent="0.25">
      <c r="A58" s="43" t="s">
        <v>31</v>
      </c>
      <c r="B58" s="44">
        <v>15</v>
      </c>
      <c r="C58" s="44">
        <v>56</v>
      </c>
      <c r="D58" s="44">
        <v>457</v>
      </c>
      <c r="E58" s="44">
        <v>15</v>
      </c>
      <c r="F58" s="44">
        <v>8.16</v>
      </c>
      <c r="G58" s="44">
        <v>30.47</v>
      </c>
      <c r="H58" s="44">
        <v>22.4</v>
      </c>
      <c r="I58" s="44">
        <v>0</v>
      </c>
      <c r="J58" s="44">
        <v>0</v>
      </c>
      <c r="K58" s="44">
        <v>32</v>
      </c>
      <c r="L58" s="44">
        <v>24</v>
      </c>
      <c r="M58" s="44">
        <v>135</v>
      </c>
      <c r="N58" s="44">
        <v>2021</v>
      </c>
      <c r="O58" s="45">
        <v>54</v>
      </c>
      <c r="Y58" s="16" t="s">
        <v>195</v>
      </c>
      <c r="Z58" s="14">
        <f>_xlfn.IFNA(VLOOKUP($Y58,Raw_data_Bowlers_2021!$A$2:$N$111,Z$2,FALSE),0)</f>
        <v>1</v>
      </c>
      <c r="AA58" s="14">
        <f>_xlfn.IFNA(VLOOKUP($Y58,Raw_data_Bowlers_2021!$A$2:$N$111,AA$2,FALSE),0)</f>
        <v>2</v>
      </c>
      <c r="AB58" s="14">
        <f>_xlfn.IFNA(VLOOKUP($Y58,Raw_data_Bowlers_2021!$A$2:$N$111,AB$2,FALSE),0)</f>
        <v>16</v>
      </c>
      <c r="AC58" s="14">
        <f>_xlfn.IFNA(VLOOKUP($Y58,Raw_data_Bowlers_2021!$A$2:$N$111,AC$2,FALSE),0)</f>
        <v>0</v>
      </c>
      <c r="AD58" s="14">
        <f>_xlfn.IFNA(VLOOKUP($Y58,Raw_data_Bowlers_2021!$A$2:$N$111,AD$2,FALSE),0)</f>
        <v>8</v>
      </c>
      <c r="AE58" s="14">
        <f>_xlfn.IFNA(VLOOKUP($Y58,Raw_data_Bowlers_2021!$A$2:$N$111,AE$2,FALSE),0)</f>
        <v>0</v>
      </c>
      <c r="AF58" s="14">
        <f>_xlfn.IFNA(VLOOKUP($Y58,Raw_data_Bowlers_2021!$A$2:$N$111,AF$2,FALSE),0)</f>
        <v>0</v>
      </c>
      <c r="AG58" s="14">
        <f>_xlfn.IFNA(VLOOKUP($Y58,Raw_data_Bowlers_2021!$A$2:$N$111,AG$2,FALSE),0)</f>
        <v>0</v>
      </c>
      <c r="AH58" s="14">
        <f>_xlfn.IFNA(VLOOKUP($Y58,Raw_data_Bowlers_2021!$A$2:$N$111,AH$2,FALSE),0)</f>
        <v>0</v>
      </c>
      <c r="AI58" s="14" t="str">
        <f>_xlfn.IFNA(VLOOKUP($Y58,Raw_data_Bowlers_2021!$A$2:$N$111,AI$2,FALSE),0)</f>
        <v>0/16</v>
      </c>
      <c r="AJ58" s="14">
        <f>_xlfn.IFNA(VLOOKUP($Y58,Raw_data_Bowlers_2021!$A$2:$N$111,AJ$2,FALSE),0)</f>
        <v>3</v>
      </c>
      <c r="AK58" s="14">
        <f>_xlfn.IFNA(VLOOKUP($Y58,Raw_data_Bowlers_2021!$A$2:$N$111,AK$2,FALSE),0)</f>
        <v>0</v>
      </c>
      <c r="AL58" s="14">
        <f>_xlfn.IFNA(VLOOKUP($Y58,Raw_data_Bowlers_2021!$A$2:$N$111,AL$2,FALSE),0)</f>
        <v>5</v>
      </c>
      <c r="AM58" s="16">
        <v>2021</v>
      </c>
      <c r="AN58" s="14">
        <f t="shared" si="0"/>
        <v>55</v>
      </c>
    </row>
    <row r="59" spans="1:40" x14ac:dyDescent="0.25">
      <c r="A59" s="43" t="s">
        <v>195</v>
      </c>
      <c r="B59" s="44">
        <v>1</v>
      </c>
      <c r="C59" s="44">
        <v>2</v>
      </c>
      <c r="D59" s="44">
        <v>16</v>
      </c>
      <c r="E59" s="44">
        <v>0</v>
      </c>
      <c r="F59" s="44">
        <v>8</v>
      </c>
      <c r="G59" s="44">
        <v>0</v>
      </c>
      <c r="H59" s="44">
        <v>0</v>
      </c>
      <c r="I59" s="44">
        <v>0</v>
      </c>
      <c r="J59" s="44">
        <v>0</v>
      </c>
      <c r="K59" s="44">
        <v>3</v>
      </c>
      <c r="L59" s="44">
        <v>0</v>
      </c>
      <c r="M59" s="44">
        <v>5</v>
      </c>
      <c r="N59" s="44">
        <v>2021</v>
      </c>
      <c r="O59" s="45">
        <v>55</v>
      </c>
      <c r="Y59" s="13" t="s">
        <v>152</v>
      </c>
      <c r="Z59" s="14">
        <f>_xlfn.IFNA(VLOOKUP($Y59,Raw_data_Bowlers_2021!$A$2:$N$111,Z$2,FALSE),0)</f>
        <v>9</v>
      </c>
      <c r="AA59" s="14">
        <f>_xlfn.IFNA(VLOOKUP($Y59,Raw_data_Bowlers_2021!$A$2:$N$111,AA$2,FALSE),0)</f>
        <v>28</v>
      </c>
      <c r="AB59" s="14">
        <f>_xlfn.IFNA(VLOOKUP($Y59,Raw_data_Bowlers_2021!$A$2:$N$111,AB$2,FALSE),0)</f>
        <v>269</v>
      </c>
      <c r="AC59" s="14">
        <f>_xlfn.IFNA(VLOOKUP($Y59,Raw_data_Bowlers_2021!$A$2:$N$111,AC$2,FALSE),0)</f>
        <v>9</v>
      </c>
      <c r="AD59" s="14">
        <f>_xlfn.IFNA(VLOOKUP($Y59,Raw_data_Bowlers_2021!$A$2:$N$111,AD$2,FALSE),0)</f>
        <v>9.61</v>
      </c>
      <c r="AE59" s="14">
        <f>_xlfn.IFNA(VLOOKUP($Y59,Raw_data_Bowlers_2021!$A$2:$N$111,AE$2,FALSE),0)</f>
        <v>29.89</v>
      </c>
      <c r="AF59" s="14">
        <f>_xlfn.IFNA(VLOOKUP($Y59,Raw_data_Bowlers_2021!$A$2:$N$111,AF$2,FALSE),0)</f>
        <v>18.670000000000002</v>
      </c>
      <c r="AG59" s="14">
        <f>_xlfn.IFNA(VLOOKUP($Y59,Raw_data_Bowlers_2021!$A$2:$N$111,AG$2,FALSE),0)</f>
        <v>0</v>
      </c>
      <c r="AH59" s="14">
        <f>_xlfn.IFNA(VLOOKUP($Y59,Raw_data_Bowlers_2021!$A$2:$N$111,AH$2,FALSE),0)</f>
        <v>0</v>
      </c>
      <c r="AI59" s="14">
        <f>_xlfn.IFNA(VLOOKUP($Y59,Raw_data_Bowlers_2021!$A$2:$N$111,AI$2,FALSE),0)</f>
        <v>15036</v>
      </c>
      <c r="AJ59" s="14">
        <f>_xlfn.IFNA(VLOOKUP($Y59,Raw_data_Bowlers_2021!$A$2:$N$111,AJ$2,FALSE),0)</f>
        <v>27</v>
      </c>
      <c r="AK59" s="14">
        <f>_xlfn.IFNA(VLOOKUP($Y59,Raw_data_Bowlers_2021!$A$2:$N$111,AK$2,FALSE),0)</f>
        <v>14</v>
      </c>
      <c r="AL59" s="14">
        <f>_xlfn.IFNA(VLOOKUP($Y59,Raw_data_Bowlers_2021!$A$2:$N$111,AL$2,FALSE),0)</f>
        <v>71</v>
      </c>
      <c r="AM59" s="13">
        <v>2021</v>
      </c>
      <c r="AN59" s="14">
        <f t="shared" si="0"/>
        <v>56</v>
      </c>
    </row>
    <row r="60" spans="1:40" x14ac:dyDescent="0.25">
      <c r="A60" s="43" t="s">
        <v>152</v>
      </c>
      <c r="B60" s="44">
        <v>9</v>
      </c>
      <c r="C60" s="44">
        <v>28</v>
      </c>
      <c r="D60" s="44">
        <v>269</v>
      </c>
      <c r="E60" s="44">
        <v>9</v>
      </c>
      <c r="F60" s="44">
        <v>9.61</v>
      </c>
      <c r="G60" s="44">
        <v>29.89</v>
      </c>
      <c r="H60" s="44">
        <v>18.670000000000002</v>
      </c>
      <c r="I60" s="44">
        <v>0</v>
      </c>
      <c r="J60" s="44">
        <v>0</v>
      </c>
      <c r="K60" s="44">
        <v>27</v>
      </c>
      <c r="L60" s="44">
        <v>14</v>
      </c>
      <c r="M60" s="44">
        <v>71</v>
      </c>
      <c r="N60" s="44">
        <v>2021</v>
      </c>
      <c r="O60" s="45">
        <v>56</v>
      </c>
      <c r="Y60" s="16" t="s">
        <v>85</v>
      </c>
      <c r="Z60" s="14">
        <f>_xlfn.IFNA(VLOOKUP($Y60,Raw_data_Bowlers_2021!$A$2:$N$111,Z$2,FALSE),0)</f>
        <v>9</v>
      </c>
      <c r="AA60" s="14">
        <f>_xlfn.IFNA(VLOOKUP($Y60,Raw_data_Bowlers_2021!$A$2:$N$111,AA$2,FALSE),0)</f>
        <v>13.1</v>
      </c>
      <c r="AB60" s="14">
        <f>_xlfn.IFNA(VLOOKUP($Y60,Raw_data_Bowlers_2021!$A$2:$N$111,AB$2,FALSE),0)</f>
        <v>95</v>
      </c>
      <c r="AC60" s="14">
        <f>_xlfn.IFNA(VLOOKUP($Y60,Raw_data_Bowlers_2021!$A$2:$N$111,AC$2,FALSE),0)</f>
        <v>5</v>
      </c>
      <c r="AD60" s="14">
        <f>_xlfn.IFNA(VLOOKUP($Y60,Raw_data_Bowlers_2021!$A$2:$N$111,AD$2,FALSE),0)</f>
        <v>7.22</v>
      </c>
      <c r="AE60" s="14">
        <f>_xlfn.IFNA(VLOOKUP($Y60,Raw_data_Bowlers_2021!$A$2:$N$111,AE$2,FALSE),0)</f>
        <v>19</v>
      </c>
      <c r="AF60" s="14">
        <f>_xlfn.IFNA(VLOOKUP($Y60,Raw_data_Bowlers_2021!$A$2:$N$111,AF$2,FALSE),0)</f>
        <v>15.8</v>
      </c>
      <c r="AG60" s="14">
        <f>_xlfn.IFNA(VLOOKUP($Y60,Raw_data_Bowlers_2021!$A$2:$N$111,AG$2,FALSE),0)</f>
        <v>0</v>
      </c>
      <c r="AH60" s="14">
        <f>_xlfn.IFNA(VLOOKUP($Y60,Raw_data_Bowlers_2021!$A$2:$N$111,AH$2,FALSE),0)</f>
        <v>0</v>
      </c>
      <c r="AI60" s="14">
        <f>_xlfn.IFNA(VLOOKUP($Y60,Raw_data_Bowlers_2021!$A$2:$N$111,AI$2,FALSE),0)</f>
        <v>44410</v>
      </c>
      <c r="AJ60" s="14">
        <f>_xlfn.IFNA(VLOOKUP($Y60,Raw_data_Bowlers_2021!$A$2:$N$111,AJ$2,FALSE),0)</f>
        <v>8</v>
      </c>
      <c r="AK60" s="14">
        <f>_xlfn.IFNA(VLOOKUP($Y60,Raw_data_Bowlers_2021!$A$2:$N$111,AK$2,FALSE),0)</f>
        <v>2</v>
      </c>
      <c r="AL60" s="14">
        <f>_xlfn.IFNA(VLOOKUP($Y60,Raw_data_Bowlers_2021!$A$2:$N$111,AL$2,FALSE),0)</f>
        <v>27</v>
      </c>
      <c r="AM60" s="16">
        <v>2021</v>
      </c>
      <c r="AN60" s="14">
        <f t="shared" si="0"/>
        <v>57</v>
      </c>
    </row>
    <row r="61" spans="1:40" x14ac:dyDescent="0.25">
      <c r="A61" s="43" t="s">
        <v>85</v>
      </c>
      <c r="B61" s="44">
        <v>9</v>
      </c>
      <c r="C61" s="44">
        <v>13.1</v>
      </c>
      <c r="D61" s="44">
        <v>95</v>
      </c>
      <c r="E61" s="44">
        <v>5</v>
      </c>
      <c r="F61" s="44">
        <v>7.22</v>
      </c>
      <c r="G61" s="44">
        <v>19</v>
      </c>
      <c r="H61" s="44">
        <v>15.8</v>
      </c>
      <c r="I61" s="44">
        <v>0</v>
      </c>
      <c r="J61" s="44">
        <v>0</v>
      </c>
      <c r="K61" s="44">
        <v>8</v>
      </c>
      <c r="L61" s="44">
        <v>2</v>
      </c>
      <c r="M61" s="44">
        <v>27</v>
      </c>
      <c r="N61" s="44">
        <v>2021</v>
      </c>
      <c r="O61" s="45">
        <v>57</v>
      </c>
      <c r="Y61" s="13" t="s">
        <v>132</v>
      </c>
      <c r="Z61" s="14">
        <f>_xlfn.IFNA(VLOOKUP($Y61,Raw_data_Bowlers_2021!$A$2:$N$111,Z$2,FALSE),0)</f>
        <v>4</v>
      </c>
      <c r="AA61" s="14">
        <f>_xlfn.IFNA(VLOOKUP($Y61,Raw_data_Bowlers_2021!$A$2:$N$111,AA$2,FALSE),0)</f>
        <v>14</v>
      </c>
      <c r="AB61" s="14">
        <f>_xlfn.IFNA(VLOOKUP($Y61,Raw_data_Bowlers_2021!$A$2:$N$111,AB$2,FALSE),0)</f>
        <v>124</v>
      </c>
      <c r="AC61" s="14">
        <f>_xlfn.IFNA(VLOOKUP($Y61,Raw_data_Bowlers_2021!$A$2:$N$111,AC$2,FALSE),0)</f>
        <v>4</v>
      </c>
      <c r="AD61" s="14">
        <f>_xlfn.IFNA(VLOOKUP($Y61,Raw_data_Bowlers_2021!$A$2:$N$111,AD$2,FALSE),0)</f>
        <v>8.86</v>
      </c>
      <c r="AE61" s="14">
        <f>_xlfn.IFNA(VLOOKUP($Y61,Raw_data_Bowlers_2021!$A$2:$N$111,AE$2,FALSE),0)</f>
        <v>31</v>
      </c>
      <c r="AF61" s="14">
        <f>_xlfn.IFNA(VLOOKUP($Y61,Raw_data_Bowlers_2021!$A$2:$N$111,AF$2,FALSE),0)</f>
        <v>21</v>
      </c>
      <c r="AG61" s="14">
        <f>_xlfn.IFNA(VLOOKUP($Y61,Raw_data_Bowlers_2021!$A$2:$N$111,AG$2,FALSE),0)</f>
        <v>0</v>
      </c>
      <c r="AH61" s="14">
        <f>_xlfn.IFNA(VLOOKUP($Y61,Raw_data_Bowlers_2021!$A$2:$N$111,AH$2,FALSE),0)</f>
        <v>0</v>
      </c>
      <c r="AI61" s="14">
        <f>_xlfn.IFNA(VLOOKUP($Y61,Raw_data_Bowlers_2021!$A$2:$N$111,AI$2,FALSE),0)</f>
        <v>47150</v>
      </c>
      <c r="AJ61" s="14">
        <f>_xlfn.IFNA(VLOOKUP($Y61,Raw_data_Bowlers_2021!$A$2:$N$111,AJ$2,FALSE),0)</f>
        <v>17</v>
      </c>
      <c r="AK61" s="14">
        <f>_xlfn.IFNA(VLOOKUP($Y61,Raw_data_Bowlers_2021!$A$2:$N$111,AK$2,FALSE),0)</f>
        <v>2</v>
      </c>
      <c r="AL61" s="14">
        <f>_xlfn.IFNA(VLOOKUP($Y61,Raw_data_Bowlers_2021!$A$2:$N$111,AL$2,FALSE),0)</f>
        <v>37</v>
      </c>
      <c r="AM61" s="13">
        <v>2021</v>
      </c>
      <c r="AN61" s="14">
        <f t="shared" si="0"/>
        <v>58</v>
      </c>
    </row>
    <row r="62" spans="1:40" x14ac:dyDescent="0.25">
      <c r="A62" s="43" t="s">
        <v>132</v>
      </c>
      <c r="B62" s="44">
        <v>4</v>
      </c>
      <c r="C62" s="44">
        <v>14</v>
      </c>
      <c r="D62" s="44">
        <v>124</v>
      </c>
      <c r="E62" s="44">
        <v>4</v>
      </c>
      <c r="F62" s="44">
        <v>8.86</v>
      </c>
      <c r="G62" s="44">
        <v>31</v>
      </c>
      <c r="H62" s="44">
        <v>21</v>
      </c>
      <c r="I62" s="44">
        <v>0</v>
      </c>
      <c r="J62" s="44">
        <v>0</v>
      </c>
      <c r="K62" s="44">
        <v>17</v>
      </c>
      <c r="L62" s="44">
        <v>2</v>
      </c>
      <c r="M62" s="44">
        <v>37</v>
      </c>
      <c r="N62" s="44">
        <v>2021</v>
      </c>
      <c r="O62" s="45">
        <v>58</v>
      </c>
      <c r="Y62" s="16" t="s">
        <v>53</v>
      </c>
      <c r="Z62" s="14">
        <f>_xlfn.IFNA(VLOOKUP($Y62,Raw_data_Bowlers_2021!$A$2:$N$111,Z$2,FALSE),0)</f>
        <v>0</v>
      </c>
      <c r="AA62" s="14">
        <f>_xlfn.IFNA(VLOOKUP($Y62,Raw_data_Bowlers_2021!$A$2:$N$111,AA$2,FALSE),0)</f>
        <v>0</v>
      </c>
      <c r="AB62" s="14">
        <f>_xlfn.IFNA(VLOOKUP($Y62,Raw_data_Bowlers_2021!$A$2:$N$111,AB$2,FALSE),0)</f>
        <v>0</v>
      </c>
      <c r="AC62" s="14">
        <f>_xlfn.IFNA(VLOOKUP($Y62,Raw_data_Bowlers_2021!$A$2:$N$111,AC$2,FALSE),0)</f>
        <v>0</v>
      </c>
      <c r="AD62" s="14">
        <f>_xlfn.IFNA(VLOOKUP($Y62,Raw_data_Bowlers_2021!$A$2:$N$111,AD$2,FALSE),0)</f>
        <v>0</v>
      </c>
      <c r="AE62" s="14">
        <f>_xlfn.IFNA(VLOOKUP($Y62,Raw_data_Bowlers_2021!$A$2:$N$111,AE$2,FALSE),0)</f>
        <v>0</v>
      </c>
      <c r="AF62" s="14">
        <f>_xlfn.IFNA(VLOOKUP($Y62,Raw_data_Bowlers_2021!$A$2:$N$111,AF$2,FALSE),0)</f>
        <v>0</v>
      </c>
      <c r="AG62" s="14">
        <f>_xlfn.IFNA(VLOOKUP($Y62,Raw_data_Bowlers_2021!$A$2:$N$111,AG$2,FALSE),0)</f>
        <v>0</v>
      </c>
      <c r="AH62" s="14">
        <f>_xlfn.IFNA(VLOOKUP($Y62,Raw_data_Bowlers_2021!$A$2:$N$111,AH$2,FALSE),0)</f>
        <v>0</v>
      </c>
      <c r="AI62" s="14">
        <f>_xlfn.IFNA(VLOOKUP($Y62,Raw_data_Bowlers_2021!$A$2:$N$111,AI$2,FALSE),0)</f>
        <v>0</v>
      </c>
      <c r="AJ62" s="14">
        <f>_xlfn.IFNA(VLOOKUP($Y62,Raw_data_Bowlers_2021!$A$2:$N$111,AJ$2,FALSE),0)</f>
        <v>0</v>
      </c>
      <c r="AK62" s="14">
        <f>_xlfn.IFNA(VLOOKUP($Y62,Raw_data_Bowlers_2021!$A$2:$N$111,AK$2,FALSE),0)</f>
        <v>0</v>
      </c>
      <c r="AL62" s="14">
        <f>_xlfn.IFNA(VLOOKUP($Y62,Raw_data_Bowlers_2021!$A$2:$N$111,AL$2,FALSE),0)</f>
        <v>0</v>
      </c>
      <c r="AM62" s="16">
        <v>2021</v>
      </c>
      <c r="AN62" s="14">
        <f t="shared" si="0"/>
        <v>59</v>
      </c>
    </row>
    <row r="63" spans="1:40" x14ac:dyDescent="0.25">
      <c r="A63" s="43" t="s">
        <v>53</v>
      </c>
      <c r="B63" s="44">
        <v>0</v>
      </c>
      <c r="C63" s="44">
        <v>0</v>
      </c>
      <c r="D63" s="44">
        <v>0</v>
      </c>
      <c r="E63" s="44">
        <v>0</v>
      </c>
      <c r="F63" s="44">
        <v>0</v>
      </c>
      <c r="G63" s="44">
        <v>0</v>
      </c>
      <c r="H63" s="44">
        <v>0</v>
      </c>
      <c r="I63" s="44">
        <v>0</v>
      </c>
      <c r="J63" s="44">
        <v>0</v>
      </c>
      <c r="K63" s="44">
        <v>0</v>
      </c>
      <c r="L63" s="44">
        <v>0</v>
      </c>
      <c r="M63" s="44">
        <v>0</v>
      </c>
      <c r="N63" s="44">
        <v>2021</v>
      </c>
      <c r="O63" s="45">
        <v>59</v>
      </c>
      <c r="Y63" s="13" t="s">
        <v>86</v>
      </c>
      <c r="Z63" s="14">
        <f>_xlfn.IFNA(VLOOKUP($Y63,Raw_data_Bowlers_2021!$A$2:$N$111,Z$2,FALSE),0)</f>
        <v>12</v>
      </c>
      <c r="AA63" s="14">
        <f>_xlfn.IFNA(VLOOKUP($Y63,Raw_data_Bowlers_2021!$A$2:$N$111,AA$2,FALSE),0)</f>
        <v>33.1</v>
      </c>
      <c r="AB63" s="14">
        <f>_xlfn.IFNA(VLOOKUP($Y63,Raw_data_Bowlers_2021!$A$2:$N$111,AB$2,FALSE),0)</f>
        <v>265</v>
      </c>
      <c r="AC63" s="14">
        <f>_xlfn.IFNA(VLOOKUP($Y63,Raw_data_Bowlers_2021!$A$2:$N$111,AC$2,FALSE),0)</f>
        <v>5</v>
      </c>
      <c r="AD63" s="14">
        <f>_xlfn.IFNA(VLOOKUP($Y63,Raw_data_Bowlers_2021!$A$2:$N$111,AD$2,FALSE),0)</f>
        <v>7.99</v>
      </c>
      <c r="AE63" s="14">
        <f>_xlfn.IFNA(VLOOKUP($Y63,Raw_data_Bowlers_2021!$A$2:$N$111,AE$2,FALSE),0)</f>
        <v>53</v>
      </c>
      <c r="AF63" s="14">
        <f>_xlfn.IFNA(VLOOKUP($Y63,Raw_data_Bowlers_2021!$A$2:$N$111,AF$2,FALSE),0)</f>
        <v>39.799999999999997</v>
      </c>
      <c r="AG63" s="14">
        <f>_xlfn.IFNA(VLOOKUP($Y63,Raw_data_Bowlers_2021!$A$2:$N$111,AG$2,FALSE),0)</f>
        <v>0</v>
      </c>
      <c r="AH63" s="14">
        <f>_xlfn.IFNA(VLOOKUP($Y63,Raw_data_Bowlers_2021!$A$2:$N$111,AH$2,FALSE),0)</f>
        <v>0</v>
      </c>
      <c r="AI63" s="14">
        <f>_xlfn.IFNA(VLOOKUP($Y63,Raw_data_Bowlers_2021!$A$2:$N$111,AI$2,FALSE),0)</f>
        <v>41275</v>
      </c>
      <c r="AJ63" s="14">
        <f>_xlfn.IFNA(VLOOKUP($Y63,Raw_data_Bowlers_2021!$A$2:$N$111,AJ$2,FALSE),0)</f>
        <v>15</v>
      </c>
      <c r="AK63" s="14">
        <f>_xlfn.IFNA(VLOOKUP($Y63,Raw_data_Bowlers_2021!$A$2:$N$111,AK$2,FALSE),0)</f>
        <v>12</v>
      </c>
      <c r="AL63" s="14">
        <f>_xlfn.IFNA(VLOOKUP($Y63,Raw_data_Bowlers_2021!$A$2:$N$111,AL$2,FALSE),0)</f>
        <v>69</v>
      </c>
      <c r="AM63" s="13">
        <v>2021</v>
      </c>
      <c r="AN63" s="14">
        <f t="shared" si="0"/>
        <v>60</v>
      </c>
    </row>
    <row r="64" spans="1:40" x14ac:dyDescent="0.25">
      <c r="A64" s="43" t="s">
        <v>86</v>
      </c>
      <c r="B64" s="44">
        <v>12</v>
      </c>
      <c r="C64" s="44">
        <v>33.1</v>
      </c>
      <c r="D64" s="44">
        <v>265</v>
      </c>
      <c r="E64" s="44">
        <v>5</v>
      </c>
      <c r="F64" s="44">
        <v>7.99</v>
      </c>
      <c r="G64" s="44">
        <v>53</v>
      </c>
      <c r="H64" s="44">
        <v>39.799999999999997</v>
      </c>
      <c r="I64" s="44">
        <v>0</v>
      </c>
      <c r="J64" s="44">
        <v>0</v>
      </c>
      <c r="K64" s="44">
        <v>15</v>
      </c>
      <c r="L64" s="44">
        <v>12</v>
      </c>
      <c r="M64" s="44">
        <v>69</v>
      </c>
      <c r="N64" s="44">
        <v>2021</v>
      </c>
      <c r="O64" s="45">
        <v>60</v>
      </c>
      <c r="Y64" s="16" t="s">
        <v>173</v>
      </c>
      <c r="Z64" s="14">
        <f>_xlfn.IFNA(VLOOKUP($Y64,Raw_data_Bowlers_2021!$A$2:$N$111,Z$2,FALSE),0)</f>
        <v>7</v>
      </c>
      <c r="AA64" s="14">
        <f>_xlfn.IFNA(VLOOKUP($Y64,Raw_data_Bowlers_2021!$A$2:$N$111,AA$2,FALSE),0)</f>
        <v>27</v>
      </c>
      <c r="AB64" s="14">
        <f>_xlfn.IFNA(VLOOKUP($Y64,Raw_data_Bowlers_2021!$A$2:$N$111,AB$2,FALSE),0)</f>
        <v>219</v>
      </c>
      <c r="AC64" s="14">
        <f>_xlfn.IFNA(VLOOKUP($Y64,Raw_data_Bowlers_2021!$A$2:$N$111,AC$2,FALSE),0)</f>
        <v>5</v>
      </c>
      <c r="AD64" s="14">
        <f>_xlfn.IFNA(VLOOKUP($Y64,Raw_data_Bowlers_2021!$A$2:$N$111,AD$2,FALSE),0)</f>
        <v>8.11</v>
      </c>
      <c r="AE64" s="14">
        <f>_xlfn.IFNA(VLOOKUP($Y64,Raw_data_Bowlers_2021!$A$2:$N$111,AE$2,FALSE),0)</f>
        <v>43.8</v>
      </c>
      <c r="AF64" s="14">
        <f>_xlfn.IFNA(VLOOKUP($Y64,Raw_data_Bowlers_2021!$A$2:$N$111,AF$2,FALSE),0)</f>
        <v>32.4</v>
      </c>
      <c r="AG64" s="14">
        <f>_xlfn.IFNA(VLOOKUP($Y64,Raw_data_Bowlers_2021!$A$2:$N$111,AG$2,FALSE),0)</f>
        <v>0</v>
      </c>
      <c r="AH64" s="14">
        <f>_xlfn.IFNA(VLOOKUP($Y64,Raw_data_Bowlers_2021!$A$2:$N$111,AH$2,FALSE),0)</f>
        <v>0</v>
      </c>
      <c r="AI64" s="14">
        <f>_xlfn.IFNA(VLOOKUP($Y64,Raw_data_Bowlers_2021!$A$2:$N$111,AI$2,FALSE),0)</f>
        <v>44256</v>
      </c>
      <c r="AJ64" s="14">
        <f>_xlfn.IFNA(VLOOKUP($Y64,Raw_data_Bowlers_2021!$A$2:$N$111,AJ$2,FALSE),0)</f>
        <v>25</v>
      </c>
      <c r="AK64" s="14">
        <f>_xlfn.IFNA(VLOOKUP($Y64,Raw_data_Bowlers_2021!$A$2:$N$111,AK$2,FALSE),0)</f>
        <v>4</v>
      </c>
      <c r="AL64" s="14">
        <f>_xlfn.IFNA(VLOOKUP($Y64,Raw_data_Bowlers_2021!$A$2:$N$111,AL$2,FALSE),0)</f>
        <v>56</v>
      </c>
      <c r="AM64" s="16">
        <v>2021</v>
      </c>
      <c r="AN64" s="14">
        <f t="shared" si="0"/>
        <v>61</v>
      </c>
    </row>
    <row r="65" spans="1:40" x14ac:dyDescent="0.25">
      <c r="A65" s="43" t="s">
        <v>173</v>
      </c>
      <c r="B65" s="44">
        <v>7</v>
      </c>
      <c r="C65" s="44">
        <v>27</v>
      </c>
      <c r="D65" s="44">
        <v>219</v>
      </c>
      <c r="E65" s="44">
        <v>5</v>
      </c>
      <c r="F65" s="44">
        <v>8.11</v>
      </c>
      <c r="G65" s="44">
        <v>43.8</v>
      </c>
      <c r="H65" s="44">
        <v>32.4</v>
      </c>
      <c r="I65" s="44">
        <v>0</v>
      </c>
      <c r="J65" s="44">
        <v>0</v>
      </c>
      <c r="K65" s="44">
        <v>25</v>
      </c>
      <c r="L65" s="44">
        <v>4</v>
      </c>
      <c r="M65" s="44">
        <v>56</v>
      </c>
      <c r="N65" s="44">
        <v>2021</v>
      </c>
      <c r="O65" s="45">
        <v>61</v>
      </c>
      <c r="Y65" s="13" t="s">
        <v>55</v>
      </c>
      <c r="Z65" s="14">
        <f>_xlfn.IFNA(VLOOKUP($Y65,Raw_data_Bowlers_2021!$A$2:$N$111,Z$2,FALSE),0)</f>
        <v>1</v>
      </c>
      <c r="AA65" s="14">
        <f>_xlfn.IFNA(VLOOKUP($Y65,Raw_data_Bowlers_2021!$A$2:$N$111,AA$2,FALSE),0)</f>
        <v>2</v>
      </c>
      <c r="AB65" s="14">
        <f>_xlfn.IFNA(VLOOKUP($Y65,Raw_data_Bowlers_2021!$A$2:$N$111,AB$2,FALSE),0)</f>
        <v>25</v>
      </c>
      <c r="AC65" s="14">
        <f>_xlfn.IFNA(VLOOKUP($Y65,Raw_data_Bowlers_2021!$A$2:$N$111,AC$2,FALSE),0)</f>
        <v>0</v>
      </c>
      <c r="AD65" s="14">
        <f>_xlfn.IFNA(VLOOKUP($Y65,Raw_data_Bowlers_2021!$A$2:$N$111,AD$2,FALSE),0)</f>
        <v>12.5</v>
      </c>
      <c r="AE65" s="14">
        <f>_xlfn.IFNA(VLOOKUP($Y65,Raw_data_Bowlers_2021!$A$2:$N$111,AE$2,FALSE),0)</f>
        <v>0</v>
      </c>
      <c r="AF65" s="14">
        <f>_xlfn.IFNA(VLOOKUP($Y65,Raw_data_Bowlers_2021!$A$2:$N$111,AF$2,FALSE),0)</f>
        <v>0</v>
      </c>
      <c r="AG65" s="14">
        <f>_xlfn.IFNA(VLOOKUP($Y65,Raw_data_Bowlers_2021!$A$2:$N$111,AG$2,FALSE),0)</f>
        <v>0</v>
      </c>
      <c r="AH65" s="14">
        <f>_xlfn.IFNA(VLOOKUP($Y65,Raw_data_Bowlers_2021!$A$2:$N$111,AH$2,FALSE),0)</f>
        <v>0</v>
      </c>
      <c r="AI65" s="14" t="str">
        <f>_xlfn.IFNA(VLOOKUP($Y65,Raw_data_Bowlers_2021!$A$2:$N$111,AI$2,FALSE),0)</f>
        <v>0/25</v>
      </c>
      <c r="AJ65" s="14">
        <f>_xlfn.IFNA(VLOOKUP($Y65,Raw_data_Bowlers_2021!$A$2:$N$111,AJ$2,FALSE),0)</f>
        <v>1</v>
      </c>
      <c r="AK65" s="14">
        <f>_xlfn.IFNA(VLOOKUP($Y65,Raw_data_Bowlers_2021!$A$2:$N$111,AK$2,FALSE),0)</f>
        <v>2</v>
      </c>
      <c r="AL65" s="14">
        <f>_xlfn.IFNA(VLOOKUP($Y65,Raw_data_Bowlers_2021!$A$2:$N$111,AL$2,FALSE),0)</f>
        <v>2</v>
      </c>
      <c r="AM65" s="13">
        <v>2021</v>
      </c>
      <c r="AN65" s="14">
        <f t="shared" si="0"/>
        <v>62</v>
      </c>
    </row>
    <row r="66" spans="1:40" x14ac:dyDescent="0.25">
      <c r="A66" s="43" t="s">
        <v>55</v>
      </c>
      <c r="B66" s="44">
        <v>1</v>
      </c>
      <c r="C66" s="44">
        <v>2</v>
      </c>
      <c r="D66" s="44">
        <v>25</v>
      </c>
      <c r="E66" s="44">
        <v>0</v>
      </c>
      <c r="F66" s="44">
        <v>12.5</v>
      </c>
      <c r="G66" s="44">
        <v>0</v>
      </c>
      <c r="H66" s="44">
        <v>0</v>
      </c>
      <c r="I66" s="44">
        <v>0</v>
      </c>
      <c r="J66" s="44">
        <v>0</v>
      </c>
      <c r="K66" s="44">
        <v>1</v>
      </c>
      <c r="L66" s="44">
        <v>2</v>
      </c>
      <c r="M66" s="44">
        <v>2</v>
      </c>
      <c r="N66" s="44">
        <v>2021</v>
      </c>
      <c r="O66" s="45">
        <v>62</v>
      </c>
      <c r="Y66" s="16" t="s">
        <v>107</v>
      </c>
      <c r="Z66" s="14">
        <f>_xlfn.IFNA(VLOOKUP($Y66,Raw_data_Bowlers_2021!$A$2:$N$111,Z$2,FALSE),0)</f>
        <v>0</v>
      </c>
      <c r="AA66" s="14">
        <f>_xlfn.IFNA(VLOOKUP($Y66,Raw_data_Bowlers_2021!$A$2:$N$111,AA$2,FALSE),0)</f>
        <v>0</v>
      </c>
      <c r="AB66" s="14">
        <f>_xlfn.IFNA(VLOOKUP($Y66,Raw_data_Bowlers_2021!$A$2:$N$111,AB$2,FALSE),0)</f>
        <v>0</v>
      </c>
      <c r="AC66" s="14">
        <f>_xlfn.IFNA(VLOOKUP($Y66,Raw_data_Bowlers_2021!$A$2:$N$111,AC$2,FALSE),0)</f>
        <v>0</v>
      </c>
      <c r="AD66" s="14">
        <f>_xlfn.IFNA(VLOOKUP($Y66,Raw_data_Bowlers_2021!$A$2:$N$111,AD$2,FALSE),0)</f>
        <v>0</v>
      </c>
      <c r="AE66" s="14">
        <f>_xlfn.IFNA(VLOOKUP($Y66,Raw_data_Bowlers_2021!$A$2:$N$111,AE$2,FALSE),0)</f>
        <v>0</v>
      </c>
      <c r="AF66" s="14">
        <f>_xlfn.IFNA(VLOOKUP($Y66,Raw_data_Bowlers_2021!$A$2:$N$111,AF$2,FALSE),0)</f>
        <v>0</v>
      </c>
      <c r="AG66" s="14">
        <f>_xlfn.IFNA(VLOOKUP($Y66,Raw_data_Bowlers_2021!$A$2:$N$111,AG$2,FALSE),0)</f>
        <v>0</v>
      </c>
      <c r="AH66" s="14">
        <f>_xlfn.IFNA(VLOOKUP($Y66,Raw_data_Bowlers_2021!$A$2:$N$111,AH$2,FALSE),0)</f>
        <v>0</v>
      </c>
      <c r="AI66" s="14">
        <f>_xlfn.IFNA(VLOOKUP($Y66,Raw_data_Bowlers_2021!$A$2:$N$111,AI$2,FALSE),0)</f>
        <v>0</v>
      </c>
      <c r="AJ66" s="14">
        <f>_xlfn.IFNA(VLOOKUP($Y66,Raw_data_Bowlers_2021!$A$2:$N$111,AJ$2,FALSE),0)</f>
        <v>0</v>
      </c>
      <c r="AK66" s="14">
        <f>_xlfn.IFNA(VLOOKUP($Y66,Raw_data_Bowlers_2021!$A$2:$N$111,AK$2,FALSE),0)</f>
        <v>0</v>
      </c>
      <c r="AL66" s="14">
        <f>_xlfn.IFNA(VLOOKUP($Y66,Raw_data_Bowlers_2021!$A$2:$N$111,AL$2,FALSE),0)</f>
        <v>0</v>
      </c>
      <c r="AM66" s="16">
        <v>2021</v>
      </c>
      <c r="AN66" s="14">
        <f t="shared" si="0"/>
        <v>63</v>
      </c>
    </row>
    <row r="67" spans="1:40" x14ac:dyDescent="0.25">
      <c r="A67" s="43" t="s">
        <v>107</v>
      </c>
      <c r="B67" s="44">
        <v>0</v>
      </c>
      <c r="C67" s="44">
        <v>0</v>
      </c>
      <c r="D67" s="44">
        <v>0</v>
      </c>
      <c r="E67" s="44">
        <v>0</v>
      </c>
      <c r="F67" s="44">
        <v>0</v>
      </c>
      <c r="G67" s="44">
        <v>0</v>
      </c>
      <c r="H67" s="44">
        <v>0</v>
      </c>
      <c r="I67" s="44">
        <v>0</v>
      </c>
      <c r="J67" s="44">
        <v>0</v>
      </c>
      <c r="K67" s="44">
        <v>0</v>
      </c>
      <c r="L67" s="44">
        <v>0</v>
      </c>
      <c r="M67" s="44">
        <v>0</v>
      </c>
      <c r="N67" s="44">
        <v>2021</v>
      </c>
      <c r="O67" s="45">
        <v>63</v>
      </c>
      <c r="Y67" s="13" t="s">
        <v>174</v>
      </c>
      <c r="Z67" s="14">
        <f>_xlfn.IFNA(VLOOKUP($Y67,Raw_data_Bowlers_2021!$A$2:$N$111,Z$2,FALSE),0)</f>
        <v>0</v>
      </c>
      <c r="AA67" s="14">
        <f>_xlfn.IFNA(VLOOKUP($Y67,Raw_data_Bowlers_2021!$A$2:$N$111,AA$2,FALSE),0)</f>
        <v>0</v>
      </c>
      <c r="AB67" s="14">
        <f>_xlfn.IFNA(VLOOKUP($Y67,Raw_data_Bowlers_2021!$A$2:$N$111,AB$2,FALSE),0)</f>
        <v>0</v>
      </c>
      <c r="AC67" s="14">
        <f>_xlfn.IFNA(VLOOKUP($Y67,Raw_data_Bowlers_2021!$A$2:$N$111,AC$2,FALSE),0)</f>
        <v>0</v>
      </c>
      <c r="AD67" s="14">
        <f>_xlfn.IFNA(VLOOKUP($Y67,Raw_data_Bowlers_2021!$A$2:$N$111,AD$2,FALSE),0)</f>
        <v>0</v>
      </c>
      <c r="AE67" s="14">
        <f>_xlfn.IFNA(VLOOKUP($Y67,Raw_data_Bowlers_2021!$A$2:$N$111,AE$2,FALSE),0)</f>
        <v>0</v>
      </c>
      <c r="AF67" s="14">
        <f>_xlfn.IFNA(VLOOKUP($Y67,Raw_data_Bowlers_2021!$A$2:$N$111,AF$2,FALSE),0)</f>
        <v>0</v>
      </c>
      <c r="AG67" s="14">
        <f>_xlfn.IFNA(VLOOKUP($Y67,Raw_data_Bowlers_2021!$A$2:$N$111,AG$2,FALSE),0)</f>
        <v>0</v>
      </c>
      <c r="AH67" s="14">
        <f>_xlfn.IFNA(VLOOKUP($Y67,Raw_data_Bowlers_2021!$A$2:$N$111,AH$2,FALSE),0)</f>
        <v>0</v>
      </c>
      <c r="AI67" s="14">
        <f>_xlfn.IFNA(VLOOKUP($Y67,Raw_data_Bowlers_2021!$A$2:$N$111,AI$2,FALSE),0)</f>
        <v>0</v>
      </c>
      <c r="AJ67" s="14">
        <f>_xlfn.IFNA(VLOOKUP($Y67,Raw_data_Bowlers_2021!$A$2:$N$111,AJ$2,FALSE),0)</f>
        <v>0</v>
      </c>
      <c r="AK67" s="14">
        <f>_xlfn.IFNA(VLOOKUP($Y67,Raw_data_Bowlers_2021!$A$2:$N$111,AK$2,FALSE),0)</f>
        <v>0</v>
      </c>
      <c r="AL67" s="14">
        <f>_xlfn.IFNA(VLOOKUP($Y67,Raw_data_Bowlers_2021!$A$2:$N$111,AL$2,FALSE),0)</f>
        <v>0</v>
      </c>
      <c r="AM67" s="13">
        <v>2021</v>
      </c>
      <c r="AN67" s="14">
        <f t="shared" si="0"/>
        <v>64</v>
      </c>
    </row>
    <row r="68" spans="1:40" x14ac:dyDescent="0.25">
      <c r="A68" s="43" t="s">
        <v>174</v>
      </c>
      <c r="B68" s="44">
        <v>0</v>
      </c>
      <c r="C68" s="44">
        <v>0</v>
      </c>
      <c r="D68" s="44">
        <v>0</v>
      </c>
      <c r="E68" s="44">
        <v>0</v>
      </c>
      <c r="F68" s="44">
        <v>0</v>
      </c>
      <c r="G68" s="44">
        <v>0</v>
      </c>
      <c r="H68" s="44">
        <v>0</v>
      </c>
      <c r="I68" s="44">
        <v>0</v>
      </c>
      <c r="J68" s="44">
        <v>0</v>
      </c>
      <c r="K68" s="44">
        <v>0</v>
      </c>
      <c r="L68" s="44">
        <v>0</v>
      </c>
      <c r="M68" s="44">
        <v>0</v>
      </c>
      <c r="N68" s="44">
        <v>2021</v>
      </c>
      <c r="O68" s="45">
        <v>64</v>
      </c>
      <c r="Y68" s="16" t="s">
        <v>153</v>
      </c>
      <c r="Z68" s="14">
        <f>_xlfn.IFNA(VLOOKUP($Y68,Raw_data_Bowlers_2021!$A$2:$N$111,Z$2,FALSE),0)</f>
        <v>0</v>
      </c>
      <c r="AA68" s="14">
        <f>_xlfn.IFNA(VLOOKUP($Y68,Raw_data_Bowlers_2021!$A$2:$N$111,AA$2,FALSE),0)</f>
        <v>0</v>
      </c>
      <c r="AB68" s="14">
        <f>_xlfn.IFNA(VLOOKUP($Y68,Raw_data_Bowlers_2021!$A$2:$N$111,AB$2,FALSE),0)</f>
        <v>0</v>
      </c>
      <c r="AC68" s="14">
        <f>_xlfn.IFNA(VLOOKUP($Y68,Raw_data_Bowlers_2021!$A$2:$N$111,AC$2,FALSE),0)</f>
        <v>0</v>
      </c>
      <c r="AD68" s="14">
        <f>_xlfn.IFNA(VLOOKUP($Y68,Raw_data_Bowlers_2021!$A$2:$N$111,AD$2,FALSE),0)</f>
        <v>0</v>
      </c>
      <c r="AE68" s="14">
        <f>_xlfn.IFNA(VLOOKUP($Y68,Raw_data_Bowlers_2021!$A$2:$N$111,AE$2,FALSE),0)</f>
        <v>0</v>
      </c>
      <c r="AF68" s="14">
        <f>_xlfn.IFNA(VLOOKUP($Y68,Raw_data_Bowlers_2021!$A$2:$N$111,AF$2,FALSE),0)</f>
        <v>0</v>
      </c>
      <c r="AG68" s="14">
        <f>_xlfn.IFNA(VLOOKUP($Y68,Raw_data_Bowlers_2021!$A$2:$N$111,AG$2,FALSE),0)</f>
        <v>0</v>
      </c>
      <c r="AH68" s="14">
        <f>_xlfn.IFNA(VLOOKUP($Y68,Raw_data_Bowlers_2021!$A$2:$N$111,AH$2,FALSE),0)</f>
        <v>0</v>
      </c>
      <c r="AI68" s="14">
        <f>_xlfn.IFNA(VLOOKUP($Y68,Raw_data_Bowlers_2021!$A$2:$N$111,AI$2,FALSE),0)</f>
        <v>0</v>
      </c>
      <c r="AJ68" s="14">
        <f>_xlfn.IFNA(VLOOKUP($Y68,Raw_data_Bowlers_2021!$A$2:$N$111,AJ$2,FALSE),0)</f>
        <v>0</v>
      </c>
      <c r="AK68" s="14">
        <f>_xlfn.IFNA(VLOOKUP($Y68,Raw_data_Bowlers_2021!$A$2:$N$111,AK$2,FALSE),0)</f>
        <v>0</v>
      </c>
      <c r="AL68" s="14">
        <f>_xlfn.IFNA(VLOOKUP($Y68,Raw_data_Bowlers_2021!$A$2:$N$111,AL$2,FALSE),0)</f>
        <v>0</v>
      </c>
      <c r="AM68" s="16">
        <v>2021</v>
      </c>
      <c r="AN68" s="14">
        <f t="shared" si="0"/>
        <v>65</v>
      </c>
    </row>
    <row r="69" spans="1:40" x14ac:dyDescent="0.25">
      <c r="A69" s="43" t="s">
        <v>153</v>
      </c>
      <c r="B69" s="44">
        <v>0</v>
      </c>
      <c r="C69" s="44">
        <v>0</v>
      </c>
      <c r="D69" s="44">
        <v>0</v>
      </c>
      <c r="E69" s="44">
        <v>0</v>
      </c>
      <c r="F69" s="44">
        <v>0</v>
      </c>
      <c r="G69" s="44">
        <v>0</v>
      </c>
      <c r="H69" s="44">
        <v>0</v>
      </c>
      <c r="I69" s="44">
        <v>0</v>
      </c>
      <c r="J69" s="44">
        <v>0</v>
      </c>
      <c r="K69" s="44">
        <v>0</v>
      </c>
      <c r="L69" s="44">
        <v>0</v>
      </c>
      <c r="M69" s="44">
        <v>0</v>
      </c>
      <c r="N69" s="44">
        <v>2021</v>
      </c>
      <c r="O69" s="45">
        <v>65</v>
      </c>
      <c r="Y69" s="13" t="s">
        <v>175</v>
      </c>
      <c r="Z69" s="14">
        <f>_xlfn.IFNA(VLOOKUP($Y69,Raw_data_Bowlers_2021!$A$2:$N$111,Z$2,FALSE),0)</f>
        <v>0</v>
      </c>
      <c r="AA69" s="14">
        <f>_xlfn.IFNA(VLOOKUP($Y69,Raw_data_Bowlers_2021!$A$2:$N$111,AA$2,FALSE),0)</f>
        <v>0</v>
      </c>
      <c r="AB69" s="14">
        <f>_xlfn.IFNA(VLOOKUP($Y69,Raw_data_Bowlers_2021!$A$2:$N$111,AB$2,FALSE),0)</f>
        <v>0</v>
      </c>
      <c r="AC69" s="14">
        <f>_xlfn.IFNA(VLOOKUP($Y69,Raw_data_Bowlers_2021!$A$2:$N$111,AC$2,FALSE),0)</f>
        <v>0</v>
      </c>
      <c r="AD69" s="14">
        <f>_xlfn.IFNA(VLOOKUP($Y69,Raw_data_Bowlers_2021!$A$2:$N$111,AD$2,FALSE),0)</f>
        <v>0</v>
      </c>
      <c r="AE69" s="14">
        <f>_xlfn.IFNA(VLOOKUP($Y69,Raw_data_Bowlers_2021!$A$2:$N$111,AE$2,FALSE),0)</f>
        <v>0</v>
      </c>
      <c r="AF69" s="14">
        <f>_xlfn.IFNA(VLOOKUP($Y69,Raw_data_Bowlers_2021!$A$2:$N$111,AF$2,FALSE),0)</f>
        <v>0</v>
      </c>
      <c r="AG69" s="14">
        <f>_xlfn.IFNA(VLOOKUP($Y69,Raw_data_Bowlers_2021!$A$2:$N$111,AG$2,FALSE),0)</f>
        <v>0</v>
      </c>
      <c r="AH69" s="14">
        <f>_xlfn.IFNA(VLOOKUP($Y69,Raw_data_Bowlers_2021!$A$2:$N$111,AH$2,FALSE),0)</f>
        <v>0</v>
      </c>
      <c r="AI69" s="14">
        <f>_xlfn.IFNA(VLOOKUP($Y69,Raw_data_Bowlers_2021!$A$2:$N$111,AI$2,FALSE),0)</f>
        <v>0</v>
      </c>
      <c r="AJ69" s="14">
        <f>_xlfn.IFNA(VLOOKUP($Y69,Raw_data_Bowlers_2021!$A$2:$N$111,AJ$2,FALSE),0)</f>
        <v>0</v>
      </c>
      <c r="AK69" s="14">
        <f>_xlfn.IFNA(VLOOKUP($Y69,Raw_data_Bowlers_2021!$A$2:$N$111,AK$2,FALSE),0)</f>
        <v>0</v>
      </c>
      <c r="AL69" s="14">
        <f>_xlfn.IFNA(VLOOKUP($Y69,Raw_data_Bowlers_2021!$A$2:$N$111,AL$2,FALSE),0)</f>
        <v>0</v>
      </c>
      <c r="AM69" s="13">
        <v>2021</v>
      </c>
      <c r="AN69" s="14">
        <f t="shared" si="0"/>
        <v>66</v>
      </c>
    </row>
    <row r="70" spans="1:40" x14ac:dyDescent="0.25">
      <c r="A70" s="43" t="s">
        <v>175</v>
      </c>
      <c r="B70" s="44">
        <v>0</v>
      </c>
      <c r="C70" s="44">
        <v>0</v>
      </c>
      <c r="D70" s="44">
        <v>0</v>
      </c>
      <c r="E70" s="44">
        <v>0</v>
      </c>
      <c r="F70" s="44">
        <v>0</v>
      </c>
      <c r="G70" s="44">
        <v>0</v>
      </c>
      <c r="H70" s="44">
        <v>0</v>
      </c>
      <c r="I70" s="44">
        <v>0</v>
      </c>
      <c r="J70" s="44">
        <v>0</v>
      </c>
      <c r="K70" s="44">
        <v>0</v>
      </c>
      <c r="L70" s="44">
        <v>0</v>
      </c>
      <c r="M70" s="44">
        <v>0</v>
      </c>
      <c r="N70" s="44">
        <v>2021</v>
      </c>
      <c r="O70" s="45">
        <v>66</v>
      </c>
      <c r="Y70" s="16" t="s">
        <v>32</v>
      </c>
      <c r="Z70" s="14">
        <f>_xlfn.IFNA(VLOOKUP($Y70,Raw_data_Bowlers_2021!$A$2:$N$111,Z$2,FALSE),0)</f>
        <v>5</v>
      </c>
      <c r="AA70" s="14">
        <f>_xlfn.IFNA(VLOOKUP($Y70,Raw_data_Bowlers_2021!$A$2:$N$111,AA$2,FALSE),0)</f>
        <v>14</v>
      </c>
      <c r="AB70" s="14">
        <f>_xlfn.IFNA(VLOOKUP($Y70,Raw_data_Bowlers_2021!$A$2:$N$111,AB$2,FALSE),0)</f>
        <v>101</v>
      </c>
      <c r="AC70" s="14">
        <f>_xlfn.IFNA(VLOOKUP($Y70,Raw_data_Bowlers_2021!$A$2:$N$111,AC$2,FALSE),0)</f>
        <v>4</v>
      </c>
      <c r="AD70" s="14">
        <f>_xlfn.IFNA(VLOOKUP($Y70,Raw_data_Bowlers_2021!$A$2:$N$111,AD$2,FALSE),0)</f>
        <v>7.21</v>
      </c>
      <c r="AE70" s="14">
        <f>_xlfn.IFNA(VLOOKUP($Y70,Raw_data_Bowlers_2021!$A$2:$N$111,AE$2,FALSE),0)</f>
        <v>25.25</v>
      </c>
      <c r="AF70" s="14">
        <f>_xlfn.IFNA(VLOOKUP($Y70,Raw_data_Bowlers_2021!$A$2:$N$111,AF$2,FALSE),0)</f>
        <v>21</v>
      </c>
      <c r="AG70" s="14">
        <f>_xlfn.IFNA(VLOOKUP($Y70,Raw_data_Bowlers_2021!$A$2:$N$111,AG$2,FALSE),0)</f>
        <v>0</v>
      </c>
      <c r="AH70" s="14">
        <f>_xlfn.IFNA(VLOOKUP($Y70,Raw_data_Bowlers_2021!$A$2:$N$111,AH$2,FALSE),0)</f>
        <v>0</v>
      </c>
      <c r="AI70" s="14">
        <f>_xlfn.IFNA(VLOOKUP($Y70,Raw_data_Bowlers_2021!$A$2:$N$111,AI$2,FALSE),0)</f>
        <v>41306</v>
      </c>
      <c r="AJ70" s="14">
        <f>_xlfn.IFNA(VLOOKUP($Y70,Raw_data_Bowlers_2021!$A$2:$N$111,AJ$2,FALSE),0)</f>
        <v>5</v>
      </c>
      <c r="AK70" s="14">
        <f>_xlfn.IFNA(VLOOKUP($Y70,Raw_data_Bowlers_2021!$A$2:$N$111,AK$2,FALSE),0)</f>
        <v>3</v>
      </c>
      <c r="AL70" s="14">
        <f>_xlfn.IFNA(VLOOKUP($Y70,Raw_data_Bowlers_2021!$A$2:$N$111,AL$2,FALSE),0)</f>
        <v>21</v>
      </c>
      <c r="AM70" s="16">
        <v>2021</v>
      </c>
      <c r="AN70" s="14">
        <f t="shared" ref="AN70:AN133" si="1">AN69+1</f>
        <v>67</v>
      </c>
    </row>
    <row r="71" spans="1:40" x14ac:dyDescent="0.25">
      <c r="A71" s="43" t="s">
        <v>32</v>
      </c>
      <c r="B71" s="44">
        <v>5</v>
      </c>
      <c r="C71" s="44">
        <v>14</v>
      </c>
      <c r="D71" s="44">
        <v>101</v>
      </c>
      <c r="E71" s="44">
        <v>4</v>
      </c>
      <c r="F71" s="44">
        <v>7.21</v>
      </c>
      <c r="G71" s="44">
        <v>25.25</v>
      </c>
      <c r="H71" s="44">
        <v>21</v>
      </c>
      <c r="I71" s="44">
        <v>0</v>
      </c>
      <c r="J71" s="44">
        <v>0</v>
      </c>
      <c r="K71" s="44">
        <v>5</v>
      </c>
      <c r="L71" s="44">
        <v>3</v>
      </c>
      <c r="M71" s="44">
        <v>21</v>
      </c>
      <c r="N71" s="44">
        <v>2021</v>
      </c>
      <c r="O71" s="45">
        <v>67</v>
      </c>
      <c r="Y71" s="13" t="s">
        <v>57</v>
      </c>
      <c r="Z71" s="14">
        <f>_xlfn.IFNA(VLOOKUP($Y71,Raw_data_Bowlers_2021!$A$2:$N$111,Z$2,FALSE),0)</f>
        <v>8</v>
      </c>
      <c r="AA71" s="14">
        <f>_xlfn.IFNA(VLOOKUP($Y71,Raw_data_Bowlers_2021!$A$2:$N$111,AA$2,FALSE),0)</f>
        <v>30</v>
      </c>
      <c r="AB71" s="14">
        <f>_xlfn.IFNA(VLOOKUP($Y71,Raw_data_Bowlers_2021!$A$2:$N$111,AB$2,FALSE),0)</f>
        <v>224</v>
      </c>
      <c r="AC71" s="14">
        <f>_xlfn.IFNA(VLOOKUP($Y71,Raw_data_Bowlers_2021!$A$2:$N$111,AC$2,FALSE),0)</f>
        <v>13</v>
      </c>
      <c r="AD71" s="14">
        <f>_xlfn.IFNA(VLOOKUP($Y71,Raw_data_Bowlers_2021!$A$2:$N$111,AD$2,FALSE),0)</f>
        <v>7.47</v>
      </c>
      <c r="AE71" s="14">
        <f>_xlfn.IFNA(VLOOKUP($Y71,Raw_data_Bowlers_2021!$A$2:$N$111,AE$2,FALSE),0)</f>
        <v>17.23</v>
      </c>
      <c r="AF71" s="14">
        <f>_xlfn.IFNA(VLOOKUP($Y71,Raw_data_Bowlers_2021!$A$2:$N$111,AF$2,FALSE),0)</f>
        <v>13.85</v>
      </c>
      <c r="AG71" s="14">
        <f>_xlfn.IFNA(VLOOKUP($Y71,Raw_data_Bowlers_2021!$A$2:$N$111,AG$2,FALSE),0)</f>
        <v>0</v>
      </c>
      <c r="AH71" s="14">
        <f>_xlfn.IFNA(VLOOKUP($Y71,Raw_data_Bowlers_2021!$A$2:$N$111,AH$2,FALSE),0)</f>
        <v>0</v>
      </c>
      <c r="AI71" s="14">
        <f>_xlfn.IFNA(VLOOKUP($Y71,Raw_data_Bowlers_2021!$A$2:$N$111,AI$2,FALSE),0)</f>
        <v>43160</v>
      </c>
      <c r="AJ71" s="14">
        <f>_xlfn.IFNA(VLOOKUP($Y71,Raw_data_Bowlers_2021!$A$2:$N$111,AJ$2,FALSE),0)</f>
        <v>24</v>
      </c>
      <c r="AK71" s="14">
        <f>_xlfn.IFNA(VLOOKUP($Y71,Raw_data_Bowlers_2021!$A$2:$N$111,AK$2,FALSE),0)</f>
        <v>6</v>
      </c>
      <c r="AL71" s="14">
        <f>_xlfn.IFNA(VLOOKUP($Y71,Raw_data_Bowlers_2021!$A$2:$N$111,AL$2,FALSE),0)</f>
        <v>77</v>
      </c>
      <c r="AM71" s="13">
        <v>2021</v>
      </c>
      <c r="AN71" s="14">
        <f t="shared" si="1"/>
        <v>68</v>
      </c>
    </row>
    <row r="72" spans="1:40" x14ac:dyDescent="0.25">
      <c r="A72" s="43" t="s">
        <v>57</v>
      </c>
      <c r="B72" s="44">
        <v>8</v>
      </c>
      <c r="C72" s="44">
        <v>30</v>
      </c>
      <c r="D72" s="44">
        <v>224</v>
      </c>
      <c r="E72" s="44">
        <v>13</v>
      </c>
      <c r="F72" s="44">
        <v>7.47</v>
      </c>
      <c r="G72" s="44">
        <v>17.23</v>
      </c>
      <c r="H72" s="44">
        <v>13.85</v>
      </c>
      <c r="I72" s="44">
        <v>0</v>
      </c>
      <c r="J72" s="44">
        <v>0</v>
      </c>
      <c r="K72" s="44">
        <v>24</v>
      </c>
      <c r="L72" s="44">
        <v>6</v>
      </c>
      <c r="M72" s="44">
        <v>77</v>
      </c>
      <c r="N72" s="44">
        <v>2021</v>
      </c>
      <c r="O72" s="45">
        <v>68</v>
      </c>
      <c r="Y72" s="16" t="s">
        <v>134</v>
      </c>
      <c r="Z72" s="14">
        <f>_xlfn.IFNA(VLOOKUP($Y72,Raw_data_Bowlers_2021!$A$2:$N$111,Z$2,FALSE),0)</f>
        <v>0</v>
      </c>
      <c r="AA72" s="14">
        <f>_xlfn.IFNA(VLOOKUP($Y72,Raw_data_Bowlers_2021!$A$2:$N$111,AA$2,FALSE),0)</f>
        <v>0</v>
      </c>
      <c r="AB72" s="14">
        <f>_xlfn.IFNA(VLOOKUP($Y72,Raw_data_Bowlers_2021!$A$2:$N$111,AB$2,FALSE),0)</f>
        <v>0</v>
      </c>
      <c r="AC72" s="14">
        <f>_xlfn.IFNA(VLOOKUP($Y72,Raw_data_Bowlers_2021!$A$2:$N$111,AC$2,FALSE),0)</f>
        <v>0</v>
      </c>
      <c r="AD72" s="14">
        <f>_xlfn.IFNA(VLOOKUP($Y72,Raw_data_Bowlers_2021!$A$2:$N$111,AD$2,FALSE),0)</f>
        <v>0</v>
      </c>
      <c r="AE72" s="14">
        <f>_xlfn.IFNA(VLOOKUP($Y72,Raw_data_Bowlers_2021!$A$2:$N$111,AE$2,FALSE),0)</f>
        <v>0</v>
      </c>
      <c r="AF72" s="14">
        <f>_xlfn.IFNA(VLOOKUP($Y72,Raw_data_Bowlers_2021!$A$2:$N$111,AF$2,FALSE),0)</f>
        <v>0</v>
      </c>
      <c r="AG72" s="14">
        <f>_xlfn.IFNA(VLOOKUP($Y72,Raw_data_Bowlers_2021!$A$2:$N$111,AG$2,FALSE),0)</f>
        <v>0</v>
      </c>
      <c r="AH72" s="14">
        <f>_xlfn.IFNA(VLOOKUP($Y72,Raw_data_Bowlers_2021!$A$2:$N$111,AH$2,FALSE),0)</f>
        <v>0</v>
      </c>
      <c r="AI72" s="14">
        <f>_xlfn.IFNA(VLOOKUP($Y72,Raw_data_Bowlers_2021!$A$2:$N$111,AI$2,FALSE),0)</f>
        <v>0</v>
      </c>
      <c r="AJ72" s="14">
        <f>_xlfn.IFNA(VLOOKUP($Y72,Raw_data_Bowlers_2021!$A$2:$N$111,AJ$2,FALSE),0)</f>
        <v>0</v>
      </c>
      <c r="AK72" s="14">
        <f>_xlfn.IFNA(VLOOKUP($Y72,Raw_data_Bowlers_2021!$A$2:$N$111,AK$2,FALSE),0)</f>
        <v>0</v>
      </c>
      <c r="AL72" s="14">
        <f>_xlfn.IFNA(VLOOKUP($Y72,Raw_data_Bowlers_2021!$A$2:$N$111,AL$2,FALSE),0)</f>
        <v>0</v>
      </c>
      <c r="AM72" s="16">
        <v>2021</v>
      </c>
      <c r="AN72" s="14">
        <f t="shared" si="1"/>
        <v>69</v>
      </c>
    </row>
    <row r="73" spans="1:40" x14ac:dyDescent="0.25">
      <c r="A73" s="43" t="s">
        <v>134</v>
      </c>
      <c r="B73" s="44">
        <v>0</v>
      </c>
      <c r="C73" s="44">
        <v>0</v>
      </c>
      <c r="D73" s="44">
        <v>0</v>
      </c>
      <c r="E73" s="44">
        <v>0</v>
      </c>
      <c r="F73" s="44">
        <v>0</v>
      </c>
      <c r="G73" s="44">
        <v>0</v>
      </c>
      <c r="H73" s="44">
        <v>0</v>
      </c>
      <c r="I73" s="44">
        <v>0</v>
      </c>
      <c r="J73" s="44">
        <v>0</v>
      </c>
      <c r="K73" s="44">
        <v>0</v>
      </c>
      <c r="L73" s="44">
        <v>0</v>
      </c>
      <c r="M73" s="44">
        <v>0</v>
      </c>
      <c r="N73" s="44">
        <v>2021</v>
      </c>
      <c r="O73" s="45">
        <v>69</v>
      </c>
      <c r="Y73" s="13" t="s">
        <v>108</v>
      </c>
      <c r="Z73" s="14">
        <f>_xlfn.IFNA(VLOOKUP($Y73,Raw_data_Bowlers_2021!$A$2:$N$111,Z$2,FALSE),0)</f>
        <v>3</v>
      </c>
      <c r="AA73" s="14">
        <f>_xlfn.IFNA(VLOOKUP($Y73,Raw_data_Bowlers_2021!$A$2:$N$111,AA$2,FALSE),0)</f>
        <v>11</v>
      </c>
      <c r="AB73" s="14">
        <f>_xlfn.IFNA(VLOOKUP($Y73,Raw_data_Bowlers_2021!$A$2:$N$111,AB$2,FALSE),0)</f>
        <v>97</v>
      </c>
      <c r="AC73" s="14">
        <f>_xlfn.IFNA(VLOOKUP($Y73,Raw_data_Bowlers_2021!$A$2:$N$111,AC$2,FALSE),0)</f>
        <v>1</v>
      </c>
      <c r="AD73" s="14">
        <f>_xlfn.IFNA(VLOOKUP($Y73,Raw_data_Bowlers_2021!$A$2:$N$111,AD$2,FALSE),0)</f>
        <v>8.82</v>
      </c>
      <c r="AE73" s="14">
        <f>_xlfn.IFNA(VLOOKUP($Y73,Raw_data_Bowlers_2021!$A$2:$N$111,AE$2,FALSE),0)</f>
        <v>97</v>
      </c>
      <c r="AF73" s="14">
        <f>_xlfn.IFNA(VLOOKUP($Y73,Raw_data_Bowlers_2021!$A$2:$N$111,AF$2,FALSE),0)</f>
        <v>66</v>
      </c>
      <c r="AG73" s="14">
        <f>_xlfn.IFNA(VLOOKUP($Y73,Raw_data_Bowlers_2021!$A$2:$N$111,AG$2,FALSE),0)</f>
        <v>0</v>
      </c>
      <c r="AH73" s="14">
        <f>_xlfn.IFNA(VLOOKUP($Y73,Raw_data_Bowlers_2021!$A$2:$N$111,AH$2,FALSE),0)</f>
        <v>0</v>
      </c>
      <c r="AI73" s="14">
        <f>_xlfn.IFNA(VLOOKUP($Y73,Raw_data_Bowlers_2021!$A$2:$N$111,AI$2,FALSE),0)</f>
        <v>11689</v>
      </c>
      <c r="AJ73" s="14">
        <f>_xlfn.IFNA(VLOOKUP($Y73,Raw_data_Bowlers_2021!$A$2:$N$111,AJ$2,FALSE),0)</f>
        <v>5</v>
      </c>
      <c r="AK73" s="14">
        <f>_xlfn.IFNA(VLOOKUP($Y73,Raw_data_Bowlers_2021!$A$2:$N$111,AK$2,FALSE),0)</f>
        <v>4</v>
      </c>
      <c r="AL73" s="14">
        <f>_xlfn.IFNA(VLOOKUP($Y73,Raw_data_Bowlers_2021!$A$2:$N$111,AL$2,FALSE),0)</f>
        <v>19</v>
      </c>
      <c r="AM73" s="13">
        <v>2021</v>
      </c>
      <c r="AN73" s="14">
        <f t="shared" si="1"/>
        <v>70</v>
      </c>
    </row>
    <row r="74" spans="1:40" x14ac:dyDescent="0.25">
      <c r="A74" s="43" t="s">
        <v>108</v>
      </c>
      <c r="B74" s="44">
        <v>3</v>
      </c>
      <c r="C74" s="44">
        <v>11</v>
      </c>
      <c r="D74" s="44">
        <v>97</v>
      </c>
      <c r="E74" s="44">
        <v>1</v>
      </c>
      <c r="F74" s="44">
        <v>8.82</v>
      </c>
      <c r="G74" s="44">
        <v>97</v>
      </c>
      <c r="H74" s="44">
        <v>66</v>
      </c>
      <c r="I74" s="44">
        <v>0</v>
      </c>
      <c r="J74" s="44">
        <v>0</v>
      </c>
      <c r="K74" s="44">
        <v>5</v>
      </c>
      <c r="L74" s="44">
        <v>4</v>
      </c>
      <c r="M74" s="44">
        <v>19</v>
      </c>
      <c r="N74" s="44">
        <v>2021</v>
      </c>
      <c r="O74" s="45">
        <v>70</v>
      </c>
      <c r="Y74" s="16" t="s">
        <v>87</v>
      </c>
      <c r="Z74" s="14">
        <f>_xlfn.IFNA(VLOOKUP($Y74,Raw_data_Bowlers_2021!$A$2:$N$111,Z$2,FALSE),0)</f>
        <v>2</v>
      </c>
      <c r="AA74" s="14">
        <f>_xlfn.IFNA(VLOOKUP($Y74,Raw_data_Bowlers_2021!$A$2:$N$111,AA$2,FALSE),0)</f>
        <v>6</v>
      </c>
      <c r="AB74" s="14">
        <f>_xlfn.IFNA(VLOOKUP($Y74,Raw_data_Bowlers_2021!$A$2:$N$111,AB$2,FALSE),0)</f>
        <v>45</v>
      </c>
      <c r="AC74" s="14">
        <f>_xlfn.IFNA(VLOOKUP($Y74,Raw_data_Bowlers_2021!$A$2:$N$111,AC$2,FALSE),0)</f>
        <v>2</v>
      </c>
      <c r="AD74" s="14">
        <f>_xlfn.IFNA(VLOOKUP($Y74,Raw_data_Bowlers_2021!$A$2:$N$111,AD$2,FALSE),0)</f>
        <v>7.5</v>
      </c>
      <c r="AE74" s="14">
        <f>_xlfn.IFNA(VLOOKUP($Y74,Raw_data_Bowlers_2021!$A$2:$N$111,AE$2,FALSE),0)</f>
        <v>22.5</v>
      </c>
      <c r="AF74" s="14">
        <f>_xlfn.IFNA(VLOOKUP($Y74,Raw_data_Bowlers_2021!$A$2:$N$111,AF$2,FALSE),0)</f>
        <v>18</v>
      </c>
      <c r="AG74" s="14">
        <f>_xlfn.IFNA(VLOOKUP($Y74,Raw_data_Bowlers_2021!$A$2:$N$111,AG$2,FALSE),0)</f>
        <v>0</v>
      </c>
      <c r="AH74" s="14">
        <f>_xlfn.IFNA(VLOOKUP($Y74,Raw_data_Bowlers_2021!$A$2:$N$111,AH$2,FALSE),0)</f>
        <v>0</v>
      </c>
      <c r="AI74" s="14">
        <f>_xlfn.IFNA(VLOOKUP($Y74,Raw_data_Bowlers_2021!$A$2:$N$111,AI$2,FALSE),0)</f>
        <v>46784</v>
      </c>
      <c r="AJ74" s="14">
        <f>_xlfn.IFNA(VLOOKUP($Y74,Raw_data_Bowlers_2021!$A$2:$N$111,AJ$2,FALSE),0)</f>
        <v>5</v>
      </c>
      <c r="AK74" s="14">
        <f>_xlfn.IFNA(VLOOKUP($Y74,Raw_data_Bowlers_2021!$A$2:$N$111,AK$2,FALSE),0)</f>
        <v>0</v>
      </c>
      <c r="AL74" s="14">
        <f>_xlfn.IFNA(VLOOKUP($Y74,Raw_data_Bowlers_2021!$A$2:$N$111,AL$2,FALSE),0)</f>
        <v>14</v>
      </c>
      <c r="AM74" s="16">
        <v>2021</v>
      </c>
      <c r="AN74" s="14">
        <f t="shared" si="1"/>
        <v>71</v>
      </c>
    </row>
    <row r="75" spans="1:40" x14ac:dyDescent="0.25">
      <c r="A75" s="43" t="s">
        <v>87</v>
      </c>
      <c r="B75" s="44">
        <v>2</v>
      </c>
      <c r="C75" s="44">
        <v>6</v>
      </c>
      <c r="D75" s="44">
        <v>45</v>
      </c>
      <c r="E75" s="44">
        <v>2</v>
      </c>
      <c r="F75" s="44">
        <v>7.5</v>
      </c>
      <c r="G75" s="44">
        <v>22.5</v>
      </c>
      <c r="H75" s="44">
        <v>18</v>
      </c>
      <c r="I75" s="44">
        <v>0</v>
      </c>
      <c r="J75" s="44">
        <v>0</v>
      </c>
      <c r="K75" s="44">
        <v>5</v>
      </c>
      <c r="L75" s="44">
        <v>0</v>
      </c>
      <c r="M75" s="44">
        <v>14</v>
      </c>
      <c r="N75" s="44">
        <v>2021</v>
      </c>
      <c r="O75" s="45">
        <v>71</v>
      </c>
      <c r="Y75" s="13" t="s">
        <v>58</v>
      </c>
      <c r="Z75" s="14">
        <f>_xlfn.IFNA(VLOOKUP($Y75,Raw_data_Bowlers_2021!$A$2:$N$111,Z$2,FALSE),0)</f>
        <v>10</v>
      </c>
      <c r="AA75" s="14">
        <f>_xlfn.IFNA(VLOOKUP($Y75,Raw_data_Bowlers_2021!$A$2:$N$111,AA$2,FALSE),0)</f>
        <v>38.299999999999997</v>
      </c>
      <c r="AB75" s="14">
        <f>_xlfn.IFNA(VLOOKUP($Y75,Raw_data_Bowlers_2021!$A$2:$N$111,AB$2,FALSE),0)</f>
        <v>350</v>
      </c>
      <c r="AC75" s="14">
        <f>_xlfn.IFNA(VLOOKUP($Y75,Raw_data_Bowlers_2021!$A$2:$N$111,AC$2,FALSE),0)</f>
        <v>12</v>
      </c>
      <c r="AD75" s="14">
        <f>_xlfn.IFNA(VLOOKUP($Y75,Raw_data_Bowlers_2021!$A$2:$N$111,AD$2,FALSE),0)</f>
        <v>9.09</v>
      </c>
      <c r="AE75" s="14">
        <f>_xlfn.IFNA(VLOOKUP($Y75,Raw_data_Bowlers_2021!$A$2:$N$111,AE$2,FALSE),0)</f>
        <v>29.17</v>
      </c>
      <c r="AF75" s="14">
        <f>_xlfn.IFNA(VLOOKUP($Y75,Raw_data_Bowlers_2021!$A$2:$N$111,AF$2,FALSE),0)</f>
        <v>19.25</v>
      </c>
      <c r="AG75" s="14">
        <f>_xlfn.IFNA(VLOOKUP($Y75,Raw_data_Bowlers_2021!$A$2:$N$111,AG$2,FALSE),0)</f>
        <v>0</v>
      </c>
      <c r="AH75" s="14">
        <f>_xlfn.IFNA(VLOOKUP($Y75,Raw_data_Bowlers_2021!$A$2:$N$111,AH$2,FALSE),0)</f>
        <v>0</v>
      </c>
      <c r="AI75" s="14">
        <f>_xlfn.IFNA(VLOOKUP($Y75,Raw_data_Bowlers_2021!$A$2:$N$111,AI$2,FALSE),0)</f>
        <v>11018</v>
      </c>
      <c r="AJ75" s="14">
        <f>_xlfn.IFNA(VLOOKUP($Y75,Raw_data_Bowlers_2021!$A$2:$N$111,AJ$2,FALSE),0)</f>
        <v>33</v>
      </c>
      <c r="AK75" s="14">
        <f>_xlfn.IFNA(VLOOKUP($Y75,Raw_data_Bowlers_2021!$A$2:$N$111,AK$2,FALSE),0)</f>
        <v>14</v>
      </c>
      <c r="AL75" s="14">
        <f>_xlfn.IFNA(VLOOKUP($Y75,Raw_data_Bowlers_2021!$A$2:$N$111,AL$2,FALSE),0)</f>
        <v>105</v>
      </c>
      <c r="AM75" s="13">
        <v>2021</v>
      </c>
      <c r="AN75" s="14">
        <f t="shared" si="1"/>
        <v>72</v>
      </c>
    </row>
    <row r="76" spans="1:40" x14ac:dyDescent="0.25">
      <c r="A76" s="43" t="s">
        <v>58</v>
      </c>
      <c r="B76" s="44">
        <v>10</v>
      </c>
      <c r="C76" s="44">
        <v>38.299999999999997</v>
      </c>
      <c r="D76" s="44">
        <v>350</v>
      </c>
      <c r="E76" s="44">
        <v>12</v>
      </c>
      <c r="F76" s="44">
        <v>9.09</v>
      </c>
      <c r="G76" s="44">
        <v>29.17</v>
      </c>
      <c r="H76" s="44">
        <v>19.25</v>
      </c>
      <c r="I76" s="44">
        <v>0</v>
      </c>
      <c r="J76" s="44">
        <v>0</v>
      </c>
      <c r="K76" s="44">
        <v>33</v>
      </c>
      <c r="L76" s="44">
        <v>14</v>
      </c>
      <c r="M76" s="44">
        <v>105</v>
      </c>
      <c r="N76" s="44">
        <v>2021</v>
      </c>
      <c r="O76" s="45">
        <v>72</v>
      </c>
      <c r="Y76" s="16" t="s">
        <v>109</v>
      </c>
      <c r="Z76" s="14">
        <f>_xlfn.IFNA(VLOOKUP($Y76,Raw_data_Bowlers_2021!$A$2:$N$111,Z$2,FALSE),0)</f>
        <v>0</v>
      </c>
      <c r="AA76" s="14">
        <f>_xlfn.IFNA(VLOOKUP($Y76,Raw_data_Bowlers_2021!$A$2:$N$111,AA$2,FALSE),0)</f>
        <v>0</v>
      </c>
      <c r="AB76" s="14">
        <f>_xlfn.IFNA(VLOOKUP($Y76,Raw_data_Bowlers_2021!$A$2:$N$111,AB$2,FALSE),0)</f>
        <v>0</v>
      </c>
      <c r="AC76" s="14">
        <f>_xlfn.IFNA(VLOOKUP($Y76,Raw_data_Bowlers_2021!$A$2:$N$111,AC$2,FALSE),0)</f>
        <v>0</v>
      </c>
      <c r="AD76" s="14">
        <f>_xlfn.IFNA(VLOOKUP($Y76,Raw_data_Bowlers_2021!$A$2:$N$111,AD$2,FALSE),0)</f>
        <v>0</v>
      </c>
      <c r="AE76" s="14">
        <f>_xlfn.IFNA(VLOOKUP($Y76,Raw_data_Bowlers_2021!$A$2:$N$111,AE$2,FALSE),0)</f>
        <v>0</v>
      </c>
      <c r="AF76" s="14">
        <f>_xlfn.IFNA(VLOOKUP($Y76,Raw_data_Bowlers_2021!$A$2:$N$111,AF$2,FALSE),0)</f>
        <v>0</v>
      </c>
      <c r="AG76" s="14">
        <f>_xlfn.IFNA(VLOOKUP($Y76,Raw_data_Bowlers_2021!$A$2:$N$111,AG$2,FALSE),0)</f>
        <v>0</v>
      </c>
      <c r="AH76" s="14">
        <f>_xlfn.IFNA(VLOOKUP($Y76,Raw_data_Bowlers_2021!$A$2:$N$111,AH$2,FALSE),0)</f>
        <v>0</v>
      </c>
      <c r="AI76" s="14">
        <f>_xlfn.IFNA(VLOOKUP($Y76,Raw_data_Bowlers_2021!$A$2:$N$111,AI$2,FALSE),0)</f>
        <v>0</v>
      </c>
      <c r="AJ76" s="14">
        <f>_xlfn.IFNA(VLOOKUP($Y76,Raw_data_Bowlers_2021!$A$2:$N$111,AJ$2,FALSE),0)</f>
        <v>0</v>
      </c>
      <c r="AK76" s="14">
        <f>_xlfn.IFNA(VLOOKUP($Y76,Raw_data_Bowlers_2021!$A$2:$N$111,AK$2,FALSE),0)</f>
        <v>0</v>
      </c>
      <c r="AL76" s="14">
        <f>_xlfn.IFNA(VLOOKUP($Y76,Raw_data_Bowlers_2021!$A$2:$N$111,AL$2,FALSE),0)</f>
        <v>0</v>
      </c>
      <c r="AM76" s="16">
        <v>2021</v>
      </c>
      <c r="AN76" s="14">
        <f t="shared" si="1"/>
        <v>73</v>
      </c>
    </row>
    <row r="77" spans="1:40" x14ac:dyDescent="0.25">
      <c r="A77" s="43" t="s">
        <v>109</v>
      </c>
      <c r="B77" s="44">
        <v>0</v>
      </c>
      <c r="C77" s="44">
        <v>0</v>
      </c>
      <c r="D77" s="44">
        <v>0</v>
      </c>
      <c r="E77" s="44">
        <v>0</v>
      </c>
      <c r="F77" s="44">
        <v>0</v>
      </c>
      <c r="G77" s="44">
        <v>0</v>
      </c>
      <c r="H77" s="44">
        <v>0</v>
      </c>
      <c r="I77" s="44">
        <v>0</v>
      </c>
      <c r="J77" s="44">
        <v>0</v>
      </c>
      <c r="K77" s="44">
        <v>0</v>
      </c>
      <c r="L77" s="44">
        <v>0</v>
      </c>
      <c r="M77" s="44">
        <v>0</v>
      </c>
      <c r="N77" s="44">
        <v>2021</v>
      </c>
      <c r="O77" s="45">
        <v>73</v>
      </c>
      <c r="Y77" s="13" t="s">
        <v>136</v>
      </c>
      <c r="Z77" s="14">
        <f>_xlfn.IFNA(VLOOKUP($Y77,Raw_data_Bowlers_2021!$A$2:$N$111,Z$2,FALSE),0)</f>
        <v>0</v>
      </c>
      <c r="AA77" s="14">
        <f>_xlfn.IFNA(VLOOKUP($Y77,Raw_data_Bowlers_2021!$A$2:$N$111,AA$2,FALSE),0)</f>
        <v>0</v>
      </c>
      <c r="AB77" s="14">
        <f>_xlfn.IFNA(VLOOKUP($Y77,Raw_data_Bowlers_2021!$A$2:$N$111,AB$2,FALSE),0)</f>
        <v>0</v>
      </c>
      <c r="AC77" s="14">
        <f>_xlfn.IFNA(VLOOKUP($Y77,Raw_data_Bowlers_2021!$A$2:$N$111,AC$2,FALSE),0)</f>
        <v>0</v>
      </c>
      <c r="AD77" s="14">
        <f>_xlfn.IFNA(VLOOKUP($Y77,Raw_data_Bowlers_2021!$A$2:$N$111,AD$2,FALSE),0)</f>
        <v>0</v>
      </c>
      <c r="AE77" s="14">
        <f>_xlfn.IFNA(VLOOKUP($Y77,Raw_data_Bowlers_2021!$A$2:$N$111,AE$2,FALSE),0)</f>
        <v>0</v>
      </c>
      <c r="AF77" s="14">
        <f>_xlfn.IFNA(VLOOKUP($Y77,Raw_data_Bowlers_2021!$A$2:$N$111,AF$2,FALSE),0)</f>
        <v>0</v>
      </c>
      <c r="AG77" s="14">
        <f>_xlfn.IFNA(VLOOKUP($Y77,Raw_data_Bowlers_2021!$A$2:$N$111,AG$2,FALSE),0)</f>
        <v>0</v>
      </c>
      <c r="AH77" s="14">
        <f>_xlfn.IFNA(VLOOKUP($Y77,Raw_data_Bowlers_2021!$A$2:$N$111,AH$2,FALSE),0)</f>
        <v>0</v>
      </c>
      <c r="AI77" s="14">
        <f>_xlfn.IFNA(VLOOKUP($Y77,Raw_data_Bowlers_2021!$A$2:$N$111,AI$2,FALSE),0)</f>
        <v>0</v>
      </c>
      <c r="AJ77" s="14">
        <f>_xlfn.IFNA(VLOOKUP($Y77,Raw_data_Bowlers_2021!$A$2:$N$111,AJ$2,FALSE),0)</f>
        <v>0</v>
      </c>
      <c r="AK77" s="14">
        <f>_xlfn.IFNA(VLOOKUP($Y77,Raw_data_Bowlers_2021!$A$2:$N$111,AK$2,FALSE),0)</f>
        <v>0</v>
      </c>
      <c r="AL77" s="14">
        <f>_xlfn.IFNA(VLOOKUP($Y77,Raw_data_Bowlers_2021!$A$2:$N$111,AL$2,FALSE),0)</f>
        <v>0</v>
      </c>
      <c r="AM77" s="13">
        <v>2021</v>
      </c>
      <c r="AN77" s="14">
        <f t="shared" si="1"/>
        <v>74</v>
      </c>
    </row>
    <row r="78" spans="1:40" x14ac:dyDescent="0.25">
      <c r="A78" s="43" t="s">
        <v>136</v>
      </c>
      <c r="B78" s="44">
        <v>0</v>
      </c>
      <c r="C78" s="44">
        <v>0</v>
      </c>
      <c r="D78" s="44">
        <v>0</v>
      </c>
      <c r="E78" s="44">
        <v>0</v>
      </c>
      <c r="F78" s="44">
        <v>0</v>
      </c>
      <c r="G78" s="44">
        <v>0</v>
      </c>
      <c r="H78" s="44">
        <v>0</v>
      </c>
      <c r="I78" s="44">
        <v>0</v>
      </c>
      <c r="J78" s="44">
        <v>0</v>
      </c>
      <c r="K78" s="44">
        <v>0</v>
      </c>
      <c r="L78" s="44">
        <v>0</v>
      </c>
      <c r="M78" s="44">
        <v>0</v>
      </c>
      <c r="N78" s="44">
        <v>2021</v>
      </c>
      <c r="O78" s="45">
        <v>74</v>
      </c>
      <c r="Y78" s="16" t="s">
        <v>110</v>
      </c>
      <c r="Z78" s="14">
        <f>_xlfn.IFNA(VLOOKUP($Y78,Raw_data_Bowlers_2021!$A$2:$N$111,Z$2,FALSE),0)</f>
        <v>0</v>
      </c>
      <c r="AA78" s="14">
        <f>_xlfn.IFNA(VLOOKUP($Y78,Raw_data_Bowlers_2021!$A$2:$N$111,AA$2,FALSE),0)</f>
        <v>0</v>
      </c>
      <c r="AB78" s="14">
        <f>_xlfn.IFNA(VLOOKUP($Y78,Raw_data_Bowlers_2021!$A$2:$N$111,AB$2,FALSE),0)</f>
        <v>0</v>
      </c>
      <c r="AC78" s="14">
        <f>_xlfn.IFNA(VLOOKUP($Y78,Raw_data_Bowlers_2021!$A$2:$N$111,AC$2,FALSE),0)</f>
        <v>0</v>
      </c>
      <c r="AD78" s="14">
        <f>_xlfn.IFNA(VLOOKUP($Y78,Raw_data_Bowlers_2021!$A$2:$N$111,AD$2,FALSE),0)</f>
        <v>0</v>
      </c>
      <c r="AE78" s="14">
        <f>_xlfn.IFNA(VLOOKUP($Y78,Raw_data_Bowlers_2021!$A$2:$N$111,AE$2,FALSE),0)</f>
        <v>0</v>
      </c>
      <c r="AF78" s="14">
        <f>_xlfn.IFNA(VLOOKUP($Y78,Raw_data_Bowlers_2021!$A$2:$N$111,AF$2,FALSE),0)</f>
        <v>0</v>
      </c>
      <c r="AG78" s="14">
        <f>_xlfn.IFNA(VLOOKUP($Y78,Raw_data_Bowlers_2021!$A$2:$N$111,AG$2,FALSE),0)</f>
        <v>0</v>
      </c>
      <c r="AH78" s="14">
        <f>_xlfn.IFNA(VLOOKUP($Y78,Raw_data_Bowlers_2021!$A$2:$N$111,AH$2,FALSE),0)</f>
        <v>0</v>
      </c>
      <c r="AI78" s="14">
        <f>_xlfn.IFNA(VLOOKUP($Y78,Raw_data_Bowlers_2021!$A$2:$N$111,AI$2,FALSE),0)</f>
        <v>0</v>
      </c>
      <c r="AJ78" s="14">
        <f>_xlfn.IFNA(VLOOKUP($Y78,Raw_data_Bowlers_2021!$A$2:$N$111,AJ$2,FALSE),0)</f>
        <v>0</v>
      </c>
      <c r="AK78" s="14">
        <f>_xlfn.IFNA(VLOOKUP($Y78,Raw_data_Bowlers_2021!$A$2:$N$111,AK$2,FALSE),0)</f>
        <v>0</v>
      </c>
      <c r="AL78" s="14">
        <f>_xlfn.IFNA(VLOOKUP($Y78,Raw_data_Bowlers_2021!$A$2:$N$111,AL$2,FALSE),0)</f>
        <v>0</v>
      </c>
      <c r="AM78" s="16">
        <v>2021</v>
      </c>
      <c r="AN78" s="14">
        <f t="shared" si="1"/>
        <v>75</v>
      </c>
    </row>
    <row r="79" spans="1:40" x14ac:dyDescent="0.25">
      <c r="A79" s="43" t="s">
        <v>110</v>
      </c>
      <c r="B79" s="44">
        <v>0</v>
      </c>
      <c r="C79" s="44">
        <v>0</v>
      </c>
      <c r="D79" s="44">
        <v>0</v>
      </c>
      <c r="E79" s="44">
        <v>0</v>
      </c>
      <c r="F79" s="44">
        <v>0</v>
      </c>
      <c r="G79" s="44">
        <v>0</v>
      </c>
      <c r="H79" s="44">
        <v>0</v>
      </c>
      <c r="I79" s="44">
        <v>0</v>
      </c>
      <c r="J79" s="44">
        <v>0</v>
      </c>
      <c r="K79" s="44">
        <v>0</v>
      </c>
      <c r="L79" s="44">
        <v>0</v>
      </c>
      <c r="M79" s="44">
        <v>0</v>
      </c>
      <c r="N79" s="44">
        <v>2021</v>
      </c>
      <c r="O79" s="45">
        <v>75</v>
      </c>
      <c r="Y79" s="13" t="s">
        <v>111</v>
      </c>
      <c r="Z79" s="14">
        <f>_xlfn.IFNA(VLOOKUP($Y79,Raw_data_Bowlers_2021!$A$2:$N$111,Z$2,FALSE),0)</f>
        <v>0</v>
      </c>
      <c r="AA79" s="14">
        <f>_xlfn.IFNA(VLOOKUP($Y79,Raw_data_Bowlers_2021!$A$2:$N$111,AA$2,FALSE),0)</f>
        <v>0</v>
      </c>
      <c r="AB79" s="14">
        <f>_xlfn.IFNA(VLOOKUP($Y79,Raw_data_Bowlers_2021!$A$2:$N$111,AB$2,FALSE),0)</f>
        <v>0</v>
      </c>
      <c r="AC79" s="14">
        <f>_xlfn.IFNA(VLOOKUP($Y79,Raw_data_Bowlers_2021!$A$2:$N$111,AC$2,FALSE),0)</f>
        <v>0</v>
      </c>
      <c r="AD79" s="14">
        <f>_xlfn.IFNA(VLOOKUP($Y79,Raw_data_Bowlers_2021!$A$2:$N$111,AD$2,FALSE),0)</f>
        <v>0</v>
      </c>
      <c r="AE79" s="14">
        <f>_xlfn.IFNA(VLOOKUP($Y79,Raw_data_Bowlers_2021!$A$2:$N$111,AE$2,FALSE),0)</f>
        <v>0</v>
      </c>
      <c r="AF79" s="14">
        <f>_xlfn.IFNA(VLOOKUP($Y79,Raw_data_Bowlers_2021!$A$2:$N$111,AF$2,FALSE),0)</f>
        <v>0</v>
      </c>
      <c r="AG79" s="14">
        <f>_xlfn.IFNA(VLOOKUP($Y79,Raw_data_Bowlers_2021!$A$2:$N$111,AG$2,FALSE),0)</f>
        <v>0</v>
      </c>
      <c r="AH79" s="14">
        <f>_xlfn.IFNA(VLOOKUP($Y79,Raw_data_Bowlers_2021!$A$2:$N$111,AH$2,FALSE),0)</f>
        <v>0</v>
      </c>
      <c r="AI79" s="14">
        <f>_xlfn.IFNA(VLOOKUP($Y79,Raw_data_Bowlers_2021!$A$2:$N$111,AI$2,FALSE),0)</f>
        <v>0</v>
      </c>
      <c r="AJ79" s="14">
        <f>_xlfn.IFNA(VLOOKUP($Y79,Raw_data_Bowlers_2021!$A$2:$N$111,AJ$2,FALSE),0)</f>
        <v>0</v>
      </c>
      <c r="AK79" s="14">
        <f>_xlfn.IFNA(VLOOKUP($Y79,Raw_data_Bowlers_2021!$A$2:$N$111,AK$2,FALSE),0)</f>
        <v>0</v>
      </c>
      <c r="AL79" s="14">
        <f>_xlfn.IFNA(VLOOKUP($Y79,Raw_data_Bowlers_2021!$A$2:$N$111,AL$2,FALSE),0)</f>
        <v>0</v>
      </c>
      <c r="AM79" s="13">
        <v>2021</v>
      </c>
      <c r="AN79" s="14">
        <f t="shared" si="1"/>
        <v>76</v>
      </c>
    </row>
    <row r="80" spans="1:40" x14ac:dyDescent="0.25">
      <c r="A80" s="43" t="s">
        <v>111</v>
      </c>
      <c r="B80" s="44">
        <v>0</v>
      </c>
      <c r="C80" s="44">
        <v>0</v>
      </c>
      <c r="D80" s="44">
        <v>0</v>
      </c>
      <c r="E80" s="44">
        <v>0</v>
      </c>
      <c r="F80" s="44">
        <v>0</v>
      </c>
      <c r="G80" s="44">
        <v>0</v>
      </c>
      <c r="H80" s="44">
        <v>0</v>
      </c>
      <c r="I80" s="44">
        <v>0</v>
      </c>
      <c r="J80" s="44">
        <v>0</v>
      </c>
      <c r="K80" s="44">
        <v>0</v>
      </c>
      <c r="L80" s="44">
        <v>0</v>
      </c>
      <c r="M80" s="44">
        <v>0</v>
      </c>
      <c r="N80" s="44">
        <v>2021</v>
      </c>
      <c r="O80" s="45">
        <v>76</v>
      </c>
      <c r="Y80" s="16" t="s">
        <v>112</v>
      </c>
      <c r="Z80" s="14">
        <f>_xlfn.IFNA(VLOOKUP($Y80,Raw_data_Bowlers_2021!$A$2:$N$111,Z$2,FALSE),0)</f>
        <v>5</v>
      </c>
      <c r="AA80" s="14">
        <f>_xlfn.IFNA(VLOOKUP($Y80,Raw_data_Bowlers_2021!$A$2:$N$111,AA$2,FALSE),0)</f>
        <v>10</v>
      </c>
      <c r="AB80" s="14">
        <f>_xlfn.IFNA(VLOOKUP($Y80,Raw_data_Bowlers_2021!$A$2:$N$111,AB$2,FALSE),0)</f>
        <v>45</v>
      </c>
      <c r="AC80" s="14">
        <f>_xlfn.IFNA(VLOOKUP($Y80,Raw_data_Bowlers_2021!$A$2:$N$111,AC$2,FALSE),0)</f>
        <v>4</v>
      </c>
      <c r="AD80" s="14">
        <f>_xlfn.IFNA(VLOOKUP($Y80,Raw_data_Bowlers_2021!$A$2:$N$111,AD$2,FALSE),0)</f>
        <v>4.5</v>
      </c>
      <c r="AE80" s="14">
        <f>_xlfn.IFNA(VLOOKUP($Y80,Raw_data_Bowlers_2021!$A$2:$N$111,AE$2,FALSE),0)</f>
        <v>11.25</v>
      </c>
      <c r="AF80" s="14">
        <f>_xlfn.IFNA(VLOOKUP($Y80,Raw_data_Bowlers_2021!$A$2:$N$111,AF$2,FALSE),0)</f>
        <v>15</v>
      </c>
      <c r="AG80" s="14">
        <f>_xlfn.IFNA(VLOOKUP($Y80,Raw_data_Bowlers_2021!$A$2:$N$111,AG$2,FALSE),0)</f>
        <v>0</v>
      </c>
      <c r="AH80" s="14">
        <f>_xlfn.IFNA(VLOOKUP($Y80,Raw_data_Bowlers_2021!$A$2:$N$111,AH$2,FALSE),0)</f>
        <v>0</v>
      </c>
      <c r="AI80" s="14">
        <f>_xlfn.IFNA(VLOOKUP($Y80,Raw_data_Bowlers_2021!$A$2:$N$111,AI$2,FALSE),0)</f>
        <v>44533</v>
      </c>
      <c r="AJ80" s="14">
        <f>_xlfn.IFNA(VLOOKUP($Y80,Raw_data_Bowlers_2021!$A$2:$N$111,AJ$2,FALSE),0)</f>
        <v>3</v>
      </c>
      <c r="AK80" s="14">
        <f>_xlfn.IFNA(VLOOKUP($Y80,Raw_data_Bowlers_2021!$A$2:$N$111,AK$2,FALSE),0)</f>
        <v>1</v>
      </c>
      <c r="AL80" s="14">
        <f>_xlfn.IFNA(VLOOKUP($Y80,Raw_data_Bowlers_2021!$A$2:$N$111,AL$2,FALSE),0)</f>
        <v>31</v>
      </c>
      <c r="AM80" s="16">
        <v>2021</v>
      </c>
      <c r="AN80" s="14">
        <f t="shared" si="1"/>
        <v>77</v>
      </c>
    </row>
    <row r="81" spans="1:40" x14ac:dyDescent="0.25">
      <c r="A81" s="43" t="s">
        <v>112</v>
      </c>
      <c r="B81" s="44">
        <v>5</v>
      </c>
      <c r="C81" s="44">
        <v>10</v>
      </c>
      <c r="D81" s="44">
        <v>45</v>
      </c>
      <c r="E81" s="44">
        <v>4</v>
      </c>
      <c r="F81" s="44">
        <v>4.5</v>
      </c>
      <c r="G81" s="44">
        <v>11.25</v>
      </c>
      <c r="H81" s="44">
        <v>15</v>
      </c>
      <c r="I81" s="44">
        <v>0</v>
      </c>
      <c r="J81" s="44">
        <v>0</v>
      </c>
      <c r="K81" s="44">
        <v>3</v>
      </c>
      <c r="L81" s="44">
        <v>1</v>
      </c>
      <c r="M81" s="44">
        <v>31</v>
      </c>
      <c r="N81" s="44">
        <v>2021</v>
      </c>
      <c r="O81" s="45">
        <v>77</v>
      </c>
      <c r="Y81" s="13" t="s">
        <v>137</v>
      </c>
      <c r="Z81" s="14">
        <f>_xlfn.IFNA(VLOOKUP($Y81,Raw_data_Bowlers_2021!$A$2:$N$111,Z$2,FALSE),0)</f>
        <v>4</v>
      </c>
      <c r="AA81" s="14">
        <f>_xlfn.IFNA(VLOOKUP($Y81,Raw_data_Bowlers_2021!$A$2:$N$111,AA$2,FALSE),0)</f>
        <v>7</v>
      </c>
      <c r="AB81" s="14">
        <f>_xlfn.IFNA(VLOOKUP($Y81,Raw_data_Bowlers_2021!$A$2:$N$111,AB$2,FALSE),0)</f>
        <v>47</v>
      </c>
      <c r="AC81" s="14">
        <f>_xlfn.IFNA(VLOOKUP($Y81,Raw_data_Bowlers_2021!$A$2:$N$111,AC$2,FALSE),0)</f>
        <v>1</v>
      </c>
      <c r="AD81" s="14">
        <f>_xlfn.IFNA(VLOOKUP($Y81,Raw_data_Bowlers_2021!$A$2:$N$111,AD$2,FALSE),0)</f>
        <v>6.71</v>
      </c>
      <c r="AE81" s="14">
        <f>_xlfn.IFNA(VLOOKUP($Y81,Raw_data_Bowlers_2021!$A$2:$N$111,AE$2,FALSE),0)</f>
        <v>47</v>
      </c>
      <c r="AF81" s="14">
        <f>_xlfn.IFNA(VLOOKUP($Y81,Raw_data_Bowlers_2021!$A$2:$N$111,AF$2,FALSE),0)</f>
        <v>42</v>
      </c>
      <c r="AG81" s="14">
        <f>_xlfn.IFNA(VLOOKUP($Y81,Raw_data_Bowlers_2021!$A$2:$N$111,AG$2,FALSE),0)</f>
        <v>0</v>
      </c>
      <c r="AH81" s="14">
        <f>_xlfn.IFNA(VLOOKUP($Y81,Raw_data_Bowlers_2021!$A$2:$N$111,AH$2,FALSE),0)</f>
        <v>0</v>
      </c>
      <c r="AI81" s="14">
        <f>_xlfn.IFNA(VLOOKUP($Y81,Raw_data_Bowlers_2021!$A$2:$N$111,AI$2,FALSE),0)</f>
        <v>44562</v>
      </c>
      <c r="AJ81" s="14">
        <f>_xlfn.IFNA(VLOOKUP($Y81,Raw_data_Bowlers_2021!$A$2:$N$111,AJ$2,FALSE),0)</f>
        <v>3</v>
      </c>
      <c r="AK81" s="14">
        <f>_xlfn.IFNA(VLOOKUP($Y81,Raw_data_Bowlers_2021!$A$2:$N$111,AK$2,FALSE),0)</f>
        <v>1</v>
      </c>
      <c r="AL81" s="14">
        <f>_xlfn.IFNA(VLOOKUP($Y81,Raw_data_Bowlers_2021!$A$2:$N$111,AL$2,FALSE),0)</f>
        <v>13</v>
      </c>
      <c r="AM81" s="13">
        <v>2021</v>
      </c>
      <c r="AN81" s="14">
        <f t="shared" si="1"/>
        <v>78</v>
      </c>
    </row>
    <row r="82" spans="1:40" x14ac:dyDescent="0.25">
      <c r="A82" s="43" t="s">
        <v>137</v>
      </c>
      <c r="B82" s="44">
        <v>4</v>
      </c>
      <c r="C82" s="44">
        <v>7</v>
      </c>
      <c r="D82" s="44">
        <v>47</v>
      </c>
      <c r="E82" s="44">
        <v>1</v>
      </c>
      <c r="F82" s="44">
        <v>6.71</v>
      </c>
      <c r="G82" s="44">
        <v>47</v>
      </c>
      <c r="H82" s="44">
        <v>42</v>
      </c>
      <c r="I82" s="44">
        <v>0</v>
      </c>
      <c r="J82" s="44">
        <v>0</v>
      </c>
      <c r="K82" s="44">
        <v>3</v>
      </c>
      <c r="L82" s="44">
        <v>1</v>
      </c>
      <c r="M82" s="44">
        <v>13</v>
      </c>
      <c r="N82" s="44">
        <v>2021</v>
      </c>
      <c r="O82" s="45">
        <v>78</v>
      </c>
      <c r="Y82" s="16" t="s">
        <v>176</v>
      </c>
      <c r="Z82" s="14">
        <f>_xlfn.IFNA(VLOOKUP($Y82,Raw_data_Bowlers_2021!$A$2:$N$111,Z$2,FALSE),0)</f>
        <v>0</v>
      </c>
      <c r="AA82" s="14">
        <f>_xlfn.IFNA(VLOOKUP($Y82,Raw_data_Bowlers_2021!$A$2:$N$111,AA$2,FALSE),0)</f>
        <v>0</v>
      </c>
      <c r="AB82" s="14">
        <f>_xlfn.IFNA(VLOOKUP($Y82,Raw_data_Bowlers_2021!$A$2:$N$111,AB$2,FALSE),0)</f>
        <v>0</v>
      </c>
      <c r="AC82" s="14">
        <f>_xlfn.IFNA(VLOOKUP($Y82,Raw_data_Bowlers_2021!$A$2:$N$111,AC$2,FALSE),0)</f>
        <v>0</v>
      </c>
      <c r="AD82" s="14">
        <f>_xlfn.IFNA(VLOOKUP($Y82,Raw_data_Bowlers_2021!$A$2:$N$111,AD$2,FALSE),0)</f>
        <v>0</v>
      </c>
      <c r="AE82" s="14">
        <f>_xlfn.IFNA(VLOOKUP($Y82,Raw_data_Bowlers_2021!$A$2:$N$111,AE$2,FALSE),0)</f>
        <v>0</v>
      </c>
      <c r="AF82" s="14">
        <f>_xlfn.IFNA(VLOOKUP($Y82,Raw_data_Bowlers_2021!$A$2:$N$111,AF$2,FALSE),0)</f>
        <v>0</v>
      </c>
      <c r="AG82" s="14">
        <f>_xlfn.IFNA(VLOOKUP($Y82,Raw_data_Bowlers_2021!$A$2:$N$111,AG$2,FALSE),0)</f>
        <v>0</v>
      </c>
      <c r="AH82" s="14">
        <f>_xlfn.IFNA(VLOOKUP($Y82,Raw_data_Bowlers_2021!$A$2:$N$111,AH$2,FALSE),0)</f>
        <v>0</v>
      </c>
      <c r="AI82" s="14">
        <f>_xlfn.IFNA(VLOOKUP($Y82,Raw_data_Bowlers_2021!$A$2:$N$111,AI$2,FALSE),0)</f>
        <v>0</v>
      </c>
      <c r="AJ82" s="14">
        <f>_xlfn.IFNA(VLOOKUP($Y82,Raw_data_Bowlers_2021!$A$2:$N$111,AJ$2,FALSE),0)</f>
        <v>0</v>
      </c>
      <c r="AK82" s="14">
        <f>_xlfn.IFNA(VLOOKUP($Y82,Raw_data_Bowlers_2021!$A$2:$N$111,AK$2,FALSE),0)</f>
        <v>0</v>
      </c>
      <c r="AL82" s="14">
        <f>_xlfn.IFNA(VLOOKUP($Y82,Raw_data_Bowlers_2021!$A$2:$N$111,AL$2,FALSE),0)</f>
        <v>0</v>
      </c>
      <c r="AM82" s="16">
        <v>2021</v>
      </c>
      <c r="AN82" s="14">
        <f t="shared" si="1"/>
        <v>79</v>
      </c>
    </row>
    <row r="83" spans="1:40" x14ac:dyDescent="0.25">
      <c r="A83" s="43" t="s">
        <v>176</v>
      </c>
      <c r="B83" s="44">
        <v>0</v>
      </c>
      <c r="C83" s="44">
        <v>0</v>
      </c>
      <c r="D83" s="44">
        <v>0</v>
      </c>
      <c r="E83" s="44">
        <v>0</v>
      </c>
      <c r="F83" s="44">
        <v>0</v>
      </c>
      <c r="G83" s="44">
        <v>0</v>
      </c>
      <c r="H83" s="44">
        <v>0</v>
      </c>
      <c r="I83" s="44">
        <v>0</v>
      </c>
      <c r="J83" s="44">
        <v>0</v>
      </c>
      <c r="K83" s="44">
        <v>0</v>
      </c>
      <c r="L83" s="44">
        <v>0</v>
      </c>
      <c r="M83" s="44">
        <v>0</v>
      </c>
      <c r="N83" s="44">
        <v>2021</v>
      </c>
      <c r="O83" s="45">
        <v>79</v>
      </c>
      <c r="Y83" s="13" t="s">
        <v>14</v>
      </c>
      <c r="Z83" s="14">
        <f>_xlfn.IFNA(VLOOKUP($Y83,Raw_data_Bowlers_2021!$A$2:$N$111,Z$2,FALSE),0)</f>
        <v>10</v>
      </c>
      <c r="AA83" s="14">
        <f>_xlfn.IFNA(VLOOKUP($Y83,Raw_data_Bowlers_2021!$A$2:$N$111,AA$2,FALSE),0)</f>
        <v>25.2</v>
      </c>
      <c r="AB83" s="14">
        <f>_xlfn.IFNA(VLOOKUP($Y83,Raw_data_Bowlers_2021!$A$2:$N$111,AB$2,FALSE),0)</f>
        <v>161</v>
      </c>
      <c r="AC83" s="14">
        <f>_xlfn.IFNA(VLOOKUP($Y83,Raw_data_Bowlers_2021!$A$2:$N$111,AC$2,FALSE),0)</f>
        <v>6</v>
      </c>
      <c r="AD83" s="14">
        <f>_xlfn.IFNA(VLOOKUP($Y83,Raw_data_Bowlers_2021!$A$2:$N$111,AD$2,FALSE),0)</f>
        <v>6.36</v>
      </c>
      <c r="AE83" s="14">
        <f>_xlfn.IFNA(VLOOKUP($Y83,Raw_data_Bowlers_2021!$A$2:$N$111,AE$2,FALSE),0)</f>
        <v>26.83</v>
      </c>
      <c r="AF83" s="14">
        <f>_xlfn.IFNA(VLOOKUP($Y83,Raw_data_Bowlers_2021!$A$2:$N$111,AF$2,FALSE),0)</f>
        <v>25.33</v>
      </c>
      <c r="AG83" s="14">
        <f>_xlfn.IFNA(VLOOKUP($Y83,Raw_data_Bowlers_2021!$A$2:$N$111,AG$2,FALSE),0)</f>
        <v>0</v>
      </c>
      <c r="AH83" s="14">
        <f>_xlfn.IFNA(VLOOKUP($Y83,Raw_data_Bowlers_2021!$A$2:$N$111,AH$2,FALSE),0)</f>
        <v>0</v>
      </c>
      <c r="AI83" s="14">
        <f>_xlfn.IFNA(VLOOKUP($Y83,Raw_data_Bowlers_2021!$A$2:$N$111,AI$2,FALSE),0)</f>
        <v>44380</v>
      </c>
      <c r="AJ83" s="14">
        <f>_xlfn.IFNA(VLOOKUP($Y83,Raw_data_Bowlers_2021!$A$2:$N$111,AJ$2,FALSE),0)</f>
        <v>3</v>
      </c>
      <c r="AK83" s="14">
        <f>_xlfn.IFNA(VLOOKUP($Y83,Raw_data_Bowlers_2021!$A$2:$N$111,AK$2,FALSE),0)</f>
        <v>8</v>
      </c>
      <c r="AL83" s="14">
        <f>_xlfn.IFNA(VLOOKUP($Y83,Raw_data_Bowlers_2021!$A$2:$N$111,AL$2,FALSE),0)</f>
        <v>51</v>
      </c>
      <c r="AM83" s="13">
        <v>2021</v>
      </c>
      <c r="AN83" s="14">
        <f t="shared" si="1"/>
        <v>80</v>
      </c>
    </row>
    <row r="84" spans="1:40" x14ac:dyDescent="0.25">
      <c r="A84" s="43" t="s">
        <v>14</v>
      </c>
      <c r="B84" s="44">
        <v>10</v>
      </c>
      <c r="C84" s="44">
        <v>25.2</v>
      </c>
      <c r="D84" s="44">
        <v>161</v>
      </c>
      <c r="E84" s="44">
        <v>6</v>
      </c>
      <c r="F84" s="44">
        <v>6.36</v>
      </c>
      <c r="G84" s="44">
        <v>26.83</v>
      </c>
      <c r="H84" s="44">
        <v>25.33</v>
      </c>
      <c r="I84" s="44">
        <v>0</v>
      </c>
      <c r="J84" s="44">
        <v>0</v>
      </c>
      <c r="K84" s="44">
        <v>3</v>
      </c>
      <c r="L84" s="44">
        <v>8</v>
      </c>
      <c r="M84" s="44">
        <v>51</v>
      </c>
      <c r="N84" s="44">
        <v>2021</v>
      </c>
      <c r="O84" s="45">
        <v>80</v>
      </c>
      <c r="Y84" s="16" t="s">
        <v>177</v>
      </c>
      <c r="Z84" s="14">
        <f>_xlfn.IFNA(VLOOKUP($Y84,Raw_data_Bowlers_2021!$A$2:$N$111,Z$2,FALSE),0)</f>
        <v>3</v>
      </c>
      <c r="AA84" s="14">
        <f>_xlfn.IFNA(VLOOKUP($Y84,Raw_data_Bowlers_2021!$A$2:$N$111,AA$2,FALSE),0)</f>
        <v>8</v>
      </c>
      <c r="AB84" s="14">
        <f>_xlfn.IFNA(VLOOKUP($Y84,Raw_data_Bowlers_2021!$A$2:$N$111,AB$2,FALSE),0)</f>
        <v>86</v>
      </c>
      <c r="AC84" s="14">
        <f>_xlfn.IFNA(VLOOKUP($Y84,Raw_data_Bowlers_2021!$A$2:$N$111,AC$2,FALSE),0)</f>
        <v>2</v>
      </c>
      <c r="AD84" s="14">
        <f>_xlfn.IFNA(VLOOKUP($Y84,Raw_data_Bowlers_2021!$A$2:$N$111,AD$2,FALSE),0)</f>
        <v>10.75</v>
      </c>
      <c r="AE84" s="14">
        <f>_xlfn.IFNA(VLOOKUP($Y84,Raw_data_Bowlers_2021!$A$2:$N$111,AE$2,FALSE),0)</f>
        <v>43</v>
      </c>
      <c r="AF84" s="14">
        <f>_xlfn.IFNA(VLOOKUP($Y84,Raw_data_Bowlers_2021!$A$2:$N$111,AF$2,FALSE),0)</f>
        <v>24</v>
      </c>
      <c r="AG84" s="14">
        <f>_xlfn.IFNA(VLOOKUP($Y84,Raw_data_Bowlers_2021!$A$2:$N$111,AG$2,FALSE),0)</f>
        <v>0</v>
      </c>
      <c r="AH84" s="14">
        <f>_xlfn.IFNA(VLOOKUP($Y84,Raw_data_Bowlers_2021!$A$2:$N$111,AH$2,FALSE),0)</f>
        <v>0</v>
      </c>
      <c r="AI84" s="14">
        <f>_xlfn.IFNA(VLOOKUP($Y84,Raw_data_Bowlers_2021!$A$2:$N$111,AI$2,FALSE),0)</f>
        <v>11720</v>
      </c>
      <c r="AJ84" s="14">
        <f>_xlfn.IFNA(VLOOKUP($Y84,Raw_data_Bowlers_2021!$A$2:$N$111,AJ$2,FALSE),0)</f>
        <v>8</v>
      </c>
      <c r="AK84" s="14">
        <f>_xlfn.IFNA(VLOOKUP($Y84,Raw_data_Bowlers_2021!$A$2:$N$111,AK$2,FALSE),0)</f>
        <v>5</v>
      </c>
      <c r="AL84" s="14">
        <f>_xlfn.IFNA(VLOOKUP($Y84,Raw_data_Bowlers_2021!$A$2:$N$111,AL$2,FALSE),0)</f>
        <v>13</v>
      </c>
      <c r="AM84" s="16">
        <v>2021</v>
      </c>
      <c r="AN84" s="14">
        <f t="shared" si="1"/>
        <v>81</v>
      </c>
    </row>
    <row r="85" spans="1:40" x14ac:dyDescent="0.25">
      <c r="A85" s="43" t="s">
        <v>177</v>
      </c>
      <c r="B85" s="44">
        <v>3</v>
      </c>
      <c r="C85" s="44">
        <v>8</v>
      </c>
      <c r="D85" s="44">
        <v>86</v>
      </c>
      <c r="E85" s="44">
        <v>2</v>
      </c>
      <c r="F85" s="44">
        <v>10.75</v>
      </c>
      <c r="G85" s="44">
        <v>43</v>
      </c>
      <c r="H85" s="44">
        <v>24</v>
      </c>
      <c r="I85" s="44">
        <v>0</v>
      </c>
      <c r="J85" s="44">
        <v>0</v>
      </c>
      <c r="K85" s="44">
        <v>8</v>
      </c>
      <c r="L85" s="44">
        <v>5</v>
      </c>
      <c r="M85" s="44">
        <v>13</v>
      </c>
      <c r="N85" s="44">
        <v>2021</v>
      </c>
      <c r="O85" s="45">
        <v>81</v>
      </c>
      <c r="Y85" s="13" t="s">
        <v>113</v>
      </c>
      <c r="Z85" s="14">
        <f>_xlfn.IFNA(VLOOKUP($Y85,Raw_data_Bowlers_2021!$A$2:$N$111,Z$2,FALSE),0)</f>
        <v>14</v>
      </c>
      <c r="AA85" s="14">
        <f>_xlfn.IFNA(VLOOKUP($Y85,Raw_data_Bowlers_2021!$A$2:$N$111,AA$2,FALSE),0)</f>
        <v>52.4</v>
      </c>
      <c r="AB85" s="14">
        <f>_xlfn.IFNA(VLOOKUP($Y85,Raw_data_Bowlers_2021!$A$2:$N$111,AB$2,FALSE),0)</f>
        <v>395</v>
      </c>
      <c r="AC85" s="14">
        <f>_xlfn.IFNA(VLOOKUP($Y85,Raw_data_Bowlers_2021!$A$2:$N$111,AC$2,FALSE),0)</f>
        <v>19</v>
      </c>
      <c r="AD85" s="14">
        <f>_xlfn.IFNA(VLOOKUP($Y85,Raw_data_Bowlers_2021!$A$2:$N$111,AD$2,FALSE),0)</f>
        <v>7.5</v>
      </c>
      <c r="AE85" s="14">
        <f>_xlfn.IFNA(VLOOKUP($Y85,Raw_data_Bowlers_2021!$A$2:$N$111,AE$2,FALSE),0)</f>
        <v>20.79</v>
      </c>
      <c r="AF85" s="14">
        <f>_xlfn.IFNA(VLOOKUP($Y85,Raw_data_Bowlers_2021!$A$2:$N$111,AF$2,FALSE),0)</f>
        <v>16.63</v>
      </c>
      <c r="AG85" s="14">
        <f>_xlfn.IFNA(VLOOKUP($Y85,Raw_data_Bowlers_2021!$A$2:$N$111,AG$2,FALSE),0)</f>
        <v>0</v>
      </c>
      <c r="AH85" s="14">
        <f>_xlfn.IFNA(VLOOKUP($Y85,Raw_data_Bowlers_2021!$A$2:$N$111,AH$2,FALSE),0)</f>
        <v>0</v>
      </c>
      <c r="AI85" s="14">
        <f>_xlfn.IFNA(VLOOKUP($Y85,Raw_data_Bowlers_2021!$A$2:$N$111,AI$2,FALSE),0)</f>
        <v>44256</v>
      </c>
      <c r="AJ85" s="14">
        <f>_xlfn.IFNA(VLOOKUP($Y85,Raw_data_Bowlers_2021!$A$2:$N$111,AJ$2,FALSE),0)</f>
        <v>44</v>
      </c>
      <c r="AK85" s="14">
        <f>_xlfn.IFNA(VLOOKUP($Y85,Raw_data_Bowlers_2021!$A$2:$N$111,AK$2,FALSE),0)</f>
        <v>14</v>
      </c>
      <c r="AL85" s="14">
        <f>_xlfn.IFNA(VLOOKUP($Y85,Raw_data_Bowlers_2021!$A$2:$N$111,AL$2,FALSE),0)</f>
        <v>146</v>
      </c>
      <c r="AM85" s="13">
        <v>2021</v>
      </c>
      <c r="AN85" s="14">
        <f t="shared" si="1"/>
        <v>82</v>
      </c>
    </row>
    <row r="86" spans="1:40" x14ac:dyDescent="0.25">
      <c r="A86" s="43" t="s">
        <v>113</v>
      </c>
      <c r="B86" s="44">
        <v>14</v>
      </c>
      <c r="C86" s="44">
        <v>52.4</v>
      </c>
      <c r="D86" s="44">
        <v>395</v>
      </c>
      <c r="E86" s="44">
        <v>19</v>
      </c>
      <c r="F86" s="44">
        <v>7.5</v>
      </c>
      <c r="G86" s="44">
        <v>20.79</v>
      </c>
      <c r="H86" s="44">
        <v>16.63</v>
      </c>
      <c r="I86" s="44">
        <v>0</v>
      </c>
      <c r="J86" s="44">
        <v>0</v>
      </c>
      <c r="K86" s="44">
        <v>44</v>
      </c>
      <c r="L86" s="44">
        <v>14</v>
      </c>
      <c r="M86" s="44">
        <v>146</v>
      </c>
      <c r="N86" s="44">
        <v>2021</v>
      </c>
      <c r="O86" s="45">
        <v>82</v>
      </c>
      <c r="Y86" s="16" t="s">
        <v>155</v>
      </c>
      <c r="Z86" s="14">
        <f>_xlfn.IFNA(VLOOKUP($Y86,Raw_data_Bowlers_2021!$A$2:$N$111,Z$2,FALSE),0)</f>
        <v>15</v>
      </c>
      <c r="AA86" s="14">
        <f>_xlfn.IFNA(VLOOKUP($Y86,Raw_data_Bowlers_2021!$A$2:$N$111,AA$2,FALSE),0)</f>
        <v>52</v>
      </c>
      <c r="AB86" s="14">
        <f>_xlfn.IFNA(VLOOKUP($Y86,Raw_data_Bowlers_2021!$A$2:$N$111,AB$2,FALSE),0)</f>
        <v>353</v>
      </c>
      <c r="AC86" s="14">
        <f>_xlfn.IFNA(VLOOKUP($Y86,Raw_data_Bowlers_2021!$A$2:$N$111,AC$2,FALSE),0)</f>
        <v>11</v>
      </c>
      <c r="AD86" s="14">
        <f>_xlfn.IFNA(VLOOKUP($Y86,Raw_data_Bowlers_2021!$A$2:$N$111,AD$2,FALSE),0)</f>
        <v>6.79</v>
      </c>
      <c r="AE86" s="14">
        <f>_xlfn.IFNA(VLOOKUP($Y86,Raw_data_Bowlers_2021!$A$2:$N$111,AE$2,FALSE),0)</f>
        <v>32.090000000000003</v>
      </c>
      <c r="AF86" s="14">
        <f>_xlfn.IFNA(VLOOKUP($Y86,Raw_data_Bowlers_2021!$A$2:$N$111,AF$2,FALSE),0)</f>
        <v>28.36</v>
      </c>
      <c r="AG86" s="14">
        <f>_xlfn.IFNA(VLOOKUP($Y86,Raw_data_Bowlers_2021!$A$2:$N$111,AG$2,FALSE),0)</f>
        <v>0</v>
      </c>
      <c r="AH86" s="14">
        <f>_xlfn.IFNA(VLOOKUP($Y86,Raw_data_Bowlers_2021!$A$2:$N$111,AH$2,FALSE),0)</f>
        <v>0</v>
      </c>
      <c r="AI86" s="14">
        <f>_xlfn.IFNA(VLOOKUP($Y86,Raw_data_Bowlers_2021!$A$2:$N$111,AI$2,FALSE),0)</f>
        <v>46447</v>
      </c>
      <c r="AJ86" s="14">
        <f>_xlfn.IFNA(VLOOKUP($Y86,Raw_data_Bowlers_2021!$A$2:$N$111,AJ$2,FALSE),0)</f>
        <v>44</v>
      </c>
      <c r="AK86" s="14">
        <f>_xlfn.IFNA(VLOOKUP($Y86,Raw_data_Bowlers_2021!$A$2:$N$111,AK$2,FALSE),0)</f>
        <v>6</v>
      </c>
      <c r="AL86" s="14">
        <f>_xlfn.IFNA(VLOOKUP($Y86,Raw_data_Bowlers_2021!$A$2:$N$111,AL$2,FALSE),0)</f>
        <v>147</v>
      </c>
      <c r="AM86" s="16">
        <v>2021</v>
      </c>
      <c r="AN86" s="14">
        <f t="shared" si="1"/>
        <v>83</v>
      </c>
    </row>
    <row r="87" spans="1:40" x14ac:dyDescent="0.25">
      <c r="A87" s="43" t="s">
        <v>155</v>
      </c>
      <c r="B87" s="44">
        <v>15</v>
      </c>
      <c r="C87" s="44">
        <v>52</v>
      </c>
      <c r="D87" s="44">
        <v>353</v>
      </c>
      <c r="E87" s="44">
        <v>11</v>
      </c>
      <c r="F87" s="44">
        <v>6.79</v>
      </c>
      <c r="G87" s="44">
        <v>32.090000000000003</v>
      </c>
      <c r="H87" s="44">
        <v>28.36</v>
      </c>
      <c r="I87" s="44">
        <v>0</v>
      </c>
      <c r="J87" s="44">
        <v>0</v>
      </c>
      <c r="K87" s="44">
        <v>44</v>
      </c>
      <c r="L87" s="44">
        <v>6</v>
      </c>
      <c r="M87" s="44">
        <v>147</v>
      </c>
      <c r="N87" s="44">
        <v>2021</v>
      </c>
      <c r="O87" s="45">
        <v>83</v>
      </c>
      <c r="Y87" s="13" t="s">
        <v>33</v>
      </c>
      <c r="Z87" s="14">
        <f>_xlfn.IFNA(VLOOKUP($Y87,Raw_data_Bowlers_2021!$A$2:$N$111,Z$2,FALSE),0)</f>
        <v>8</v>
      </c>
      <c r="AA87" s="14">
        <f>_xlfn.IFNA(VLOOKUP($Y87,Raw_data_Bowlers_2021!$A$2:$N$111,AA$2,FALSE),0)</f>
        <v>11.1</v>
      </c>
      <c r="AB87" s="14">
        <f>_xlfn.IFNA(VLOOKUP($Y87,Raw_data_Bowlers_2021!$A$2:$N$111,AB$2,FALSE),0)</f>
        <v>117</v>
      </c>
      <c r="AC87" s="14">
        <f>_xlfn.IFNA(VLOOKUP($Y87,Raw_data_Bowlers_2021!$A$2:$N$111,AC$2,FALSE),0)</f>
        <v>2</v>
      </c>
      <c r="AD87" s="14">
        <f>_xlfn.IFNA(VLOOKUP($Y87,Raw_data_Bowlers_2021!$A$2:$N$111,AD$2,FALSE),0)</f>
        <v>10.48</v>
      </c>
      <c r="AE87" s="14">
        <f>_xlfn.IFNA(VLOOKUP($Y87,Raw_data_Bowlers_2021!$A$2:$N$111,AE$2,FALSE),0)</f>
        <v>58.5</v>
      </c>
      <c r="AF87" s="14">
        <f>_xlfn.IFNA(VLOOKUP($Y87,Raw_data_Bowlers_2021!$A$2:$N$111,AF$2,FALSE),0)</f>
        <v>33.5</v>
      </c>
      <c r="AG87" s="14">
        <f>_xlfn.IFNA(VLOOKUP($Y87,Raw_data_Bowlers_2021!$A$2:$N$111,AG$2,FALSE),0)</f>
        <v>0</v>
      </c>
      <c r="AH87" s="14">
        <f>_xlfn.IFNA(VLOOKUP($Y87,Raw_data_Bowlers_2021!$A$2:$N$111,AH$2,FALSE),0)</f>
        <v>0</v>
      </c>
      <c r="AI87" s="14">
        <f>_xlfn.IFNA(VLOOKUP($Y87,Raw_data_Bowlers_2021!$A$2:$N$111,AI$2,FALSE),0)</f>
        <v>44378</v>
      </c>
      <c r="AJ87" s="14">
        <f>_xlfn.IFNA(VLOOKUP($Y87,Raw_data_Bowlers_2021!$A$2:$N$111,AJ$2,FALSE),0)</f>
        <v>9</v>
      </c>
      <c r="AK87" s="14">
        <f>_xlfn.IFNA(VLOOKUP($Y87,Raw_data_Bowlers_2021!$A$2:$N$111,AK$2,FALSE),0)</f>
        <v>6</v>
      </c>
      <c r="AL87" s="14">
        <f>_xlfn.IFNA(VLOOKUP($Y87,Raw_data_Bowlers_2021!$A$2:$N$111,AL$2,FALSE),0)</f>
        <v>17</v>
      </c>
      <c r="AM87" s="13">
        <v>2021</v>
      </c>
      <c r="AN87" s="14">
        <f t="shared" si="1"/>
        <v>84</v>
      </c>
    </row>
    <row r="88" spans="1:40" x14ac:dyDescent="0.25">
      <c r="A88" s="43" t="s">
        <v>33</v>
      </c>
      <c r="B88" s="44">
        <v>8</v>
      </c>
      <c r="C88" s="44">
        <v>11.1</v>
      </c>
      <c r="D88" s="44">
        <v>117</v>
      </c>
      <c r="E88" s="44">
        <v>2</v>
      </c>
      <c r="F88" s="44">
        <v>10.48</v>
      </c>
      <c r="G88" s="44">
        <v>58.5</v>
      </c>
      <c r="H88" s="44">
        <v>33.5</v>
      </c>
      <c r="I88" s="44">
        <v>0</v>
      </c>
      <c r="J88" s="44">
        <v>0</v>
      </c>
      <c r="K88" s="44">
        <v>9</v>
      </c>
      <c r="L88" s="44">
        <v>6</v>
      </c>
      <c r="M88" s="44">
        <v>17</v>
      </c>
      <c r="N88" s="44">
        <v>2021</v>
      </c>
      <c r="O88" s="45">
        <v>84</v>
      </c>
      <c r="Y88" s="16" t="s">
        <v>15</v>
      </c>
      <c r="Z88" s="14">
        <f>_xlfn.IFNA(VLOOKUP($Y88,Raw_data_Bowlers_2021!$A$2:$N$111,Z$2,FALSE),0)</f>
        <v>0</v>
      </c>
      <c r="AA88" s="14">
        <f>_xlfn.IFNA(VLOOKUP($Y88,Raw_data_Bowlers_2021!$A$2:$N$111,AA$2,FALSE),0)</f>
        <v>0</v>
      </c>
      <c r="AB88" s="14">
        <f>_xlfn.IFNA(VLOOKUP($Y88,Raw_data_Bowlers_2021!$A$2:$N$111,AB$2,FALSE),0)</f>
        <v>0</v>
      </c>
      <c r="AC88" s="14">
        <f>_xlfn.IFNA(VLOOKUP($Y88,Raw_data_Bowlers_2021!$A$2:$N$111,AC$2,FALSE),0)</f>
        <v>0</v>
      </c>
      <c r="AD88" s="14">
        <f>_xlfn.IFNA(VLOOKUP($Y88,Raw_data_Bowlers_2021!$A$2:$N$111,AD$2,FALSE),0)</f>
        <v>0</v>
      </c>
      <c r="AE88" s="14">
        <f>_xlfn.IFNA(VLOOKUP($Y88,Raw_data_Bowlers_2021!$A$2:$N$111,AE$2,FALSE),0)</f>
        <v>0</v>
      </c>
      <c r="AF88" s="14">
        <f>_xlfn.IFNA(VLOOKUP($Y88,Raw_data_Bowlers_2021!$A$2:$N$111,AF$2,FALSE),0)</f>
        <v>0</v>
      </c>
      <c r="AG88" s="14">
        <f>_xlfn.IFNA(VLOOKUP($Y88,Raw_data_Bowlers_2021!$A$2:$N$111,AG$2,FALSE),0)</f>
        <v>0</v>
      </c>
      <c r="AH88" s="14">
        <f>_xlfn.IFNA(VLOOKUP($Y88,Raw_data_Bowlers_2021!$A$2:$N$111,AH$2,FALSE),0)</f>
        <v>0</v>
      </c>
      <c r="AI88" s="14">
        <f>_xlfn.IFNA(VLOOKUP($Y88,Raw_data_Bowlers_2021!$A$2:$N$111,AI$2,FALSE),0)</f>
        <v>0</v>
      </c>
      <c r="AJ88" s="14">
        <f>_xlfn.IFNA(VLOOKUP($Y88,Raw_data_Bowlers_2021!$A$2:$N$111,AJ$2,FALSE),0)</f>
        <v>0</v>
      </c>
      <c r="AK88" s="14">
        <f>_xlfn.IFNA(VLOOKUP($Y88,Raw_data_Bowlers_2021!$A$2:$N$111,AK$2,FALSE),0)</f>
        <v>0</v>
      </c>
      <c r="AL88" s="14">
        <f>_xlfn.IFNA(VLOOKUP($Y88,Raw_data_Bowlers_2021!$A$2:$N$111,AL$2,FALSE),0)</f>
        <v>0</v>
      </c>
      <c r="AM88" s="16">
        <v>2021</v>
      </c>
      <c r="AN88" s="14">
        <f t="shared" si="1"/>
        <v>85</v>
      </c>
    </row>
    <row r="89" spans="1:40" x14ac:dyDescent="0.25">
      <c r="A89" s="43" t="s">
        <v>15</v>
      </c>
      <c r="B89" s="44">
        <v>0</v>
      </c>
      <c r="C89" s="44">
        <v>0</v>
      </c>
      <c r="D89" s="44">
        <v>0</v>
      </c>
      <c r="E89" s="44">
        <v>0</v>
      </c>
      <c r="F89" s="44">
        <v>0</v>
      </c>
      <c r="G89" s="44">
        <v>0</v>
      </c>
      <c r="H89" s="44">
        <v>0</v>
      </c>
      <c r="I89" s="44">
        <v>0</v>
      </c>
      <c r="J89" s="44">
        <v>0</v>
      </c>
      <c r="K89" s="44">
        <v>0</v>
      </c>
      <c r="L89" s="44">
        <v>0</v>
      </c>
      <c r="M89" s="44">
        <v>0</v>
      </c>
      <c r="N89" s="44">
        <v>2021</v>
      </c>
      <c r="O89" s="45">
        <v>85</v>
      </c>
      <c r="Y89" s="13" t="s">
        <v>179</v>
      </c>
      <c r="Z89" s="14">
        <f>_xlfn.IFNA(VLOOKUP($Y89,Raw_data_Bowlers_2021!$A$2:$N$111,Z$2,FALSE),0)</f>
        <v>1</v>
      </c>
      <c r="AA89" s="14">
        <f>_xlfn.IFNA(VLOOKUP($Y89,Raw_data_Bowlers_2021!$A$2:$N$111,AA$2,FALSE),0)</f>
        <v>4</v>
      </c>
      <c r="AB89" s="14">
        <f>_xlfn.IFNA(VLOOKUP($Y89,Raw_data_Bowlers_2021!$A$2:$N$111,AB$2,FALSE),0)</f>
        <v>29</v>
      </c>
      <c r="AC89" s="14">
        <f>_xlfn.IFNA(VLOOKUP($Y89,Raw_data_Bowlers_2021!$A$2:$N$111,AC$2,FALSE),0)</f>
        <v>2</v>
      </c>
      <c r="AD89" s="14">
        <f>_xlfn.IFNA(VLOOKUP($Y89,Raw_data_Bowlers_2021!$A$2:$N$111,AD$2,FALSE),0)</f>
        <v>7.25</v>
      </c>
      <c r="AE89" s="14">
        <f>_xlfn.IFNA(VLOOKUP($Y89,Raw_data_Bowlers_2021!$A$2:$N$111,AE$2,FALSE),0)</f>
        <v>14.5</v>
      </c>
      <c r="AF89" s="14">
        <f>_xlfn.IFNA(VLOOKUP($Y89,Raw_data_Bowlers_2021!$A$2:$N$111,AF$2,FALSE),0)</f>
        <v>12</v>
      </c>
      <c r="AG89" s="14">
        <f>_xlfn.IFNA(VLOOKUP($Y89,Raw_data_Bowlers_2021!$A$2:$N$111,AG$2,FALSE),0)</f>
        <v>0</v>
      </c>
      <c r="AH89" s="14">
        <f>_xlfn.IFNA(VLOOKUP($Y89,Raw_data_Bowlers_2021!$A$2:$N$111,AH$2,FALSE),0)</f>
        <v>0</v>
      </c>
      <c r="AI89" s="14">
        <f>_xlfn.IFNA(VLOOKUP($Y89,Raw_data_Bowlers_2021!$A$2:$N$111,AI$2,FALSE),0)</f>
        <v>47150</v>
      </c>
      <c r="AJ89" s="14">
        <f>_xlfn.IFNA(VLOOKUP($Y89,Raw_data_Bowlers_2021!$A$2:$N$111,AJ$2,FALSE),0)</f>
        <v>1</v>
      </c>
      <c r="AK89" s="14">
        <f>_xlfn.IFNA(VLOOKUP($Y89,Raw_data_Bowlers_2021!$A$2:$N$111,AK$2,FALSE),0)</f>
        <v>2</v>
      </c>
      <c r="AL89" s="14">
        <f>_xlfn.IFNA(VLOOKUP($Y89,Raw_data_Bowlers_2021!$A$2:$N$111,AL$2,FALSE),0)</f>
        <v>10</v>
      </c>
      <c r="AM89" s="13">
        <v>2021</v>
      </c>
      <c r="AN89" s="14">
        <f t="shared" si="1"/>
        <v>86</v>
      </c>
    </row>
    <row r="90" spans="1:40" x14ac:dyDescent="0.25">
      <c r="A90" s="43" t="s">
        <v>179</v>
      </c>
      <c r="B90" s="44">
        <v>1</v>
      </c>
      <c r="C90" s="44">
        <v>4</v>
      </c>
      <c r="D90" s="44">
        <v>29</v>
      </c>
      <c r="E90" s="44">
        <v>2</v>
      </c>
      <c r="F90" s="44">
        <v>7.25</v>
      </c>
      <c r="G90" s="44">
        <v>14.5</v>
      </c>
      <c r="H90" s="44">
        <v>12</v>
      </c>
      <c r="I90" s="44">
        <v>0</v>
      </c>
      <c r="J90" s="44">
        <v>0</v>
      </c>
      <c r="K90" s="44">
        <v>1</v>
      </c>
      <c r="L90" s="44">
        <v>2</v>
      </c>
      <c r="M90" s="44">
        <v>10</v>
      </c>
      <c r="N90" s="44">
        <v>2021</v>
      </c>
      <c r="O90" s="45">
        <v>86</v>
      </c>
      <c r="Y90" s="16" t="s">
        <v>138</v>
      </c>
      <c r="Z90" s="14">
        <f>_xlfn.IFNA(VLOOKUP($Y90,Raw_data_Bowlers_2021!$A$2:$N$111,Z$2,FALSE),0)</f>
        <v>14</v>
      </c>
      <c r="AA90" s="14">
        <f>_xlfn.IFNA(VLOOKUP($Y90,Raw_data_Bowlers_2021!$A$2:$N$111,AA$2,FALSE),0)</f>
        <v>51.4</v>
      </c>
      <c r="AB90" s="14">
        <f>_xlfn.IFNA(VLOOKUP($Y90,Raw_data_Bowlers_2021!$A$2:$N$111,AB$2,FALSE),0)</f>
        <v>432</v>
      </c>
      <c r="AC90" s="14">
        <f>_xlfn.IFNA(VLOOKUP($Y90,Raw_data_Bowlers_2021!$A$2:$N$111,AC$2,FALSE),0)</f>
        <v>14</v>
      </c>
      <c r="AD90" s="14">
        <f>_xlfn.IFNA(VLOOKUP($Y90,Raw_data_Bowlers_2021!$A$2:$N$111,AD$2,FALSE),0)</f>
        <v>8.36</v>
      </c>
      <c r="AE90" s="14">
        <f>_xlfn.IFNA(VLOOKUP($Y90,Raw_data_Bowlers_2021!$A$2:$N$111,AE$2,FALSE),0)</f>
        <v>30.86</v>
      </c>
      <c r="AF90" s="14">
        <f>_xlfn.IFNA(VLOOKUP($Y90,Raw_data_Bowlers_2021!$A$2:$N$111,AF$2,FALSE),0)</f>
        <v>22.14</v>
      </c>
      <c r="AG90" s="14">
        <f>_xlfn.IFNA(VLOOKUP($Y90,Raw_data_Bowlers_2021!$A$2:$N$111,AG$2,FALSE),0)</f>
        <v>0</v>
      </c>
      <c r="AH90" s="14">
        <f>_xlfn.IFNA(VLOOKUP($Y90,Raw_data_Bowlers_2021!$A$2:$N$111,AH$2,FALSE),0)</f>
        <v>0</v>
      </c>
      <c r="AI90" s="14">
        <f>_xlfn.IFNA(VLOOKUP($Y90,Raw_data_Bowlers_2021!$A$2:$N$111,AI$2,FALSE),0)</f>
        <v>43891</v>
      </c>
      <c r="AJ90" s="14">
        <f>_xlfn.IFNA(VLOOKUP($Y90,Raw_data_Bowlers_2021!$A$2:$N$111,AJ$2,FALSE),0)</f>
        <v>36</v>
      </c>
      <c r="AK90" s="14">
        <f>_xlfn.IFNA(VLOOKUP($Y90,Raw_data_Bowlers_2021!$A$2:$N$111,AK$2,FALSE),0)</f>
        <v>15</v>
      </c>
      <c r="AL90" s="14">
        <f>_xlfn.IFNA(VLOOKUP($Y90,Raw_data_Bowlers_2021!$A$2:$N$111,AL$2,FALSE),0)</f>
        <v>114</v>
      </c>
      <c r="AM90" s="16">
        <v>2021</v>
      </c>
      <c r="AN90" s="14">
        <f t="shared" si="1"/>
        <v>87</v>
      </c>
    </row>
    <row r="91" spans="1:40" x14ac:dyDescent="0.25">
      <c r="A91" s="43" t="s">
        <v>138</v>
      </c>
      <c r="B91" s="44">
        <v>14</v>
      </c>
      <c r="C91" s="44">
        <v>51.4</v>
      </c>
      <c r="D91" s="44">
        <v>432</v>
      </c>
      <c r="E91" s="44">
        <v>14</v>
      </c>
      <c r="F91" s="44">
        <v>8.36</v>
      </c>
      <c r="G91" s="44">
        <v>30.86</v>
      </c>
      <c r="H91" s="44">
        <v>22.14</v>
      </c>
      <c r="I91" s="44">
        <v>0</v>
      </c>
      <c r="J91" s="44">
        <v>0</v>
      </c>
      <c r="K91" s="44">
        <v>36</v>
      </c>
      <c r="L91" s="44">
        <v>15</v>
      </c>
      <c r="M91" s="44">
        <v>114</v>
      </c>
      <c r="N91" s="44">
        <v>2021</v>
      </c>
      <c r="O91" s="45">
        <v>87</v>
      </c>
      <c r="Y91" s="13" t="s">
        <v>114</v>
      </c>
      <c r="Z91" s="14">
        <f>_xlfn.IFNA(VLOOKUP($Y91,Raw_data_Bowlers_2021!$A$2:$N$111,Z$2,FALSE),0)</f>
        <v>0</v>
      </c>
      <c r="AA91" s="14">
        <f>_xlfn.IFNA(VLOOKUP($Y91,Raw_data_Bowlers_2021!$A$2:$N$111,AA$2,FALSE),0)</f>
        <v>0</v>
      </c>
      <c r="AB91" s="14">
        <f>_xlfn.IFNA(VLOOKUP($Y91,Raw_data_Bowlers_2021!$A$2:$N$111,AB$2,FALSE),0)</f>
        <v>0</v>
      </c>
      <c r="AC91" s="14">
        <f>_xlfn.IFNA(VLOOKUP($Y91,Raw_data_Bowlers_2021!$A$2:$N$111,AC$2,FALSE),0)</f>
        <v>0</v>
      </c>
      <c r="AD91" s="14">
        <f>_xlfn.IFNA(VLOOKUP($Y91,Raw_data_Bowlers_2021!$A$2:$N$111,AD$2,FALSE),0)</f>
        <v>0</v>
      </c>
      <c r="AE91" s="14">
        <f>_xlfn.IFNA(VLOOKUP($Y91,Raw_data_Bowlers_2021!$A$2:$N$111,AE$2,FALSE),0)</f>
        <v>0</v>
      </c>
      <c r="AF91" s="14">
        <f>_xlfn.IFNA(VLOOKUP($Y91,Raw_data_Bowlers_2021!$A$2:$N$111,AF$2,FALSE),0)</f>
        <v>0</v>
      </c>
      <c r="AG91" s="14">
        <f>_xlfn.IFNA(VLOOKUP($Y91,Raw_data_Bowlers_2021!$A$2:$N$111,AG$2,FALSE),0)</f>
        <v>0</v>
      </c>
      <c r="AH91" s="14">
        <f>_xlfn.IFNA(VLOOKUP($Y91,Raw_data_Bowlers_2021!$A$2:$N$111,AH$2,FALSE),0)</f>
        <v>0</v>
      </c>
      <c r="AI91" s="14">
        <f>_xlfn.IFNA(VLOOKUP($Y91,Raw_data_Bowlers_2021!$A$2:$N$111,AI$2,FALSE),0)</f>
        <v>0</v>
      </c>
      <c r="AJ91" s="14">
        <f>_xlfn.IFNA(VLOOKUP($Y91,Raw_data_Bowlers_2021!$A$2:$N$111,AJ$2,FALSE),0)</f>
        <v>0</v>
      </c>
      <c r="AK91" s="14">
        <f>_xlfn.IFNA(VLOOKUP($Y91,Raw_data_Bowlers_2021!$A$2:$N$111,AK$2,FALSE),0)</f>
        <v>0</v>
      </c>
      <c r="AL91" s="14">
        <f>_xlfn.IFNA(VLOOKUP($Y91,Raw_data_Bowlers_2021!$A$2:$N$111,AL$2,FALSE),0)</f>
        <v>0</v>
      </c>
      <c r="AM91" s="13">
        <v>2021</v>
      </c>
      <c r="AN91" s="14">
        <f t="shared" si="1"/>
        <v>88</v>
      </c>
    </row>
    <row r="92" spans="1:40" x14ac:dyDescent="0.25">
      <c r="A92" s="43" t="s">
        <v>114</v>
      </c>
      <c r="B92" s="44">
        <v>0</v>
      </c>
      <c r="C92" s="44">
        <v>0</v>
      </c>
      <c r="D92" s="44">
        <v>0</v>
      </c>
      <c r="E92" s="44">
        <v>0</v>
      </c>
      <c r="F92" s="44">
        <v>0</v>
      </c>
      <c r="G92" s="44">
        <v>0</v>
      </c>
      <c r="H92" s="44">
        <v>0</v>
      </c>
      <c r="I92" s="44">
        <v>0</v>
      </c>
      <c r="J92" s="44">
        <v>0</v>
      </c>
      <c r="K92" s="44">
        <v>0</v>
      </c>
      <c r="L92" s="44">
        <v>0</v>
      </c>
      <c r="M92" s="44">
        <v>0</v>
      </c>
      <c r="N92" s="44">
        <v>2021</v>
      </c>
      <c r="O92" s="45">
        <v>88</v>
      </c>
      <c r="Y92" s="16" t="s">
        <v>59</v>
      </c>
      <c r="Z92" s="14">
        <f>_xlfn.IFNA(VLOOKUP($Y92,Raw_data_Bowlers_2021!$A$2:$N$111,Z$2,FALSE),0)</f>
        <v>2</v>
      </c>
      <c r="AA92" s="14">
        <f>_xlfn.IFNA(VLOOKUP($Y92,Raw_data_Bowlers_2021!$A$2:$N$111,AA$2,FALSE),0)</f>
        <v>2</v>
      </c>
      <c r="AB92" s="14">
        <f>_xlfn.IFNA(VLOOKUP($Y92,Raw_data_Bowlers_2021!$A$2:$N$111,AB$2,FALSE),0)</f>
        <v>12</v>
      </c>
      <c r="AC92" s="14">
        <f>_xlfn.IFNA(VLOOKUP($Y92,Raw_data_Bowlers_2021!$A$2:$N$111,AC$2,FALSE),0)</f>
        <v>0</v>
      </c>
      <c r="AD92" s="14">
        <f>_xlfn.IFNA(VLOOKUP($Y92,Raw_data_Bowlers_2021!$A$2:$N$111,AD$2,FALSE),0)</f>
        <v>6</v>
      </c>
      <c r="AE92" s="14">
        <f>_xlfn.IFNA(VLOOKUP($Y92,Raw_data_Bowlers_2021!$A$2:$N$111,AE$2,FALSE),0)</f>
        <v>0</v>
      </c>
      <c r="AF92" s="14">
        <f>_xlfn.IFNA(VLOOKUP($Y92,Raw_data_Bowlers_2021!$A$2:$N$111,AF$2,FALSE),0)</f>
        <v>0</v>
      </c>
      <c r="AG92" s="14">
        <f>_xlfn.IFNA(VLOOKUP($Y92,Raw_data_Bowlers_2021!$A$2:$N$111,AG$2,FALSE),0)</f>
        <v>0</v>
      </c>
      <c r="AH92" s="14">
        <f>_xlfn.IFNA(VLOOKUP($Y92,Raw_data_Bowlers_2021!$A$2:$N$111,AH$2,FALSE),0)</f>
        <v>0</v>
      </c>
      <c r="AI92" s="14" t="str">
        <f>_xlfn.IFNA(VLOOKUP($Y92,Raw_data_Bowlers_2021!$A$2:$N$111,AI$2,FALSE),0)</f>
        <v>0/5</v>
      </c>
      <c r="AJ92" s="14">
        <f>_xlfn.IFNA(VLOOKUP($Y92,Raw_data_Bowlers_2021!$A$2:$N$111,AJ$2,FALSE),0)</f>
        <v>1</v>
      </c>
      <c r="AK92" s="14">
        <f>_xlfn.IFNA(VLOOKUP($Y92,Raw_data_Bowlers_2021!$A$2:$N$111,AK$2,FALSE),0)</f>
        <v>0</v>
      </c>
      <c r="AL92" s="14">
        <f>_xlfn.IFNA(VLOOKUP($Y92,Raw_data_Bowlers_2021!$A$2:$N$111,AL$2,FALSE),0)</f>
        <v>5</v>
      </c>
      <c r="AM92" s="16">
        <v>2021</v>
      </c>
      <c r="AN92" s="14">
        <f t="shared" si="1"/>
        <v>89</v>
      </c>
    </row>
    <row r="93" spans="1:40" x14ac:dyDescent="0.25">
      <c r="A93" s="43" t="s">
        <v>59</v>
      </c>
      <c r="B93" s="44">
        <v>2</v>
      </c>
      <c r="C93" s="44">
        <v>2</v>
      </c>
      <c r="D93" s="44">
        <v>12</v>
      </c>
      <c r="E93" s="44">
        <v>0</v>
      </c>
      <c r="F93" s="44">
        <v>6</v>
      </c>
      <c r="G93" s="44">
        <v>0</v>
      </c>
      <c r="H93" s="44">
        <v>0</v>
      </c>
      <c r="I93" s="44">
        <v>0</v>
      </c>
      <c r="J93" s="44">
        <v>0</v>
      </c>
      <c r="K93" s="44">
        <v>1</v>
      </c>
      <c r="L93" s="44">
        <v>0</v>
      </c>
      <c r="M93" s="44">
        <v>5</v>
      </c>
      <c r="N93" s="44">
        <v>2021</v>
      </c>
      <c r="O93" s="45">
        <v>89</v>
      </c>
      <c r="Y93" s="13" t="s">
        <v>156</v>
      </c>
      <c r="Z93" s="14">
        <f>_xlfn.IFNA(VLOOKUP($Y93,Raw_data_Bowlers_2021!$A$2:$N$111,Z$2,FALSE),0)</f>
        <v>2</v>
      </c>
      <c r="AA93" s="14">
        <f>_xlfn.IFNA(VLOOKUP($Y93,Raw_data_Bowlers_2021!$A$2:$N$111,AA$2,FALSE),0)</f>
        <v>4</v>
      </c>
      <c r="AB93" s="14">
        <f>_xlfn.IFNA(VLOOKUP($Y93,Raw_data_Bowlers_2021!$A$2:$N$111,AB$2,FALSE),0)</f>
        <v>52</v>
      </c>
      <c r="AC93" s="14">
        <f>_xlfn.IFNA(VLOOKUP($Y93,Raw_data_Bowlers_2021!$A$2:$N$111,AC$2,FALSE),0)</f>
        <v>0</v>
      </c>
      <c r="AD93" s="14">
        <f>_xlfn.IFNA(VLOOKUP($Y93,Raw_data_Bowlers_2021!$A$2:$N$111,AD$2,FALSE),0)</f>
        <v>13</v>
      </c>
      <c r="AE93" s="14">
        <f>_xlfn.IFNA(VLOOKUP($Y93,Raw_data_Bowlers_2021!$A$2:$N$111,AE$2,FALSE),0)</f>
        <v>0</v>
      </c>
      <c r="AF93" s="14">
        <f>_xlfn.IFNA(VLOOKUP($Y93,Raw_data_Bowlers_2021!$A$2:$N$111,AF$2,FALSE),0)</f>
        <v>0</v>
      </c>
      <c r="AG93" s="14">
        <f>_xlfn.IFNA(VLOOKUP($Y93,Raw_data_Bowlers_2021!$A$2:$N$111,AG$2,FALSE),0)</f>
        <v>0</v>
      </c>
      <c r="AH93" s="14">
        <f>_xlfn.IFNA(VLOOKUP($Y93,Raw_data_Bowlers_2021!$A$2:$N$111,AH$2,FALSE),0)</f>
        <v>0</v>
      </c>
      <c r="AI93" s="14" t="str">
        <f>_xlfn.IFNA(VLOOKUP($Y93,Raw_data_Bowlers_2021!$A$2:$N$111,AI$2,FALSE),0)</f>
        <v>0/25</v>
      </c>
      <c r="AJ93" s="14">
        <f>_xlfn.IFNA(VLOOKUP($Y93,Raw_data_Bowlers_2021!$A$2:$N$111,AJ$2,FALSE),0)</f>
        <v>5</v>
      </c>
      <c r="AK93" s="14">
        <f>_xlfn.IFNA(VLOOKUP($Y93,Raw_data_Bowlers_2021!$A$2:$N$111,AK$2,FALSE),0)</f>
        <v>3</v>
      </c>
      <c r="AL93" s="14">
        <f>_xlfn.IFNA(VLOOKUP($Y93,Raw_data_Bowlers_2021!$A$2:$N$111,AL$2,FALSE),0)</f>
        <v>5</v>
      </c>
      <c r="AM93" s="13">
        <v>2021</v>
      </c>
      <c r="AN93" s="14">
        <f t="shared" si="1"/>
        <v>90</v>
      </c>
    </row>
    <row r="94" spans="1:40" x14ac:dyDescent="0.25">
      <c r="A94" s="43" t="s">
        <v>156</v>
      </c>
      <c r="B94" s="44">
        <v>2</v>
      </c>
      <c r="C94" s="44">
        <v>4</v>
      </c>
      <c r="D94" s="44">
        <v>52</v>
      </c>
      <c r="E94" s="44">
        <v>0</v>
      </c>
      <c r="F94" s="44">
        <v>13</v>
      </c>
      <c r="G94" s="44">
        <v>0</v>
      </c>
      <c r="H94" s="44">
        <v>0</v>
      </c>
      <c r="I94" s="44">
        <v>0</v>
      </c>
      <c r="J94" s="44">
        <v>0</v>
      </c>
      <c r="K94" s="44">
        <v>5</v>
      </c>
      <c r="L94" s="44">
        <v>3</v>
      </c>
      <c r="M94" s="44">
        <v>5</v>
      </c>
      <c r="N94" s="44">
        <v>2021</v>
      </c>
      <c r="O94" s="45">
        <v>90</v>
      </c>
      <c r="Y94" s="16" t="s">
        <v>89</v>
      </c>
      <c r="Z94" s="14">
        <f>_xlfn.IFNA(VLOOKUP($Y94,Raw_data_Bowlers_2021!$A$2:$N$111,Z$2,FALSE),0)</f>
        <v>5</v>
      </c>
      <c r="AA94" s="14">
        <f>_xlfn.IFNA(VLOOKUP($Y94,Raw_data_Bowlers_2021!$A$2:$N$111,AA$2,FALSE),0)</f>
        <v>20</v>
      </c>
      <c r="AB94" s="14">
        <f>_xlfn.IFNA(VLOOKUP($Y94,Raw_data_Bowlers_2021!$A$2:$N$111,AB$2,FALSE),0)</f>
        <v>127</v>
      </c>
      <c r="AC94" s="14">
        <f>_xlfn.IFNA(VLOOKUP($Y94,Raw_data_Bowlers_2021!$A$2:$N$111,AC$2,FALSE),0)</f>
        <v>7</v>
      </c>
      <c r="AD94" s="14">
        <f>_xlfn.IFNA(VLOOKUP($Y94,Raw_data_Bowlers_2021!$A$2:$N$111,AD$2,FALSE),0)</f>
        <v>6.35</v>
      </c>
      <c r="AE94" s="14">
        <f>_xlfn.IFNA(VLOOKUP($Y94,Raw_data_Bowlers_2021!$A$2:$N$111,AE$2,FALSE),0)</f>
        <v>18.14</v>
      </c>
      <c r="AF94" s="14">
        <f>_xlfn.IFNA(VLOOKUP($Y94,Raw_data_Bowlers_2021!$A$2:$N$111,AF$2,FALSE),0)</f>
        <v>17.14</v>
      </c>
      <c r="AG94" s="14">
        <f>_xlfn.IFNA(VLOOKUP($Y94,Raw_data_Bowlers_2021!$A$2:$N$111,AG$2,FALSE),0)</f>
        <v>1</v>
      </c>
      <c r="AH94" s="14">
        <f>_xlfn.IFNA(VLOOKUP($Y94,Raw_data_Bowlers_2021!$A$2:$N$111,AH$2,FALSE),0)</f>
        <v>0</v>
      </c>
      <c r="AI94" s="14">
        <f>_xlfn.IFNA(VLOOKUP($Y94,Raw_data_Bowlers_2021!$A$2:$N$111,AI$2,FALSE),0)</f>
        <v>41730</v>
      </c>
      <c r="AJ94" s="14">
        <f>_xlfn.IFNA(VLOOKUP($Y94,Raw_data_Bowlers_2021!$A$2:$N$111,AJ$2,FALSE),0)</f>
        <v>15</v>
      </c>
      <c r="AK94" s="14">
        <f>_xlfn.IFNA(VLOOKUP($Y94,Raw_data_Bowlers_2021!$A$2:$N$111,AK$2,FALSE),0)</f>
        <v>2</v>
      </c>
      <c r="AL94" s="14">
        <f>_xlfn.IFNA(VLOOKUP($Y94,Raw_data_Bowlers_2021!$A$2:$N$111,AL$2,FALSE),0)</f>
        <v>54</v>
      </c>
      <c r="AM94" s="16">
        <v>2021</v>
      </c>
      <c r="AN94" s="14">
        <f t="shared" si="1"/>
        <v>91</v>
      </c>
    </row>
    <row r="95" spans="1:40" x14ac:dyDescent="0.25">
      <c r="A95" s="43" t="s">
        <v>89</v>
      </c>
      <c r="B95" s="44">
        <v>5</v>
      </c>
      <c r="C95" s="44">
        <v>20</v>
      </c>
      <c r="D95" s="44">
        <v>127</v>
      </c>
      <c r="E95" s="44">
        <v>7</v>
      </c>
      <c r="F95" s="44">
        <v>6.35</v>
      </c>
      <c r="G95" s="44">
        <v>18.14</v>
      </c>
      <c r="H95" s="44">
        <v>17.14</v>
      </c>
      <c r="I95" s="44">
        <v>1</v>
      </c>
      <c r="J95" s="44">
        <v>0</v>
      </c>
      <c r="K95" s="44">
        <v>15</v>
      </c>
      <c r="L95" s="44">
        <v>2</v>
      </c>
      <c r="M95" s="44">
        <v>54</v>
      </c>
      <c r="N95" s="44">
        <v>2021</v>
      </c>
      <c r="O95" s="45">
        <v>91</v>
      </c>
      <c r="Y95" s="13" t="s">
        <v>196</v>
      </c>
      <c r="Z95" s="14">
        <f>_xlfn.IFNA(VLOOKUP($Y95,Raw_data_Bowlers_2021!$A$2:$N$111,Z$2,FALSE),0)</f>
        <v>3</v>
      </c>
      <c r="AA95" s="14">
        <f>_xlfn.IFNA(VLOOKUP($Y95,Raw_data_Bowlers_2021!$A$2:$N$111,AA$2,FALSE),0)</f>
        <v>11</v>
      </c>
      <c r="AB95" s="14">
        <f>_xlfn.IFNA(VLOOKUP($Y95,Raw_data_Bowlers_2021!$A$2:$N$111,AB$2,FALSE),0)</f>
        <v>90</v>
      </c>
      <c r="AC95" s="14">
        <f>_xlfn.IFNA(VLOOKUP($Y95,Raw_data_Bowlers_2021!$A$2:$N$111,AC$2,FALSE),0)</f>
        <v>1</v>
      </c>
      <c r="AD95" s="14">
        <f>_xlfn.IFNA(VLOOKUP($Y95,Raw_data_Bowlers_2021!$A$2:$N$111,AD$2,FALSE),0)</f>
        <v>8.18</v>
      </c>
      <c r="AE95" s="14">
        <f>_xlfn.IFNA(VLOOKUP($Y95,Raw_data_Bowlers_2021!$A$2:$N$111,AE$2,FALSE),0)</f>
        <v>90</v>
      </c>
      <c r="AF95" s="14">
        <f>_xlfn.IFNA(VLOOKUP($Y95,Raw_data_Bowlers_2021!$A$2:$N$111,AF$2,FALSE),0)</f>
        <v>66</v>
      </c>
      <c r="AG95" s="14">
        <f>_xlfn.IFNA(VLOOKUP($Y95,Raw_data_Bowlers_2021!$A$2:$N$111,AG$2,FALSE),0)</f>
        <v>0</v>
      </c>
      <c r="AH95" s="14">
        <f>_xlfn.IFNA(VLOOKUP($Y95,Raw_data_Bowlers_2021!$A$2:$N$111,AH$2,FALSE),0)</f>
        <v>0</v>
      </c>
      <c r="AI95" s="14">
        <f>_xlfn.IFNA(VLOOKUP($Y95,Raw_data_Bowlers_2021!$A$2:$N$111,AI$2,FALSE),0)</f>
        <v>44531</v>
      </c>
      <c r="AJ95" s="14">
        <f>_xlfn.IFNA(VLOOKUP($Y95,Raw_data_Bowlers_2021!$A$2:$N$111,AJ$2,FALSE),0)</f>
        <v>7</v>
      </c>
      <c r="AK95" s="14">
        <f>_xlfn.IFNA(VLOOKUP($Y95,Raw_data_Bowlers_2021!$A$2:$N$111,AK$2,FALSE),0)</f>
        <v>4</v>
      </c>
      <c r="AL95" s="14">
        <f>_xlfn.IFNA(VLOOKUP($Y95,Raw_data_Bowlers_2021!$A$2:$N$111,AL$2,FALSE),0)</f>
        <v>24</v>
      </c>
      <c r="AM95" s="13">
        <v>2021</v>
      </c>
      <c r="AN95" s="14">
        <f t="shared" si="1"/>
        <v>92</v>
      </c>
    </row>
    <row r="96" spans="1:40" x14ac:dyDescent="0.25">
      <c r="A96" s="43" t="s">
        <v>196</v>
      </c>
      <c r="B96" s="44">
        <v>3</v>
      </c>
      <c r="C96" s="44">
        <v>11</v>
      </c>
      <c r="D96" s="44">
        <v>90</v>
      </c>
      <c r="E96" s="44">
        <v>1</v>
      </c>
      <c r="F96" s="44">
        <v>8.18</v>
      </c>
      <c r="G96" s="44">
        <v>90</v>
      </c>
      <c r="H96" s="44">
        <v>66</v>
      </c>
      <c r="I96" s="44">
        <v>0</v>
      </c>
      <c r="J96" s="44">
        <v>0</v>
      </c>
      <c r="K96" s="44">
        <v>7</v>
      </c>
      <c r="L96" s="44">
        <v>4</v>
      </c>
      <c r="M96" s="44">
        <v>24</v>
      </c>
      <c r="N96" s="44">
        <v>2021</v>
      </c>
      <c r="O96" s="45">
        <v>92</v>
      </c>
      <c r="Y96" s="16" t="s">
        <v>61</v>
      </c>
      <c r="Z96" s="14">
        <f>_xlfn.IFNA(VLOOKUP($Y96,Raw_data_Bowlers_2021!$A$2:$N$111,Z$2,FALSE),0)</f>
        <v>7</v>
      </c>
      <c r="AA96" s="14">
        <f>_xlfn.IFNA(VLOOKUP($Y96,Raw_data_Bowlers_2021!$A$2:$N$111,AA$2,FALSE),0)</f>
        <v>26.5</v>
      </c>
      <c r="AB96" s="14">
        <f>_xlfn.IFNA(VLOOKUP($Y96,Raw_data_Bowlers_2021!$A$2:$N$111,AB$2,FALSE),0)</f>
        <v>237</v>
      </c>
      <c r="AC96" s="14">
        <f>_xlfn.IFNA(VLOOKUP($Y96,Raw_data_Bowlers_2021!$A$2:$N$111,AC$2,FALSE),0)</f>
        <v>9</v>
      </c>
      <c r="AD96" s="14">
        <f>_xlfn.IFNA(VLOOKUP($Y96,Raw_data_Bowlers_2021!$A$2:$N$111,AD$2,FALSE),0)</f>
        <v>8.83</v>
      </c>
      <c r="AE96" s="14">
        <f>_xlfn.IFNA(VLOOKUP($Y96,Raw_data_Bowlers_2021!$A$2:$N$111,AE$2,FALSE),0)</f>
        <v>26.33</v>
      </c>
      <c r="AF96" s="14">
        <f>_xlfn.IFNA(VLOOKUP($Y96,Raw_data_Bowlers_2021!$A$2:$N$111,AF$2,FALSE),0)</f>
        <v>17.89</v>
      </c>
      <c r="AG96" s="14">
        <f>_xlfn.IFNA(VLOOKUP($Y96,Raw_data_Bowlers_2021!$A$2:$N$111,AG$2,FALSE),0)</f>
        <v>0</v>
      </c>
      <c r="AH96" s="14">
        <f>_xlfn.IFNA(VLOOKUP($Y96,Raw_data_Bowlers_2021!$A$2:$N$111,AH$2,FALSE),0)</f>
        <v>0</v>
      </c>
      <c r="AI96" s="14">
        <f>_xlfn.IFNA(VLOOKUP($Y96,Raw_data_Bowlers_2021!$A$2:$N$111,AI$2,FALSE),0)</f>
        <v>45352</v>
      </c>
      <c r="AJ96" s="14">
        <f>_xlfn.IFNA(VLOOKUP($Y96,Raw_data_Bowlers_2021!$A$2:$N$111,AJ$2,FALSE),0)</f>
        <v>18</v>
      </c>
      <c r="AK96" s="14">
        <f>_xlfn.IFNA(VLOOKUP($Y96,Raw_data_Bowlers_2021!$A$2:$N$111,AK$2,FALSE),0)</f>
        <v>12</v>
      </c>
      <c r="AL96" s="14">
        <f>_xlfn.IFNA(VLOOKUP($Y96,Raw_data_Bowlers_2021!$A$2:$N$111,AL$2,FALSE),0)</f>
        <v>60</v>
      </c>
      <c r="AM96" s="16">
        <v>2021</v>
      </c>
      <c r="AN96" s="14">
        <f t="shared" si="1"/>
        <v>93</v>
      </c>
    </row>
    <row r="97" spans="1:40" x14ac:dyDescent="0.25">
      <c r="A97" s="43" t="s">
        <v>61</v>
      </c>
      <c r="B97" s="44">
        <v>7</v>
      </c>
      <c r="C97" s="44">
        <v>26.5</v>
      </c>
      <c r="D97" s="44">
        <v>237</v>
      </c>
      <c r="E97" s="44">
        <v>9</v>
      </c>
      <c r="F97" s="44">
        <v>8.83</v>
      </c>
      <c r="G97" s="44">
        <v>26.33</v>
      </c>
      <c r="H97" s="44">
        <v>17.89</v>
      </c>
      <c r="I97" s="44">
        <v>0</v>
      </c>
      <c r="J97" s="44">
        <v>0</v>
      </c>
      <c r="K97" s="44">
        <v>18</v>
      </c>
      <c r="L97" s="44">
        <v>12</v>
      </c>
      <c r="M97" s="44">
        <v>60</v>
      </c>
      <c r="N97" s="44">
        <v>2021</v>
      </c>
      <c r="O97" s="45">
        <v>93</v>
      </c>
      <c r="Y97" s="13" t="s">
        <v>180</v>
      </c>
      <c r="Z97" s="14">
        <f>_xlfn.IFNA(VLOOKUP($Y97,Raw_data_Bowlers_2021!$A$2:$N$111,Z$2,FALSE),0)</f>
        <v>0</v>
      </c>
      <c r="AA97" s="14">
        <f>_xlfn.IFNA(VLOOKUP($Y97,Raw_data_Bowlers_2021!$A$2:$N$111,AA$2,FALSE),0)</f>
        <v>0</v>
      </c>
      <c r="AB97" s="14">
        <f>_xlfn.IFNA(VLOOKUP($Y97,Raw_data_Bowlers_2021!$A$2:$N$111,AB$2,FALSE),0)</f>
        <v>0</v>
      </c>
      <c r="AC97" s="14">
        <f>_xlfn.IFNA(VLOOKUP($Y97,Raw_data_Bowlers_2021!$A$2:$N$111,AC$2,FALSE),0)</f>
        <v>0</v>
      </c>
      <c r="AD97" s="14">
        <f>_xlfn.IFNA(VLOOKUP($Y97,Raw_data_Bowlers_2021!$A$2:$N$111,AD$2,FALSE),0)</f>
        <v>0</v>
      </c>
      <c r="AE97" s="14">
        <f>_xlfn.IFNA(VLOOKUP($Y97,Raw_data_Bowlers_2021!$A$2:$N$111,AE$2,FALSE),0)</f>
        <v>0</v>
      </c>
      <c r="AF97" s="14">
        <f>_xlfn.IFNA(VLOOKUP($Y97,Raw_data_Bowlers_2021!$A$2:$N$111,AF$2,FALSE),0)</f>
        <v>0</v>
      </c>
      <c r="AG97" s="14">
        <f>_xlfn.IFNA(VLOOKUP($Y97,Raw_data_Bowlers_2021!$A$2:$N$111,AG$2,FALSE),0)</f>
        <v>0</v>
      </c>
      <c r="AH97" s="14">
        <f>_xlfn.IFNA(VLOOKUP($Y97,Raw_data_Bowlers_2021!$A$2:$N$111,AH$2,FALSE),0)</f>
        <v>0</v>
      </c>
      <c r="AI97" s="14">
        <f>_xlfn.IFNA(VLOOKUP($Y97,Raw_data_Bowlers_2021!$A$2:$N$111,AI$2,FALSE),0)</f>
        <v>0</v>
      </c>
      <c r="AJ97" s="14">
        <f>_xlfn.IFNA(VLOOKUP($Y97,Raw_data_Bowlers_2021!$A$2:$N$111,AJ$2,FALSE),0)</f>
        <v>0</v>
      </c>
      <c r="AK97" s="14">
        <f>_xlfn.IFNA(VLOOKUP($Y97,Raw_data_Bowlers_2021!$A$2:$N$111,AK$2,FALSE),0)</f>
        <v>0</v>
      </c>
      <c r="AL97" s="14">
        <f>_xlfn.IFNA(VLOOKUP($Y97,Raw_data_Bowlers_2021!$A$2:$N$111,AL$2,FALSE),0)</f>
        <v>0</v>
      </c>
      <c r="AM97" s="13">
        <v>2021</v>
      </c>
      <c r="AN97" s="14">
        <f t="shared" si="1"/>
        <v>94</v>
      </c>
    </row>
    <row r="98" spans="1:40" x14ac:dyDescent="0.25">
      <c r="A98" s="43" t="s">
        <v>180</v>
      </c>
      <c r="B98" s="44">
        <v>0</v>
      </c>
      <c r="C98" s="44">
        <v>0</v>
      </c>
      <c r="D98" s="44">
        <v>0</v>
      </c>
      <c r="E98" s="44">
        <v>0</v>
      </c>
      <c r="F98" s="44">
        <v>0</v>
      </c>
      <c r="G98" s="44">
        <v>0</v>
      </c>
      <c r="H98" s="44">
        <v>0</v>
      </c>
      <c r="I98" s="44">
        <v>0</v>
      </c>
      <c r="J98" s="44">
        <v>0</v>
      </c>
      <c r="K98" s="44">
        <v>0</v>
      </c>
      <c r="L98" s="44">
        <v>0</v>
      </c>
      <c r="M98" s="44">
        <v>0</v>
      </c>
      <c r="N98" s="44">
        <v>2021</v>
      </c>
      <c r="O98" s="45">
        <v>94</v>
      </c>
      <c r="Y98" s="16" t="s">
        <v>90</v>
      </c>
      <c r="Z98" s="14">
        <f>_xlfn.IFNA(VLOOKUP($Y98,Raw_data_Bowlers_2021!$A$2:$N$111,Z$2,FALSE),0)</f>
        <v>1</v>
      </c>
      <c r="AA98" s="14">
        <f>_xlfn.IFNA(VLOOKUP($Y98,Raw_data_Bowlers_2021!$A$2:$N$111,AA$2,FALSE),0)</f>
        <v>4</v>
      </c>
      <c r="AB98" s="14">
        <f>_xlfn.IFNA(VLOOKUP($Y98,Raw_data_Bowlers_2021!$A$2:$N$111,AB$2,FALSE),0)</f>
        <v>38</v>
      </c>
      <c r="AC98" s="14">
        <f>_xlfn.IFNA(VLOOKUP($Y98,Raw_data_Bowlers_2021!$A$2:$N$111,AC$2,FALSE),0)</f>
        <v>1</v>
      </c>
      <c r="AD98" s="14">
        <f>_xlfn.IFNA(VLOOKUP($Y98,Raw_data_Bowlers_2021!$A$2:$N$111,AD$2,FALSE),0)</f>
        <v>9.5</v>
      </c>
      <c r="AE98" s="14">
        <f>_xlfn.IFNA(VLOOKUP($Y98,Raw_data_Bowlers_2021!$A$2:$N$111,AE$2,FALSE),0)</f>
        <v>38</v>
      </c>
      <c r="AF98" s="14">
        <f>_xlfn.IFNA(VLOOKUP($Y98,Raw_data_Bowlers_2021!$A$2:$N$111,AF$2,FALSE),0)</f>
        <v>24</v>
      </c>
      <c r="AG98" s="14">
        <f>_xlfn.IFNA(VLOOKUP($Y98,Raw_data_Bowlers_2021!$A$2:$N$111,AG$2,FALSE),0)</f>
        <v>0</v>
      </c>
      <c r="AH98" s="14">
        <f>_xlfn.IFNA(VLOOKUP($Y98,Raw_data_Bowlers_2021!$A$2:$N$111,AH$2,FALSE),0)</f>
        <v>0</v>
      </c>
      <c r="AI98" s="14">
        <f>_xlfn.IFNA(VLOOKUP($Y98,Raw_data_Bowlers_2021!$A$2:$N$111,AI$2,FALSE),0)</f>
        <v>13881</v>
      </c>
      <c r="AJ98" s="14">
        <f>_xlfn.IFNA(VLOOKUP($Y98,Raw_data_Bowlers_2021!$A$2:$N$111,AJ$2,FALSE),0)</f>
        <v>3</v>
      </c>
      <c r="AK98" s="14">
        <f>_xlfn.IFNA(VLOOKUP($Y98,Raw_data_Bowlers_2021!$A$2:$N$111,AK$2,FALSE),0)</f>
        <v>1</v>
      </c>
      <c r="AL98" s="14">
        <f>_xlfn.IFNA(VLOOKUP($Y98,Raw_data_Bowlers_2021!$A$2:$N$111,AL$2,FALSE),0)</f>
        <v>3</v>
      </c>
      <c r="AM98" s="16">
        <v>2021</v>
      </c>
      <c r="AN98" s="14">
        <f t="shared" si="1"/>
        <v>95</v>
      </c>
    </row>
    <row r="99" spans="1:40" x14ac:dyDescent="0.25">
      <c r="A99" s="43" t="s">
        <v>90</v>
      </c>
      <c r="B99" s="44">
        <v>1</v>
      </c>
      <c r="C99" s="44">
        <v>4</v>
      </c>
      <c r="D99" s="44">
        <v>38</v>
      </c>
      <c r="E99" s="44">
        <v>1</v>
      </c>
      <c r="F99" s="44">
        <v>9.5</v>
      </c>
      <c r="G99" s="44">
        <v>38</v>
      </c>
      <c r="H99" s="44">
        <v>24</v>
      </c>
      <c r="I99" s="44">
        <v>0</v>
      </c>
      <c r="J99" s="44">
        <v>0</v>
      </c>
      <c r="K99" s="44">
        <v>3</v>
      </c>
      <c r="L99" s="44">
        <v>1</v>
      </c>
      <c r="M99" s="44">
        <v>3</v>
      </c>
      <c r="N99" s="44">
        <v>2021</v>
      </c>
      <c r="O99" s="45">
        <v>95</v>
      </c>
      <c r="Y99" s="13" t="s">
        <v>35</v>
      </c>
      <c r="Z99" s="14">
        <f>_xlfn.IFNA(VLOOKUP($Y99,Raw_data_Bowlers_2021!$A$2:$N$111,Z$2,FALSE),0)</f>
        <v>0</v>
      </c>
      <c r="AA99" s="14">
        <f>_xlfn.IFNA(VLOOKUP($Y99,Raw_data_Bowlers_2021!$A$2:$N$111,AA$2,FALSE),0)</f>
        <v>0</v>
      </c>
      <c r="AB99" s="14">
        <f>_xlfn.IFNA(VLOOKUP($Y99,Raw_data_Bowlers_2021!$A$2:$N$111,AB$2,FALSE),0)</f>
        <v>0</v>
      </c>
      <c r="AC99" s="14">
        <f>_xlfn.IFNA(VLOOKUP($Y99,Raw_data_Bowlers_2021!$A$2:$N$111,AC$2,FALSE),0)</f>
        <v>0</v>
      </c>
      <c r="AD99" s="14">
        <f>_xlfn.IFNA(VLOOKUP($Y99,Raw_data_Bowlers_2021!$A$2:$N$111,AD$2,FALSE),0)</f>
        <v>0</v>
      </c>
      <c r="AE99" s="14">
        <f>_xlfn.IFNA(VLOOKUP($Y99,Raw_data_Bowlers_2021!$A$2:$N$111,AE$2,FALSE),0)</f>
        <v>0</v>
      </c>
      <c r="AF99" s="14">
        <f>_xlfn.IFNA(VLOOKUP($Y99,Raw_data_Bowlers_2021!$A$2:$N$111,AF$2,FALSE),0)</f>
        <v>0</v>
      </c>
      <c r="AG99" s="14">
        <f>_xlfn.IFNA(VLOOKUP($Y99,Raw_data_Bowlers_2021!$A$2:$N$111,AG$2,FALSE),0)</f>
        <v>0</v>
      </c>
      <c r="AH99" s="14">
        <f>_xlfn.IFNA(VLOOKUP($Y99,Raw_data_Bowlers_2021!$A$2:$N$111,AH$2,FALSE),0)</f>
        <v>0</v>
      </c>
      <c r="AI99" s="14">
        <f>_xlfn.IFNA(VLOOKUP($Y99,Raw_data_Bowlers_2021!$A$2:$N$111,AI$2,FALSE),0)</f>
        <v>0</v>
      </c>
      <c r="AJ99" s="14">
        <f>_xlfn.IFNA(VLOOKUP($Y99,Raw_data_Bowlers_2021!$A$2:$N$111,AJ$2,FALSE),0)</f>
        <v>0</v>
      </c>
      <c r="AK99" s="14">
        <f>_xlfn.IFNA(VLOOKUP($Y99,Raw_data_Bowlers_2021!$A$2:$N$111,AK$2,FALSE),0)</f>
        <v>0</v>
      </c>
      <c r="AL99" s="14">
        <f>_xlfn.IFNA(VLOOKUP($Y99,Raw_data_Bowlers_2021!$A$2:$N$111,AL$2,FALSE),0)</f>
        <v>0</v>
      </c>
      <c r="AM99" s="13">
        <v>2021</v>
      </c>
      <c r="AN99" s="14">
        <f t="shared" si="1"/>
        <v>96</v>
      </c>
    </row>
    <row r="100" spans="1:40" x14ac:dyDescent="0.25">
      <c r="A100" s="43" t="s">
        <v>35</v>
      </c>
      <c r="B100" s="44">
        <v>0</v>
      </c>
      <c r="C100" s="44">
        <v>0</v>
      </c>
      <c r="D100" s="44">
        <v>0</v>
      </c>
      <c r="E100" s="44">
        <v>0</v>
      </c>
      <c r="F100" s="44">
        <v>0</v>
      </c>
      <c r="G100" s="44">
        <v>0</v>
      </c>
      <c r="H100" s="44">
        <v>0</v>
      </c>
      <c r="I100" s="44">
        <v>0</v>
      </c>
      <c r="J100" s="44">
        <v>0</v>
      </c>
      <c r="K100" s="44">
        <v>0</v>
      </c>
      <c r="L100" s="44">
        <v>0</v>
      </c>
      <c r="M100" s="44">
        <v>0</v>
      </c>
      <c r="N100" s="44">
        <v>2021</v>
      </c>
      <c r="O100" s="45">
        <v>96</v>
      </c>
      <c r="Y100" s="16" t="s">
        <v>115</v>
      </c>
      <c r="Z100" s="14">
        <f>_xlfn.IFNA(VLOOKUP($Y100,Raw_data_Bowlers_2021!$A$2:$N$111,Z$2,FALSE),0)</f>
        <v>0</v>
      </c>
      <c r="AA100" s="14">
        <f>_xlfn.IFNA(VLOOKUP($Y100,Raw_data_Bowlers_2021!$A$2:$N$111,AA$2,FALSE),0)</f>
        <v>0</v>
      </c>
      <c r="AB100" s="14">
        <f>_xlfn.IFNA(VLOOKUP($Y100,Raw_data_Bowlers_2021!$A$2:$N$111,AB$2,FALSE),0)</f>
        <v>0</v>
      </c>
      <c r="AC100" s="14">
        <f>_xlfn.IFNA(VLOOKUP($Y100,Raw_data_Bowlers_2021!$A$2:$N$111,AC$2,FALSE),0)</f>
        <v>0</v>
      </c>
      <c r="AD100" s="14">
        <f>_xlfn.IFNA(VLOOKUP($Y100,Raw_data_Bowlers_2021!$A$2:$N$111,AD$2,FALSE),0)</f>
        <v>0</v>
      </c>
      <c r="AE100" s="14">
        <f>_xlfn.IFNA(VLOOKUP($Y100,Raw_data_Bowlers_2021!$A$2:$N$111,AE$2,FALSE),0)</f>
        <v>0</v>
      </c>
      <c r="AF100" s="14">
        <f>_xlfn.IFNA(VLOOKUP($Y100,Raw_data_Bowlers_2021!$A$2:$N$111,AF$2,FALSE),0)</f>
        <v>0</v>
      </c>
      <c r="AG100" s="14">
        <f>_xlfn.IFNA(VLOOKUP($Y100,Raw_data_Bowlers_2021!$A$2:$N$111,AG$2,FALSE),0)</f>
        <v>0</v>
      </c>
      <c r="AH100" s="14">
        <f>_xlfn.IFNA(VLOOKUP($Y100,Raw_data_Bowlers_2021!$A$2:$N$111,AH$2,FALSE),0)</f>
        <v>0</v>
      </c>
      <c r="AI100" s="14">
        <f>_xlfn.IFNA(VLOOKUP($Y100,Raw_data_Bowlers_2021!$A$2:$N$111,AI$2,FALSE),0)</f>
        <v>0</v>
      </c>
      <c r="AJ100" s="14">
        <f>_xlfn.IFNA(VLOOKUP($Y100,Raw_data_Bowlers_2021!$A$2:$N$111,AJ$2,FALSE),0)</f>
        <v>0</v>
      </c>
      <c r="AK100" s="14">
        <f>_xlfn.IFNA(VLOOKUP($Y100,Raw_data_Bowlers_2021!$A$2:$N$111,AK$2,FALSE),0)</f>
        <v>0</v>
      </c>
      <c r="AL100" s="14">
        <f>_xlfn.IFNA(VLOOKUP($Y100,Raw_data_Bowlers_2021!$A$2:$N$111,AL$2,FALSE),0)</f>
        <v>0</v>
      </c>
      <c r="AM100" s="16">
        <v>2021</v>
      </c>
      <c r="AN100" s="14">
        <f t="shared" si="1"/>
        <v>97</v>
      </c>
    </row>
    <row r="101" spans="1:40" x14ac:dyDescent="0.25">
      <c r="A101" s="43" t="s">
        <v>115</v>
      </c>
      <c r="B101" s="44">
        <v>0</v>
      </c>
      <c r="C101" s="44">
        <v>0</v>
      </c>
      <c r="D101" s="44">
        <v>0</v>
      </c>
      <c r="E101" s="44">
        <v>0</v>
      </c>
      <c r="F101" s="44">
        <v>0</v>
      </c>
      <c r="G101" s="44">
        <v>0</v>
      </c>
      <c r="H101" s="44">
        <v>0</v>
      </c>
      <c r="I101" s="44">
        <v>0</v>
      </c>
      <c r="J101" s="44">
        <v>0</v>
      </c>
      <c r="K101" s="44">
        <v>0</v>
      </c>
      <c r="L101" s="44">
        <v>0</v>
      </c>
      <c r="M101" s="44">
        <v>0</v>
      </c>
      <c r="N101" s="44">
        <v>2021</v>
      </c>
      <c r="O101" s="45">
        <v>97</v>
      </c>
      <c r="Y101" s="13" t="s">
        <v>197</v>
      </c>
      <c r="Z101" s="14">
        <f>_xlfn.IFNA(VLOOKUP($Y101,Raw_data_Bowlers_2021!$A$2:$N$111,Z$2,FALSE),0)</f>
        <v>2</v>
      </c>
      <c r="AA101" s="14">
        <f>_xlfn.IFNA(VLOOKUP($Y101,Raw_data_Bowlers_2021!$A$2:$N$111,AA$2,FALSE),0)</f>
        <v>6</v>
      </c>
      <c r="AB101" s="14">
        <f>_xlfn.IFNA(VLOOKUP($Y101,Raw_data_Bowlers_2021!$A$2:$N$111,AB$2,FALSE),0)</f>
        <v>60</v>
      </c>
      <c r="AC101" s="14">
        <f>_xlfn.IFNA(VLOOKUP($Y101,Raw_data_Bowlers_2021!$A$2:$N$111,AC$2,FALSE),0)</f>
        <v>0</v>
      </c>
      <c r="AD101" s="14">
        <f>_xlfn.IFNA(VLOOKUP($Y101,Raw_data_Bowlers_2021!$A$2:$N$111,AD$2,FALSE),0)</f>
        <v>10</v>
      </c>
      <c r="AE101" s="14">
        <f>_xlfn.IFNA(VLOOKUP($Y101,Raw_data_Bowlers_2021!$A$2:$N$111,AE$2,FALSE),0)</f>
        <v>0</v>
      </c>
      <c r="AF101" s="14">
        <f>_xlfn.IFNA(VLOOKUP($Y101,Raw_data_Bowlers_2021!$A$2:$N$111,AF$2,FALSE),0)</f>
        <v>0</v>
      </c>
      <c r="AG101" s="14">
        <f>_xlfn.IFNA(VLOOKUP($Y101,Raw_data_Bowlers_2021!$A$2:$N$111,AG$2,FALSE),0)</f>
        <v>0</v>
      </c>
      <c r="AH101" s="14">
        <f>_xlfn.IFNA(VLOOKUP($Y101,Raw_data_Bowlers_2021!$A$2:$N$111,AH$2,FALSE),0)</f>
        <v>0</v>
      </c>
      <c r="AI101" s="14" t="str">
        <f>_xlfn.IFNA(VLOOKUP($Y101,Raw_data_Bowlers_2021!$A$2:$N$111,AI$2,FALSE),0)</f>
        <v>0/20</v>
      </c>
      <c r="AJ101" s="14">
        <f>_xlfn.IFNA(VLOOKUP($Y101,Raw_data_Bowlers_2021!$A$2:$N$111,AJ$2,FALSE),0)</f>
        <v>4</v>
      </c>
      <c r="AK101" s="14">
        <f>_xlfn.IFNA(VLOOKUP($Y101,Raw_data_Bowlers_2021!$A$2:$N$111,AK$2,FALSE),0)</f>
        <v>4</v>
      </c>
      <c r="AL101" s="14">
        <f>_xlfn.IFNA(VLOOKUP($Y101,Raw_data_Bowlers_2021!$A$2:$N$111,AL$2,FALSE),0)</f>
        <v>11</v>
      </c>
      <c r="AM101" s="13">
        <v>2021</v>
      </c>
      <c r="AN101" s="14">
        <f t="shared" si="1"/>
        <v>98</v>
      </c>
    </row>
    <row r="102" spans="1:40" x14ac:dyDescent="0.25">
      <c r="A102" s="43" t="s">
        <v>197</v>
      </c>
      <c r="B102" s="44">
        <v>2</v>
      </c>
      <c r="C102" s="44">
        <v>6</v>
      </c>
      <c r="D102" s="44">
        <v>60</v>
      </c>
      <c r="E102" s="44">
        <v>0</v>
      </c>
      <c r="F102" s="44">
        <v>10</v>
      </c>
      <c r="G102" s="44">
        <v>0</v>
      </c>
      <c r="H102" s="44">
        <v>0</v>
      </c>
      <c r="I102" s="44">
        <v>0</v>
      </c>
      <c r="J102" s="44">
        <v>0</v>
      </c>
      <c r="K102" s="44">
        <v>4</v>
      </c>
      <c r="L102" s="44">
        <v>4</v>
      </c>
      <c r="M102" s="44">
        <v>11</v>
      </c>
      <c r="N102" s="44">
        <v>2021</v>
      </c>
      <c r="O102" s="45">
        <v>98</v>
      </c>
      <c r="Y102" s="16" t="s">
        <v>91</v>
      </c>
      <c r="Z102" s="14">
        <f>_xlfn.IFNA(VLOOKUP($Y102,Raw_data_Bowlers_2021!$A$2:$N$111,Z$2,FALSE),0)</f>
        <v>0</v>
      </c>
      <c r="AA102" s="14">
        <f>_xlfn.IFNA(VLOOKUP($Y102,Raw_data_Bowlers_2021!$A$2:$N$111,AA$2,FALSE),0)</f>
        <v>0</v>
      </c>
      <c r="AB102" s="14">
        <f>_xlfn.IFNA(VLOOKUP($Y102,Raw_data_Bowlers_2021!$A$2:$N$111,AB$2,FALSE),0)</f>
        <v>0</v>
      </c>
      <c r="AC102" s="14">
        <f>_xlfn.IFNA(VLOOKUP($Y102,Raw_data_Bowlers_2021!$A$2:$N$111,AC$2,FALSE),0)</f>
        <v>0</v>
      </c>
      <c r="AD102" s="14">
        <f>_xlfn.IFNA(VLOOKUP($Y102,Raw_data_Bowlers_2021!$A$2:$N$111,AD$2,FALSE),0)</f>
        <v>0</v>
      </c>
      <c r="AE102" s="14">
        <f>_xlfn.IFNA(VLOOKUP($Y102,Raw_data_Bowlers_2021!$A$2:$N$111,AE$2,FALSE),0)</f>
        <v>0</v>
      </c>
      <c r="AF102" s="14">
        <f>_xlfn.IFNA(VLOOKUP($Y102,Raw_data_Bowlers_2021!$A$2:$N$111,AF$2,FALSE),0)</f>
        <v>0</v>
      </c>
      <c r="AG102" s="14">
        <f>_xlfn.IFNA(VLOOKUP($Y102,Raw_data_Bowlers_2021!$A$2:$N$111,AG$2,FALSE),0)</f>
        <v>0</v>
      </c>
      <c r="AH102" s="14">
        <f>_xlfn.IFNA(VLOOKUP($Y102,Raw_data_Bowlers_2021!$A$2:$N$111,AH$2,FALSE),0)</f>
        <v>0</v>
      </c>
      <c r="AI102" s="14">
        <f>_xlfn.IFNA(VLOOKUP($Y102,Raw_data_Bowlers_2021!$A$2:$N$111,AI$2,FALSE),0)</f>
        <v>0</v>
      </c>
      <c r="AJ102" s="14">
        <f>_xlfn.IFNA(VLOOKUP($Y102,Raw_data_Bowlers_2021!$A$2:$N$111,AJ$2,FALSE),0)</f>
        <v>0</v>
      </c>
      <c r="AK102" s="14">
        <f>_xlfn.IFNA(VLOOKUP($Y102,Raw_data_Bowlers_2021!$A$2:$N$111,AK$2,FALSE),0)</f>
        <v>0</v>
      </c>
      <c r="AL102" s="14">
        <f>_xlfn.IFNA(VLOOKUP($Y102,Raw_data_Bowlers_2021!$A$2:$N$111,AL$2,FALSE),0)</f>
        <v>0</v>
      </c>
      <c r="AM102" s="16">
        <v>2021</v>
      </c>
      <c r="AN102" s="14">
        <f t="shared" si="1"/>
        <v>99</v>
      </c>
    </row>
    <row r="103" spans="1:40" x14ac:dyDescent="0.25">
      <c r="A103" s="43" t="s">
        <v>91</v>
      </c>
      <c r="B103" s="44">
        <v>0</v>
      </c>
      <c r="C103" s="44">
        <v>0</v>
      </c>
      <c r="D103" s="44">
        <v>0</v>
      </c>
      <c r="E103" s="44">
        <v>0</v>
      </c>
      <c r="F103" s="44">
        <v>0</v>
      </c>
      <c r="G103" s="44">
        <v>0</v>
      </c>
      <c r="H103" s="44">
        <v>0</v>
      </c>
      <c r="I103" s="44">
        <v>0</v>
      </c>
      <c r="J103" s="44">
        <v>0</v>
      </c>
      <c r="K103" s="44">
        <v>0</v>
      </c>
      <c r="L103" s="44">
        <v>0</v>
      </c>
      <c r="M103" s="44">
        <v>0</v>
      </c>
      <c r="N103" s="44">
        <v>2021</v>
      </c>
      <c r="O103" s="45">
        <v>99</v>
      </c>
      <c r="Y103" s="13" t="s">
        <v>36</v>
      </c>
      <c r="Z103" s="14">
        <f>_xlfn.IFNA(VLOOKUP($Y103,Raw_data_Bowlers_2021!$A$2:$N$111,Z$2,FALSE),0)</f>
        <v>13</v>
      </c>
      <c r="AA103" s="14">
        <f>_xlfn.IFNA(VLOOKUP($Y103,Raw_data_Bowlers_2021!$A$2:$N$111,AA$2,FALSE),0)</f>
        <v>44.4</v>
      </c>
      <c r="AB103" s="14">
        <f>_xlfn.IFNA(VLOOKUP($Y103,Raw_data_Bowlers_2021!$A$2:$N$111,AB$2,FALSE),0)</f>
        <v>331</v>
      </c>
      <c r="AC103" s="14">
        <f>_xlfn.IFNA(VLOOKUP($Y103,Raw_data_Bowlers_2021!$A$2:$N$111,AC$2,FALSE),0)</f>
        <v>7</v>
      </c>
      <c r="AD103" s="14">
        <f>_xlfn.IFNA(VLOOKUP($Y103,Raw_data_Bowlers_2021!$A$2:$N$111,AD$2,FALSE),0)</f>
        <v>7.41</v>
      </c>
      <c r="AE103" s="14">
        <f>_xlfn.IFNA(VLOOKUP($Y103,Raw_data_Bowlers_2021!$A$2:$N$111,AE$2,FALSE),0)</f>
        <v>47.29</v>
      </c>
      <c r="AF103" s="14">
        <f>_xlfn.IFNA(VLOOKUP($Y103,Raw_data_Bowlers_2021!$A$2:$N$111,AF$2,FALSE),0)</f>
        <v>38.29</v>
      </c>
      <c r="AG103" s="14">
        <f>_xlfn.IFNA(VLOOKUP($Y103,Raw_data_Bowlers_2021!$A$2:$N$111,AG$2,FALSE),0)</f>
        <v>0</v>
      </c>
      <c r="AH103" s="14">
        <f>_xlfn.IFNA(VLOOKUP($Y103,Raw_data_Bowlers_2021!$A$2:$N$111,AH$2,FALSE),0)</f>
        <v>0</v>
      </c>
      <c r="AI103" s="14">
        <f>_xlfn.IFNA(VLOOKUP($Y103,Raw_data_Bowlers_2021!$A$2:$N$111,AI$2,FALSE),0)</f>
        <v>46419</v>
      </c>
      <c r="AJ103" s="14">
        <f>_xlfn.IFNA(VLOOKUP($Y103,Raw_data_Bowlers_2021!$A$2:$N$111,AJ$2,FALSE),0)</f>
        <v>20</v>
      </c>
      <c r="AK103" s="14">
        <f>_xlfn.IFNA(VLOOKUP($Y103,Raw_data_Bowlers_2021!$A$2:$N$111,AK$2,FALSE),0)</f>
        <v>15</v>
      </c>
      <c r="AL103" s="14">
        <f>_xlfn.IFNA(VLOOKUP($Y103,Raw_data_Bowlers_2021!$A$2:$N$111,AL$2,FALSE),0)</f>
        <v>95</v>
      </c>
      <c r="AM103" s="13">
        <v>2021</v>
      </c>
      <c r="AN103" s="14">
        <f t="shared" si="1"/>
        <v>100</v>
      </c>
    </row>
    <row r="104" spans="1:40" x14ac:dyDescent="0.25">
      <c r="A104" s="43" t="s">
        <v>36</v>
      </c>
      <c r="B104" s="44">
        <v>13</v>
      </c>
      <c r="C104" s="44">
        <v>44.4</v>
      </c>
      <c r="D104" s="44">
        <v>331</v>
      </c>
      <c r="E104" s="44">
        <v>7</v>
      </c>
      <c r="F104" s="44">
        <v>7.41</v>
      </c>
      <c r="G104" s="44">
        <v>47.29</v>
      </c>
      <c r="H104" s="44">
        <v>38.29</v>
      </c>
      <c r="I104" s="44">
        <v>0</v>
      </c>
      <c r="J104" s="44">
        <v>0</v>
      </c>
      <c r="K104" s="44">
        <v>20</v>
      </c>
      <c r="L104" s="44">
        <v>15</v>
      </c>
      <c r="M104" s="44">
        <v>95</v>
      </c>
      <c r="N104" s="44">
        <v>2021</v>
      </c>
      <c r="O104" s="45">
        <v>100</v>
      </c>
      <c r="Y104" s="16" t="s">
        <v>140</v>
      </c>
      <c r="Z104" s="14">
        <f>_xlfn.IFNA(VLOOKUP($Y104,Raw_data_Bowlers_2021!$A$2:$N$111,Z$2,FALSE),0)</f>
        <v>6</v>
      </c>
      <c r="AA104" s="14">
        <f>_xlfn.IFNA(VLOOKUP($Y104,Raw_data_Bowlers_2021!$A$2:$N$111,AA$2,FALSE),0)</f>
        <v>6.1</v>
      </c>
      <c r="AB104" s="14">
        <f>_xlfn.IFNA(VLOOKUP($Y104,Raw_data_Bowlers_2021!$A$2:$N$111,AB$2,FALSE),0)</f>
        <v>73</v>
      </c>
      <c r="AC104" s="14">
        <f>_xlfn.IFNA(VLOOKUP($Y104,Raw_data_Bowlers_2021!$A$2:$N$111,AC$2,FALSE),0)</f>
        <v>1</v>
      </c>
      <c r="AD104" s="14">
        <f>_xlfn.IFNA(VLOOKUP($Y104,Raw_data_Bowlers_2021!$A$2:$N$111,AD$2,FALSE),0)</f>
        <v>11.84</v>
      </c>
      <c r="AE104" s="14">
        <f>_xlfn.IFNA(VLOOKUP($Y104,Raw_data_Bowlers_2021!$A$2:$N$111,AE$2,FALSE),0)</f>
        <v>73</v>
      </c>
      <c r="AF104" s="14">
        <f>_xlfn.IFNA(VLOOKUP($Y104,Raw_data_Bowlers_2021!$A$2:$N$111,AF$2,FALSE),0)</f>
        <v>37</v>
      </c>
      <c r="AG104" s="14">
        <f>_xlfn.IFNA(VLOOKUP($Y104,Raw_data_Bowlers_2021!$A$2:$N$111,AG$2,FALSE),0)</f>
        <v>0</v>
      </c>
      <c r="AH104" s="14">
        <f>_xlfn.IFNA(VLOOKUP($Y104,Raw_data_Bowlers_2021!$A$2:$N$111,AH$2,FALSE),0)</f>
        <v>0</v>
      </c>
      <c r="AI104" s="14">
        <f>_xlfn.IFNA(VLOOKUP($Y104,Raw_data_Bowlers_2021!$A$2:$N$111,AI$2,FALSE),0)</f>
        <v>44378</v>
      </c>
      <c r="AJ104" s="14">
        <f>_xlfn.IFNA(VLOOKUP($Y104,Raw_data_Bowlers_2021!$A$2:$N$111,AJ$2,FALSE),0)</f>
        <v>6</v>
      </c>
      <c r="AK104" s="14">
        <f>_xlfn.IFNA(VLOOKUP($Y104,Raw_data_Bowlers_2021!$A$2:$N$111,AK$2,FALSE),0)</f>
        <v>4</v>
      </c>
      <c r="AL104" s="14">
        <f>_xlfn.IFNA(VLOOKUP($Y104,Raw_data_Bowlers_2021!$A$2:$N$111,AL$2,FALSE),0)</f>
        <v>7</v>
      </c>
      <c r="AM104" s="16">
        <v>2021</v>
      </c>
      <c r="AN104" s="14">
        <f t="shared" si="1"/>
        <v>101</v>
      </c>
    </row>
    <row r="105" spans="1:40" x14ac:dyDescent="0.25">
      <c r="A105" s="43" t="s">
        <v>140</v>
      </c>
      <c r="B105" s="44">
        <v>6</v>
      </c>
      <c r="C105" s="44">
        <v>6.1</v>
      </c>
      <c r="D105" s="44">
        <v>73</v>
      </c>
      <c r="E105" s="44">
        <v>1</v>
      </c>
      <c r="F105" s="44">
        <v>11.84</v>
      </c>
      <c r="G105" s="44">
        <v>73</v>
      </c>
      <c r="H105" s="44">
        <v>37</v>
      </c>
      <c r="I105" s="44">
        <v>0</v>
      </c>
      <c r="J105" s="44">
        <v>0</v>
      </c>
      <c r="K105" s="44">
        <v>6</v>
      </c>
      <c r="L105" s="44">
        <v>4</v>
      </c>
      <c r="M105" s="44">
        <v>7</v>
      </c>
      <c r="N105" s="44">
        <v>2021</v>
      </c>
      <c r="O105" s="45">
        <v>101</v>
      </c>
      <c r="Y105" s="13" t="s">
        <v>141</v>
      </c>
      <c r="Z105" s="14">
        <f>_xlfn.IFNA(VLOOKUP($Y105,Raw_data_Bowlers_2021!$A$2:$N$111,Z$2,FALSE),0)</f>
        <v>13</v>
      </c>
      <c r="AA105" s="14">
        <f>_xlfn.IFNA(VLOOKUP($Y105,Raw_data_Bowlers_2021!$A$2:$N$111,AA$2,FALSE),0)</f>
        <v>37</v>
      </c>
      <c r="AB105" s="14">
        <f>_xlfn.IFNA(VLOOKUP($Y105,Raw_data_Bowlers_2021!$A$2:$N$111,AB$2,FALSE),0)</f>
        <v>340</v>
      </c>
      <c r="AC105" s="14">
        <f>_xlfn.IFNA(VLOOKUP($Y105,Raw_data_Bowlers_2021!$A$2:$N$111,AC$2,FALSE),0)</f>
        <v>8</v>
      </c>
      <c r="AD105" s="14">
        <f>_xlfn.IFNA(VLOOKUP($Y105,Raw_data_Bowlers_2021!$A$2:$N$111,AD$2,FALSE),0)</f>
        <v>9.19</v>
      </c>
      <c r="AE105" s="14">
        <f>_xlfn.IFNA(VLOOKUP($Y105,Raw_data_Bowlers_2021!$A$2:$N$111,AE$2,FALSE),0)</f>
        <v>42.5</v>
      </c>
      <c r="AF105" s="14">
        <f>_xlfn.IFNA(VLOOKUP($Y105,Raw_data_Bowlers_2021!$A$2:$N$111,AF$2,FALSE),0)</f>
        <v>27.75</v>
      </c>
      <c r="AG105" s="14">
        <f>_xlfn.IFNA(VLOOKUP($Y105,Raw_data_Bowlers_2021!$A$2:$N$111,AG$2,FALSE),0)</f>
        <v>0</v>
      </c>
      <c r="AH105" s="14">
        <f>_xlfn.IFNA(VLOOKUP($Y105,Raw_data_Bowlers_2021!$A$2:$N$111,AH$2,FALSE),0)</f>
        <v>0</v>
      </c>
      <c r="AI105" s="14">
        <f>_xlfn.IFNA(VLOOKUP($Y105,Raw_data_Bowlers_2021!$A$2:$N$111,AI$2,FALSE),0)</f>
        <v>14305</v>
      </c>
      <c r="AJ105" s="14">
        <f>_xlfn.IFNA(VLOOKUP($Y105,Raw_data_Bowlers_2021!$A$2:$N$111,AJ$2,FALSE),0)</f>
        <v>22</v>
      </c>
      <c r="AK105" s="14">
        <f>_xlfn.IFNA(VLOOKUP($Y105,Raw_data_Bowlers_2021!$A$2:$N$111,AK$2,FALSE),0)</f>
        <v>16</v>
      </c>
      <c r="AL105" s="14">
        <f>_xlfn.IFNA(VLOOKUP($Y105,Raw_data_Bowlers_2021!$A$2:$N$111,AL$2,FALSE),0)</f>
        <v>50</v>
      </c>
      <c r="AM105" s="13">
        <v>2021</v>
      </c>
      <c r="AN105" s="14">
        <f t="shared" si="1"/>
        <v>102</v>
      </c>
    </row>
    <row r="106" spans="1:40" x14ac:dyDescent="0.25">
      <c r="A106" s="43" t="s">
        <v>141</v>
      </c>
      <c r="B106" s="44">
        <v>13</v>
      </c>
      <c r="C106" s="44">
        <v>37</v>
      </c>
      <c r="D106" s="44">
        <v>340</v>
      </c>
      <c r="E106" s="44">
        <v>8</v>
      </c>
      <c r="F106" s="44">
        <v>9.19</v>
      </c>
      <c r="G106" s="44">
        <v>42.5</v>
      </c>
      <c r="H106" s="44">
        <v>27.75</v>
      </c>
      <c r="I106" s="44">
        <v>0</v>
      </c>
      <c r="J106" s="44">
        <v>0</v>
      </c>
      <c r="K106" s="44">
        <v>22</v>
      </c>
      <c r="L106" s="44">
        <v>16</v>
      </c>
      <c r="M106" s="44">
        <v>50</v>
      </c>
      <c r="N106" s="44">
        <v>2021</v>
      </c>
      <c r="O106" s="45">
        <v>102</v>
      </c>
      <c r="Y106" s="16" t="s">
        <v>17</v>
      </c>
      <c r="Z106" s="14">
        <f>_xlfn.IFNA(VLOOKUP($Y106,Raw_data_Bowlers_2021!$A$2:$N$111,Z$2,FALSE),0)</f>
        <v>16</v>
      </c>
      <c r="AA106" s="14">
        <f>_xlfn.IFNA(VLOOKUP($Y106,Raw_data_Bowlers_2021!$A$2:$N$111,AA$2,FALSE),0)</f>
        <v>49</v>
      </c>
      <c r="AB106" s="14">
        <f>_xlfn.IFNA(VLOOKUP($Y106,Raw_data_Bowlers_2021!$A$2:$N$111,AB$2,FALSE),0)</f>
        <v>346</v>
      </c>
      <c r="AC106" s="14">
        <f>_xlfn.IFNA(VLOOKUP($Y106,Raw_data_Bowlers_2021!$A$2:$N$111,AC$2,FALSE),0)</f>
        <v>13</v>
      </c>
      <c r="AD106" s="14">
        <f>_xlfn.IFNA(VLOOKUP($Y106,Raw_data_Bowlers_2021!$A$2:$N$111,AD$2,FALSE),0)</f>
        <v>7.06</v>
      </c>
      <c r="AE106" s="14">
        <f>_xlfn.IFNA(VLOOKUP($Y106,Raw_data_Bowlers_2021!$A$2:$N$111,AE$2,FALSE),0)</f>
        <v>26.62</v>
      </c>
      <c r="AF106" s="14">
        <f>_xlfn.IFNA(VLOOKUP($Y106,Raw_data_Bowlers_2021!$A$2:$N$111,AF$2,FALSE),0)</f>
        <v>22.62</v>
      </c>
      <c r="AG106" s="14">
        <f>_xlfn.IFNA(VLOOKUP($Y106,Raw_data_Bowlers_2021!$A$2:$N$111,AG$2,FALSE),0)</f>
        <v>0</v>
      </c>
      <c r="AH106" s="14">
        <f>_xlfn.IFNA(VLOOKUP($Y106,Raw_data_Bowlers_2021!$A$2:$N$111,AH$2,FALSE),0)</f>
        <v>0</v>
      </c>
      <c r="AI106" s="14">
        <f>_xlfn.IFNA(VLOOKUP($Y106,Raw_data_Bowlers_2021!$A$2:$N$111,AI$2,FALSE),0)</f>
        <v>41334</v>
      </c>
      <c r="AJ106" s="14">
        <f>_xlfn.IFNA(VLOOKUP($Y106,Raw_data_Bowlers_2021!$A$2:$N$111,AJ$2,FALSE),0)</f>
        <v>20</v>
      </c>
      <c r="AK106" s="14">
        <f>_xlfn.IFNA(VLOOKUP($Y106,Raw_data_Bowlers_2021!$A$2:$N$111,AK$2,FALSE),0)</f>
        <v>14</v>
      </c>
      <c r="AL106" s="14">
        <f>_xlfn.IFNA(VLOOKUP($Y106,Raw_data_Bowlers_2021!$A$2:$N$111,AL$2,FALSE),0)</f>
        <v>105</v>
      </c>
      <c r="AM106" s="16">
        <v>2021</v>
      </c>
      <c r="AN106" s="14">
        <f t="shared" si="1"/>
        <v>103</v>
      </c>
    </row>
    <row r="107" spans="1:40" x14ac:dyDescent="0.25">
      <c r="A107" s="43" t="s">
        <v>17</v>
      </c>
      <c r="B107" s="44">
        <v>16</v>
      </c>
      <c r="C107" s="44">
        <v>49</v>
      </c>
      <c r="D107" s="44">
        <v>346</v>
      </c>
      <c r="E107" s="44">
        <v>13</v>
      </c>
      <c r="F107" s="44">
        <v>7.06</v>
      </c>
      <c r="G107" s="44">
        <v>26.62</v>
      </c>
      <c r="H107" s="44">
        <v>22.62</v>
      </c>
      <c r="I107" s="44">
        <v>0</v>
      </c>
      <c r="J107" s="44">
        <v>0</v>
      </c>
      <c r="K107" s="44">
        <v>20</v>
      </c>
      <c r="L107" s="44">
        <v>14</v>
      </c>
      <c r="M107" s="44">
        <v>105</v>
      </c>
      <c r="N107" s="44">
        <v>2021</v>
      </c>
      <c r="O107" s="45">
        <v>103</v>
      </c>
      <c r="Y107" s="13" t="s">
        <v>62</v>
      </c>
      <c r="Z107" s="14">
        <f>_xlfn.IFNA(VLOOKUP($Y107,Raw_data_Bowlers_2021!$A$2:$N$111,Z$2,FALSE),0)</f>
        <v>0</v>
      </c>
      <c r="AA107" s="14">
        <f>_xlfn.IFNA(VLOOKUP($Y107,Raw_data_Bowlers_2021!$A$2:$N$111,AA$2,FALSE),0)</f>
        <v>0</v>
      </c>
      <c r="AB107" s="14">
        <f>_xlfn.IFNA(VLOOKUP($Y107,Raw_data_Bowlers_2021!$A$2:$N$111,AB$2,FALSE),0)</f>
        <v>0</v>
      </c>
      <c r="AC107" s="14">
        <f>_xlfn.IFNA(VLOOKUP($Y107,Raw_data_Bowlers_2021!$A$2:$N$111,AC$2,FALSE),0)</f>
        <v>0</v>
      </c>
      <c r="AD107" s="14">
        <f>_xlfn.IFNA(VLOOKUP($Y107,Raw_data_Bowlers_2021!$A$2:$N$111,AD$2,FALSE),0)</f>
        <v>0</v>
      </c>
      <c r="AE107" s="14">
        <f>_xlfn.IFNA(VLOOKUP($Y107,Raw_data_Bowlers_2021!$A$2:$N$111,AE$2,FALSE),0)</f>
        <v>0</v>
      </c>
      <c r="AF107" s="14">
        <f>_xlfn.IFNA(VLOOKUP($Y107,Raw_data_Bowlers_2021!$A$2:$N$111,AF$2,FALSE),0)</f>
        <v>0</v>
      </c>
      <c r="AG107" s="14">
        <f>_xlfn.IFNA(VLOOKUP($Y107,Raw_data_Bowlers_2021!$A$2:$N$111,AG$2,FALSE),0)</f>
        <v>0</v>
      </c>
      <c r="AH107" s="14">
        <f>_xlfn.IFNA(VLOOKUP($Y107,Raw_data_Bowlers_2021!$A$2:$N$111,AH$2,FALSE),0)</f>
        <v>0</v>
      </c>
      <c r="AI107" s="14">
        <f>_xlfn.IFNA(VLOOKUP($Y107,Raw_data_Bowlers_2021!$A$2:$N$111,AI$2,FALSE),0)</f>
        <v>0</v>
      </c>
      <c r="AJ107" s="14">
        <f>_xlfn.IFNA(VLOOKUP($Y107,Raw_data_Bowlers_2021!$A$2:$N$111,AJ$2,FALSE),0)</f>
        <v>0</v>
      </c>
      <c r="AK107" s="14">
        <f>_xlfn.IFNA(VLOOKUP($Y107,Raw_data_Bowlers_2021!$A$2:$N$111,AK$2,FALSE),0)</f>
        <v>0</v>
      </c>
      <c r="AL107" s="14">
        <f>_xlfn.IFNA(VLOOKUP($Y107,Raw_data_Bowlers_2021!$A$2:$N$111,AL$2,FALSE),0)</f>
        <v>0</v>
      </c>
      <c r="AM107" s="13">
        <v>2021</v>
      </c>
      <c r="AN107" s="14">
        <f t="shared" si="1"/>
        <v>104</v>
      </c>
    </row>
    <row r="108" spans="1:40" x14ac:dyDescent="0.25">
      <c r="A108" s="43" t="s">
        <v>62</v>
      </c>
      <c r="B108" s="44">
        <v>0</v>
      </c>
      <c r="C108" s="44">
        <v>0</v>
      </c>
      <c r="D108" s="44">
        <v>0</v>
      </c>
      <c r="E108" s="44">
        <v>0</v>
      </c>
      <c r="F108" s="44">
        <v>0</v>
      </c>
      <c r="G108" s="44">
        <v>0</v>
      </c>
      <c r="H108" s="44">
        <v>0</v>
      </c>
      <c r="I108" s="44">
        <v>0</v>
      </c>
      <c r="J108" s="44">
        <v>0</v>
      </c>
      <c r="K108" s="44">
        <v>0</v>
      </c>
      <c r="L108" s="44">
        <v>0</v>
      </c>
      <c r="M108" s="44">
        <v>0</v>
      </c>
      <c r="N108" s="44">
        <v>2021</v>
      </c>
      <c r="O108" s="45">
        <v>104</v>
      </c>
      <c r="Y108" s="16" t="s">
        <v>181</v>
      </c>
      <c r="Z108" s="14">
        <f>_xlfn.IFNA(VLOOKUP($Y108,Raw_data_Bowlers_2021!$A$2:$N$111,Z$2,FALSE),0)</f>
        <v>14</v>
      </c>
      <c r="AA108" s="14">
        <f>_xlfn.IFNA(VLOOKUP($Y108,Raw_data_Bowlers_2021!$A$2:$N$111,AA$2,FALSE),0)</f>
        <v>56</v>
      </c>
      <c r="AB108" s="14">
        <f>_xlfn.IFNA(VLOOKUP($Y108,Raw_data_Bowlers_2021!$A$2:$N$111,AB$2,FALSE),0)</f>
        <v>375</v>
      </c>
      <c r="AC108" s="14">
        <f>_xlfn.IFNA(VLOOKUP($Y108,Raw_data_Bowlers_2021!$A$2:$N$111,AC$2,FALSE),0)</f>
        <v>18</v>
      </c>
      <c r="AD108" s="14">
        <f>_xlfn.IFNA(VLOOKUP($Y108,Raw_data_Bowlers_2021!$A$2:$N$111,AD$2,FALSE),0)</f>
        <v>6.7</v>
      </c>
      <c r="AE108" s="14">
        <f>_xlfn.IFNA(VLOOKUP($Y108,Raw_data_Bowlers_2021!$A$2:$N$111,AE$2,FALSE),0)</f>
        <v>20.83</v>
      </c>
      <c r="AF108" s="14">
        <f>_xlfn.IFNA(VLOOKUP($Y108,Raw_data_Bowlers_2021!$A$2:$N$111,AF$2,FALSE),0)</f>
        <v>18.670000000000002</v>
      </c>
      <c r="AG108" s="14">
        <f>_xlfn.IFNA(VLOOKUP($Y108,Raw_data_Bowlers_2021!$A$2:$N$111,AG$2,FALSE),0)</f>
        <v>0</v>
      </c>
      <c r="AH108" s="14">
        <f>_xlfn.IFNA(VLOOKUP($Y108,Raw_data_Bowlers_2021!$A$2:$N$111,AH$2,FALSE),0)</f>
        <v>0</v>
      </c>
      <c r="AI108" s="14">
        <f>_xlfn.IFNA(VLOOKUP($Y108,Raw_data_Bowlers_2021!$A$2:$N$111,AI$2,FALSE),0)</f>
        <v>13210</v>
      </c>
      <c r="AJ108" s="14">
        <f>_xlfn.IFNA(VLOOKUP($Y108,Raw_data_Bowlers_2021!$A$2:$N$111,AJ$2,FALSE),0)</f>
        <v>32</v>
      </c>
      <c r="AK108" s="14">
        <f>_xlfn.IFNA(VLOOKUP($Y108,Raw_data_Bowlers_2021!$A$2:$N$111,AK$2,FALSE),0)</f>
        <v>9</v>
      </c>
      <c r="AL108" s="14">
        <f>_xlfn.IFNA(VLOOKUP($Y108,Raw_data_Bowlers_2021!$A$2:$N$111,AL$2,FALSE),0)</f>
        <v>130</v>
      </c>
      <c r="AM108" s="16">
        <v>2021</v>
      </c>
      <c r="AN108" s="14">
        <f t="shared" si="1"/>
        <v>105</v>
      </c>
    </row>
    <row r="109" spans="1:40" x14ac:dyDescent="0.25">
      <c r="A109" s="43" t="s">
        <v>181</v>
      </c>
      <c r="B109" s="44">
        <v>14</v>
      </c>
      <c r="C109" s="44">
        <v>56</v>
      </c>
      <c r="D109" s="44">
        <v>375</v>
      </c>
      <c r="E109" s="44">
        <v>18</v>
      </c>
      <c r="F109" s="44">
        <v>6.7</v>
      </c>
      <c r="G109" s="44">
        <v>20.83</v>
      </c>
      <c r="H109" s="44">
        <v>18.670000000000002</v>
      </c>
      <c r="I109" s="44">
        <v>0</v>
      </c>
      <c r="J109" s="44">
        <v>0</v>
      </c>
      <c r="K109" s="44">
        <v>32</v>
      </c>
      <c r="L109" s="44">
        <v>9</v>
      </c>
      <c r="M109" s="44">
        <v>130</v>
      </c>
      <c r="N109" s="44">
        <v>2021</v>
      </c>
      <c r="O109" s="45">
        <v>105</v>
      </c>
      <c r="Y109" s="13" t="s">
        <v>116</v>
      </c>
      <c r="Z109" s="14">
        <f>_xlfn.IFNA(VLOOKUP($Y109,Raw_data_Bowlers_2021!$A$2:$N$111,Z$2,FALSE),0)</f>
        <v>9</v>
      </c>
      <c r="AA109" s="14">
        <f>_xlfn.IFNA(VLOOKUP($Y109,Raw_data_Bowlers_2021!$A$2:$N$111,AA$2,FALSE),0)</f>
        <v>36</v>
      </c>
      <c r="AB109" s="14">
        <f>_xlfn.IFNA(VLOOKUP($Y109,Raw_data_Bowlers_2021!$A$2:$N$111,AB$2,FALSE),0)</f>
        <v>230</v>
      </c>
      <c r="AC109" s="14">
        <f>_xlfn.IFNA(VLOOKUP($Y109,Raw_data_Bowlers_2021!$A$2:$N$111,AC$2,FALSE),0)</f>
        <v>12</v>
      </c>
      <c r="AD109" s="14">
        <f>_xlfn.IFNA(VLOOKUP($Y109,Raw_data_Bowlers_2021!$A$2:$N$111,AD$2,FALSE),0)</f>
        <v>6.39</v>
      </c>
      <c r="AE109" s="14">
        <f>_xlfn.IFNA(VLOOKUP($Y109,Raw_data_Bowlers_2021!$A$2:$N$111,AE$2,FALSE),0)</f>
        <v>19.170000000000002</v>
      </c>
      <c r="AF109" s="14">
        <f>_xlfn.IFNA(VLOOKUP($Y109,Raw_data_Bowlers_2021!$A$2:$N$111,AF$2,FALSE),0)</f>
        <v>18</v>
      </c>
      <c r="AG109" s="14">
        <f>_xlfn.IFNA(VLOOKUP($Y109,Raw_data_Bowlers_2021!$A$2:$N$111,AG$2,FALSE),0)</f>
        <v>0</v>
      </c>
      <c r="AH109" s="14">
        <f>_xlfn.IFNA(VLOOKUP($Y109,Raw_data_Bowlers_2021!$A$2:$N$111,AH$2,FALSE),0)</f>
        <v>0</v>
      </c>
      <c r="AI109" s="14">
        <f>_xlfn.IFNA(VLOOKUP($Y109,Raw_data_Bowlers_2021!$A$2:$N$111,AI$2,FALSE),0)</f>
        <v>45352</v>
      </c>
      <c r="AJ109" s="14">
        <f>_xlfn.IFNA(VLOOKUP($Y109,Raw_data_Bowlers_2021!$A$2:$N$111,AJ$2,FALSE),0)</f>
        <v>17</v>
      </c>
      <c r="AK109" s="14">
        <f>_xlfn.IFNA(VLOOKUP($Y109,Raw_data_Bowlers_2021!$A$2:$N$111,AK$2,FALSE),0)</f>
        <v>7</v>
      </c>
      <c r="AL109" s="14">
        <f>_xlfn.IFNA(VLOOKUP($Y109,Raw_data_Bowlers_2021!$A$2:$N$111,AL$2,FALSE),0)</f>
        <v>87</v>
      </c>
      <c r="AM109" s="13">
        <v>2021</v>
      </c>
      <c r="AN109" s="14">
        <f t="shared" si="1"/>
        <v>106</v>
      </c>
    </row>
    <row r="110" spans="1:40" x14ac:dyDescent="0.25">
      <c r="A110" s="43" t="s">
        <v>116</v>
      </c>
      <c r="B110" s="44">
        <v>9</v>
      </c>
      <c r="C110" s="44">
        <v>36</v>
      </c>
      <c r="D110" s="44">
        <v>230</v>
      </c>
      <c r="E110" s="44">
        <v>12</v>
      </c>
      <c r="F110" s="44">
        <v>6.39</v>
      </c>
      <c r="G110" s="44">
        <v>19.170000000000002</v>
      </c>
      <c r="H110" s="44">
        <v>18</v>
      </c>
      <c r="I110" s="44">
        <v>0</v>
      </c>
      <c r="J110" s="44">
        <v>0</v>
      </c>
      <c r="K110" s="44">
        <v>17</v>
      </c>
      <c r="L110" s="44">
        <v>7</v>
      </c>
      <c r="M110" s="44">
        <v>87</v>
      </c>
      <c r="N110" s="44">
        <v>2021</v>
      </c>
      <c r="O110" s="45">
        <v>106</v>
      </c>
      <c r="Y110" s="16" t="s">
        <v>92</v>
      </c>
      <c r="Z110" s="14">
        <f>_xlfn.IFNA(VLOOKUP($Y110,Raw_data_Bowlers_2021!$A$2:$N$111,Z$2,FALSE),0)</f>
        <v>11</v>
      </c>
      <c r="AA110" s="14">
        <f>_xlfn.IFNA(VLOOKUP($Y110,Raw_data_Bowlers_2021!$A$2:$N$111,AA$2,FALSE),0)</f>
        <v>43</v>
      </c>
      <c r="AB110" s="14">
        <f>_xlfn.IFNA(VLOOKUP($Y110,Raw_data_Bowlers_2021!$A$2:$N$111,AB$2,FALSE),0)</f>
        <v>318</v>
      </c>
      <c r="AC110" s="14">
        <f>_xlfn.IFNA(VLOOKUP($Y110,Raw_data_Bowlers_2021!$A$2:$N$111,AC$2,FALSE),0)</f>
        <v>13</v>
      </c>
      <c r="AD110" s="14">
        <f>_xlfn.IFNA(VLOOKUP($Y110,Raw_data_Bowlers_2021!$A$2:$N$111,AD$2,FALSE),0)</f>
        <v>7.4</v>
      </c>
      <c r="AE110" s="14">
        <f>_xlfn.IFNA(VLOOKUP($Y110,Raw_data_Bowlers_2021!$A$2:$N$111,AE$2,FALSE),0)</f>
        <v>24.46</v>
      </c>
      <c r="AF110" s="14">
        <f>_xlfn.IFNA(VLOOKUP($Y110,Raw_data_Bowlers_2021!$A$2:$N$111,AF$2,FALSE),0)</f>
        <v>19.850000000000001</v>
      </c>
      <c r="AG110" s="14">
        <f>_xlfn.IFNA(VLOOKUP($Y110,Raw_data_Bowlers_2021!$A$2:$N$111,AG$2,FALSE),0)</f>
        <v>1</v>
      </c>
      <c r="AH110" s="14">
        <f>_xlfn.IFNA(VLOOKUP($Y110,Raw_data_Bowlers_2021!$A$2:$N$111,AH$2,FALSE),0)</f>
        <v>0</v>
      </c>
      <c r="AI110" s="14">
        <f>_xlfn.IFNA(VLOOKUP($Y110,Raw_data_Bowlers_2021!$A$2:$N$111,AI$2,FALSE),0)</f>
        <v>46478</v>
      </c>
      <c r="AJ110" s="14">
        <f>_xlfn.IFNA(VLOOKUP($Y110,Raw_data_Bowlers_2021!$A$2:$N$111,AJ$2,FALSE),0)</f>
        <v>17</v>
      </c>
      <c r="AK110" s="14">
        <f>_xlfn.IFNA(VLOOKUP($Y110,Raw_data_Bowlers_2021!$A$2:$N$111,AK$2,FALSE),0)</f>
        <v>15</v>
      </c>
      <c r="AL110" s="14">
        <f>_xlfn.IFNA(VLOOKUP($Y110,Raw_data_Bowlers_2021!$A$2:$N$111,AL$2,FALSE),0)</f>
        <v>93</v>
      </c>
      <c r="AM110" s="16">
        <v>2021</v>
      </c>
      <c r="AN110" s="14">
        <f t="shared" si="1"/>
        <v>107</v>
      </c>
    </row>
    <row r="111" spans="1:40" x14ac:dyDescent="0.25">
      <c r="A111" s="43" t="s">
        <v>92</v>
      </c>
      <c r="B111" s="44">
        <v>11</v>
      </c>
      <c r="C111" s="44">
        <v>43</v>
      </c>
      <c r="D111" s="44">
        <v>318</v>
      </c>
      <c r="E111" s="44">
        <v>13</v>
      </c>
      <c r="F111" s="44">
        <v>7.4</v>
      </c>
      <c r="G111" s="44">
        <v>24.46</v>
      </c>
      <c r="H111" s="44">
        <v>19.850000000000001</v>
      </c>
      <c r="I111" s="44">
        <v>1</v>
      </c>
      <c r="J111" s="44">
        <v>0</v>
      </c>
      <c r="K111" s="44">
        <v>17</v>
      </c>
      <c r="L111" s="44">
        <v>15</v>
      </c>
      <c r="M111" s="44">
        <v>93</v>
      </c>
      <c r="N111" s="44">
        <v>2021</v>
      </c>
      <c r="O111" s="45">
        <v>107</v>
      </c>
      <c r="Y111" s="13" t="s">
        <v>18</v>
      </c>
      <c r="Z111" s="14">
        <f>_xlfn.IFNA(VLOOKUP($Y111,Raw_data_Bowlers_2021!$A$2:$N$111,Z$2,FALSE),0)</f>
        <v>0</v>
      </c>
      <c r="AA111" s="14">
        <f>_xlfn.IFNA(VLOOKUP($Y111,Raw_data_Bowlers_2021!$A$2:$N$111,AA$2,FALSE),0)</f>
        <v>0</v>
      </c>
      <c r="AB111" s="14">
        <f>_xlfn.IFNA(VLOOKUP($Y111,Raw_data_Bowlers_2021!$A$2:$N$111,AB$2,FALSE),0)</f>
        <v>0</v>
      </c>
      <c r="AC111" s="14">
        <f>_xlfn.IFNA(VLOOKUP($Y111,Raw_data_Bowlers_2021!$A$2:$N$111,AC$2,FALSE),0)</f>
        <v>0</v>
      </c>
      <c r="AD111" s="14">
        <f>_xlfn.IFNA(VLOOKUP($Y111,Raw_data_Bowlers_2021!$A$2:$N$111,AD$2,FALSE),0)</f>
        <v>0</v>
      </c>
      <c r="AE111" s="14">
        <f>_xlfn.IFNA(VLOOKUP($Y111,Raw_data_Bowlers_2021!$A$2:$N$111,AE$2,FALSE),0)</f>
        <v>0</v>
      </c>
      <c r="AF111" s="14">
        <f>_xlfn.IFNA(VLOOKUP($Y111,Raw_data_Bowlers_2021!$A$2:$N$111,AF$2,FALSE),0)</f>
        <v>0</v>
      </c>
      <c r="AG111" s="14">
        <f>_xlfn.IFNA(VLOOKUP($Y111,Raw_data_Bowlers_2021!$A$2:$N$111,AG$2,FALSE),0)</f>
        <v>0</v>
      </c>
      <c r="AH111" s="14">
        <f>_xlfn.IFNA(VLOOKUP($Y111,Raw_data_Bowlers_2021!$A$2:$N$111,AH$2,FALSE),0)</f>
        <v>0</v>
      </c>
      <c r="AI111" s="14">
        <f>_xlfn.IFNA(VLOOKUP($Y111,Raw_data_Bowlers_2021!$A$2:$N$111,AI$2,FALSE),0)</f>
        <v>0</v>
      </c>
      <c r="AJ111" s="14">
        <f>_xlfn.IFNA(VLOOKUP($Y111,Raw_data_Bowlers_2021!$A$2:$N$111,AJ$2,FALSE),0)</f>
        <v>0</v>
      </c>
      <c r="AK111" s="14">
        <f>_xlfn.IFNA(VLOOKUP($Y111,Raw_data_Bowlers_2021!$A$2:$N$111,AK$2,FALSE),0)</f>
        <v>0</v>
      </c>
      <c r="AL111" s="14">
        <f>_xlfn.IFNA(VLOOKUP($Y111,Raw_data_Bowlers_2021!$A$2:$N$111,AL$2,FALSE),0)</f>
        <v>0</v>
      </c>
      <c r="AM111" s="13">
        <v>2021</v>
      </c>
      <c r="AN111" s="14">
        <f t="shared" si="1"/>
        <v>108</v>
      </c>
    </row>
    <row r="112" spans="1:40" x14ac:dyDescent="0.25">
      <c r="A112" s="43" t="s">
        <v>18</v>
      </c>
      <c r="B112" s="44">
        <v>0</v>
      </c>
      <c r="C112" s="44">
        <v>0</v>
      </c>
      <c r="D112" s="44">
        <v>0</v>
      </c>
      <c r="E112" s="44">
        <v>0</v>
      </c>
      <c r="F112" s="44">
        <v>0</v>
      </c>
      <c r="G112" s="44">
        <v>0</v>
      </c>
      <c r="H112" s="44">
        <v>0</v>
      </c>
      <c r="I112" s="44">
        <v>0</v>
      </c>
      <c r="J112" s="44">
        <v>0</v>
      </c>
      <c r="K112" s="44">
        <v>0</v>
      </c>
      <c r="L112" s="44">
        <v>0</v>
      </c>
      <c r="M112" s="44">
        <v>0</v>
      </c>
      <c r="N112" s="44">
        <v>2021</v>
      </c>
      <c r="O112" s="45">
        <v>108</v>
      </c>
      <c r="Y112" s="16" t="s">
        <v>93</v>
      </c>
      <c r="Z112" s="14">
        <f>_xlfn.IFNA(VLOOKUP($Y112,Raw_data_Bowlers_2021!$A$2:$N$111,Z$2,FALSE),0)</f>
        <v>2</v>
      </c>
      <c r="AA112" s="14">
        <f>_xlfn.IFNA(VLOOKUP($Y112,Raw_data_Bowlers_2021!$A$2:$N$111,AA$2,FALSE),0)</f>
        <v>1.1000000000000001</v>
      </c>
      <c r="AB112" s="14">
        <f>_xlfn.IFNA(VLOOKUP($Y112,Raw_data_Bowlers_2021!$A$2:$N$111,AB$2,FALSE),0)</f>
        <v>13</v>
      </c>
      <c r="AC112" s="14">
        <f>_xlfn.IFNA(VLOOKUP($Y112,Raw_data_Bowlers_2021!$A$2:$N$111,AC$2,FALSE),0)</f>
        <v>0</v>
      </c>
      <c r="AD112" s="14">
        <f>_xlfn.IFNA(VLOOKUP($Y112,Raw_data_Bowlers_2021!$A$2:$N$111,AD$2,FALSE),0)</f>
        <v>11.14</v>
      </c>
      <c r="AE112" s="14">
        <f>_xlfn.IFNA(VLOOKUP($Y112,Raw_data_Bowlers_2021!$A$2:$N$111,AE$2,FALSE),0)</f>
        <v>0</v>
      </c>
      <c r="AF112" s="14">
        <f>_xlfn.IFNA(VLOOKUP($Y112,Raw_data_Bowlers_2021!$A$2:$N$111,AF$2,FALSE),0)</f>
        <v>0</v>
      </c>
      <c r="AG112" s="14">
        <f>_xlfn.IFNA(VLOOKUP($Y112,Raw_data_Bowlers_2021!$A$2:$N$111,AG$2,FALSE),0)</f>
        <v>0</v>
      </c>
      <c r="AH112" s="14">
        <f>_xlfn.IFNA(VLOOKUP($Y112,Raw_data_Bowlers_2021!$A$2:$N$111,AH$2,FALSE),0)</f>
        <v>0</v>
      </c>
      <c r="AI112" s="14" t="str">
        <f>_xlfn.IFNA(VLOOKUP($Y112,Raw_data_Bowlers_2021!$A$2:$N$111,AI$2,FALSE),0)</f>
        <v>0/4</v>
      </c>
      <c r="AJ112" s="14">
        <f>_xlfn.IFNA(VLOOKUP($Y112,Raw_data_Bowlers_2021!$A$2:$N$111,AJ$2,FALSE),0)</f>
        <v>2</v>
      </c>
      <c r="AK112" s="14">
        <f>_xlfn.IFNA(VLOOKUP($Y112,Raw_data_Bowlers_2021!$A$2:$N$111,AK$2,FALSE),0)</f>
        <v>0</v>
      </c>
      <c r="AL112" s="14">
        <f>_xlfn.IFNA(VLOOKUP($Y112,Raw_data_Bowlers_2021!$A$2:$N$111,AL$2,FALSE),0)</f>
        <v>0</v>
      </c>
      <c r="AM112" s="16">
        <v>2021</v>
      </c>
      <c r="AN112" s="14">
        <f t="shared" si="1"/>
        <v>109</v>
      </c>
    </row>
    <row r="113" spans="1:40" x14ac:dyDescent="0.25">
      <c r="A113" s="43" t="s">
        <v>93</v>
      </c>
      <c r="B113" s="44">
        <v>2</v>
      </c>
      <c r="C113" s="44">
        <v>1.1000000000000001</v>
      </c>
      <c r="D113" s="44">
        <v>13</v>
      </c>
      <c r="E113" s="44">
        <v>0</v>
      </c>
      <c r="F113" s="44">
        <v>11.14</v>
      </c>
      <c r="G113" s="44">
        <v>0</v>
      </c>
      <c r="H113" s="44">
        <v>0</v>
      </c>
      <c r="I113" s="44">
        <v>0</v>
      </c>
      <c r="J113" s="44">
        <v>0</v>
      </c>
      <c r="K113" s="44">
        <v>2</v>
      </c>
      <c r="L113" s="44">
        <v>0</v>
      </c>
      <c r="M113" s="44">
        <v>0</v>
      </c>
      <c r="N113" s="44">
        <v>2021</v>
      </c>
      <c r="O113" s="45">
        <v>109</v>
      </c>
      <c r="Y113" s="13" t="s">
        <v>158</v>
      </c>
      <c r="Z113" s="14">
        <f>_xlfn.IFNA(VLOOKUP($Y113,Raw_data_Bowlers_2021!$A$2:$N$111,Z$2,FALSE),0)</f>
        <v>0</v>
      </c>
      <c r="AA113" s="14">
        <f>_xlfn.IFNA(VLOOKUP($Y113,Raw_data_Bowlers_2021!$A$2:$N$111,AA$2,FALSE),0)</f>
        <v>0</v>
      </c>
      <c r="AB113" s="14">
        <f>_xlfn.IFNA(VLOOKUP($Y113,Raw_data_Bowlers_2021!$A$2:$N$111,AB$2,FALSE),0)</f>
        <v>0</v>
      </c>
      <c r="AC113" s="14">
        <f>_xlfn.IFNA(VLOOKUP($Y113,Raw_data_Bowlers_2021!$A$2:$N$111,AC$2,FALSE),0)</f>
        <v>0</v>
      </c>
      <c r="AD113" s="14">
        <f>_xlfn.IFNA(VLOOKUP($Y113,Raw_data_Bowlers_2021!$A$2:$N$111,AD$2,FALSE),0)</f>
        <v>0</v>
      </c>
      <c r="AE113" s="14">
        <f>_xlfn.IFNA(VLOOKUP($Y113,Raw_data_Bowlers_2021!$A$2:$N$111,AE$2,FALSE),0)</f>
        <v>0</v>
      </c>
      <c r="AF113" s="14">
        <f>_xlfn.IFNA(VLOOKUP($Y113,Raw_data_Bowlers_2021!$A$2:$N$111,AF$2,FALSE),0)</f>
        <v>0</v>
      </c>
      <c r="AG113" s="14">
        <f>_xlfn.IFNA(VLOOKUP($Y113,Raw_data_Bowlers_2021!$A$2:$N$111,AG$2,FALSE),0)</f>
        <v>0</v>
      </c>
      <c r="AH113" s="14">
        <f>_xlfn.IFNA(VLOOKUP($Y113,Raw_data_Bowlers_2021!$A$2:$N$111,AH$2,FALSE),0)</f>
        <v>0</v>
      </c>
      <c r="AI113" s="14">
        <f>_xlfn.IFNA(VLOOKUP($Y113,Raw_data_Bowlers_2021!$A$2:$N$111,AI$2,FALSE),0)</f>
        <v>0</v>
      </c>
      <c r="AJ113" s="14">
        <f>_xlfn.IFNA(VLOOKUP($Y113,Raw_data_Bowlers_2021!$A$2:$N$111,AJ$2,FALSE),0)</f>
        <v>0</v>
      </c>
      <c r="AK113" s="14">
        <f>_xlfn.IFNA(VLOOKUP($Y113,Raw_data_Bowlers_2021!$A$2:$N$111,AK$2,FALSE),0)</f>
        <v>0</v>
      </c>
      <c r="AL113" s="14">
        <f>_xlfn.IFNA(VLOOKUP($Y113,Raw_data_Bowlers_2021!$A$2:$N$111,AL$2,FALSE),0)</f>
        <v>0</v>
      </c>
      <c r="AM113" s="13">
        <v>2021</v>
      </c>
      <c r="AN113" s="14">
        <f t="shared" si="1"/>
        <v>110</v>
      </c>
    </row>
    <row r="114" spans="1:40" x14ac:dyDescent="0.25">
      <c r="A114" s="43" t="s">
        <v>158</v>
      </c>
      <c r="B114" s="44">
        <v>0</v>
      </c>
      <c r="C114" s="44">
        <v>0</v>
      </c>
      <c r="D114" s="44">
        <v>0</v>
      </c>
      <c r="E114" s="44">
        <v>0</v>
      </c>
      <c r="F114" s="44">
        <v>0</v>
      </c>
      <c r="G114" s="44">
        <v>0</v>
      </c>
      <c r="H114" s="44">
        <v>0</v>
      </c>
      <c r="I114" s="44">
        <v>0</v>
      </c>
      <c r="J114" s="44">
        <v>0</v>
      </c>
      <c r="K114" s="44">
        <v>0</v>
      </c>
      <c r="L114" s="44">
        <v>0</v>
      </c>
      <c r="M114" s="44">
        <v>0</v>
      </c>
      <c r="N114" s="44">
        <v>2021</v>
      </c>
      <c r="O114" s="45">
        <v>110</v>
      </c>
      <c r="Y114" s="16" t="s">
        <v>37</v>
      </c>
      <c r="Z114" s="14">
        <f>_xlfn.IFNA(VLOOKUP($Y114,Raw_data_Bowlers_2021!$A$2:$N$111,Z$2,FALSE),0)</f>
        <v>0</v>
      </c>
      <c r="AA114" s="14">
        <f>_xlfn.IFNA(VLOOKUP($Y114,Raw_data_Bowlers_2021!$A$2:$N$111,AA$2,FALSE),0)</f>
        <v>0</v>
      </c>
      <c r="AB114" s="14">
        <f>_xlfn.IFNA(VLOOKUP($Y114,Raw_data_Bowlers_2021!$A$2:$N$111,AB$2,FALSE),0)</f>
        <v>0</v>
      </c>
      <c r="AC114" s="14">
        <f>_xlfn.IFNA(VLOOKUP($Y114,Raw_data_Bowlers_2021!$A$2:$N$111,AC$2,FALSE),0)</f>
        <v>0</v>
      </c>
      <c r="AD114" s="14">
        <f>_xlfn.IFNA(VLOOKUP($Y114,Raw_data_Bowlers_2021!$A$2:$N$111,AD$2,FALSE),0)</f>
        <v>0</v>
      </c>
      <c r="AE114" s="14">
        <f>_xlfn.IFNA(VLOOKUP($Y114,Raw_data_Bowlers_2021!$A$2:$N$111,AE$2,FALSE),0)</f>
        <v>0</v>
      </c>
      <c r="AF114" s="14">
        <f>_xlfn.IFNA(VLOOKUP($Y114,Raw_data_Bowlers_2021!$A$2:$N$111,AF$2,FALSE),0)</f>
        <v>0</v>
      </c>
      <c r="AG114" s="14">
        <f>_xlfn.IFNA(VLOOKUP($Y114,Raw_data_Bowlers_2021!$A$2:$N$111,AG$2,FALSE),0)</f>
        <v>0</v>
      </c>
      <c r="AH114" s="14">
        <f>_xlfn.IFNA(VLOOKUP($Y114,Raw_data_Bowlers_2021!$A$2:$N$111,AH$2,FALSE),0)</f>
        <v>0</v>
      </c>
      <c r="AI114" s="14">
        <f>_xlfn.IFNA(VLOOKUP($Y114,Raw_data_Bowlers_2021!$A$2:$N$111,AI$2,FALSE),0)</f>
        <v>0</v>
      </c>
      <c r="AJ114" s="14">
        <f>_xlfn.IFNA(VLOOKUP($Y114,Raw_data_Bowlers_2021!$A$2:$N$111,AJ$2,FALSE),0)</f>
        <v>0</v>
      </c>
      <c r="AK114" s="14">
        <f>_xlfn.IFNA(VLOOKUP($Y114,Raw_data_Bowlers_2021!$A$2:$N$111,AK$2,FALSE),0)</f>
        <v>0</v>
      </c>
      <c r="AL114" s="14">
        <f>_xlfn.IFNA(VLOOKUP($Y114,Raw_data_Bowlers_2021!$A$2:$N$111,AL$2,FALSE),0)</f>
        <v>0</v>
      </c>
      <c r="AM114" s="16">
        <v>2021</v>
      </c>
      <c r="AN114" s="14">
        <f t="shared" si="1"/>
        <v>111</v>
      </c>
    </row>
    <row r="115" spans="1:40" x14ac:dyDescent="0.25">
      <c r="A115" s="43" t="s">
        <v>37</v>
      </c>
      <c r="B115" s="44">
        <v>0</v>
      </c>
      <c r="C115" s="44">
        <v>0</v>
      </c>
      <c r="D115" s="44">
        <v>0</v>
      </c>
      <c r="E115" s="44">
        <v>0</v>
      </c>
      <c r="F115" s="44">
        <v>0</v>
      </c>
      <c r="G115" s="44">
        <v>0</v>
      </c>
      <c r="H115" s="44">
        <v>0</v>
      </c>
      <c r="I115" s="44">
        <v>0</v>
      </c>
      <c r="J115" s="44">
        <v>0</v>
      </c>
      <c r="K115" s="44">
        <v>0</v>
      </c>
      <c r="L115" s="44">
        <v>0</v>
      </c>
      <c r="M115" s="44">
        <v>0</v>
      </c>
      <c r="N115" s="44">
        <v>2021</v>
      </c>
      <c r="O115" s="45">
        <v>111</v>
      </c>
      <c r="Y115" s="13" t="s">
        <v>38</v>
      </c>
      <c r="Z115" s="14">
        <f>_xlfn.IFNA(VLOOKUP($Y115,Raw_data_Bowlers_2021!$A$2:$N$111,Z$2,FALSE),0)</f>
        <v>1</v>
      </c>
      <c r="AA115" s="14">
        <f>_xlfn.IFNA(VLOOKUP($Y115,Raw_data_Bowlers_2021!$A$2:$N$111,AA$2,FALSE),0)</f>
        <v>3</v>
      </c>
      <c r="AB115" s="14">
        <f>_xlfn.IFNA(VLOOKUP($Y115,Raw_data_Bowlers_2021!$A$2:$N$111,AB$2,FALSE),0)</f>
        <v>22</v>
      </c>
      <c r="AC115" s="14">
        <f>_xlfn.IFNA(VLOOKUP($Y115,Raw_data_Bowlers_2021!$A$2:$N$111,AC$2,FALSE),0)</f>
        <v>0</v>
      </c>
      <c r="AD115" s="14">
        <f>_xlfn.IFNA(VLOOKUP($Y115,Raw_data_Bowlers_2021!$A$2:$N$111,AD$2,FALSE),0)</f>
        <v>7.33</v>
      </c>
      <c r="AE115" s="14">
        <f>_xlfn.IFNA(VLOOKUP($Y115,Raw_data_Bowlers_2021!$A$2:$N$111,AE$2,FALSE),0)</f>
        <v>0</v>
      </c>
      <c r="AF115" s="14">
        <f>_xlfn.IFNA(VLOOKUP($Y115,Raw_data_Bowlers_2021!$A$2:$N$111,AF$2,FALSE),0)</f>
        <v>0</v>
      </c>
      <c r="AG115" s="14">
        <f>_xlfn.IFNA(VLOOKUP($Y115,Raw_data_Bowlers_2021!$A$2:$N$111,AG$2,FALSE),0)</f>
        <v>0</v>
      </c>
      <c r="AH115" s="14">
        <f>_xlfn.IFNA(VLOOKUP($Y115,Raw_data_Bowlers_2021!$A$2:$N$111,AH$2,FALSE),0)</f>
        <v>0</v>
      </c>
      <c r="AI115" s="14" t="str">
        <f>_xlfn.IFNA(VLOOKUP($Y115,Raw_data_Bowlers_2021!$A$2:$N$111,AI$2,FALSE),0)</f>
        <v>0/22</v>
      </c>
      <c r="AJ115" s="14">
        <f>_xlfn.IFNA(VLOOKUP($Y115,Raw_data_Bowlers_2021!$A$2:$N$111,AJ$2,FALSE),0)</f>
        <v>2</v>
      </c>
      <c r="AK115" s="14">
        <f>_xlfn.IFNA(VLOOKUP($Y115,Raw_data_Bowlers_2021!$A$2:$N$111,AK$2,FALSE),0)</f>
        <v>0</v>
      </c>
      <c r="AL115" s="14">
        <f>_xlfn.IFNA(VLOOKUP($Y115,Raw_data_Bowlers_2021!$A$2:$N$111,AL$2,FALSE),0)</f>
        <v>5</v>
      </c>
      <c r="AM115" s="13">
        <v>2021</v>
      </c>
      <c r="AN115" s="14">
        <f t="shared" si="1"/>
        <v>112</v>
      </c>
    </row>
    <row r="116" spans="1:40" x14ac:dyDescent="0.25">
      <c r="A116" s="43" t="s">
        <v>38</v>
      </c>
      <c r="B116" s="44">
        <v>1</v>
      </c>
      <c r="C116" s="44">
        <v>3</v>
      </c>
      <c r="D116" s="44">
        <v>22</v>
      </c>
      <c r="E116" s="44">
        <v>0</v>
      </c>
      <c r="F116" s="44">
        <v>7.33</v>
      </c>
      <c r="G116" s="44">
        <v>0</v>
      </c>
      <c r="H116" s="44">
        <v>0</v>
      </c>
      <c r="I116" s="44">
        <v>0</v>
      </c>
      <c r="J116" s="44">
        <v>0</v>
      </c>
      <c r="K116" s="44">
        <v>2</v>
      </c>
      <c r="L116" s="44">
        <v>0</v>
      </c>
      <c r="M116" s="44">
        <v>5</v>
      </c>
      <c r="N116" s="44">
        <v>2021</v>
      </c>
      <c r="O116" s="45">
        <v>112</v>
      </c>
      <c r="Y116" s="16" t="s">
        <v>19</v>
      </c>
      <c r="Z116" s="14">
        <f>_xlfn.IFNA(VLOOKUP($Y116,Raw_data_Bowlers_2021!$A$2:$N$111,Z$2,FALSE),0)</f>
        <v>0</v>
      </c>
      <c r="AA116" s="14">
        <f>_xlfn.IFNA(VLOOKUP($Y116,Raw_data_Bowlers_2021!$A$2:$N$111,AA$2,FALSE),0)</f>
        <v>0</v>
      </c>
      <c r="AB116" s="14">
        <f>_xlfn.IFNA(VLOOKUP($Y116,Raw_data_Bowlers_2021!$A$2:$N$111,AB$2,FALSE),0)</f>
        <v>0</v>
      </c>
      <c r="AC116" s="14">
        <f>_xlfn.IFNA(VLOOKUP($Y116,Raw_data_Bowlers_2021!$A$2:$N$111,AC$2,FALSE),0)</f>
        <v>0</v>
      </c>
      <c r="AD116" s="14">
        <f>_xlfn.IFNA(VLOOKUP($Y116,Raw_data_Bowlers_2021!$A$2:$N$111,AD$2,FALSE),0)</f>
        <v>0</v>
      </c>
      <c r="AE116" s="14">
        <f>_xlfn.IFNA(VLOOKUP($Y116,Raw_data_Bowlers_2021!$A$2:$N$111,AE$2,FALSE),0)</f>
        <v>0</v>
      </c>
      <c r="AF116" s="14">
        <f>_xlfn.IFNA(VLOOKUP($Y116,Raw_data_Bowlers_2021!$A$2:$N$111,AF$2,FALSE),0)</f>
        <v>0</v>
      </c>
      <c r="AG116" s="14">
        <f>_xlfn.IFNA(VLOOKUP($Y116,Raw_data_Bowlers_2021!$A$2:$N$111,AG$2,FALSE),0)</f>
        <v>0</v>
      </c>
      <c r="AH116" s="14">
        <f>_xlfn.IFNA(VLOOKUP($Y116,Raw_data_Bowlers_2021!$A$2:$N$111,AH$2,FALSE),0)</f>
        <v>0</v>
      </c>
      <c r="AI116" s="14">
        <f>_xlfn.IFNA(VLOOKUP($Y116,Raw_data_Bowlers_2021!$A$2:$N$111,AI$2,FALSE),0)</f>
        <v>0</v>
      </c>
      <c r="AJ116" s="14">
        <f>_xlfn.IFNA(VLOOKUP($Y116,Raw_data_Bowlers_2021!$A$2:$N$111,AJ$2,FALSE),0)</f>
        <v>0</v>
      </c>
      <c r="AK116" s="14">
        <f>_xlfn.IFNA(VLOOKUP($Y116,Raw_data_Bowlers_2021!$A$2:$N$111,AK$2,FALSE),0)</f>
        <v>0</v>
      </c>
      <c r="AL116" s="14">
        <f>_xlfn.IFNA(VLOOKUP($Y116,Raw_data_Bowlers_2021!$A$2:$N$111,AL$2,FALSE),0)</f>
        <v>0</v>
      </c>
      <c r="AM116" s="16">
        <v>2021</v>
      </c>
      <c r="AN116" s="14">
        <f t="shared" si="1"/>
        <v>113</v>
      </c>
    </row>
    <row r="117" spans="1:40" x14ac:dyDescent="0.25">
      <c r="A117" s="43" t="s">
        <v>19</v>
      </c>
      <c r="B117" s="44">
        <v>0</v>
      </c>
      <c r="C117" s="44">
        <v>0</v>
      </c>
      <c r="D117" s="44">
        <v>0</v>
      </c>
      <c r="E117" s="44">
        <v>0</v>
      </c>
      <c r="F117" s="44">
        <v>0</v>
      </c>
      <c r="G117" s="44">
        <v>0</v>
      </c>
      <c r="H117" s="44">
        <v>0</v>
      </c>
      <c r="I117" s="44">
        <v>0</v>
      </c>
      <c r="J117" s="44">
        <v>0</v>
      </c>
      <c r="K117" s="44">
        <v>0</v>
      </c>
      <c r="L117" s="44">
        <v>0</v>
      </c>
      <c r="M117" s="44">
        <v>0</v>
      </c>
      <c r="N117" s="44">
        <v>2021</v>
      </c>
      <c r="O117" s="45">
        <v>113</v>
      </c>
      <c r="Y117" s="13" t="s">
        <v>39</v>
      </c>
      <c r="Z117" s="14">
        <f>_xlfn.IFNA(VLOOKUP($Y117,Raw_data_Bowlers_2021!$A$2:$N$111,Z$2,FALSE),0)</f>
        <v>0</v>
      </c>
      <c r="AA117" s="14">
        <f>_xlfn.IFNA(VLOOKUP($Y117,Raw_data_Bowlers_2021!$A$2:$N$111,AA$2,FALSE),0)</f>
        <v>0</v>
      </c>
      <c r="AB117" s="14">
        <f>_xlfn.IFNA(VLOOKUP($Y117,Raw_data_Bowlers_2021!$A$2:$N$111,AB$2,FALSE),0)</f>
        <v>0</v>
      </c>
      <c r="AC117" s="14">
        <f>_xlfn.IFNA(VLOOKUP($Y117,Raw_data_Bowlers_2021!$A$2:$N$111,AC$2,FALSE),0)</f>
        <v>0</v>
      </c>
      <c r="AD117" s="14">
        <f>_xlfn.IFNA(VLOOKUP($Y117,Raw_data_Bowlers_2021!$A$2:$N$111,AD$2,FALSE),0)</f>
        <v>0</v>
      </c>
      <c r="AE117" s="14">
        <f>_xlfn.IFNA(VLOOKUP($Y117,Raw_data_Bowlers_2021!$A$2:$N$111,AE$2,FALSE),0)</f>
        <v>0</v>
      </c>
      <c r="AF117" s="14">
        <f>_xlfn.IFNA(VLOOKUP($Y117,Raw_data_Bowlers_2021!$A$2:$N$111,AF$2,FALSE),0)</f>
        <v>0</v>
      </c>
      <c r="AG117" s="14">
        <f>_xlfn.IFNA(VLOOKUP($Y117,Raw_data_Bowlers_2021!$A$2:$N$111,AG$2,FALSE),0)</f>
        <v>0</v>
      </c>
      <c r="AH117" s="14">
        <f>_xlfn.IFNA(VLOOKUP($Y117,Raw_data_Bowlers_2021!$A$2:$N$111,AH$2,FALSE),0)</f>
        <v>0</v>
      </c>
      <c r="AI117" s="14">
        <f>_xlfn.IFNA(VLOOKUP($Y117,Raw_data_Bowlers_2021!$A$2:$N$111,AI$2,FALSE),0)</f>
        <v>0</v>
      </c>
      <c r="AJ117" s="14">
        <f>_xlfn.IFNA(VLOOKUP($Y117,Raw_data_Bowlers_2021!$A$2:$N$111,AJ$2,FALSE),0)</f>
        <v>0</v>
      </c>
      <c r="AK117" s="14">
        <f>_xlfn.IFNA(VLOOKUP($Y117,Raw_data_Bowlers_2021!$A$2:$N$111,AK$2,FALSE),0)</f>
        <v>0</v>
      </c>
      <c r="AL117" s="14">
        <f>_xlfn.IFNA(VLOOKUP($Y117,Raw_data_Bowlers_2021!$A$2:$N$111,AL$2,FALSE),0)</f>
        <v>0</v>
      </c>
      <c r="AM117" s="13">
        <v>2021</v>
      </c>
      <c r="AN117" s="14">
        <f t="shared" si="1"/>
        <v>114</v>
      </c>
    </row>
    <row r="118" spans="1:40" x14ac:dyDescent="0.25">
      <c r="A118" s="43" t="s">
        <v>39</v>
      </c>
      <c r="B118" s="44">
        <v>0</v>
      </c>
      <c r="C118" s="44">
        <v>0</v>
      </c>
      <c r="D118" s="44">
        <v>0</v>
      </c>
      <c r="E118" s="44">
        <v>0</v>
      </c>
      <c r="F118" s="44">
        <v>0</v>
      </c>
      <c r="G118" s="44">
        <v>0</v>
      </c>
      <c r="H118" s="44">
        <v>0</v>
      </c>
      <c r="I118" s="44">
        <v>0</v>
      </c>
      <c r="J118" s="44">
        <v>0</v>
      </c>
      <c r="K118" s="44">
        <v>0</v>
      </c>
      <c r="L118" s="44">
        <v>0</v>
      </c>
      <c r="M118" s="44">
        <v>0</v>
      </c>
      <c r="N118" s="44">
        <v>2021</v>
      </c>
      <c r="O118" s="45">
        <v>114</v>
      </c>
      <c r="Y118" s="16" t="s">
        <v>142</v>
      </c>
      <c r="Z118" s="14">
        <f>_xlfn.IFNA(VLOOKUP($Y118,Raw_data_Bowlers_2021!$A$2:$N$111,Z$2,FALSE),0)</f>
        <v>4</v>
      </c>
      <c r="AA118" s="14">
        <f>_xlfn.IFNA(VLOOKUP($Y118,Raw_data_Bowlers_2021!$A$2:$N$111,AA$2,FALSE),0)</f>
        <v>5</v>
      </c>
      <c r="AB118" s="14">
        <f>_xlfn.IFNA(VLOOKUP($Y118,Raw_data_Bowlers_2021!$A$2:$N$111,AB$2,FALSE),0)</f>
        <v>49</v>
      </c>
      <c r="AC118" s="14">
        <f>_xlfn.IFNA(VLOOKUP($Y118,Raw_data_Bowlers_2021!$A$2:$N$111,AC$2,FALSE),0)</f>
        <v>0</v>
      </c>
      <c r="AD118" s="14">
        <f>_xlfn.IFNA(VLOOKUP($Y118,Raw_data_Bowlers_2021!$A$2:$N$111,AD$2,FALSE),0)</f>
        <v>9.8000000000000007</v>
      </c>
      <c r="AE118" s="14">
        <f>_xlfn.IFNA(VLOOKUP($Y118,Raw_data_Bowlers_2021!$A$2:$N$111,AE$2,FALSE),0)</f>
        <v>0</v>
      </c>
      <c r="AF118" s="14">
        <f>_xlfn.IFNA(VLOOKUP($Y118,Raw_data_Bowlers_2021!$A$2:$N$111,AF$2,FALSE),0)</f>
        <v>0</v>
      </c>
      <c r="AG118" s="14">
        <f>_xlfn.IFNA(VLOOKUP($Y118,Raw_data_Bowlers_2021!$A$2:$N$111,AG$2,FALSE),0)</f>
        <v>0</v>
      </c>
      <c r="AH118" s="14">
        <f>_xlfn.IFNA(VLOOKUP($Y118,Raw_data_Bowlers_2021!$A$2:$N$111,AH$2,FALSE),0)</f>
        <v>0</v>
      </c>
      <c r="AI118" s="14" t="str">
        <f>_xlfn.IFNA(VLOOKUP($Y118,Raw_data_Bowlers_2021!$A$2:$N$111,AI$2,FALSE),0)</f>
        <v>0/5</v>
      </c>
      <c r="AJ118" s="14">
        <f>_xlfn.IFNA(VLOOKUP($Y118,Raw_data_Bowlers_2021!$A$2:$N$111,AJ$2,FALSE),0)</f>
        <v>2</v>
      </c>
      <c r="AK118" s="14">
        <f>_xlfn.IFNA(VLOOKUP($Y118,Raw_data_Bowlers_2021!$A$2:$N$111,AK$2,FALSE),0)</f>
        <v>3</v>
      </c>
      <c r="AL118" s="14">
        <f>_xlfn.IFNA(VLOOKUP($Y118,Raw_data_Bowlers_2021!$A$2:$N$111,AL$2,FALSE),0)</f>
        <v>7</v>
      </c>
      <c r="AM118" s="16">
        <v>2021</v>
      </c>
      <c r="AN118" s="14">
        <f t="shared" si="1"/>
        <v>115</v>
      </c>
    </row>
    <row r="119" spans="1:40" x14ac:dyDescent="0.25">
      <c r="A119" s="43" t="s">
        <v>142</v>
      </c>
      <c r="B119" s="44">
        <v>4</v>
      </c>
      <c r="C119" s="44">
        <v>5</v>
      </c>
      <c r="D119" s="44">
        <v>49</v>
      </c>
      <c r="E119" s="44">
        <v>0</v>
      </c>
      <c r="F119" s="44">
        <v>9.8000000000000007</v>
      </c>
      <c r="G119" s="44">
        <v>0</v>
      </c>
      <c r="H119" s="44">
        <v>0</v>
      </c>
      <c r="I119" s="44">
        <v>0</v>
      </c>
      <c r="J119" s="44">
        <v>0</v>
      </c>
      <c r="K119" s="44">
        <v>2</v>
      </c>
      <c r="L119" s="44">
        <v>3</v>
      </c>
      <c r="M119" s="44">
        <v>7</v>
      </c>
      <c r="N119" s="44">
        <v>2021</v>
      </c>
      <c r="O119" s="45">
        <v>115</v>
      </c>
      <c r="Y119" s="13" t="s">
        <v>143</v>
      </c>
      <c r="Z119" s="14">
        <f>_xlfn.IFNA(VLOOKUP($Y119,Raw_data_Bowlers_2021!$A$2:$N$111,Z$2,FALSE),0)</f>
        <v>3</v>
      </c>
      <c r="AA119" s="14">
        <f>_xlfn.IFNA(VLOOKUP($Y119,Raw_data_Bowlers_2021!$A$2:$N$111,AA$2,FALSE),0)</f>
        <v>7</v>
      </c>
      <c r="AB119" s="14">
        <f>_xlfn.IFNA(VLOOKUP($Y119,Raw_data_Bowlers_2021!$A$2:$N$111,AB$2,FALSE),0)</f>
        <v>84</v>
      </c>
      <c r="AC119" s="14">
        <f>_xlfn.IFNA(VLOOKUP($Y119,Raw_data_Bowlers_2021!$A$2:$N$111,AC$2,FALSE),0)</f>
        <v>0</v>
      </c>
      <c r="AD119" s="14">
        <f>_xlfn.IFNA(VLOOKUP($Y119,Raw_data_Bowlers_2021!$A$2:$N$111,AD$2,FALSE),0)</f>
        <v>12</v>
      </c>
      <c r="AE119" s="14">
        <f>_xlfn.IFNA(VLOOKUP($Y119,Raw_data_Bowlers_2021!$A$2:$N$111,AE$2,FALSE),0)</f>
        <v>0</v>
      </c>
      <c r="AF119" s="14">
        <f>_xlfn.IFNA(VLOOKUP($Y119,Raw_data_Bowlers_2021!$A$2:$N$111,AF$2,FALSE),0)</f>
        <v>0</v>
      </c>
      <c r="AG119" s="14">
        <f>_xlfn.IFNA(VLOOKUP($Y119,Raw_data_Bowlers_2021!$A$2:$N$111,AG$2,FALSE),0)</f>
        <v>0</v>
      </c>
      <c r="AH119" s="14">
        <f>_xlfn.IFNA(VLOOKUP($Y119,Raw_data_Bowlers_2021!$A$2:$N$111,AH$2,FALSE),0)</f>
        <v>0</v>
      </c>
      <c r="AI119" s="14" t="str">
        <f>_xlfn.IFNA(VLOOKUP($Y119,Raw_data_Bowlers_2021!$A$2:$N$111,AI$2,FALSE),0)</f>
        <v>0/9</v>
      </c>
      <c r="AJ119" s="14">
        <f>_xlfn.IFNA(VLOOKUP($Y119,Raw_data_Bowlers_2021!$A$2:$N$111,AJ$2,FALSE),0)</f>
        <v>7</v>
      </c>
      <c r="AK119" s="14">
        <f>_xlfn.IFNA(VLOOKUP($Y119,Raw_data_Bowlers_2021!$A$2:$N$111,AK$2,FALSE),0)</f>
        <v>6</v>
      </c>
      <c r="AL119" s="14">
        <f>_xlfn.IFNA(VLOOKUP($Y119,Raw_data_Bowlers_2021!$A$2:$N$111,AL$2,FALSE),0)</f>
        <v>11</v>
      </c>
      <c r="AM119" s="13">
        <v>2021</v>
      </c>
      <c r="AN119" s="14">
        <f t="shared" si="1"/>
        <v>116</v>
      </c>
    </row>
    <row r="120" spans="1:40" x14ac:dyDescent="0.25">
      <c r="A120" s="43" t="s">
        <v>143</v>
      </c>
      <c r="B120" s="44">
        <v>3</v>
      </c>
      <c r="C120" s="44">
        <v>7</v>
      </c>
      <c r="D120" s="44">
        <v>84</v>
      </c>
      <c r="E120" s="44">
        <v>0</v>
      </c>
      <c r="F120" s="44">
        <v>12</v>
      </c>
      <c r="G120" s="44">
        <v>0</v>
      </c>
      <c r="H120" s="44">
        <v>0</v>
      </c>
      <c r="I120" s="44">
        <v>0</v>
      </c>
      <c r="J120" s="44">
        <v>0</v>
      </c>
      <c r="K120" s="44">
        <v>7</v>
      </c>
      <c r="L120" s="44">
        <v>6</v>
      </c>
      <c r="M120" s="44">
        <v>11</v>
      </c>
      <c r="N120" s="44">
        <v>2021</v>
      </c>
      <c r="O120" s="45">
        <v>116</v>
      </c>
      <c r="Y120" s="16" t="s">
        <v>182</v>
      </c>
      <c r="Z120" s="14">
        <f>_xlfn.IFNA(VLOOKUP($Y120,Raw_data_Bowlers_2021!$A$2:$N$111,Z$2,FALSE),0)</f>
        <v>8</v>
      </c>
      <c r="AA120" s="14">
        <f>_xlfn.IFNA(VLOOKUP($Y120,Raw_data_Bowlers_2021!$A$2:$N$111,AA$2,FALSE),0)</f>
        <v>30</v>
      </c>
      <c r="AB120" s="14">
        <f>_xlfn.IFNA(VLOOKUP($Y120,Raw_data_Bowlers_2021!$A$2:$N$111,AB$2,FALSE),0)</f>
        <v>247</v>
      </c>
      <c r="AC120" s="14">
        <f>_xlfn.IFNA(VLOOKUP($Y120,Raw_data_Bowlers_2021!$A$2:$N$111,AC$2,FALSE),0)</f>
        <v>7</v>
      </c>
      <c r="AD120" s="14">
        <f>_xlfn.IFNA(VLOOKUP($Y120,Raw_data_Bowlers_2021!$A$2:$N$111,AD$2,FALSE),0)</f>
        <v>8.23</v>
      </c>
      <c r="AE120" s="14">
        <f>_xlfn.IFNA(VLOOKUP($Y120,Raw_data_Bowlers_2021!$A$2:$N$111,AE$2,FALSE),0)</f>
        <v>35.29</v>
      </c>
      <c r="AF120" s="14">
        <f>_xlfn.IFNA(VLOOKUP($Y120,Raw_data_Bowlers_2021!$A$2:$N$111,AF$2,FALSE),0)</f>
        <v>25.71</v>
      </c>
      <c r="AG120" s="14">
        <f>_xlfn.IFNA(VLOOKUP($Y120,Raw_data_Bowlers_2021!$A$2:$N$111,AG$2,FALSE),0)</f>
        <v>0</v>
      </c>
      <c r="AH120" s="14">
        <f>_xlfn.IFNA(VLOOKUP($Y120,Raw_data_Bowlers_2021!$A$2:$N$111,AH$2,FALSE),0)</f>
        <v>0</v>
      </c>
      <c r="AI120" s="14">
        <f>_xlfn.IFNA(VLOOKUP($Y120,Raw_data_Bowlers_2021!$A$2:$N$111,AI$2,FALSE),0)</f>
        <v>11355</v>
      </c>
      <c r="AJ120" s="14">
        <f>_xlfn.IFNA(VLOOKUP($Y120,Raw_data_Bowlers_2021!$A$2:$N$111,AJ$2,FALSE),0)</f>
        <v>26</v>
      </c>
      <c r="AK120" s="14">
        <f>_xlfn.IFNA(VLOOKUP($Y120,Raw_data_Bowlers_2021!$A$2:$N$111,AK$2,FALSE),0)</f>
        <v>9</v>
      </c>
      <c r="AL120" s="14">
        <f>_xlfn.IFNA(VLOOKUP($Y120,Raw_data_Bowlers_2021!$A$2:$N$111,AL$2,FALSE),0)</f>
        <v>70</v>
      </c>
      <c r="AM120" s="16">
        <v>2021</v>
      </c>
      <c r="AN120" s="14">
        <f t="shared" si="1"/>
        <v>117</v>
      </c>
    </row>
    <row r="121" spans="1:40" x14ac:dyDescent="0.25">
      <c r="A121" s="43" t="s">
        <v>182</v>
      </c>
      <c r="B121" s="44">
        <v>8</v>
      </c>
      <c r="C121" s="44">
        <v>30</v>
      </c>
      <c r="D121" s="44">
        <v>247</v>
      </c>
      <c r="E121" s="44">
        <v>7</v>
      </c>
      <c r="F121" s="44">
        <v>8.23</v>
      </c>
      <c r="G121" s="44">
        <v>35.29</v>
      </c>
      <c r="H121" s="44">
        <v>25.71</v>
      </c>
      <c r="I121" s="44">
        <v>0</v>
      </c>
      <c r="J121" s="44">
        <v>0</v>
      </c>
      <c r="K121" s="44">
        <v>26</v>
      </c>
      <c r="L121" s="44">
        <v>9</v>
      </c>
      <c r="M121" s="44">
        <v>70</v>
      </c>
      <c r="N121" s="44">
        <v>2021</v>
      </c>
      <c r="O121" s="45">
        <v>117</v>
      </c>
      <c r="Y121" s="13" t="s">
        <v>183</v>
      </c>
      <c r="Z121" s="14">
        <f>_xlfn.IFNA(VLOOKUP($Y121,Raw_data_Bowlers_2021!$A$2:$N$111,Z$2,FALSE),0)</f>
        <v>1</v>
      </c>
      <c r="AA121" s="14">
        <f>_xlfn.IFNA(VLOOKUP($Y121,Raw_data_Bowlers_2021!$A$2:$N$111,AA$2,FALSE),0)</f>
        <v>4</v>
      </c>
      <c r="AB121" s="14">
        <f>_xlfn.IFNA(VLOOKUP($Y121,Raw_data_Bowlers_2021!$A$2:$N$111,AB$2,FALSE),0)</f>
        <v>36</v>
      </c>
      <c r="AC121" s="14">
        <f>_xlfn.IFNA(VLOOKUP($Y121,Raw_data_Bowlers_2021!$A$2:$N$111,AC$2,FALSE),0)</f>
        <v>1</v>
      </c>
      <c r="AD121" s="14">
        <f>_xlfn.IFNA(VLOOKUP($Y121,Raw_data_Bowlers_2021!$A$2:$N$111,AD$2,FALSE),0)</f>
        <v>9</v>
      </c>
      <c r="AE121" s="14">
        <f>_xlfn.IFNA(VLOOKUP($Y121,Raw_data_Bowlers_2021!$A$2:$N$111,AE$2,FALSE),0)</f>
        <v>36</v>
      </c>
      <c r="AF121" s="14">
        <f>_xlfn.IFNA(VLOOKUP($Y121,Raw_data_Bowlers_2021!$A$2:$N$111,AF$2,FALSE),0)</f>
        <v>24</v>
      </c>
      <c r="AG121" s="14">
        <f>_xlfn.IFNA(VLOOKUP($Y121,Raw_data_Bowlers_2021!$A$2:$N$111,AG$2,FALSE),0)</f>
        <v>0</v>
      </c>
      <c r="AH121" s="14">
        <f>_xlfn.IFNA(VLOOKUP($Y121,Raw_data_Bowlers_2021!$A$2:$N$111,AH$2,FALSE),0)</f>
        <v>0</v>
      </c>
      <c r="AI121" s="14">
        <f>_xlfn.IFNA(VLOOKUP($Y121,Raw_data_Bowlers_2021!$A$2:$N$111,AI$2,FALSE),0)</f>
        <v>13150</v>
      </c>
      <c r="AJ121" s="14">
        <f>_xlfn.IFNA(VLOOKUP($Y121,Raw_data_Bowlers_2021!$A$2:$N$111,AJ$2,FALSE),0)</f>
        <v>2</v>
      </c>
      <c r="AK121" s="14">
        <f>_xlfn.IFNA(VLOOKUP($Y121,Raw_data_Bowlers_2021!$A$2:$N$111,AK$2,FALSE),0)</f>
        <v>3</v>
      </c>
      <c r="AL121" s="14">
        <f>_xlfn.IFNA(VLOOKUP($Y121,Raw_data_Bowlers_2021!$A$2:$N$111,AL$2,FALSE),0)</f>
        <v>9</v>
      </c>
      <c r="AM121" s="13">
        <v>2021</v>
      </c>
      <c r="AN121" s="14">
        <f t="shared" si="1"/>
        <v>118</v>
      </c>
    </row>
    <row r="122" spans="1:40" x14ac:dyDescent="0.25">
      <c r="A122" s="43" t="s">
        <v>183</v>
      </c>
      <c r="B122" s="44">
        <v>1</v>
      </c>
      <c r="C122" s="44">
        <v>4</v>
      </c>
      <c r="D122" s="44">
        <v>36</v>
      </c>
      <c r="E122" s="44">
        <v>1</v>
      </c>
      <c r="F122" s="44">
        <v>9</v>
      </c>
      <c r="G122" s="44">
        <v>36</v>
      </c>
      <c r="H122" s="44">
        <v>24</v>
      </c>
      <c r="I122" s="44">
        <v>0</v>
      </c>
      <c r="J122" s="44">
        <v>0</v>
      </c>
      <c r="K122" s="44">
        <v>2</v>
      </c>
      <c r="L122" s="44">
        <v>3</v>
      </c>
      <c r="M122" s="44">
        <v>9</v>
      </c>
      <c r="N122" s="44">
        <v>2021</v>
      </c>
      <c r="O122" s="45">
        <v>118</v>
      </c>
      <c r="Y122" s="16" t="s">
        <v>94</v>
      </c>
      <c r="Z122" s="14">
        <f>_xlfn.IFNA(VLOOKUP($Y122,Raw_data_Bowlers_2021!$A$2:$N$111,Z$2,FALSE),0)</f>
        <v>0</v>
      </c>
      <c r="AA122" s="14">
        <f>_xlfn.IFNA(VLOOKUP($Y122,Raw_data_Bowlers_2021!$A$2:$N$111,AA$2,FALSE),0)</f>
        <v>0</v>
      </c>
      <c r="AB122" s="14">
        <f>_xlfn.IFNA(VLOOKUP($Y122,Raw_data_Bowlers_2021!$A$2:$N$111,AB$2,FALSE),0)</f>
        <v>0</v>
      </c>
      <c r="AC122" s="14">
        <f>_xlfn.IFNA(VLOOKUP($Y122,Raw_data_Bowlers_2021!$A$2:$N$111,AC$2,FALSE),0)</f>
        <v>0</v>
      </c>
      <c r="AD122" s="14">
        <f>_xlfn.IFNA(VLOOKUP($Y122,Raw_data_Bowlers_2021!$A$2:$N$111,AD$2,FALSE),0)</f>
        <v>0</v>
      </c>
      <c r="AE122" s="14">
        <f>_xlfn.IFNA(VLOOKUP($Y122,Raw_data_Bowlers_2021!$A$2:$N$111,AE$2,FALSE),0)</f>
        <v>0</v>
      </c>
      <c r="AF122" s="14">
        <f>_xlfn.IFNA(VLOOKUP($Y122,Raw_data_Bowlers_2021!$A$2:$N$111,AF$2,FALSE),0)</f>
        <v>0</v>
      </c>
      <c r="AG122" s="14">
        <f>_xlfn.IFNA(VLOOKUP($Y122,Raw_data_Bowlers_2021!$A$2:$N$111,AG$2,FALSE),0)</f>
        <v>0</v>
      </c>
      <c r="AH122" s="14">
        <f>_xlfn.IFNA(VLOOKUP($Y122,Raw_data_Bowlers_2021!$A$2:$N$111,AH$2,FALSE),0)</f>
        <v>0</v>
      </c>
      <c r="AI122" s="14">
        <f>_xlfn.IFNA(VLOOKUP($Y122,Raw_data_Bowlers_2021!$A$2:$N$111,AI$2,FALSE),0)</f>
        <v>0</v>
      </c>
      <c r="AJ122" s="14">
        <f>_xlfn.IFNA(VLOOKUP($Y122,Raw_data_Bowlers_2021!$A$2:$N$111,AJ$2,FALSE),0)</f>
        <v>0</v>
      </c>
      <c r="AK122" s="14">
        <f>_xlfn.IFNA(VLOOKUP($Y122,Raw_data_Bowlers_2021!$A$2:$N$111,AK$2,FALSE),0)</f>
        <v>0</v>
      </c>
      <c r="AL122" s="14">
        <f>_xlfn.IFNA(VLOOKUP($Y122,Raw_data_Bowlers_2021!$A$2:$N$111,AL$2,FALSE),0)</f>
        <v>0</v>
      </c>
      <c r="AM122" s="16">
        <v>2021</v>
      </c>
      <c r="AN122" s="14">
        <f t="shared" si="1"/>
        <v>119</v>
      </c>
    </row>
    <row r="123" spans="1:40" x14ac:dyDescent="0.25">
      <c r="A123" s="43" t="s">
        <v>94</v>
      </c>
      <c r="B123" s="44">
        <v>0</v>
      </c>
      <c r="C123" s="44">
        <v>0</v>
      </c>
      <c r="D123" s="44">
        <v>0</v>
      </c>
      <c r="E123" s="44">
        <v>0</v>
      </c>
      <c r="F123" s="44">
        <v>0</v>
      </c>
      <c r="G123" s="44">
        <v>0</v>
      </c>
      <c r="H123" s="44">
        <v>0</v>
      </c>
      <c r="I123" s="44">
        <v>0</v>
      </c>
      <c r="J123" s="44">
        <v>0</v>
      </c>
      <c r="K123" s="44">
        <v>0</v>
      </c>
      <c r="L123" s="44">
        <v>0</v>
      </c>
      <c r="M123" s="44">
        <v>0</v>
      </c>
      <c r="N123" s="44">
        <v>2021</v>
      </c>
      <c r="O123" s="45">
        <v>119</v>
      </c>
      <c r="Y123" s="13" t="s">
        <v>159</v>
      </c>
      <c r="Z123" s="14">
        <f>_xlfn.IFNA(VLOOKUP($Y123,Raw_data_Bowlers_2021!$A$2:$N$111,Z$2,FALSE),0)</f>
        <v>0</v>
      </c>
      <c r="AA123" s="14">
        <f>_xlfn.IFNA(VLOOKUP($Y123,Raw_data_Bowlers_2021!$A$2:$N$111,AA$2,FALSE),0)</f>
        <v>0</v>
      </c>
      <c r="AB123" s="14">
        <f>_xlfn.IFNA(VLOOKUP($Y123,Raw_data_Bowlers_2021!$A$2:$N$111,AB$2,FALSE),0)</f>
        <v>0</v>
      </c>
      <c r="AC123" s="14">
        <f>_xlfn.IFNA(VLOOKUP($Y123,Raw_data_Bowlers_2021!$A$2:$N$111,AC$2,FALSE),0)</f>
        <v>0</v>
      </c>
      <c r="AD123" s="14">
        <f>_xlfn.IFNA(VLOOKUP($Y123,Raw_data_Bowlers_2021!$A$2:$N$111,AD$2,FALSE),0)</f>
        <v>0</v>
      </c>
      <c r="AE123" s="14">
        <f>_xlfn.IFNA(VLOOKUP($Y123,Raw_data_Bowlers_2021!$A$2:$N$111,AE$2,FALSE),0)</f>
        <v>0</v>
      </c>
      <c r="AF123" s="14">
        <f>_xlfn.IFNA(VLOOKUP($Y123,Raw_data_Bowlers_2021!$A$2:$N$111,AF$2,FALSE),0)</f>
        <v>0</v>
      </c>
      <c r="AG123" s="14">
        <f>_xlfn.IFNA(VLOOKUP($Y123,Raw_data_Bowlers_2021!$A$2:$N$111,AG$2,FALSE),0)</f>
        <v>0</v>
      </c>
      <c r="AH123" s="14">
        <f>_xlfn.IFNA(VLOOKUP($Y123,Raw_data_Bowlers_2021!$A$2:$N$111,AH$2,FALSE),0)</f>
        <v>0</v>
      </c>
      <c r="AI123" s="14">
        <f>_xlfn.IFNA(VLOOKUP($Y123,Raw_data_Bowlers_2021!$A$2:$N$111,AI$2,FALSE),0)</f>
        <v>0</v>
      </c>
      <c r="AJ123" s="14">
        <f>_xlfn.IFNA(VLOOKUP($Y123,Raw_data_Bowlers_2021!$A$2:$N$111,AJ$2,FALSE),0)</f>
        <v>0</v>
      </c>
      <c r="AK123" s="14">
        <f>_xlfn.IFNA(VLOOKUP($Y123,Raw_data_Bowlers_2021!$A$2:$N$111,AK$2,FALSE),0)</f>
        <v>0</v>
      </c>
      <c r="AL123" s="14">
        <f>_xlfn.IFNA(VLOOKUP($Y123,Raw_data_Bowlers_2021!$A$2:$N$111,AL$2,FALSE),0)</f>
        <v>0</v>
      </c>
      <c r="AM123" s="13">
        <v>2021</v>
      </c>
      <c r="AN123" s="14">
        <f t="shared" si="1"/>
        <v>120</v>
      </c>
    </row>
    <row r="124" spans="1:40" x14ac:dyDescent="0.25">
      <c r="A124" s="43" t="s">
        <v>159</v>
      </c>
      <c r="B124" s="44">
        <v>0</v>
      </c>
      <c r="C124" s="44">
        <v>0</v>
      </c>
      <c r="D124" s="44">
        <v>0</v>
      </c>
      <c r="E124" s="44">
        <v>0</v>
      </c>
      <c r="F124" s="44">
        <v>0</v>
      </c>
      <c r="G124" s="44">
        <v>0</v>
      </c>
      <c r="H124" s="44">
        <v>0</v>
      </c>
      <c r="I124" s="44">
        <v>0</v>
      </c>
      <c r="J124" s="44">
        <v>0</v>
      </c>
      <c r="K124" s="44">
        <v>0</v>
      </c>
      <c r="L124" s="44">
        <v>0</v>
      </c>
      <c r="M124" s="44">
        <v>0</v>
      </c>
      <c r="N124" s="44">
        <v>2021</v>
      </c>
      <c r="O124" s="45">
        <v>120</v>
      </c>
      <c r="Y124" s="16" t="s">
        <v>184</v>
      </c>
      <c r="Z124" s="14">
        <f>_xlfn.IFNA(VLOOKUP($Y124,Raw_data_Bowlers_2021!$A$2:$N$111,Z$2,FALSE),0)</f>
        <v>7</v>
      </c>
      <c r="AA124" s="14">
        <f>_xlfn.IFNA(VLOOKUP($Y124,Raw_data_Bowlers_2021!$A$2:$N$111,AA$2,FALSE),0)</f>
        <v>23.3</v>
      </c>
      <c r="AB124" s="14">
        <f>_xlfn.IFNA(VLOOKUP($Y124,Raw_data_Bowlers_2021!$A$2:$N$111,AB$2,FALSE),0)</f>
        <v>203</v>
      </c>
      <c r="AC124" s="14">
        <f>_xlfn.IFNA(VLOOKUP($Y124,Raw_data_Bowlers_2021!$A$2:$N$111,AC$2,FALSE),0)</f>
        <v>3</v>
      </c>
      <c r="AD124" s="14">
        <f>_xlfn.IFNA(VLOOKUP($Y124,Raw_data_Bowlers_2021!$A$2:$N$111,AD$2,FALSE),0)</f>
        <v>8.64</v>
      </c>
      <c r="AE124" s="14">
        <f>_xlfn.IFNA(VLOOKUP($Y124,Raw_data_Bowlers_2021!$A$2:$N$111,AE$2,FALSE),0)</f>
        <v>67.67</v>
      </c>
      <c r="AF124" s="14">
        <f>_xlfn.IFNA(VLOOKUP($Y124,Raw_data_Bowlers_2021!$A$2:$N$111,AF$2,FALSE),0)</f>
        <v>47</v>
      </c>
      <c r="AG124" s="14">
        <f>_xlfn.IFNA(VLOOKUP($Y124,Raw_data_Bowlers_2021!$A$2:$N$111,AG$2,FALSE),0)</f>
        <v>0</v>
      </c>
      <c r="AH124" s="14">
        <f>_xlfn.IFNA(VLOOKUP($Y124,Raw_data_Bowlers_2021!$A$2:$N$111,AH$2,FALSE),0)</f>
        <v>0</v>
      </c>
      <c r="AI124" s="14">
        <f>_xlfn.IFNA(VLOOKUP($Y124,Raw_data_Bowlers_2021!$A$2:$N$111,AI$2,FALSE),0)</f>
        <v>43831</v>
      </c>
      <c r="AJ124" s="14">
        <f>_xlfn.IFNA(VLOOKUP($Y124,Raw_data_Bowlers_2021!$A$2:$N$111,AJ$2,FALSE),0)</f>
        <v>20</v>
      </c>
      <c r="AK124" s="14">
        <f>_xlfn.IFNA(VLOOKUP($Y124,Raw_data_Bowlers_2021!$A$2:$N$111,AK$2,FALSE),0)</f>
        <v>7</v>
      </c>
      <c r="AL124" s="14">
        <f>_xlfn.IFNA(VLOOKUP($Y124,Raw_data_Bowlers_2021!$A$2:$N$111,AL$2,FALSE),0)</f>
        <v>52</v>
      </c>
      <c r="AM124" s="16">
        <v>2021</v>
      </c>
      <c r="AN124" s="14">
        <f t="shared" si="1"/>
        <v>121</v>
      </c>
    </row>
    <row r="125" spans="1:40" x14ac:dyDescent="0.25">
      <c r="A125" s="43" t="s">
        <v>184</v>
      </c>
      <c r="B125" s="44">
        <v>7</v>
      </c>
      <c r="C125" s="44">
        <v>23.3</v>
      </c>
      <c r="D125" s="44">
        <v>203</v>
      </c>
      <c r="E125" s="44">
        <v>3</v>
      </c>
      <c r="F125" s="44">
        <v>8.64</v>
      </c>
      <c r="G125" s="44">
        <v>67.67</v>
      </c>
      <c r="H125" s="44">
        <v>47</v>
      </c>
      <c r="I125" s="44">
        <v>0</v>
      </c>
      <c r="J125" s="44">
        <v>0</v>
      </c>
      <c r="K125" s="44">
        <v>20</v>
      </c>
      <c r="L125" s="44">
        <v>7</v>
      </c>
      <c r="M125" s="44">
        <v>52</v>
      </c>
      <c r="N125" s="44">
        <v>2021</v>
      </c>
      <c r="O125" s="45">
        <v>121</v>
      </c>
      <c r="Y125" s="13" t="s">
        <v>160</v>
      </c>
      <c r="Z125" s="14">
        <f>_xlfn.IFNA(VLOOKUP($Y125,Raw_data_Bowlers_2021!$A$2:$N$111,Z$2,FALSE),0)</f>
        <v>6</v>
      </c>
      <c r="AA125" s="14">
        <f>_xlfn.IFNA(VLOOKUP($Y125,Raw_data_Bowlers_2021!$A$2:$N$111,AA$2,FALSE),0)</f>
        <v>14</v>
      </c>
      <c r="AB125" s="14">
        <f>_xlfn.IFNA(VLOOKUP($Y125,Raw_data_Bowlers_2021!$A$2:$N$111,AB$2,FALSE),0)</f>
        <v>92</v>
      </c>
      <c r="AC125" s="14">
        <f>_xlfn.IFNA(VLOOKUP($Y125,Raw_data_Bowlers_2021!$A$2:$N$111,AC$2,FALSE),0)</f>
        <v>7</v>
      </c>
      <c r="AD125" s="14">
        <f>_xlfn.IFNA(VLOOKUP($Y125,Raw_data_Bowlers_2021!$A$2:$N$111,AD$2,FALSE),0)</f>
        <v>6.57</v>
      </c>
      <c r="AE125" s="14">
        <f>_xlfn.IFNA(VLOOKUP($Y125,Raw_data_Bowlers_2021!$A$2:$N$111,AE$2,FALSE),0)</f>
        <v>13.14</v>
      </c>
      <c r="AF125" s="14">
        <f>_xlfn.IFNA(VLOOKUP($Y125,Raw_data_Bowlers_2021!$A$2:$N$111,AF$2,FALSE),0)</f>
        <v>12</v>
      </c>
      <c r="AG125" s="14">
        <f>_xlfn.IFNA(VLOOKUP($Y125,Raw_data_Bowlers_2021!$A$2:$N$111,AG$2,FALSE),0)</f>
        <v>0</v>
      </c>
      <c r="AH125" s="14">
        <f>_xlfn.IFNA(VLOOKUP($Y125,Raw_data_Bowlers_2021!$A$2:$N$111,AH$2,FALSE),0)</f>
        <v>0</v>
      </c>
      <c r="AI125" s="14">
        <f>_xlfn.IFNA(VLOOKUP($Y125,Raw_data_Bowlers_2021!$A$2:$N$111,AI$2,FALSE),0)</f>
        <v>44380</v>
      </c>
      <c r="AJ125" s="14">
        <f>_xlfn.IFNA(VLOOKUP($Y125,Raw_data_Bowlers_2021!$A$2:$N$111,AJ$2,FALSE),0)</f>
        <v>3</v>
      </c>
      <c r="AK125" s="14">
        <f>_xlfn.IFNA(VLOOKUP($Y125,Raw_data_Bowlers_2021!$A$2:$N$111,AK$2,FALSE),0)</f>
        <v>3</v>
      </c>
      <c r="AL125" s="14">
        <f>_xlfn.IFNA(VLOOKUP($Y125,Raw_data_Bowlers_2021!$A$2:$N$111,AL$2,FALSE),0)</f>
        <v>21</v>
      </c>
      <c r="AM125" s="13">
        <v>2021</v>
      </c>
      <c r="AN125" s="14">
        <f t="shared" si="1"/>
        <v>122</v>
      </c>
    </row>
    <row r="126" spans="1:40" x14ac:dyDescent="0.25">
      <c r="A126" s="43" t="s">
        <v>160</v>
      </c>
      <c r="B126" s="44">
        <v>6</v>
      </c>
      <c r="C126" s="44">
        <v>14</v>
      </c>
      <c r="D126" s="44">
        <v>92</v>
      </c>
      <c r="E126" s="44">
        <v>7</v>
      </c>
      <c r="F126" s="44">
        <v>6.57</v>
      </c>
      <c r="G126" s="44">
        <v>13.14</v>
      </c>
      <c r="H126" s="44">
        <v>12</v>
      </c>
      <c r="I126" s="44">
        <v>0</v>
      </c>
      <c r="J126" s="44">
        <v>0</v>
      </c>
      <c r="K126" s="44">
        <v>3</v>
      </c>
      <c r="L126" s="44">
        <v>3</v>
      </c>
      <c r="M126" s="44">
        <v>21</v>
      </c>
      <c r="N126" s="44">
        <v>2021</v>
      </c>
      <c r="O126" s="45">
        <v>122</v>
      </c>
      <c r="Y126" s="16" t="s">
        <v>65</v>
      </c>
      <c r="Z126" s="14">
        <f>_xlfn.IFNA(VLOOKUP($Y126,Raw_data_Bowlers_2021!$A$2:$N$111,Z$2,FALSE),0)</f>
        <v>8</v>
      </c>
      <c r="AA126" s="14">
        <f>_xlfn.IFNA(VLOOKUP($Y126,Raw_data_Bowlers_2021!$A$2:$N$111,AA$2,FALSE),0)</f>
        <v>26</v>
      </c>
      <c r="AB126" s="14">
        <f>_xlfn.IFNA(VLOOKUP($Y126,Raw_data_Bowlers_2021!$A$2:$N$111,AB$2,FALSE),0)</f>
        <v>187</v>
      </c>
      <c r="AC126" s="14">
        <f>_xlfn.IFNA(VLOOKUP($Y126,Raw_data_Bowlers_2021!$A$2:$N$111,AC$2,FALSE),0)</f>
        <v>4</v>
      </c>
      <c r="AD126" s="14">
        <f>_xlfn.IFNA(VLOOKUP($Y126,Raw_data_Bowlers_2021!$A$2:$N$111,AD$2,FALSE),0)</f>
        <v>7.19</v>
      </c>
      <c r="AE126" s="14">
        <f>_xlfn.IFNA(VLOOKUP($Y126,Raw_data_Bowlers_2021!$A$2:$N$111,AE$2,FALSE),0)</f>
        <v>46.75</v>
      </c>
      <c r="AF126" s="14">
        <f>_xlfn.IFNA(VLOOKUP($Y126,Raw_data_Bowlers_2021!$A$2:$N$111,AF$2,FALSE),0)</f>
        <v>39</v>
      </c>
      <c r="AG126" s="14">
        <f>_xlfn.IFNA(VLOOKUP($Y126,Raw_data_Bowlers_2021!$A$2:$N$111,AG$2,FALSE),0)</f>
        <v>0</v>
      </c>
      <c r="AH126" s="14">
        <f>_xlfn.IFNA(VLOOKUP($Y126,Raw_data_Bowlers_2021!$A$2:$N$111,AH$2,FALSE),0)</f>
        <v>0</v>
      </c>
      <c r="AI126" s="14">
        <f>_xlfn.IFNA(VLOOKUP($Y126,Raw_data_Bowlers_2021!$A$2:$N$111,AI$2,FALSE),0)</f>
        <v>44197</v>
      </c>
      <c r="AJ126" s="14">
        <f>_xlfn.IFNA(VLOOKUP($Y126,Raw_data_Bowlers_2021!$A$2:$N$111,AJ$2,FALSE),0)</f>
        <v>11</v>
      </c>
      <c r="AK126" s="14">
        <f>_xlfn.IFNA(VLOOKUP($Y126,Raw_data_Bowlers_2021!$A$2:$N$111,AK$2,FALSE),0)</f>
        <v>9</v>
      </c>
      <c r="AL126" s="14">
        <f>_xlfn.IFNA(VLOOKUP($Y126,Raw_data_Bowlers_2021!$A$2:$N$111,AL$2,FALSE),0)</f>
        <v>50</v>
      </c>
      <c r="AM126" s="16">
        <v>2021</v>
      </c>
      <c r="AN126" s="14">
        <f t="shared" si="1"/>
        <v>123</v>
      </c>
    </row>
    <row r="127" spans="1:40" x14ac:dyDescent="0.25">
      <c r="A127" s="43" t="s">
        <v>65</v>
      </c>
      <c r="B127" s="44">
        <v>8</v>
      </c>
      <c r="C127" s="44">
        <v>26</v>
      </c>
      <c r="D127" s="44">
        <v>187</v>
      </c>
      <c r="E127" s="44">
        <v>4</v>
      </c>
      <c r="F127" s="44">
        <v>7.19</v>
      </c>
      <c r="G127" s="44">
        <v>46.75</v>
      </c>
      <c r="H127" s="44">
        <v>39</v>
      </c>
      <c r="I127" s="44">
        <v>0</v>
      </c>
      <c r="J127" s="44">
        <v>0</v>
      </c>
      <c r="K127" s="44">
        <v>11</v>
      </c>
      <c r="L127" s="44">
        <v>9</v>
      </c>
      <c r="M127" s="44">
        <v>50</v>
      </c>
      <c r="N127" s="44">
        <v>2021</v>
      </c>
      <c r="O127" s="45">
        <v>123</v>
      </c>
      <c r="Y127" s="13" t="s">
        <v>66</v>
      </c>
      <c r="Z127" s="14">
        <f>_xlfn.IFNA(VLOOKUP($Y127,Raw_data_Bowlers_2021!$A$2:$N$111,Z$2,FALSE),0)</f>
        <v>9</v>
      </c>
      <c r="AA127" s="14">
        <f>_xlfn.IFNA(VLOOKUP($Y127,Raw_data_Bowlers_2021!$A$2:$N$111,AA$2,FALSE),0)</f>
        <v>32.1</v>
      </c>
      <c r="AB127" s="14">
        <f>_xlfn.IFNA(VLOOKUP($Y127,Raw_data_Bowlers_2021!$A$2:$N$111,AB$2,FALSE),0)</f>
        <v>233</v>
      </c>
      <c r="AC127" s="14">
        <f>_xlfn.IFNA(VLOOKUP($Y127,Raw_data_Bowlers_2021!$A$2:$N$111,AC$2,FALSE),0)</f>
        <v>11</v>
      </c>
      <c r="AD127" s="14">
        <f>_xlfn.IFNA(VLOOKUP($Y127,Raw_data_Bowlers_2021!$A$2:$N$111,AD$2,FALSE),0)</f>
        <v>7.24</v>
      </c>
      <c r="AE127" s="14">
        <f>_xlfn.IFNA(VLOOKUP($Y127,Raw_data_Bowlers_2021!$A$2:$N$111,AE$2,FALSE),0)</f>
        <v>21.18</v>
      </c>
      <c r="AF127" s="14">
        <f>_xlfn.IFNA(VLOOKUP($Y127,Raw_data_Bowlers_2021!$A$2:$N$111,AF$2,FALSE),0)</f>
        <v>17.55</v>
      </c>
      <c r="AG127" s="14">
        <f>_xlfn.IFNA(VLOOKUP($Y127,Raw_data_Bowlers_2021!$A$2:$N$111,AG$2,FALSE),0)</f>
        <v>1</v>
      </c>
      <c r="AH127" s="14">
        <f>_xlfn.IFNA(VLOOKUP($Y127,Raw_data_Bowlers_2021!$A$2:$N$111,AH$2,FALSE),0)</f>
        <v>0</v>
      </c>
      <c r="AI127" s="14">
        <f>_xlfn.IFNA(VLOOKUP($Y127,Raw_data_Bowlers_2021!$A$2:$N$111,AI$2,FALSE),0)</f>
        <v>44287</v>
      </c>
      <c r="AJ127" s="14">
        <f>_xlfn.IFNA(VLOOKUP($Y127,Raw_data_Bowlers_2021!$A$2:$N$111,AJ$2,FALSE),0)</f>
        <v>28</v>
      </c>
      <c r="AK127" s="14">
        <f>_xlfn.IFNA(VLOOKUP($Y127,Raw_data_Bowlers_2021!$A$2:$N$111,AK$2,FALSE),0)</f>
        <v>4</v>
      </c>
      <c r="AL127" s="14">
        <f>_xlfn.IFNA(VLOOKUP($Y127,Raw_data_Bowlers_2021!$A$2:$N$111,AL$2,FALSE),0)</f>
        <v>92</v>
      </c>
      <c r="AM127" s="13">
        <v>2021</v>
      </c>
      <c r="AN127" s="14">
        <f t="shared" si="1"/>
        <v>124</v>
      </c>
    </row>
    <row r="128" spans="1:40" x14ac:dyDescent="0.25">
      <c r="A128" s="43" t="s">
        <v>66</v>
      </c>
      <c r="B128" s="44">
        <v>9</v>
      </c>
      <c r="C128" s="44">
        <v>32.1</v>
      </c>
      <c r="D128" s="44">
        <v>233</v>
      </c>
      <c r="E128" s="44">
        <v>11</v>
      </c>
      <c r="F128" s="44">
        <v>7.24</v>
      </c>
      <c r="G128" s="44">
        <v>21.18</v>
      </c>
      <c r="H128" s="44">
        <v>17.55</v>
      </c>
      <c r="I128" s="44">
        <v>1</v>
      </c>
      <c r="J128" s="44">
        <v>0</v>
      </c>
      <c r="K128" s="44">
        <v>28</v>
      </c>
      <c r="L128" s="44">
        <v>4</v>
      </c>
      <c r="M128" s="44">
        <v>92</v>
      </c>
      <c r="N128" s="44">
        <v>2021</v>
      </c>
      <c r="O128" s="45">
        <v>124</v>
      </c>
      <c r="Y128" s="16" t="s">
        <v>67</v>
      </c>
      <c r="Z128" s="14">
        <f>_xlfn.IFNA(VLOOKUP($Y128,Raw_data_Bowlers_2021!$A$2:$N$111,Z$2,FALSE),0)</f>
        <v>0</v>
      </c>
      <c r="AA128" s="14">
        <f>_xlfn.IFNA(VLOOKUP($Y128,Raw_data_Bowlers_2021!$A$2:$N$111,AA$2,FALSE),0)</f>
        <v>0</v>
      </c>
      <c r="AB128" s="14">
        <f>_xlfn.IFNA(VLOOKUP($Y128,Raw_data_Bowlers_2021!$A$2:$N$111,AB$2,FALSE),0)</f>
        <v>0</v>
      </c>
      <c r="AC128" s="14">
        <f>_xlfn.IFNA(VLOOKUP($Y128,Raw_data_Bowlers_2021!$A$2:$N$111,AC$2,FALSE),0)</f>
        <v>0</v>
      </c>
      <c r="AD128" s="14">
        <f>_xlfn.IFNA(VLOOKUP($Y128,Raw_data_Bowlers_2021!$A$2:$N$111,AD$2,FALSE),0)</f>
        <v>0</v>
      </c>
      <c r="AE128" s="14">
        <f>_xlfn.IFNA(VLOOKUP($Y128,Raw_data_Bowlers_2021!$A$2:$N$111,AE$2,FALSE),0)</f>
        <v>0</v>
      </c>
      <c r="AF128" s="14">
        <f>_xlfn.IFNA(VLOOKUP($Y128,Raw_data_Bowlers_2021!$A$2:$N$111,AF$2,FALSE),0)</f>
        <v>0</v>
      </c>
      <c r="AG128" s="14">
        <f>_xlfn.IFNA(VLOOKUP($Y128,Raw_data_Bowlers_2021!$A$2:$N$111,AG$2,FALSE),0)</f>
        <v>0</v>
      </c>
      <c r="AH128" s="14">
        <f>_xlfn.IFNA(VLOOKUP($Y128,Raw_data_Bowlers_2021!$A$2:$N$111,AH$2,FALSE),0)</f>
        <v>0</v>
      </c>
      <c r="AI128" s="14">
        <f>_xlfn.IFNA(VLOOKUP($Y128,Raw_data_Bowlers_2021!$A$2:$N$111,AI$2,FALSE),0)</f>
        <v>0</v>
      </c>
      <c r="AJ128" s="14">
        <f>_xlfn.IFNA(VLOOKUP($Y128,Raw_data_Bowlers_2021!$A$2:$N$111,AJ$2,FALSE),0)</f>
        <v>0</v>
      </c>
      <c r="AK128" s="14">
        <f>_xlfn.IFNA(VLOOKUP($Y128,Raw_data_Bowlers_2021!$A$2:$N$111,AK$2,FALSE),0)</f>
        <v>0</v>
      </c>
      <c r="AL128" s="14">
        <f>_xlfn.IFNA(VLOOKUP($Y128,Raw_data_Bowlers_2021!$A$2:$N$111,AL$2,FALSE),0)</f>
        <v>0</v>
      </c>
      <c r="AM128" s="16">
        <v>2021</v>
      </c>
      <c r="AN128" s="14">
        <f t="shared" si="1"/>
        <v>125</v>
      </c>
    </row>
    <row r="129" spans="1:40" x14ac:dyDescent="0.25">
      <c r="A129" s="43" t="s">
        <v>67</v>
      </c>
      <c r="B129" s="44">
        <v>0</v>
      </c>
      <c r="C129" s="44">
        <v>0</v>
      </c>
      <c r="D129" s="44">
        <v>0</v>
      </c>
      <c r="E129" s="44">
        <v>0</v>
      </c>
      <c r="F129" s="44">
        <v>0</v>
      </c>
      <c r="G129" s="44">
        <v>0</v>
      </c>
      <c r="H129" s="44">
        <v>0</v>
      </c>
      <c r="I129" s="44">
        <v>0</v>
      </c>
      <c r="J129" s="44">
        <v>0</v>
      </c>
      <c r="K129" s="44">
        <v>0</v>
      </c>
      <c r="L129" s="44">
        <v>0</v>
      </c>
      <c r="M129" s="44">
        <v>0</v>
      </c>
      <c r="N129" s="44">
        <v>2021</v>
      </c>
      <c r="O129" s="45">
        <v>125</v>
      </c>
      <c r="Y129" s="13" t="s">
        <v>20</v>
      </c>
      <c r="Z129" s="14">
        <f>_xlfn.IFNA(VLOOKUP($Y129,Raw_data_Bowlers_2021!$A$2:$N$111,Z$2,FALSE),0)</f>
        <v>0</v>
      </c>
      <c r="AA129" s="14">
        <f>_xlfn.IFNA(VLOOKUP($Y129,Raw_data_Bowlers_2021!$A$2:$N$111,AA$2,FALSE),0)</f>
        <v>0</v>
      </c>
      <c r="AB129" s="14">
        <f>_xlfn.IFNA(VLOOKUP($Y129,Raw_data_Bowlers_2021!$A$2:$N$111,AB$2,FALSE),0)</f>
        <v>0</v>
      </c>
      <c r="AC129" s="14">
        <f>_xlfn.IFNA(VLOOKUP($Y129,Raw_data_Bowlers_2021!$A$2:$N$111,AC$2,FALSE),0)</f>
        <v>0</v>
      </c>
      <c r="AD129" s="14">
        <f>_xlfn.IFNA(VLOOKUP($Y129,Raw_data_Bowlers_2021!$A$2:$N$111,AD$2,FALSE),0)</f>
        <v>0</v>
      </c>
      <c r="AE129" s="14">
        <f>_xlfn.IFNA(VLOOKUP($Y129,Raw_data_Bowlers_2021!$A$2:$N$111,AE$2,FALSE),0)</f>
        <v>0</v>
      </c>
      <c r="AF129" s="14">
        <f>_xlfn.IFNA(VLOOKUP($Y129,Raw_data_Bowlers_2021!$A$2:$N$111,AF$2,FALSE),0)</f>
        <v>0</v>
      </c>
      <c r="AG129" s="14">
        <f>_xlfn.IFNA(VLOOKUP($Y129,Raw_data_Bowlers_2021!$A$2:$N$111,AG$2,FALSE),0)</f>
        <v>0</v>
      </c>
      <c r="AH129" s="14">
        <f>_xlfn.IFNA(VLOOKUP($Y129,Raw_data_Bowlers_2021!$A$2:$N$111,AH$2,FALSE),0)</f>
        <v>0</v>
      </c>
      <c r="AI129" s="14">
        <f>_xlfn.IFNA(VLOOKUP($Y129,Raw_data_Bowlers_2021!$A$2:$N$111,AI$2,FALSE),0)</f>
        <v>0</v>
      </c>
      <c r="AJ129" s="14">
        <f>_xlfn.IFNA(VLOOKUP($Y129,Raw_data_Bowlers_2021!$A$2:$N$111,AJ$2,FALSE),0)</f>
        <v>0</v>
      </c>
      <c r="AK129" s="14">
        <f>_xlfn.IFNA(VLOOKUP($Y129,Raw_data_Bowlers_2021!$A$2:$N$111,AK$2,FALSE),0)</f>
        <v>0</v>
      </c>
      <c r="AL129" s="14">
        <f>_xlfn.IFNA(VLOOKUP($Y129,Raw_data_Bowlers_2021!$A$2:$N$111,AL$2,FALSE),0)</f>
        <v>0</v>
      </c>
      <c r="AM129" s="13">
        <v>2021</v>
      </c>
      <c r="AN129" s="14">
        <f t="shared" si="1"/>
        <v>126</v>
      </c>
    </row>
    <row r="130" spans="1:40" x14ac:dyDescent="0.25">
      <c r="A130" s="43" t="s">
        <v>20</v>
      </c>
      <c r="B130" s="44">
        <v>0</v>
      </c>
      <c r="C130" s="44">
        <v>0</v>
      </c>
      <c r="D130" s="44">
        <v>0</v>
      </c>
      <c r="E130" s="44">
        <v>0</v>
      </c>
      <c r="F130" s="44">
        <v>0</v>
      </c>
      <c r="G130" s="44">
        <v>0</v>
      </c>
      <c r="H130" s="44">
        <v>0</v>
      </c>
      <c r="I130" s="44">
        <v>0</v>
      </c>
      <c r="J130" s="44">
        <v>0</v>
      </c>
      <c r="K130" s="44">
        <v>0</v>
      </c>
      <c r="L130" s="44">
        <v>0</v>
      </c>
      <c r="M130" s="44">
        <v>0</v>
      </c>
      <c r="N130" s="44">
        <v>2021</v>
      </c>
      <c r="O130" s="45">
        <v>126</v>
      </c>
      <c r="Y130" s="16" t="s">
        <v>21</v>
      </c>
      <c r="Z130" s="14">
        <f>_xlfn.IFNA(VLOOKUP($Y130,Raw_data_Bowlers_2021!$A$2:$N$111,Z$2,FALSE),0)</f>
        <v>9</v>
      </c>
      <c r="AA130" s="14">
        <f>_xlfn.IFNA(VLOOKUP($Y130,Raw_data_Bowlers_2021!$A$2:$N$111,AA$2,FALSE),0)</f>
        <v>33</v>
      </c>
      <c r="AB130" s="14">
        <f>_xlfn.IFNA(VLOOKUP($Y130,Raw_data_Bowlers_2021!$A$2:$N$111,AB$2,FALSE),0)</f>
        <v>328</v>
      </c>
      <c r="AC130" s="14">
        <f>_xlfn.IFNA(VLOOKUP($Y130,Raw_data_Bowlers_2021!$A$2:$N$111,AC$2,FALSE),0)</f>
        <v>9</v>
      </c>
      <c r="AD130" s="14">
        <f>_xlfn.IFNA(VLOOKUP($Y130,Raw_data_Bowlers_2021!$A$2:$N$111,AD$2,FALSE),0)</f>
        <v>9.94</v>
      </c>
      <c r="AE130" s="14">
        <f>_xlfn.IFNA(VLOOKUP($Y130,Raw_data_Bowlers_2021!$A$2:$N$111,AE$2,FALSE),0)</f>
        <v>36.44</v>
      </c>
      <c r="AF130" s="14">
        <f>_xlfn.IFNA(VLOOKUP($Y130,Raw_data_Bowlers_2021!$A$2:$N$111,AF$2,FALSE),0)</f>
        <v>22</v>
      </c>
      <c r="AG130" s="14">
        <f>_xlfn.IFNA(VLOOKUP($Y130,Raw_data_Bowlers_2021!$A$2:$N$111,AG$2,FALSE),0)</f>
        <v>0</v>
      </c>
      <c r="AH130" s="14">
        <f>_xlfn.IFNA(VLOOKUP($Y130,Raw_data_Bowlers_2021!$A$2:$N$111,AH$2,FALSE),0)</f>
        <v>0</v>
      </c>
      <c r="AI130" s="14">
        <f>_xlfn.IFNA(VLOOKUP($Y130,Raw_data_Bowlers_2021!$A$2:$N$111,AI$2,FALSE),0)</f>
        <v>12479</v>
      </c>
      <c r="AJ130" s="14">
        <f>_xlfn.IFNA(VLOOKUP($Y130,Raw_data_Bowlers_2021!$A$2:$N$111,AJ$2,FALSE),0)</f>
        <v>27</v>
      </c>
      <c r="AK130" s="14">
        <f>_xlfn.IFNA(VLOOKUP($Y130,Raw_data_Bowlers_2021!$A$2:$N$111,AK$2,FALSE),0)</f>
        <v>20</v>
      </c>
      <c r="AL130" s="14">
        <f>_xlfn.IFNA(VLOOKUP($Y130,Raw_data_Bowlers_2021!$A$2:$N$111,AL$2,FALSE),0)</f>
        <v>78</v>
      </c>
      <c r="AM130" s="16">
        <v>2021</v>
      </c>
      <c r="AN130" s="14">
        <f t="shared" si="1"/>
        <v>127</v>
      </c>
    </row>
    <row r="131" spans="1:40" x14ac:dyDescent="0.25">
      <c r="A131" s="43" t="s">
        <v>21</v>
      </c>
      <c r="B131" s="44">
        <v>9</v>
      </c>
      <c r="C131" s="44">
        <v>33</v>
      </c>
      <c r="D131" s="44">
        <v>328</v>
      </c>
      <c r="E131" s="44">
        <v>9</v>
      </c>
      <c r="F131" s="44">
        <v>9.94</v>
      </c>
      <c r="G131" s="44">
        <v>36.44</v>
      </c>
      <c r="H131" s="44">
        <v>22</v>
      </c>
      <c r="I131" s="44">
        <v>0</v>
      </c>
      <c r="J131" s="44">
        <v>0</v>
      </c>
      <c r="K131" s="44">
        <v>27</v>
      </c>
      <c r="L131" s="44">
        <v>20</v>
      </c>
      <c r="M131" s="44">
        <v>78</v>
      </c>
      <c r="N131" s="44">
        <v>2021</v>
      </c>
      <c r="O131" s="45">
        <v>127</v>
      </c>
      <c r="Y131" s="13" t="s">
        <v>119</v>
      </c>
      <c r="Z131" s="14">
        <f>_xlfn.IFNA(VLOOKUP($Y131,Raw_data_Bowlers_2021!$A$2:$N$111,Z$2,FALSE),0)</f>
        <v>0</v>
      </c>
      <c r="AA131" s="14">
        <f>_xlfn.IFNA(VLOOKUP($Y131,Raw_data_Bowlers_2021!$A$2:$N$111,AA$2,FALSE),0)</f>
        <v>0</v>
      </c>
      <c r="AB131" s="14">
        <f>_xlfn.IFNA(VLOOKUP($Y131,Raw_data_Bowlers_2021!$A$2:$N$111,AB$2,FALSE),0)</f>
        <v>0</v>
      </c>
      <c r="AC131" s="14">
        <f>_xlfn.IFNA(VLOOKUP($Y131,Raw_data_Bowlers_2021!$A$2:$N$111,AC$2,FALSE),0)</f>
        <v>0</v>
      </c>
      <c r="AD131" s="14">
        <f>_xlfn.IFNA(VLOOKUP($Y131,Raw_data_Bowlers_2021!$A$2:$N$111,AD$2,FALSE),0)</f>
        <v>0</v>
      </c>
      <c r="AE131" s="14">
        <f>_xlfn.IFNA(VLOOKUP($Y131,Raw_data_Bowlers_2021!$A$2:$N$111,AE$2,FALSE),0)</f>
        <v>0</v>
      </c>
      <c r="AF131" s="14">
        <f>_xlfn.IFNA(VLOOKUP($Y131,Raw_data_Bowlers_2021!$A$2:$N$111,AF$2,FALSE),0)</f>
        <v>0</v>
      </c>
      <c r="AG131" s="14">
        <f>_xlfn.IFNA(VLOOKUP($Y131,Raw_data_Bowlers_2021!$A$2:$N$111,AG$2,FALSE),0)</f>
        <v>0</v>
      </c>
      <c r="AH131" s="14">
        <f>_xlfn.IFNA(VLOOKUP($Y131,Raw_data_Bowlers_2021!$A$2:$N$111,AH$2,FALSE),0)</f>
        <v>0</v>
      </c>
      <c r="AI131" s="14">
        <f>_xlfn.IFNA(VLOOKUP($Y131,Raw_data_Bowlers_2021!$A$2:$N$111,AI$2,FALSE),0)</f>
        <v>0</v>
      </c>
      <c r="AJ131" s="14">
        <f>_xlfn.IFNA(VLOOKUP($Y131,Raw_data_Bowlers_2021!$A$2:$N$111,AJ$2,FALSE),0)</f>
        <v>0</v>
      </c>
      <c r="AK131" s="14">
        <f>_xlfn.IFNA(VLOOKUP($Y131,Raw_data_Bowlers_2021!$A$2:$N$111,AK$2,FALSE),0)</f>
        <v>0</v>
      </c>
      <c r="AL131" s="14">
        <f>_xlfn.IFNA(VLOOKUP($Y131,Raw_data_Bowlers_2021!$A$2:$N$111,AL$2,FALSE),0)</f>
        <v>0</v>
      </c>
      <c r="AM131" s="13">
        <v>2021</v>
      </c>
      <c r="AN131" s="14">
        <f t="shared" si="1"/>
        <v>128</v>
      </c>
    </row>
    <row r="132" spans="1:40" x14ac:dyDescent="0.25">
      <c r="A132" s="43" t="s">
        <v>119</v>
      </c>
      <c r="B132" s="44">
        <v>0</v>
      </c>
      <c r="C132" s="44">
        <v>0</v>
      </c>
      <c r="D132" s="44">
        <v>0</v>
      </c>
      <c r="E132" s="44">
        <v>0</v>
      </c>
      <c r="F132" s="44">
        <v>0</v>
      </c>
      <c r="G132" s="44">
        <v>0</v>
      </c>
      <c r="H132" s="44">
        <v>0</v>
      </c>
      <c r="I132" s="44">
        <v>0</v>
      </c>
      <c r="J132" s="44">
        <v>0</v>
      </c>
      <c r="K132" s="44">
        <v>0</v>
      </c>
      <c r="L132" s="44">
        <v>0</v>
      </c>
      <c r="M132" s="44">
        <v>0</v>
      </c>
      <c r="N132" s="44">
        <v>2021</v>
      </c>
      <c r="O132" s="45">
        <v>128</v>
      </c>
      <c r="Y132" s="16" t="s">
        <v>22</v>
      </c>
      <c r="Z132" s="14">
        <f>_xlfn.IFNA(VLOOKUP($Y132,Raw_data_Bowlers_2021!$A$2:$N$111,Z$2,FALSE),0)</f>
        <v>16</v>
      </c>
      <c r="AA132" s="14">
        <f>_xlfn.IFNA(VLOOKUP($Y132,Raw_data_Bowlers_2021!$A$2:$N$111,AA$2,FALSE),0)</f>
        <v>59.5</v>
      </c>
      <c r="AB132" s="14">
        <f>_xlfn.IFNA(VLOOKUP($Y132,Raw_data_Bowlers_2021!$A$2:$N$111,AB$2,FALSE),0)</f>
        <v>527</v>
      </c>
      <c r="AC132" s="14">
        <f>_xlfn.IFNA(VLOOKUP($Y132,Raw_data_Bowlers_2021!$A$2:$N$111,AC$2,FALSE),0)</f>
        <v>21</v>
      </c>
      <c r="AD132" s="14">
        <f>_xlfn.IFNA(VLOOKUP($Y132,Raw_data_Bowlers_2021!$A$2:$N$111,AD$2,FALSE),0)</f>
        <v>8.81</v>
      </c>
      <c r="AE132" s="14">
        <f>_xlfn.IFNA(VLOOKUP($Y132,Raw_data_Bowlers_2021!$A$2:$N$111,AE$2,FALSE),0)</f>
        <v>25.1</v>
      </c>
      <c r="AF132" s="14">
        <f>_xlfn.IFNA(VLOOKUP($Y132,Raw_data_Bowlers_2021!$A$2:$N$111,AF$2,FALSE),0)</f>
        <v>17.100000000000001</v>
      </c>
      <c r="AG132" s="14">
        <f>_xlfn.IFNA(VLOOKUP($Y132,Raw_data_Bowlers_2021!$A$2:$N$111,AG$2,FALSE),0)</f>
        <v>0</v>
      </c>
      <c r="AH132" s="14">
        <f>_xlfn.IFNA(VLOOKUP($Y132,Raw_data_Bowlers_2021!$A$2:$N$111,AH$2,FALSE),0)</f>
        <v>0</v>
      </c>
      <c r="AI132" s="14">
        <f>_xlfn.IFNA(VLOOKUP($Y132,Raw_data_Bowlers_2021!$A$2:$N$111,AI$2,FALSE),0)</f>
        <v>46813</v>
      </c>
      <c r="AJ132" s="14">
        <f>_xlfn.IFNA(VLOOKUP($Y132,Raw_data_Bowlers_2021!$A$2:$N$111,AJ$2,FALSE),0)</f>
        <v>51</v>
      </c>
      <c r="AK132" s="14">
        <f>_xlfn.IFNA(VLOOKUP($Y132,Raw_data_Bowlers_2021!$A$2:$N$111,AK$2,FALSE),0)</f>
        <v>17</v>
      </c>
      <c r="AL132" s="14">
        <f>_xlfn.IFNA(VLOOKUP($Y132,Raw_data_Bowlers_2021!$A$2:$N$111,AL$2,FALSE),0)</f>
        <v>138</v>
      </c>
      <c r="AM132" s="16">
        <v>2021</v>
      </c>
      <c r="AN132" s="14">
        <f t="shared" si="1"/>
        <v>129</v>
      </c>
    </row>
    <row r="133" spans="1:40" x14ac:dyDescent="0.25">
      <c r="A133" s="43" t="s">
        <v>22</v>
      </c>
      <c r="B133" s="44">
        <v>16</v>
      </c>
      <c r="C133" s="44">
        <v>59.5</v>
      </c>
      <c r="D133" s="44">
        <v>527</v>
      </c>
      <c r="E133" s="44">
        <v>21</v>
      </c>
      <c r="F133" s="44">
        <v>8.81</v>
      </c>
      <c r="G133" s="44">
        <v>25.1</v>
      </c>
      <c r="H133" s="44">
        <v>17.100000000000001</v>
      </c>
      <c r="I133" s="44">
        <v>0</v>
      </c>
      <c r="J133" s="44">
        <v>0</v>
      </c>
      <c r="K133" s="44">
        <v>51</v>
      </c>
      <c r="L133" s="44">
        <v>17</v>
      </c>
      <c r="M133" s="44">
        <v>138</v>
      </c>
      <c r="N133" s="44">
        <v>2021</v>
      </c>
      <c r="O133" s="45">
        <v>129</v>
      </c>
      <c r="Y133" s="13" t="s">
        <v>40</v>
      </c>
      <c r="Z133" s="14">
        <f>_xlfn.IFNA(VLOOKUP($Y133,Raw_data_Bowlers_2021!$A$2:$N$111,Z$2,FALSE),0)</f>
        <v>0</v>
      </c>
      <c r="AA133" s="14">
        <f>_xlfn.IFNA(VLOOKUP($Y133,Raw_data_Bowlers_2021!$A$2:$N$111,AA$2,FALSE),0)</f>
        <v>0</v>
      </c>
      <c r="AB133" s="14">
        <f>_xlfn.IFNA(VLOOKUP($Y133,Raw_data_Bowlers_2021!$A$2:$N$111,AB$2,FALSE),0)</f>
        <v>0</v>
      </c>
      <c r="AC133" s="14">
        <f>_xlfn.IFNA(VLOOKUP($Y133,Raw_data_Bowlers_2021!$A$2:$N$111,AC$2,FALSE),0)</f>
        <v>0</v>
      </c>
      <c r="AD133" s="14">
        <f>_xlfn.IFNA(VLOOKUP($Y133,Raw_data_Bowlers_2021!$A$2:$N$111,AD$2,FALSE),0)</f>
        <v>0</v>
      </c>
      <c r="AE133" s="14">
        <f>_xlfn.IFNA(VLOOKUP($Y133,Raw_data_Bowlers_2021!$A$2:$N$111,AE$2,FALSE),0)</f>
        <v>0</v>
      </c>
      <c r="AF133" s="14">
        <f>_xlfn.IFNA(VLOOKUP($Y133,Raw_data_Bowlers_2021!$A$2:$N$111,AF$2,FALSE),0)</f>
        <v>0</v>
      </c>
      <c r="AG133" s="14">
        <f>_xlfn.IFNA(VLOOKUP($Y133,Raw_data_Bowlers_2021!$A$2:$N$111,AG$2,FALSE),0)</f>
        <v>0</v>
      </c>
      <c r="AH133" s="14">
        <f>_xlfn.IFNA(VLOOKUP($Y133,Raw_data_Bowlers_2021!$A$2:$N$111,AH$2,FALSE),0)</f>
        <v>0</v>
      </c>
      <c r="AI133" s="14">
        <f>_xlfn.IFNA(VLOOKUP($Y133,Raw_data_Bowlers_2021!$A$2:$N$111,AI$2,FALSE),0)</f>
        <v>0</v>
      </c>
      <c r="AJ133" s="14">
        <f>_xlfn.IFNA(VLOOKUP($Y133,Raw_data_Bowlers_2021!$A$2:$N$111,AJ$2,FALSE),0)</f>
        <v>0</v>
      </c>
      <c r="AK133" s="14">
        <f>_xlfn.IFNA(VLOOKUP($Y133,Raw_data_Bowlers_2021!$A$2:$N$111,AK$2,FALSE),0)</f>
        <v>0</v>
      </c>
      <c r="AL133" s="14">
        <f>_xlfn.IFNA(VLOOKUP($Y133,Raw_data_Bowlers_2021!$A$2:$N$111,AL$2,FALSE),0)</f>
        <v>0</v>
      </c>
      <c r="AM133" s="13">
        <v>2021</v>
      </c>
      <c r="AN133" s="14">
        <f t="shared" si="1"/>
        <v>130</v>
      </c>
    </row>
    <row r="134" spans="1:40" x14ac:dyDescent="0.25">
      <c r="A134" s="43" t="s">
        <v>40</v>
      </c>
      <c r="B134" s="44">
        <v>0</v>
      </c>
      <c r="C134" s="44">
        <v>0</v>
      </c>
      <c r="D134" s="44">
        <v>0</v>
      </c>
      <c r="E134" s="44">
        <v>0</v>
      </c>
      <c r="F134" s="44">
        <v>0</v>
      </c>
      <c r="G134" s="44">
        <v>0</v>
      </c>
      <c r="H134" s="44">
        <v>0</v>
      </c>
      <c r="I134" s="44">
        <v>0</v>
      </c>
      <c r="J134" s="44">
        <v>0</v>
      </c>
      <c r="K134" s="44">
        <v>0</v>
      </c>
      <c r="L134" s="44">
        <v>0</v>
      </c>
      <c r="M134" s="44">
        <v>0</v>
      </c>
      <c r="N134" s="44">
        <v>2021</v>
      </c>
      <c r="O134" s="45">
        <v>130</v>
      </c>
      <c r="Y134" s="16" t="s">
        <v>69</v>
      </c>
      <c r="Z134" s="14">
        <f>_xlfn.IFNA(VLOOKUP($Y134,Raw_data_Bowlers_2021!$A$2:$N$111,Z$2,FALSE),0)</f>
        <v>14</v>
      </c>
      <c r="AA134" s="14">
        <f>_xlfn.IFNA(VLOOKUP($Y134,Raw_data_Bowlers_2021!$A$2:$N$111,AA$2,FALSE),0)</f>
        <v>56</v>
      </c>
      <c r="AB134" s="14">
        <f>_xlfn.IFNA(VLOOKUP($Y134,Raw_data_Bowlers_2021!$A$2:$N$111,AB$2,FALSE),0)</f>
        <v>361</v>
      </c>
      <c r="AC134" s="14">
        <f>_xlfn.IFNA(VLOOKUP($Y134,Raw_data_Bowlers_2021!$A$2:$N$111,AC$2,FALSE),0)</f>
        <v>16</v>
      </c>
      <c r="AD134" s="14">
        <f>_xlfn.IFNA(VLOOKUP($Y134,Raw_data_Bowlers_2021!$A$2:$N$111,AD$2,FALSE),0)</f>
        <v>6.45</v>
      </c>
      <c r="AE134" s="14">
        <f>_xlfn.IFNA(VLOOKUP($Y134,Raw_data_Bowlers_2021!$A$2:$N$111,AE$2,FALSE),0)</f>
        <v>22.56</v>
      </c>
      <c r="AF134" s="14">
        <f>_xlfn.IFNA(VLOOKUP($Y134,Raw_data_Bowlers_2021!$A$2:$N$111,AF$2,FALSE),0)</f>
        <v>21</v>
      </c>
      <c r="AG134" s="14">
        <f>_xlfn.IFNA(VLOOKUP($Y134,Raw_data_Bowlers_2021!$A$2:$N$111,AG$2,FALSE),0)</f>
        <v>1</v>
      </c>
      <c r="AH134" s="14">
        <f>_xlfn.IFNA(VLOOKUP($Y134,Raw_data_Bowlers_2021!$A$2:$N$111,AH$2,FALSE),0)</f>
        <v>0</v>
      </c>
      <c r="AI134" s="14">
        <f>_xlfn.IFNA(VLOOKUP($Y134,Raw_data_Bowlers_2021!$A$2:$N$111,AI$2,FALSE),0)</f>
        <v>44287</v>
      </c>
      <c r="AJ134" s="14">
        <f>_xlfn.IFNA(VLOOKUP($Y134,Raw_data_Bowlers_2021!$A$2:$N$111,AJ$2,FALSE),0)</f>
        <v>18</v>
      </c>
      <c r="AK134" s="14">
        <f>_xlfn.IFNA(VLOOKUP($Y134,Raw_data_Bowlers_2021!$A$2:$N$111,AK$2,FALSE),0)</f>
        <v>15</v>
      </c>
      <c r="AL134" s="14">
        <f>_xlfn.IFNA(VLOOKUP($Y134,Raw_data_Bowlers_2021!$A$2:$N$111,AL$2,FALSE),0)</f>
        <v>131</v>
      </c>
      <c r="AM134" s="16">
        <v>2021</v>
      </c>
      <c r="AN134" s="14">
        <f t="shared" ref="AN134:AN197" si="2">AN133+1</f>
        <v>131</v>
      </c>
    </row>
    <row r="135" spans="1:40" x14ac:dyDescent="0.25">
      <c r="A135" s="43" t="s">
        <v>69</v>
      </c>
      <c r="B135" s="44">
        <v>14</v>
      </c>
      <c r="C135" s="44">
        <v>56</v>
      </c>
      <c r="D135" s="44">
        <v>361</v>
      </c>
      <c r="E135" s="44">
        <v>16</v>
      </c>
      <c r="F135" s="44">
        <v>6.45</v>
      </c>
      <c r="G135" s="44">
        <v>22.56</v>
      </c>
      <c r="H135" s="44">
        <v>21</v>
      </c>
      <c r="I135" s="44">
        <v>1</v>
      </c>
      <c r="J135" s="44">
        <v>0</v>
      </c>
      <c r="K135" s="44">
        <v>18</v>
      </c>
      <c r="L135" s="44">
        <v>15</v>
      </c>
      <c r="M135" s="44">
        <v>131</v>
      </c>
      <c r="N135" s="44">
        <v>2021</v>
      </c>
      <c r="O135" s="45">
        <v>131</v>
      </c>
      <c r="Y135" s="13" t="s">
        <v>41</v>
      </c>
      <c r="Z135" s="14">
        <f>_xlfn.IFNA(VLOOKUP($Y135,Raw_data_Bowlers_2021!$A$2:$N$111,Z$2,FALSE),0)</f>
        <v>0</v>
      </c>
      <c r="AA135" s="14">
        <f>_xlfn.IFNA(VLOOKUP($Y135,Raw_data_Bowlers_2021!$A$2:$N$111,AA$2,FALSE),0)</f>
        <v>0</v>
      </c>
      <c r="AB135" s="14">
        <f>_xlfn.IFNA(VLOOKUP($Y135,Raw_data_Bowlers_2021!$A$2:$N$111,AB$2,FALSE),0)</f>
        <v>0</v>
      </c>
      <c r="AC135" s="14">
        <f>_xlfn.IFNA(VLOOKUP($Y135,Raw_data_Bowlers_2021!$A$2:$N$111,AC$2,FALSE),0)</f>
        <v>0</v>
      </c>
      <c r="AD135" s="14">
        <f>_xlfn.IFNA(VLOOKUP($Y135,Raw_data_Bowlers_2021!$A$2:$N$111,AD$2,FALSE),0)</f>
        <v>0</v>
      </c>
      <c r="AE135" s="14">
        <f>_xlfn.IFNA(VLOOKUP($Y135,Raw_data_Bowlers_2021!$A$2:$N$111,AE$2,FALSE),0)</f>
        <v>0</v>
      </c>
      <c r="AF135" s="14">
        <f>_xlfn.IFNA(VLOOKUP($Y135,Raw_data_Bowlers_2021!$A$2:$N$111,AF$2,FALSE),0)</f>
        <v>0</v>
      </c>
      <c r="AG135" s="14">
        <f>_xlfn.IFNA(VLOOKUP($Y135,Raw_data_Bowlers_2021!$A$2:$N$111,AG$2,FALSE),0)</f>
        <v>0</v>
      </c>
      <c r="AH135" s="14">
        <f>_xlfn.IFNA(VLOOKUP($Y135,Raw_data_Bowlers_2021!$A$2:$N$111,AH$2,FALSE),0)</f>
        <v>0</v>
      </c>
      <c r="AI135" s="14">
        <f>_xlfn.IFNA(VLOOKUP($Y135,Raw_data_Bowlers_2021!$A$2:$N$111,AI$2,FALSE),0)</f>
        <v>0</v>
      </c>
      <c r="AJ135" s="14">
        <f>_xlfn.IFNA(VLOOKUP($Y135,Raw_data_Bowlers_2021!$A$2:$N$111,AJ$2,FALSE),0)</f>
        <v>0</v>
      </c>
      <c r="AK135" s="14">
        <f>_xlfn.IFNA(VLOOKUP($Y135,Raw_data_Bowlers_2021!$A$2:$N$111,AK$2,FALSE),0)</f>
        <v>0</v>
      </c>
      <c r="AL135" s="14">
        <f>_xlfn.IFNA(VLOOKUP($Y135,Raw_data_Bowlers_2021!$A$2:$N$111,AL$2,FALSE),0)</f>
        <v>0</v>
      </c>
      <c r="AM135" s="13">
        <v>2021</v>
      </c>
      <c r="AN135" s="14">
        <f t="shared" si="2"/>
        <v>132</v>
      </c>
    </row>
    <row r="136" spans="1:40" x14ac:dyDescent="0.25">
      <c r="A136" s="43" t="s">
        <v>41</v>
      </c>
      <c r="B136" s="44">
        <v>0</v>
      </c>
      <c r="C136" s="44">
        <v>0</v>
      </c>
      <c r="D136" s="44">
        <v>0</v>
      </c>
      <c r="E136" s="44">
        <v>0</v>
      </c>
      <c r="F136" s="44">
        <v>0</v>
      </c>
      <c r="G136" s="44">
        <v>0</v>
      </c>
      <c r="H136" s="44">
        <v>0</v>
      </c>
      <c r="I136" s="44">
        <v>0</v>
      </c>
      <c r="J136" s="44">
        <v>0</v>
      </c>
      <c r="K136" s="44">
        <v>0</v>
      </c>
      <c r="L136" s="44">
        <v>0</v>
      </c>
      <c r="M136" s="44">
        <v>0</v>
      </c>
      <c r="N136" s="44">
        <v>2021</v>
      </c>
      <c r="O136" s="45">
        <v>132</v>
      </c>
      <c r="Y136" s="16" t="s">
        <v>42</v>
      </c>
      <c r="Z136" s="14">
        <f>_xlfn.IFNA(VLOOKUP($Y136,Raw_data_Bowlers_2021!$A$2:$N$111,Z$2,FALSE),0)</f>
        <v>0</v>
      </c>
      <c r="AA136" s="14">
        <f>_xlfn.IFNA(VLOOKUP($Y136,Raw_data_Bowlers_2021!$A$2:$N$111,AA$2,FALSE),0)</f>
        <v>0</v>
      </c>
      <c r="AB136" s="14">
        <f>_xlfn.IFNA(VLOOKUP($Y136,Raw_data_Bowlers_2021!$A$2:$N$111,AB$2,FALSE),0)</f>
        <v>0</v>
      </c>
      <c r="AC136" s="14">
        <f>_xlfn.IFNA(VLOOKUP($Y136,Raw_data_Bowlers_2021!$A$2:$N$111,AC$2,FALSE),0)</f>
        <v>0</v>
      </c>
      <c r="AD136" s="14">
        <f>_xlfn.IFNA(VLOOKUP($Y136,Raw_data_Bowlers_2021!$A$2:$N$111,AD$2,FALSE),0)</f>
        <v>0</v>
      </c>
      <c r="AE136" s="14">
        <f>_xlfn.IFNA(VLOOKUP($Y136,Raw_data_Bowlers_2021!$A$2:$N$111,AE$2,FALSE),0)</f>
        <v>0</v>
      </c>
      <c r="AF136" s="14">
        <f>_xlfn.IFNA(VLOOKUP($Y136,Raw_data_Bowlers_2021!$A$2:$N$111,AF$2,FALSE),0)</f>
        <v>0</v>
      </c>
      <c r="AG136" s="14">
        <f>_xlfn.IFNA(VLOOKUP($Y136,Raw_data_Bowlers_2021!$A$2:$N$111,AG$2,FALSE),0)</f>
        <v>0</v>
      </c>
      <c r="AH136" s="14">
        <f>_xlfn.IFNA(VLOOKUP($Y136,Raw_data_Bowlers_2021!$A$2:$N$111,AH$2,FALSE),0)</f>
        <v>0</v>
      </c>
      <c r="AI136" s="14">
        <f>_xlfn.IFNA(VLOOKUP($Y136,Raw_data_Bowlers_2021!$A$2:$N$111,AI$2,FALSE),0)</f>
        <v>0</v>
      </c>
      <c r="AJ136" s="14">
        <f>_xlfn.IFNA(VLOOKUP($Y136,Raw_data_Bowlers_2021!$A$2:$N$111,AJ$2,FALSE),0)</f>
        <v>0</v>
      </c>
      <c r="AK136" s="14">
        <f>_xlfn.IFNA(VLOOKUP($Y136,Raw_data_Bowlers_2021!$A$2:$N$111,AK$2,FALSE),0)</f>
        <v>0</v>
      </c>
      <c r="AL136" s="14">
        <f>_xlfn.IFNA(VLOOKUP($Y136,Raw_data_Bowlers_2021!$A$2:$N$111,AL$2,FALSE),0)</f>
        <v>0</v>
      </c>
      <c r="AM136" s="16">
        <v>2021</v>
      </c>
      <c r="AN136" s="14">
        <f t="shared" si="2"/>
        <v>133</v>
      </c>
    </row>
    <row r="137" spans="1:40" x14ac:dyDescent="0.25">
      <c r="A137" s="43" t="s">
        <v>42</v>
      </c>
      <c r="B137" s="44">
        <v>0</v>
      </c>
      <c r="C137" s="44">
        <v>0</v>
      </c>
      <c r="D137" s="44">
        <v>0</v>
      </c>
      <c r="E137" s="44">
        <v>0</v>
      </c>
      <c r="F137" s="44">
        <v>0</v>
      </c>
      <c r="G137" s="44">
        <v>0</v>
      </c>
      <c r="H137" s="44">
        <v>0</v>
      </c>
      <c r="I137" s="44">
        <v>0</v>
      </c>
      <c r="J137" s="44">
        <v>0</v>
      </c>
      <c r="K137" s="44">
        <v>0</v>
      </c>
      <c r="L137" s="44">
        <v>0</v>
      </c>
      <c r="M137" s="44">
        <v>0</v>
      </c>
      <c r="N137" s="44">
        <v>2021</v>
      </c>
      <c r="O137" s="45">
        <v>133</v>
      </c>
      <c r="Y137" s="13" t="s">
        <v>95</v>
      </c>
      <c r="Z137" s="14">
        <f>_xlfn.IFNA(VLOOKUP($Y137,Raw_data_Bowlers_2021!$A$2:$N$111,Z$2,FALSE),0)</f>
        <v>0</v>
      </c>
      <c r="AA137" s="14">
        <f>_xlfn.IFNA(VLOOKUP($Y137,Raw_data_Bowlers_2021!$A$2:$N$111,AA$2,FALSE),0)</f>
        <v>0</v>
      </c>
      <c r="AB137" s="14">
        <f>_xlfn.IFNA(VLOOKUP($Y137,Raw_data_Bowlers_2021!$A$2:$N$111,AB$2,FALSE),0)</f>
        <v>0</v>
      </c>
      <c r="AC137" s="14">
        <f>_xlfn.IFNA(VLOOKUP($Y137,Raw_data_Bowlers_2021!$A$2:$N$111,AC$2,FALSE),0)</f>
        <v>0</v>
      </c>
      <c r="AD137" s="14">
        <f>_xlfn.IFNA(VLOOKUP($Y137,Raw_data_Bowlers_2021!$A$2:$N$111,AD$2,FALSE),0)</f>
        <v>0</v>
      </c>
      <c r="AE137" s="14">
        <f>_xlfn.IFNA(VLOOKUP($Y137,Raw_data_Bowlers_2021!$A$2:$N$111,AE$2,FALSE),0)</f>
        <v>0</v>
      </c>
      <c r="AF137" s="14">
        <f>_xlfn.IFNA(VLOOKUP($Y137,Raw_data_Bowlers_2021!$A$2:$N$111,AF$2,FALSE),0)</f>
        <v>0</v>
      </c>
      <c r="AG137" s="14">
        <f>_xlfn.IFNA(VLOOKUP($Y137,Raw_data_Bowlers_2021!$A$2:$N$111,AG$2,FALSE),0)</f>
        <v>0</v>
      </c>
      <c r="AH137" s="14">
        <f>_xlfn.IFNA(VLOOKUP($Y137,Raw_data_Bowlers_2021!$A$2:$N$111,AH$2,FALSE),0)</f>
        <v>0</v>
      </c>
      <c r="AI137" s="14">
        <f>_xlfn.IFNA(VLOOKUP($Y137,Raw_data_Bowlers_2021!$A$2:$N$111,AI$2,FALSE),0)</f>
        <v>0</v>
      </c>
      <c r="AJ137" s="14">
        <f>_xlfn.IFNA(VLOOKUP($Y137,Raw_data_Bowlers_2021!$A$2:$N$111,AJ$2,FALSE),0)</f>
        <v>0</v>
      </c>
      <c r="AK137" s="14">
        <f>_xlfn.IFNA(VLOOKUP($Y137,Raw_data_Bowlers_2021!$A$2:$N$111,AK$2,FALSE),0)</f>
        <v>0</v>
      </c>
      <c r="AL137" s="14">
        <f>_xlfn.IFNA(VLOOKUP($Y137,Raw_data_Bowlers_2021!$A$2:$N$111,AL$2,FALSE),0)</f>
        <v>0</v>
      </c>
      <c r="AM137" s="13">
        <v>2021</v>
      </c>
      <c r="AN137" s="14">
        <f t="shared" si="2"/>
        <v>134</v>
      </c>
    </row>
    <row r="138" spans="1:40" x14ac:dyDescent="0.25">
      <c r="A138" s="43" t="s">
        <v>95</v>
      </c>
      <c r="B138" s="44">
        <v>0</v>
      </c>
      <c r="C138" s="44">
        <v>0</v>
      </c>
      <c r="D138" s="44">
        <v>0</v>
      </c>
      <c r="E138" s="44">
        <v>0</v>
      </c>
      <c r="F138" s="44">
        <v>0</v>
      </c>
      <c r="G138" s="44">
        <v>0</v>
      </c>
      <c r="H138" s="44">
        <v>0</v>
      </c>
      <c r="I138" s="44">
        <v>0</v>
      </c>
      <c r="J138" s="44">
        <v>0</v>
      </c>
      <c r="K138" s="44">
        <v>0</v>
      </c>
      <c r="L138" s="44">
        <v>0</v>
      </c>
      <c r="M138" s="44">
        <v>0</v>
      </c>
      <c r="N138" s="44">
        <v>2021</v>
      </c>
      <c r="O138" s="45">
        <v>134</v>
      </c>
      <c r="Y138" s="16" t="s">
        <v>144</v>
      </c>
      <c r="Z138" s="14">
        <f>_xlfn.IFNA(VLOOKUP($Y138,Raw_data_Bowlers_2021!$A$2:$N$111,Z$2,FALSE),0)</f>
        <v>0</v>
      </c>
      <c r="AA138" s="14">
        <f>_xlfn.IFNA(VLOOKUP($Y138,Raw_data_Bowlers_2021!$A$2:$N$111,AA$2,FALSE),0)</f>
        <v>0</v>
      </c>
      <c r="AB138" s="14">
        <f>_xlfn.IFNA(VLOOKUP($Y138,Raw_data_Bowlers_2021!$A$2:$N$111,AB$2,FALSE),0)</f>
        <v>0</v>
      </c>
      <c r="AC138" s="14">
        <f>_xlfn.IFNA(VLOOKUP($Y138,Raw_data_Bowlers_2021!$A$2:$N$111,AC$2,FALSE),0)</f>
        <v>0</v>
      </c>
      <c r="AD138" s="14">
        <f>_xlfn.IFNA(VLOOKUP($Y138,Raw_data_Bowlers_2021!$A$2:$N$111,AD$2,FALSE),0)</f>
        <v>0</v>
      </c>
      <c r="AE138" s="14">
        <f>_xlfn.IFNA(VLOOKUP($Y138,Raw_data_Bowlers_2021!$A$2:$N$111,AE$2,FALSE),0)</f>
        <v>0</v>
      </c>
      <c r="AF138" s="14">
        <f>_xlfn.IFNA(VLOOKUP($Y138,Raw_data_Bowlers_2021!$A$2:$N$111,AF$2,FALSE),0)</f>
        <v>0</v>
      </c>
      <c r="AG138" s="14">
        <f>_xlfn.IFNA(VLOOKUP($Y138,Raw_data_Bowlers_2021!$A$2:$N$111,AG$2,FALSE),0)</f>
        <v>0</v>
      </c>
      <c r="AH138" s="14">
        <f>_xlfn.IFNA(VLOOKUP($Y138,Raw_data_Bowlers_2021!$A$2:$N$111,AH$2,FALSE),0)</f>
        <v>0</v>
      </c>
      <c r="AI138" s="14">
        <f>_xlfn.IFNA(VLOOKUP($Y138,Raw_data_Bowlers_2021!$A$2:$N$111,AI$2,FALSE),0)</f>
        <v>0</v>
      </c>
      <c r="AJ138" s="14">
        <f>_xlfn.IFNA(VLOOKUP($Y138,Raw_data_Bowlers_2021!$A$2:$N$111,AJ$2,FALSE),0)</f>
        <v>0</v>
      </c>
      <c r="AK138" s="14">
        <f>_xlfn.IFNA(VLOOKUP($Y138,Raw_data_Bowlers_2021!$A$2:$N$111,AK$2,FALSE),0)</f>
        <v>0</v>
      </c>
      <c r="AL138" s="14">
        <f>_xlfn.IFNA(VLOOKUP($Y138,Raw_data_Bowlers_2021!$A$2:$N$111,AL$2,FALSE),0)</f>
        <v>0</v>
      </c>
      <c r="AM138" s="16">
        <v>2021</v>
      </c>
      <c r="AN138" s="14">
        <f t="shared" si="2"/>
        <v>135</v>
      </c>
    </row>
    <row r="139" spans="1:40" x14ac:dyDescent="0.25">
      <c r="A139" s="43" t="s">
        <v>144</v>
      </c>
      <c r="B139" s="44">
        <v>0</v>
      </c>
      <c r="C139" s="44">
        <v>0</v>
      </c>
      <c r="D139" s="44">
        <v>0</v>
      </c>
      <c r="E139" s="44">
        <v>0</v>
      </c>
      <c r="F139" s="44">
        <v>0</v>
      </c>
      <c r="G139" s="44">
        <v>0</v>
      </c>
      <c r="H139" s="44">
        <v>0</v>
      </c>
      <c r="I139" s="44">
        <v>0</v>
      </c>
      <c r="J139" s="44">
        <v>0</v>
      </c>
      <c r="K139" s="44">
        <v>0</v>
      </c>
      <c r="L139" s="44">
        <v>0</v>
      </c>
      <c r="M139" s="44">
        <v>0</v>
      </c>
      <c r="N139" s="44">
        <v>2021</v>
      </c>
      <c r="O139" s="45">
        <v>135</v>
      </c>
      <c r="Y139" s="13" t="s">
        <v>198</v>
      </c>
      <c r="Z139" s="14">
        <f>_xlfn.IFNA(VLOOKUP($Y139,Raw_data_Bowlers_2021!$A$2:$N$111,Z$2,FALSE),0)</f>
        <v>1</v>
      </c>
      <c r="AA139" s="14">
        <f>_xlfn.IFNA(VLOOKUP($Y139,Raw_data_Bowlers_2021!$A$2:$N$111,AA$2,FALSE),0)</f>
        <v>4</v>
      </c>
      <c r="AB139" s="14">
        <f>_xlfn.IFNA(VLOOKUP($Y139,Raw_data_Bowlers_2021!$A$2:$N$111,AB$2,FALSE),0)</f>
        <v>34</v>
      </c>
      <c r="AC139" s="14">
        <f>_xlfn.IFNA(VLOOKUP($Y139,Raw_data_Bowlers_2021!$A$2:$N$111,AC$2,FALSE),0)</f>
        <v>0</v>
      </c>
      <c r="AD139" s="14">
        <f>_xlfn.IFNA(VLOOKUP($Y139,Raw_data_Bowlers_2021!$A$2:$N$111,AD$2,FALSE),0)</f>
        <v>8.5</v>
      </c>
      <c r="AE139" s="14">
        <f>_xlfn.IFNA(VLOOKUP($Y139,Raw_data_Bowlers_2021!$A$2:$N$111,AE$2,FALSE),0)</f>
        <v>0</v>
      </c>
      <c r="AF139" s="14">
        <f>_xlfn.IFNA(VLOOKUP($Y139,Raw_data_Bowlers_2021!$A$2:$N$111,AF$2,FALSE),0)</f>
        <v>0</v>
      </c>
      <c r="AG139" s="14">
        <f>_xlfn.IFNA(VLOOKUP($Y139,Raw_data_Bowlers_2021!$A$2:$N$111,AG$2,FALSE),0)</f>
        <v>0</v>
      </c>
      <c r="AH139" s="14">
        <f>_xlfn.IFNA(VLOOKUP($Y139,Raw_data_Bowlers_2021!$A$2:$N$111,AH$2,FALSE),0)</f>
        <v>0</v>
      </c>
      <c r="AI139" s="14" t="str">
        <f>_xlfn.IFNA(VLOOKUP($Y139,Raw_data_Bowlers_2021!$A$2:$N$111,AI$2,FALSE),0)</f>
        <v>0/34</v>
      </c>
      <c r="AJ139" s="14">
        <f>_xlfn.IFNA(VLOOKUP($Y139,Raw_data_Bowlers_2021!$A$2:$N$111,AJ$2,FALSE),0)</f>
        <v>1</v>
      </c>
      <c r="AK139" s="14">
        <f>_xlfn.IFNA(VLOOKUP($Y139,Raw_data_Bowlers_2021!$A$2:$N$111,AK$2,FALSE),0)</f>
        <v>1</v>
      </c>
      <c r="AL139" s="14">
        <f>_xlfn.IFNA(VLOOKUP($Y139,Raw_data_Bowlers_2021!$A$2:$N$111,AL$2,FALSE),0)</f>
        <v>2</v>
      </c>
      <c r="AM139" s="13">
        <v>2021</v>
      </c>
      <c r="AN139" s="14">
        <f t="shared" si="2"/>
        <v>136</v>
      </c>
    </row>
    <row r="140" spans="1:40" x14ac:dyDescent="0.25">
      <c r="A140" s="43" t="s">
        <v>198</v>
      </c>
      <c r="B140" s="44">
        <v>1</v>
      </c>
      <c r="C140" s="44">
        <v>4</v>
      </c>
      <c r="D140" s="44">
        <v>34</v>
      </c>
      <c r="E140" s="44">
        <v>0</v>
      </c>
      <c r="F140" s="44">
        <v>8.5</v>
      </c>
      <c r="G140" s="44">
        <v>0</v>
      </c>
      <c r="H140" s="44">
        <v>0</v>
      </c>
      <c r="I140" s="44">
        <v>0</v>
      </c>
      <c r="J140" s="44">
        <v>0</v>
      </c>
      <c r="K140" s="44">
        <v>1</v>
      </c>
      <c r="L140" s="44">
        <v>1</v>
      </c>
      <c r="M140" s="44">
        <v>2</v>
      </c>
      <c r="N140" s="44">
        <v>2021</v>
      </c>
      <c r="O140" s="45">
        <v>136</v>
      </c>
      <c r="Y140" s="16" t="s">
        <v>96</v>
      </c>
      <c r="Z140" s="14">
        <f>_xlfn.IFNA(VLOOKUP($Y140,Raw_data_Bowlers_2021!$A$2:$N$111,Z$2,FALSE),0)</f>
        <v>14</v>
      </c>
      <c r="AA140" s="14">
        <f>_xlfn.IFNA(VLOOKUP($Y140,Raw_data_Bowlers_2021!$A$2:$N$111,AA$2,FALSE),0)</f>
        <v>51.2</v>
      </c>
      <c r="AB140" s="14">
        <f>_xlfn.IFNA(VLOOKUP($Y140,Raw_data_Bowlers_2021!$A$2:$N$111,AB$2,FALSE),0)</f>
        <v>406</v>
      </c>
      <c r="AC140" s="14">
        <f>_xlfn.IFNA(VLOOKUP($Y140,Raw_data_Bowlers_2021!$A$2:$N$111,AC$2,FALSE),0)</f>
        <v>13</v>
      </c>
      <c r="AD140" s="14">
        <f>_xlfn.IFNA(VLOOKUP($Y140,Raw_data_Bowlers_2021!$A$2:$N$111,AD$2,FALSE),0)</f>
        <v>7.91</v>
      </c>
      <c r="AE140" s="14">
        <f>_xlfn.IFNA(VLOOKUP($Y140,Raw_data_Bowlers_2021!$A$2:$N$111,AE$2,FALSE),0)</f>
        <v>31.23</v>
      </c>
      <c r="AF140" s="14">
        <f>_xlfn.IFNA(VLOOKUP($Y140,Raw_data_Bowlers_2021!$A$2:$N$111,AF$2,FALSE),0)</f>
        <v>23.69</v>
      </c>
      <c r="AG140" s="14">
        <f>_xlfn.IFNA(VLOOKUP($Y140,Raw_data_Bowlers_2021!$A$2:$N$111,AG$2,FALSE),0)</f>
        <v>0</v>
      </c>
      <c r="AH140" s="14">
        <f>_xlfn.IFNA(VLOOKUP($Y140,Raw_data_Bowlers_2021!$A$2:$N$111,AH$2,FALSE),0)</f>
        <v>0</v>
      </c>
      <c r="AI140" s="14">
        <f>_xlfn.IFNA(VLOOKUP($Y140,Raw_data_Bowlers_2021!$A$2:$N$111,AI$2,FALSE),0)</f>
        <v>46813</v>
      </c>
      <c r="AJ140" s="14">
        <f>_xlfn.IFNA(VLOOKUP($Y140,Raw_data_Bowlers_2021!$A$2:$N$111,AJ$2,FALSE),0)</f>
        <v>41</v>
      </c>
      <c r="AK140" s="14">
        <f>_xlfn.IFNA(VLOOKUP($Y140,Raw_data_Bowlers_2021!$A$2:$N$111,AK$2,FALSE),0)</f>
        <v>17</v>
      </c>
      <c r="AL140" s="14">
        <f>_xlfn.IFNA(VLOOKUP($Y140,Raw_data_Bowlers_2021!$A$2:$N$111,AL$2,FALSE),0)</f>
        <v>138</v>
      </c>
      <c r="AM140" s="16">
        <v>2021</v>
      </c>
      <c r="AN140" s="14">
        <f t="shared" si="2"/>
        <v>137</v>
      </c>
    </row>
    <row r="141" spans="1:40" x14ac:dyDescent="0.25">
      <c r="A141" s="43" t="s">
        <v>96</v>
      </c>
      <c r="B141" s="44">
        <v>14</v>
      </c>
      <c r="C141" s="44">
        <v>51.2</v>
      </c>
      <c r="D141" s="44">
        <v>406</v>
      </c>
      <c r="E141" s="44">
        <v>13</v>
      </c>
      <c r="F141" s="44">
        <v>7.91</v>
      </c>
      <c r="G141" s="44">
        <v>31.23</v>
      </c>
      <c r="H141" s="44">
        <v>23.69</v>
      </c>
      <c r="I141" s="44">
        <v>0</v>
      </c>
      <c r="J141" s="44">
        <v>0</v>
      </c>
      <c r="K141" s="44">
        <v>41</v>
      </c>
      <c r="L141" s="44">
        <v>17</v>
      </c>
      <c r="M141" s="44">
        <v>138</v>
      </c>
      <c r="N141" s="44">
        <v>2021</v>
      </c>
      <c r="O141" s="45">
        <v>137</v>
      </c>
      <c r="Y141" s="13" t="s">
        <v>70</v>
      </c>
      <c r="Z141" s="14">
        <f>_xlfn.IFNA(VLOOKUP($Y141,Raw_data_Bowlers_2021!$A$2:$N$111,Z$2,FALSE),0)</f>
        <v>3</v>
      </c>
      <c r="AA141" s="14">
        <f>_xlfn.IFNA(VLOOKUP($Y141,Raw_data_Bowlers_2021!$A$2:$N$111,AA$2,FALSE),0)</f>
        <v>12</v>
      </c>
      <c r="AB141" s="14">
        <f>_xlfn.IFNA(VLOOKUP($Y141,Raw_data_Bowlers_2021!$A$2:$N$111,AB$2,FALSE),0)</f>
        <v>95</v>
      </c>
      <c r="AC141" s="14">
        <f>_xlfn.IFNA(VLOOKUP($Y141,Raw_data_Bowlers_2021!$A$2:$N$111,AC$2,FALSE),0)</f>
        <v>3</v>
      </c>
      <c r="AD141" s="14">
        <f>_xlfn.IFNA(VLOOKUP($Y141,Raw_data_Bowlers_2021!$A$2:$N$111,AD$2,FALSE),0)</f>
        <v>7.92</v>
      </c>
      <c r="AE141" s="14">
        <f>_xlfn.IFNA(VLOOKUP($Y141,Raw_data_Bowlers_2021!$A$2:$N$111,AE$2,FALSE),0)</f>
        <v>31.67</v>
      </c>
      <c r="AF141" s="14">
        <f>_xlfn.IFNA(VLOOKUP($Y141,Raw_data_Bowlers_2021!$A$2:$N$111,AF$2,FALSE),0)</f>
        <v>24</v>
      </c>
      <c r="AG141" s="14">
        <f>_xlfn.IFNA(VLOOKUP($Y141,Raw_data_Bowlers_2021!$A$2:$N$111,AG$2,FALSE),0)</f>
        <v>0</v>
      </c>
      <c r="AH141" s="14">
        <f>_xlfn.IFNA(VLOOKUP($Y141,Raw_data_Bowlers_2021!$A$2:$N$111,AH$2,FALSE),0)</f>
        <v>0</v>
      </c>
      <c r="AI141" s="14">
        <f>_xlfn.IFNA(VLOOKUP($Y141,Raw_data_Bowlers_2021!$A$2:$N$111,AI$2,FALSE),0)</f>
        <v>46054</v>
      </c>
      <c r="AJ141" s="14">
        <f>_xlfn.IFNA(VLOOKUP($Y141,Raw_data_Bowlers_2021!$A$2:$N$111,AJ$2,FALSE),0)</f>
        <v>10</v>
      </c>
      <c r="AK141" s="14">
        <f>_xlfn.IFNA(VLOOKUP($Y141,Raw_data_Bowlers_2021!$A$2:$N$111,AK$2,FALSE),0)</f>
        <v>2</v>
      </c>
      <c r="AL141" s="14">
        <f>_xlfn.IFNA(VLOOKUP($Y141,Raw_data_Bowlers_2021!$A$2:$N$111,AL$2,FALSE),0)</f>
        <v>23</v>
      </c>
      <c r="AM141" s="13">
        <v>2021</v>
      </c>
      <c r="AN141" s="14">
        <f t="shared" si="2"/>
        <v>138</v>
      </c>
    </row>
    <row r="142" spans="1:40" x14ac:dyDescent="0.25">
      <c r="A142" s="43" t="s">
        <v>70</v>
      </c>
      <c r="B142" s="44">
        <v>3</v>
      </c>
      <c r="C142" s="44">
        <v>12</v>
      </c>
      <c r="D142" s="44">
        <v>95</v>
      </c>
      <c r="E142" s="44">
        <v>3</v>
      </c>
      <c r="F142" s="44">
        <v>7.92</v>
      </c>
      <c r="G142" s="44">
        <v>31.67</v>
      </c>
      <c r="H142" s="44">
        <v>24</v>
      </c>
      <c r="I142" s="44">
        <v>0</v>
      </c>
      <c r="J142" s="44">
        <v>0</v>
      </c>
      <c r="K142" s="44">
        <v>10</v>
      </c>
      <c r="L142" s="44">
        <v>2</v>
      </c>
      <c r="M142" s="44">
        <v>23</v>
      </c>
      <c r="N142" s="44">
        <v>2021</v>
      </c>
      <c r="O142" s="45">
        <v>138</v>
      </c>
      <c r="Y142" s="16" t="s">
        <v>199</v>
      </c>
      <c r="Z142" s="14">
        <f>_xlfn.IFNA(VLOOKUP($Y142,Raw_data_Bowlers_2021!$A$2:$N$111,Z$2,FALSE),0)</f>
        <v>0</v>
      </c>
      <c r="AA142" s="14">
        <f>_xlfn.IFNA(VLOOKUP($Y142,Raw_data_Bowlers_2021!$A$2:$N$111,AA$2,FALSE),0)</f>
        <v>0</v>
      </c>
      <c r="AB142" s="14">
        <f>_xlfn.IFNA(VLOOKUP($Y142,Raw_data_Bowlers_2021!$A$2:$N$111,AB$2,FALSE),0)</f>
        <v>0</v>
      </c>
      <c r="AC142" s="14">
        <f>_xlfn.IFNA(VLOOKUP($Y142,Raw_data_Bowlers_2021!$A$2:$N$111,AC$2,FALSE),0)</f>
        <v>0</v>
      </c>
      <c r="AD142" s="14">
        <f>_xlfn.IFNA(VLOOKUP($Y142,Raw_data_Bowlers_2021!$A$2:$N$111,AD$2,FALSE),0)</f>
        <v>0</v>
      </c>
      <c r="AE142" s="14">
        <f>_xlfn.IFNA(VLOOKUP($Y142,Raw_data_Bowlers_2021!$A$2:$N$111,AE$2,FALSE),0)</f>
        <v>0</v>
      </c>
      <c r="AF142" s="14">
        <f>_xlfn.IFNA(VLOOKUP($Y142,Raw_data_Bowlers_2021!$A$2:$N$111,AF$2,FALSE),0)</f>
        <v>0</v>
      </c>
      <c r="AG142" s="14">
        <f>_xlfn.IFNA(VLOOKUP($Y142,Raw_data_Bowlers_2021!$A$2:$N$111,AG$2,FALSE),0)</f>
        <v>0</v>
      </c>
      <c r="AH142" s="14">
        <f>_xlfn.IFNA(VLOOKUP($Y142,Raw_data_Bowlers_2021!$A$2:$N$111,AH$2,FALSE),0)</f>
        <v>0</v>
      </c>
      <c r="AI142" s="14">
        <f>_xlfn.IFNA(VLOOKUP($Y142,Raw_data_Bowlers_2021!$A$2:$N$111,AI$2,FALSE),0)</f>
        <v>0</v>
      </c>
      <c r="AJ142" s="14">
        <f>_xlfn.IFNA(VLOOKUP($Y142,Raw_data_Bowlers_2021!$A$2:$N$111,AJ$2,FALSE),0)</f>
        <v>0</v>
      </c>
      <c r="AK142" s="14">
        <f>_xlfn.IFNA(VLOOKUP($Y142,Raw_data_Bowlers_2021!$A$2:$N$111,AK$2,FALSE),0)</f>
        <v>0</v>
      </c>
      <c r="AL142" s="14">
        <f>_xlfn.IFNA(VLOOKUP($Y142,Raw_data_Bowlers_2021!$A$2:$N$111,AL$2,FALSE),0)</f>
        <v>0</v>
      </c>
      <c r="AM142" s="16">
        <v>2021</v>
      </c>
      <c r="AN142" s="14">
        <f t="shared" si="2"/>
        <v>139</v>
      </c>
    </row>
    <row r="143" spans="1:40" x14ac:dyDescent="0.25">
      <c r="A143" s="43" t="s">
        <v>199</v>
      </c>
      <c r="B143" s="44">
        <v>0</v>
      </c>
      <c r="C143" s="44">
        <v>0</v>
      </c>
      <c r="D143" s="44">
        <v>0</v>
      </c>
      <c r="E143" s="44">
        <v>0</v>
      </c>
      <c r="F143" s="44">
        <v>0</v>
      </c>
      <c r="G143" s="44">
        <v>0</v>
      </c>
      <c r="H143" s="44">
        <v>0</v>
      </c>
      <c r="I143" s="44">
        <v>0</v>
      </c>
      <c r="J143" s="44">
        <v>0</v>
      </c>
      <c r="K143" s="44">
        <v>0</v>
      </c>
      <c r="L143" s="44">
        <v>0</v>
      </c>
      <c r="M143" s="44">
        <v>0</v>
      </c>
      <c r="N143" s="44">
        <v>2021</v>
      </c>
      <c r="O143" s="45">
        <v>139</v>
      </c>
      <c r="Y143" s="13" t="s">
        <v>44</v>
      </c>
      <c r="Z143" s="14">
        <f>_xlfn.IFNA(VLOOKUP($Y143,Raw_data_Bowlers_2021!$A$2:$N$111,Z$2,FALSE),0)</f>
        <v>3</v>
      </c>
      <c r="AA143" s="14">
        <f>_xlfn.IFNA(VLOOKUP($Y143,Raw_data_Bowlers_2021!$A$2:$N$111,AA$2,FALSE),0)</f>
        <v>11.2</v>
      </c>
      <c r="AB143" s="14">
        <f>_xlfn.IFNA(VLOOKUP($Y143,Raw_data_Bowlers_2021!$A$2:$N$111,AB$2,FALSE),0)</f>
        <v>104</v>
      </c>
      <c r="AC143" s="14">
        <f>_xlfn.IFNA(VLOOKUP($Y143,Raw_data_Bowlers_2021!$A$2:$N$111,AC$2,FALSE),0)</f>
        <v>4</v>
      </c>
      <c r="AD143" s="14">
        <f>_xlfn.IFNA(VLOOKUP($Y143,Raw_data_Bowlers_2021!$A$2:$N$111,AD$2,FALSE),0)</f>
        <v>9.18</v>
      </c>
      <c r="AE143" s="14">
        <f>_xlfn.IFNA(VLOOKUP($Y143,Raw_data_Bowlers_2021!$A$2:$N$111,AE$2,FALSE),0)</f>
        <v>26</v>
      </c>
      <c r="AF143" s="14">
        <f>_xlfn.IFNA(VLOOKUP($Y143,Raw_data_Bowlers_2021!$A$2:$N$111,AF$2,FALSE),0)</f>
        <v>17</v>
      </c>
      <c r="AG143" s="14">
        <f>_xlfn.IFNA(VLOOKUP($Y143,Raw_data_Bowlers_2021!$A$2:$N$111,AG$2,FALSE),0)</f>
        <v>0</v>
      </c>
      <c r="AH143" s="14">
        <f>_xlfn.IFNA(VLOOKUP($Y143,Raw_data_Bowlers_2021!$A$2:$N$111,AH$2,FALSE),0)</f>
        <v>0</v>
      </c>
      <c r="AI143" s="14">
        <f>_xlfn.IFNA(VLOOKUP($Y143,Raw_data_Bowlers_2021!$A$2:$N$111,AI$2,FALSE),0)</f>
        <v>47178</v>
      </c>
      <c r="AJ143" s="14">
        <f>_xlfn.IFNA(VLOOKUP($Y143,Raw_data_Bowlers_2021!$A$2:$N$111,AJ$2,FALSE),0)</f>
        <v>9</v>
      </c>
      <c r="AK143" s="14">
        <f>_xlfn.IFNA(VLOOKUP($Y143,Raw_data_Bowlers_2021!$A$2:$N$111,AK$2,FALSE),0)</f>
        <v>4</v>
      </c>
      <c r="AL143" s="14">
        <f>_xlfn.IFNA(VLOOKUP($Y143,Raw_data_Bowlers_2021!$A$2:$N$111,AL$2,FALSE),0)</f>
        <v>19</v>
      </c>
      <c r="AM143" s="13">
        <v>2021</v>
      </c>
      <c r="AN143" s="14">
        <f t="shared" si="2"/>
        <v>140</v>
      </c>
    </row>
    <row r="144" spans="1:40" x14ac:dyDescent="0.25">
      <c r="A144" s="43" t="s">
        <v>44</v>
      </c>
      <c r="B144" s="44">
        <v>3</v>
      </c>
      <c r="C144" s="44">
        <v>11.2</v>
      </c>
      <c r="D144" s="44">
        <v>104</v>
      </c>
      <c r="E144" s="44">
        <v>4</v>
      </c>
      <c r="F144" s="44">
        <v>9.18</v>
      </c>
      <c r="G144" s="44">
        <v>26</v>
      </c>
      <c r="H144" s="44">
        <v>17</v>
      </c>
      <c r="I144" s="44">
        <v>0</v>
      </c>
      <c r="J144" s="44">
        <v>0</v>
      </c>
      <c r="K144" s="44">
        <v>9</v>
      </c>
      <c r="L144" s="44">
        <v>4</v>
      </c>
      <c r="M144" s="44">
        <v>19</v>
      </c>
      <c r="N144" s="44">
        <v>2021</v>
      </c>
      <c r="O144" s="45">
        <v>140</v>
      </c>
      <c r="Y144" s="16" t="s">
        <v>200</v>
      </c>
      <c r="Z144" s="14">
        <f>_xlfn.IFNA(VLOOKUP($Y144,Raw_data_Bowlers_2021!$A$2:$N$111,Z$2,FALSE),0)</f>
        <v>0</v>
      </c>
      <c r="AA144" s="14">
        <f>_xlfn.IFNA(VLOOKUP($Y144,Raw_data_Bowlers_2021!$A$2:$N$111,AA$2,FALSE),0)</f>
        <v>0</v>
      </c>
      <c r="AB144" s="14">
        <f>_xlfn.IFNA(VLOOKUP($Y144,Raw_data_Bowlers_2021!$A$2:$N$111,AB$2,FALSE),0)</f>
        <v>0</v>
      </c>
      <c r="AC144" s="14">
        <f>_xlfn.IFNA(VLOOKUP($Y144,Raw_data_Bowlers_2021!$A$2:$N$111,AC$2,FALSE),0)</f>
        <v>0</v>
      </c>
      <c r="AD144" s="14">
        <f>_xlfn.IFNA(VLOOKUP($Y144,Raw_data_Bowlers_2021!$A$2:$N$111,AD$2,FALSE),0)</f>
        <v>0</v>
      </c>
      <c r="AE144" s="14">
        <f>_xlfn.IFNA(VLOOKUP($Y144,Raw_data_Bowlers_2021!$A$2:$N$111,AE$2,FALSE),0)</f>
        <v>0</v>
      </c>
      <c r="AF144" s="14">
        <f>_xlfn.IFNA(VLOOKUP($Y144,Raw_data_Bowlers_2021!$A$2:$N$111,AF$2,FALSE),0)</f>
        <v>0</v>
      </c>
      <c r="AG144" s="14">
        <f>_xlfn.IFNA(VLOOKUP($Y144,Raw_data_Bowlers_2021!$A$2:$N$111,AG$2,FALSE),0)</f>
        <v>0</v>
      </c>
      <c r="AH144" s="14">
        <f>_xlfn.IFNA(VLOOKUP($Y144,Raw_data_Bowlers_2021!$A$2:$N$111,AH$2,FALSE),0)</f>
        <v>0</v>
      </c>
      <c r="AI144" s="14">
        <f>_xlfn.IFNA(VLOOKUP($Y144,Raw_data_Bowlers_2021!$A$2:$N$111,AI$2,FALSE),0)</f>
        <v>0</v>
      </c>
      <c r="AJ144" s="14">
        <f>_xlfn.IFNA(VLOOKUP($Y144,Raw_data_Bowlers_2021!$A$2:$N$111,AJ$2,FALSE),0)</f>
        <v>0</v>
      </c>
      <c r="AK144" s="14">
        <f>_xlfn.IFNA(VLOOKUP($Y144,Raw_data_Bowlers_2021!$A$2:$N$111,AK$2,FALSE),0)</f>
        <v>0</v>
      </c>
      <c r="AL144" s="14">
        <f>_xlfn.IFNA(VLOOKUP($Y144,Raw_data_Bowlers_2021!$A$2:$N$111,AL$2,FALSE),0)</f>
        <v>0</v>
      </c>
      <c r="AM144" s="16">
        <v>2021</v>
      </c>
      <c r="AN144" s="14">
        <f t="shared" si="2"/>
        <v>141</v>
      </c>
    </row>
    <row r="145" spans="1:40" x14ac:dyDescent="0.25">
      <c r="A145" s="43" t="s">
        <v>200</v>
      </c>
      <c r="B145" s="44">
        <v>0</v>
      </c>
      <c r="C145" s="44">
        <v>0</v>
      </c>
      <c r="D145" s="44">
        <v>0</v>
      </c>
      <c r="E145" s="44">
        <v>0</v>
      </c>
      <c r="F145" s="44">
        <v>0</v>
      </c>
      <c r="G145" s="44">
        <v>0</v>
      </c>
      <c r="H145" s="44">
        <v>0</v>
      </c>
      <c r="I145" s="44">
        <v>0</v>
      </c>
      <c r="J145" s="44">
        <v>0</v>
      </c>
      <c r="K145" s="44">
        <v>0</v>
      </c>
      <c r="L145" s="44">
        <v>0</v>
      </c>
      <c r="M145" s="44">
        <v>0</v>
      </c>
      <c r="N145" s="44">
        <v>2021</v>
      </c>
      <c r="O145" s="45">
        <v>141</v>
      </c>
      <c r="Y145" s="13" t="s">
        <v>161</v>
      </c>
      <c r="Z145" s="14">
        <f>_xlfn.IFNA(VLOOKUP($Y145,Raw_data_Bowlers_2021!$A$2:$N$111,Z$2,FALSE),0)</f>
        <v>0</v>
      </c>
      <c r="AA145" s="14">
        <f>_xlfn.IFNA(VLOOKUP($Y145,Raw_data_Bowlers_2021!$A$2:$N$111,AA$2,FALSE),0)</f>
        <v>0</v>
      </c>
      <c r="AB145" s="14">
        <f>_xlfn.IFNA(VLOOKUP($Y145,Raw_data_Bowlers_2021!$A$2:$N$111,AB$2,FALSE),0)</f>
        <v>0</v>
      </c>
      <c r="AC145" s="14">
        <f>_xlfn.IFNA(VLOOKUP($Y145,Raw_data_Bowlers_2021!$A$2:$N$111,AC$2,FALSE),0)</f>
        <v>0</v>
      </c>
      <c r="AD145" s="14">
        <f>_xlfn.IFNA(VLOOKUP($Y145,Raw_data_Bowlers_2021!$A$2:$N$111,AD$2,FALSE),0)</f>
        <v>0</v>
      </c>
      <c r="AE145" s="14">
        <f>_xlfn.IFNA(VLOOKUP($Y145,Raw_data_Bowlers_2021!$A$2:$N$111,AE$2,FALSE),0)</f>
        <v>0</v>
      </c>
      <c r="AF145" s="14">
        <f>_xlfn.IFNA(VLOOKUP($Y145,Raw_data_Bowlers_2021!$A$2:$N$111,AF$2,FALSE),0)</f>
        <v>0</v>
      </c>
      <c r="AG145" s="14">
        <f>_xlfn.IFNA(VLOOKUP($Y145,Raw_data_Bowlers_2021!$A$2:$N$111,AG$2,FALSE),0)</f>
        <v>0</v>
      </c>
      <c r="AH145" s="14">
        <f>_xlfn.IFNA(VLOOKUP($Y145,Raw_data_Bowlers_2021!$A$2:$N$111,AH$2,FALSE),0)</f>
        <v>0</v>
      </c>
      <c r="AI145" s="14">
        <f>_xlfn.IFNA(VLOOKUP($Y145,Raw_data_Bowlers_2021!$A$2:$N$111,AI$2,FALSE),0)</f>
        <v>0</v>
      </c>
      <c r="AJ145" s="14">
        <f>_xlfn.IFNA(VLOOKUP($Y145,Raw_data_Bowlers_2021!$A$2:$N$111,AJ$2,FALSE),0)</f>
        <v>0</v>
      </c>
      <c r="AK145" s="14">
        <f>_xlfn.IFNA(VLOOKUP($Y145,Raw_data_Bowlers_2021!$A$2:$N$111,AK$2,FALSE),0)</f>
        <v>0</v>
      </c>
      <c r="AL145" s="14">
        <f>_xlfn.IFNA(VLOOKUP($Y145,Raw_data_Bowlers_2021!$A$2:$N$111,AL$2,FALSE),0)</f>
        <v>0</v>
      </c>
      <c r="AM145" s="13">
        <v>2021</v>
      </c>
      <c r="AN145" s="14">
        <f t="shared" si="2"/>
        <v>142</v>
      </c>
    </row>
    <row r="146" spans="1:40" x14ac:dyDescent="0.25">
      <c r="A146" s="43" t="s">
        <v>161</v>
      </c>
      <c r="B146" s="44">
        <v>0</v>
      </c>
      <c r="C146" s="44">
        <v>0</v>
      </c>
      <c r="D146" s="44">
        <v>0</v>
      </c>
      <c r="E146" s="44">
        <v>0</v>
      </c>
      <c r="F146" s="44">
        <v>0</v>
      </c>
      <c r="G146" s="44">
        <v>0</v>
      </c>
      <c r="H146" s="44">
        <v>0</v>
      </c>
      <c r="I146" s="44">
        <v>0</v>
      </c>
      <c r="J146" s="44">
        <v>0</v>
      </c>
      <c r="K146" s="44">
        <v>0</v>
      </c>
      <c r="L146" s="44">
        <v>0</v>
      </c>
      <c r="M146" s="44">
        <v>0</v>
      </c>
      <c r="N146" s="44">
        <v>2021</v>
      </c>
      <c r="O146" s="45">
        <v>142</v>
      </c>
      <c r="Y146" s="16" t="s">
        <v>188</v>
      </c>
      <c r="Z146" s="14">
        <f>_xlfn.IFNA(VLOOKUP($Y146,Raw_data_Bowlers_2021!$A$2:$N$111,Z$2,FALSE),0)</f>
        <v>5</v>
      </c>
      <c r="AA146" s="14">
        <f>_xlfn.IFNA(VLOOKUP($Y146,Raw_data_Bowlers_2021!$A$2:$N$111,AA$2,FALSE),0)</f>
        <v>11</v>
      </c>
      <c r="AB146" s="14">
        <f>_xlfn.IFNA(VLOOKUP($Y146,Raw_data_Bowlers_2021!$A$2:$N$111,AB$2,FALSE),0)</f>
        <v>100</v>
      </c>
      <c r="AC146" s="14">
        <f>_xlfn.IFNA(VLOOKUP($Y146,Raw_data_Bowlers_2021!$A$2:$N$111,AC$2,FALSE),0)</f>
        <v>3</v>
      </c>
      <c r="AD146" s="14">
        <f>_xlfn.IFNA(VLOOKUP($Y146,Raw_data_Bowlers_2021!$A$2:$N$111,AD$2,FALSE),0)</f>
        <v>9.09</v>
      </c>
      <c r="AE146" s="14">
        <f>_xlfn.IFNA(VLOOKUP($Y146,Raw_data_Bowlers_2021!$A$2:$N$111,AE$2,FALSE),0)</f>
        <v>33.33</v>
      </c>
      <c r="AF146" s="14">
        <f>_xlfn.IFNA(VLOOKUP($Y146,Raw_data_Bowlers_2021!$A$2:$N$111,AF$2,FALSE),0)</f>
        <v>22</v>
      </c>
      <c r="AG146" s="14">
        <f>_xlfn.IFNA(VLOOKUP($Y146,Raw_data_Bowlers_2021!$A$2:$N$111,AG$2,FALSE),0)</f>
        <v>0</v>
      </c>
      <c r="AH146" s="14">
        <f>_xlfn.IFNA(VLOOKUP($Y146,Raw_data_Bowlers_2021!$A$2:$N$111,AH$2,FALSE),0)</f>
        <v>0</v>
      </c>
      <c r="AI146" s="14">
        <f>_xlfn.IFNA(VLOOKUP($Y146,Raw_data_Bowlers_2021!$A$2:$N$111,AI$2,FALSE),0)</f>
        <v>43497</v>
      </c>
      <c r="AJ146" s="14">
        <f>_xlfn.IFNA(VLOOKUP($Y146,Raw_data_Bowlers_2021!$A$2:$N$111,AJ$2,FALSE),0)</f>
        <v>6</v>
      </c>
      <c r="AK146" s="14">
        <f>_xlfn.IFNA(VLOOKUP($Y146,Raw_data_Bowlers_2021!$A$2:$N$111,AK$2,FALSE),0)</f>
        <v>5</v>
      </c>
      <c r="AL146" s="14">
        <f>_xlfn.IFNA(VLOOKUP($Y146,Raw_data_Bowlers_2021!$A$2:$N$111,AL$2,FALSE),0)</f>
        <v>22</v>
      </c>
      <c r="AM146" s="16">
        <v>2021</v>
      </c>
      <c r="AN146" s="14">
        <f t="shared" si="2"/>
        <v>143</v>
      </c>
    </row>
    <row r="147" spans="1:40" x14ac:dyDescent="0.25">
      <c r="A147" s="43" t="s">
        <v>188</v>
      </c>
      <c r="B147" s="44">
        <v>5</v>
      </c>
      <c r="C147" s="44">
        <v>11</v>
      </c>
      <c r="D147" s="44">
        <v>100</v>
      </c>
      <c r="E147" s="44">
        <v>3</v>
      </c>
      <c r="F147" s="44">
        <v>9.09</v>
      </c>
      <c r="G147" s="44">
        <v>33.33</v>
      </c>
      <c r="H147" s="44">
        <v>22</v>
      </c>
      <c r="I147" s="44">
        <v>0</v>
      </c>
      <c r="J147" s="44">
        <v>0</v>
      </c>
      <c r="K147" s="44">
        <v>6</v>
      </c>
      <c r="L147" s="44">
        <v>5</v>
      </c>
      <c r="M147" s="44">
        <v>22</v>
      </c>
      <c r="N147" s="44">
        <v>2021</v>
      </c>
      <c r="O147" s="45">
        <v>143</v>
      </c>
      <c r="Y147" s="13" t="s">
        <v>189</v>
      </c>
      <c r="Z147" s="14">
        <f>_xlfn.IFNA(VLOOKUP($Y147,Raw_data_Bowlers_2021!$A$2:$N$111,Z$2,FALSE),0)</f>
        <v>0</v>
      </c>
      <c r="AA147" s="14">
        <f>_xlfn.IFNA(VLOOKUP($Y147,Raw_data_Bowlers_2021!$A$2:$N$111,AA$2,FALSE),0)</f>
        <v>0</v>
      </c>
      <c r="AB147" s="14">
        <f>_xlfn.IFNA(VLOOKUP($Y147,Raw_data_Bowlers_2021!$A$2:$N$111,AB$2,FALSE),0)</f>
        <v>0</v>
      </c>
      <c r="AC147" s="14">
        <f>_xlfn.IFNA(VLOOKUP($Y147,Raw_data_Bowlers_2021!$A$2:$N$111,AC$2,FALSE),0)</f>
        <v>0</v>
      </c>
      <c r="AD147" s="14">
        <f>_xlfn.IFNA(VLOOKUP($Y147,Raw_data_Bowlers_2021!$A$2:$N$111,AD$2,FALSE),0)</f>
        <v>0</v>
      </c>
      <c r="AE147" s="14">
        <f>_xlfn.IFNA(VLOOKUP($Y147,Raw_data_Bowlers_2021!$A$2:$N$111,AE$2,FALSE),0)</f>
        <v>0</v>
      </c>
      <c r="AF147" s="14">
        <f>_xlfn.IFNA(VLOOKUP($Y147,Raw_data_Bowlers_2021!$A$2:$N$111,AF$2,FALSE),0)</f>
        <v>0</v>
      </c>
      <c r="AG147" s="14">
        <f>_xlfn.IFNA(VLOOKUP($Y147,Raw_data_Bowlers_2021!$A$2:$N$111,AG$2,FALSE),0)</f>
        <v>0</v>
      </c>
      <c r="AH147" s="14">
        <f>_xlfn.IFNA(VLOOKUP($Y147,Raw_data_Bowlers_2021!$A$2:$N$111,AH$2,FALSE),0)</f>
        <v>0</v>
      </c>
      <c r="AI147" s="14">
        <f>_xlfn.IFNA(VLOOKUP($Y147,Raw_data_Bowlers_2021!$A$2:$N$111,AI$2,FALSE),0)</f>
        <v>0</v>
      </c>
      <c r="AJ147" s="14">
        <f>_xlfn.IFNA(VLOOKUP($Y147,Raw_data_Bowlers_2021!$A$2:$N$111,AJ$2,FALSE),0)</f>
        <v>0</v>
      </c>
      <c r="AK147" s="14">
        <f>_xlfn.IFNA(VLOOKUP($Y147,Raw_data_Bowlers_2021!$A$2:$N$111,AK$2,FALSE),0)</f>
        <v>0</v>
      </c>
      <c r="AL147" s="14">
        <f>_xlfn.IFNA(VLOOKUP($Y147,Raw_data_Bowlers_2021!$A$2:$N$111,AL$2,FALSE),0)</f>
        <v>0</v>
      </c>
      <c r="AM147" s="13">
        <v>2021</v>
      </c>
      <c r="AN147" s="14">
        <f t="shared" si="2"/>
        <v>144</v>
      </c>
    </row>
    <row r="148" spans="1:40" x14ac:dyDescent="0.25">
      <c r="A148" s="43" t="s">
        <v>189</v>
      </c>
      <c r="B148" s="44">
        <v>0</v>
      </c>
      <c r="C148" s="44">
        <v>0</v>
      </c>
      <c r="D148" s="44">
        <v>0</v>
      </c>
      <c r="E148" s="44">
        <v>0</v>
      </c>
      <c r="F148" s="44">
        <v>0</v>
      </c>
      <c r="G148" s="44">
        <v>0</v>
      </c>
      <c r="H148" s="44">
        <v>0</v>
      </c>
      <c r="I148" s="44">
        <v>0</v>
      </c>
      <c r="J148" s="44">
        <v>0</v>
      </c>
      <c r="K148" s="44">
        <v>0</v>
      </c>
      <c r="L148" s="44">
        <v>0</v>
      </c>
      <c r="M148" s="44">
        <v>0</v>
      </c>
      <c r="N148" s="44">
        <v>2021</v>
      </c>
      <c r="O148" s="45">
        <v>144</v>
      </c>
      <c r="Y148" s="16" t="s">
        <v>72</v>
      </c>
      <c r="Z148" s="14">
        <f>_xlfn.IFNA(VLOOKUP($Y148,Raw_data_Bowlers_2021!$A$2:$N$111,Z$2,FALSE),0)</f>
        <v>4</v>
      </c>
      <c r="AA148" s="14">
        <f>_xlfn.IFNA(VLOOKUP($Y148,Raw_data_Bowlers_2021!$A$2:$N$111,AA$2,FALSE),0)</f>
        <v>8.3000000000000007</v>
      </c>
      <c r="AB148" s="14">
        <f>_xlfn.IFNA(VLOOKUP($Y148,Raw_data_Bowlers_2021!$A$2:$N$111,AB$2,FALSE),0)</f>
        <v>69</v>
      </c>
      <c r="AC148" s="14">
        <f>_xlfn.IFNA(VLOOKUP($Y148,Raw_data_Bowlers_2021!$A$2:$N$111,AC$2,FALSE),0)</f>
        <v>3</v>
      </c>
      <c r="AD148" s="14">
        <f>_xlfn.IFNA(VLOOKUP($Y148,Raw_data_Bowlers_2021!$A$2:$N$111,AD$2,FALSE),0)</f>
        <v>8.1199999999999992</v>
      </c>
      <c r="AE148" s="14">
        <f>_xlfn.IFNA(VLOOKUP($Y148,Raw_data_Bowlers_2021!$A$2:$N$111,AE$2,FALSE),0)</f>
        <v>23</v>
      </c>
      <c r="AF148" s="14">
        <f>_xlfn.IFNA(VLOOKUP($Y148,Raw_data_Bowlers_2021!$A$2:$N$111,AF$2,FALSE),0)</f>
        <v>17</v>
      </c>
      <c r="AG148" s="14">
        <f>_xlfn.IFNA(VLOOKUP($Y148,Raw_data_Bowlers_2021!$A$2:$N$111,AG$2,FALSE),0)</f>
        <v>0</v>
      </c>
      <c r="AH148" s="14">
        <f>_xlfn.IFNA(VLOOKUP($Y148,Raw_data_Bowlers_2021!$A$2:$N$111,AH$2,FALSE),0)</f>
        <v>0</v>
      </c>
      <c r="AI148" s="14">
        <f>_xlfn.IFNA(VLOOKUP($Y148,Raw_data_Bowlers_2021!$A$2:$N$111,AI$2,FALSE),0)</f>
        <v>47150</v>
      </c>
      <c r="AJ148" s="14">
        <f>_xlfn.IFNA(VLOOKUP($Y148,Raw_data_Bowlers_2021!$A$2:$N$111,AJ$2,FALSE),0)</f>
        <v>3</v>
      </c>
      <c r="AK148" s="14">
        <f>_xlfn.IFNA(VLOOKUP($Y148,Raw_data_Bowlers_2021!$A$2:$N$111,AK$2,FALSE),0)</f>
        <v>3</v>
      </c>
      <c r="AL148" s="14">
        <f>_xlfn.IFNA(VLOOKUP($Y148,Raw_data_Bowlers_2021!$A$2:$N$111,AL$2,FALSE),0)</f>
        <v>15</v>
      </c>
      <c r="AM148" s="16">
        <v>2021</v>
      </c>
      <c r="AN148" s="14">
        <f t="shared" si="2"/>
        <v>145</v>
      </c>
    </row>
    <row r="149" spans="1:40" x14ac:dyDescent="0.25">
      <c r="A149" s="43" t="s">
        <v>72</v>
      </c>
      <c r="B149" s="44">
        <v>4</v>
      </c>
      <c r="C149" s="44">
        <v>8.3000000000000007</v>
      </c>
      <c r="D149" s="44">
        <v>69</v>
      </c>
      <c r="E149" s="44">
        <v>3</v>
      </c>
      <c r="F149" s="44">
        <v>8.1199999999999992</v>
      </c>
      <c r="G149" s="44">
        <v>23</v>
      </c>
      <c r="H149" s="44">
        <v>17</v>
      </c>
      <c r="I149" s="44">
        <v>0</v>
      </c>
      <c r="J149" s="44">
        <v>0</v>
      </c>
      <c r="K149" s="44">
        <v>3</v>
      </c>
      <c r="L149" s="44">
        <v>3</v>
      </c>
      <c r="M149" s="44">
        <v>15</v>
      </c>
      <c r="N149" s="44">
        <v>2021</v>
      </c>
      <c r="O149" s="45">
        <v>145</v>
      </c>
      <c r="Y149" s="13" t="s">
        <v>162</v>
      </c>
      <c r="Z149" s="14">
        <f>_xlfn.IFNA(VLOOKUP($Y149,Raw_data_Bowlers_2021!$A$2:$N$111,Z$2,FALSE),0)</f>
        <v>6</v>
      </c>
      <c r="AA149" s="14">
        <f>_xlfn.IFNA(VLOOKUP($Y149,Raw_data_Bowlers_2021!$A$2:$N$111,AA$2,FALSE),0)</f>
        <v>16</v>
      </c>
      <c r="AB149" s="14">
        <f>_xlfn.IFNA(VLOOKUP($Y149,Raw_data_Bowlers_2021!$A$2:$N$111,AB$2,FALSE),0)</f>
        <v>118</v>
      </c>
      <c r="AC149" s="14">
        <f>_xlfn.IFNA(VLOOKUP($Y149,Raw_data_Bowlers_2021!$A$2:$N$111,AC$2,FALSE),0)</f>
        <v>3</v>
      </c>
      <c r="AD149" s="14">
        <f>_xlfn.IFNA(VLOOKUP($Y149,Raw_data_Bowlers_2021!$A$2:$N$111,AD$2,FALSE),0)</f>
        <v>7.38</v>
      </c>
      <c r="AE149" s="14">
        <f>_xlfn.IFNA(VLOOKUP($Y149,Raw_data_Bowlers_2021!$A$2:$N$111,AE$2,FALSE),0)</f>
        <v>39.33</v>
      </c>
      <c r="AF149" s="14">
        <f>_xlfn.IFNA(VLOOKUP($Y149,Raw_data_Bowlers_2021!$A$2:$N$111,AF$2,FALSE),0)</f>
        <v>32</v>
      </c>
      <c r="AG149" s="14">
        <f>_xlfn.IFNA(VLOOKUP($Y149,Raw_data_Bowlers_2021!$A$2:$N$111,AG$2,FALSE),0)</f>
        <v>0</v>
      </c>
      <c r="AH149" s="14">
        <f>_xlfn.IFNA(VLOOKUP($Y149,Raw_data_Bowlers_2021!$A$2:$N$111,AH$2,FALSE),0)</f>
        <v>0</v>
      </c>
      <c r="AI149" s="14">
        <f>_xlfn.IFNA(VLOOKUP($Y149,Raw_data_Bowlers_2021!$A$2:$N$111,AI$2,FALSE),0)</f>
        <v>44378</v>
      </c>
      <c r="AJ149" s="14">
        <f>_xlfn.IFNA(VLOOKUP($Y149,Raw_data_Bowlers_2021!$A$2:$N$111,AJ$2,FALSE),0)</f>
        <v>9</v>
      </c>
      <c r="AK149" s="14">
        <f>_xlfn.IFNA(VLOOKUP($Y149,Raw_data_Bowlers_2021!$A$2:$N$111,AK$2,FALSE),0)</f>
        <v>4</v>
      </c>
      <c r="AL149" s="14">
        <f>_xlfn.IFNA(VLOOKUP($Y149,Raw_data_Bowlers_2021!$A$2:$N$111,AL$2,FALSE),0)</f>
        <v>32</v>
      </c>
      <c r="AM149" s="13">
        <v>2021</v>
      </c>
      <c r="AN149" s="14">
        <f t="shared" si="2"/>
        <v>146</v>
      </c>
    </row>
    <row r="150" spans="1:40" x14ac:dyDescent="0.25">
      <c r="A150" s="43" t="s">
        <v>162</v>
      </c>
      <c r="B150" s="44">
        <v>6</v>
      </c>
      <c r="C150" s="44">
        <v>16</v>
      </c>
      <c r="D150" s="44">
        <v>118</v>
      </c>
      <c r="E150" s="44">
        <v>3</v>
      </c>
      <c r="F150" s="44">
        <v>7.38</v>
      </c>
      <c r="G150" s="44">
        <v>39.33</v>
      </c>
      <c r="H150" s="44">
        <v>32</v>
      </c>
      <c r="I150" s="44">
        <v>0</v>
      </c>
      <c r="J150" s="44">
        <v>0</v>
      </c>
      <c r="K150" s="44">
        <v>9</v>
      </c>
      <c r="L150" s="44">
        <v>4</v>
      </c>
      <c r="M150" s="44">
        <v>32</v>
      </c>
      <c r="N150" s="44">
        <v>2021</v>
      </c>
      <c r="O150" s="45">
        <v>146</v>
      </c>
      <c r="Y150" s="16" t="s">
        <v>190</v>
      </c>
      <c r="Z150" s="14">
        <f>_xlfn.IFNA(VLOOKUP($Y150,Raw_data_Bowlers_2021!$A$2:$N$111,Z$2,FALSE),0)</f>
        <v>0</v>
      </c>
      <c r="AA150" s="14">
        <f>_xlfn.IFNA(VLOOKUP($Y150,Raw_data_Bowlers_2021!$A$2:$N$111,AA$2,FALSE),0)</f>
        <v>0</v>
      </c>
      <c r="AB150" s="14">
        <f>_xlfn.IFNA(VLOOKUP($Y150,Raw_data_Bowlers_2021!$A$2:$N$111,AB$2,FALSE),0)</f>
        <v>0</v>
      </c>
      <c r="AC150" s="14">
        <f>_xlfn.IFNA(VLOOKUP($Y150,Raw_data_Bowlers_2021!$A$2:$N$111,AC$2,FALSE),0)</f>
        <v>0</v>
      </c>
      <c r="AD150" s="14">
        <f>_xlfn.IFNA(VLOOKUP($Y150,Raw_data_Bowlers_2021!$A$2:$N$111,AD$2,FALSE),0)</f>
        <v>0</v>
      </c>
      <c r="AE150" s="14">
        <f>_xlfn.IFNA(VLOOKUP($Y150,Raw_data_Bowlers_2021!$A$2:$N$111,AE$2,FALSE),0)</f>
        <v>0</v>
      </c>
      <c r="AF150" s="14">
        <f>_xlfn.IFNA(VLOOKUP($Y150,Raw_data_Bowlers_2021!$A$2:$N$111,AF$2,FALSE),0)</f>
        <v>0</v>
      </c>
      <c r="AG150" s="14">
        <f>_xlfn.IFNA(VLOOKUP($Y150,Raw_data_Bowlers_2021!$A$2:$N$111,AG$2,FALSE),0)</f>
        <v>0</v>
      </c>
      <c r="AH150" s="14">
        <f>_xlfn.IFNA(VLOOKUP($Y150,Raw_data_Bowlers_2021!$A$2:$N$111,AH$2,FALSE),0)</f>
        <v>0</v>
      </c>
      <c r="AI150" s="14">
        <f>_xlfn.IFNA(VLOOKUP($Y150,Raw_data_Bowlers_2021!$A$2:$N$111,AI$2,FALSE),0)</f>
        <v>0</v>
      </c>
      <c r="AJ150" s="14">
        <f>_xlfn.IFNA(VLOOKUP($Y150,Raw_data_Bowlers_2021!$A$2:$N$111,AJ$2,FALSE),0)</f>
        <v>0</v>
      </c>
      <c r="AK150" s="14">
        <f>_xlfn.IFNA(VLOOKUP($Y150,Raw_data_Bowlers_2021!$A$2:$N$111,AK$2,FALSE),0)</f>
        <v>0</v>
      </c>
      <c r="AL150" s="14">
        <f>_xlfn.IFNA(VLOOKUP($Y150,Raw_data_Bowlers_2021!$A$2:$N$111,AL$2,FALSE),0)</f>
        <v>0</v>
      </c>
      <c r="AM150" s="16">
        <v>2021</v>
      </c>
      <c r="AN150" s="14">
        <f t="shared" si="2"/>
        <v>147</v>
      </c>
    </row>
    <row r="151" spans="1:40" x14ac:dyDescent="0.25">
      <c r="A151" s="43" t="s">
        <v>190</v>
      </c>
      <c r="B151" s="44">
        <v>0</v>
      </c>
      <c r="C151" s="44">
        <v>0</v>
      </c>
      <c r="D151" s="44">
        <v>0</v>
      </c>
      <c r="E151" s="44">
        <v>0</v>
      </c>
      <c r="F151" s="44">
        <v>0</v>
      </c>
      <c r="G151" s="44">
        <v>0</v>
      </c>
      <c r="H151" s="44">
        <v>0</v>
      </c>
      <c r="I151" s="44">
        <v>0</v>
      </c>
      <c r="J151" s="44">
        <v>0</v>
      </c>
      <c r="K151" s="44">
        <v>0</v>
      </c>
      <c r="L151" s="44">
        <v>0</v>
      </c>
      <c r="M151" s="44">
        <v>0</v>
      </c>
      <c r="N151" s="44">
        <v>2021</v>
      </c>
      <c r="O151" s="45">
        <v>147</v>
      </c>
      <c r="Y151" s="13" t="s">
        <v>145</v>
      </c>
      <c r="Z151" s="14">
        <f>_xlfn.IFNA(VLOOKUP($Y151,Raw_data_Bowlers_2021!$A$2:$N$111,Z$2,FALSE),0)</f>
        <v>0</v>
      </c>
      <c r="AA151" s="14">
        <f>_xlfn.IFNA(VLOOKUP($Y151,Raw_data_Bowlers_2021!$A$2:$N$111,AA$2,FALSE),0)</f>
        <v>0</v>
      </c>
      <c r="AB151" s="14">
        <f>_xlfn.IFNA(VLOOKUP($Y151,Raw_data_Bowlers_2021!$A$2:$N$111,AB$2,FALSE),0)</f>
        <v>0</v>
      </c>
      <c r="AC151" s="14">
        <f>_xlfn.IFNA(VLOOKUP($Y151,Raw_data_Bowlers_2021!$A$2:$N$111,AC$2,FALSE),0)</f>
        <v>0</v>
      </c>
      <c r="AD151" s="14">
        <f>_xlfn.IFNA(VLOOKUP($Y151,Raw_data_Bowlers_2021!$A$2:$N$111,AD$2,FALSE),0)</f>
        <v>0</v>
      </c>
      <c r="AE151" s="14">
        <f>_xlfn.IFNA(VLOOKUP($Y151,Raw_data_Bowlers_2021!$A$2:$N$111,AE$2,FALSE),0)</f>
        <v>0</v>
      </c>
      <c r="AF151" s="14">
        <f>_xlfn.IFNA(VLOOKUP($Y151,Raw_data_Bowlers_2021!$A$2:$N$111,AF$2,FALSE),0)</f>
        <v>0</v>
      </c>
      <c r="AG151" s="14">
        <f>_xlfn.IFNA(VLOOKUP($Y151,Raw_data_Bowlers_2021!$A$2:$N$111,AG$2,FALSE),0)</f>
        <v>0</v>
      </c>
      <c r="AH151" s="14">
        <f>_xlfn.IFNA(VLOOKUP($Y151,Raw_data_Bowlers_2021!$A$2:$N$111,AH$2,FALSE),0)</f>
        <v>0</v>
      </c>
      <c r="AI151" s="14">
        <f>_xlfn.IFNA(VLOOKUP($Y151,Raw_data_Bowlers_2021!$A$2:$N$111,AI$2,FALSE),0)</f>
        <v>0</v>
      </c>
      <c r="AJ151" s="14">
        <f>_xlfn.IFNA(VLOOKUP($Y151,Raw_data_Bowlers_2021!$A$2:$N$111,AJ$2,FALSE),0)</f>
        <v>0</v>
      </c>
      <c r="AK151" s="14">
        <f>_xlfn.IFNA(VLOOKUP($Y151,Raw_data_Bowlers_2021!$A$2:$N$111,AK$2,FALSE),0)</f>
        <v>0</v>
      </c>
      <c r="AL151" s="14">
        <f>_xlfn.IFNA(VLOOKUP($Y151,Raw_data_Bowlers_2021!$A$2:$N$111,AL$2,FALSE),0)</f>
        <v>0</v>
      </c>
      <c r="AM151" s="13">
        <v>2021</v>
      </c>
      <c r="AN151" s="14">
        <f t="shared" si="2"/>
        <v>148</v>
      </c>
    </row>
    <row r="152" spans="1:40" x14ac:dyDescent="0.25">
      <c r="A152" s="43" t="s">
        <v>145</v>
      </c>
      <c r="B152" s="44">
        <v>0</v>
      </c>
      <c r="C152" s="44">
        <v>0</v>
      </c>
      <c r="D152" s="44">
        <v>0</v>
      </c>
      <c r="E152" s="44">
        <v>0</v>
      </c>
      <c r="F152" s="44">
        <v>0</v>
      </c>
      <c r="G152" s="44">
        <v>0</v>
      </c>
      <c r="H152" s="44">
        <v>0</v>
      </c>
      <c r="I152" s="44">
        <v>0</v>
      </c>
      <c r="J152" s="44">
        <v>0</v>
      </c>
      <c r="K152" s="44">
        <v>0</v>
      </c>
      <c r="L152" s="44">
        <v>0</v>
      </c>
      <c r="M152" s="44">
        <v>0</v>
      </c>
      <c r="N152" s="44">
        <v>2021</v>
      </c>
      <c r="O152" s="45">
        <v>148</v>
      </c>
      <c r="Y152" s="16" t="s">
        <v>163</v>
      </c>
      <c r="Z152" s="14">
        <f>_xlfn.IFNA(VLOOKUP($Y152,Raw_data_Bowlers_2021!$A$2:$N$111,Z$2,FALSE),0)</f>
        <v>15</v>
      </c>
      <c r="AA152" s="14">
        <f>_xlfn.IFNA(VLOOKUP($Y152,Raw_data_Bowlers_2021!$A$2:$N$111,AA$2,FALSE),0)</f>
        <v>53</v>
      </c>
      <c r="AB152" s="14">
        <f>_xlfn.IFNA(VLOOKUP($Y152,Raw_data_Bowlers_2021!$A$2:$N$111,AB$2,FALSE),0)</f>
        <v>374</v>
      </c>
      <c r="AC152" s="14">
        <f>_xlfn.IFNA(VLOOKUP($Y152,Raw_data_Bowlers_2021!$A$2:$N$111,AC$2,FALSE),0)</f>
        <v>18</v>
      </c>
      <c r="AD152" s="14">
        <f>_xlfn.IFNA(VLOOKUP($Y152,Raw_data_Bowlers_2021!$A$2:$N$111,AD$2,FALSE),0)</f>
        <v>7.06</v>
      </c>
      <c r="AE152" s="14">
        <f>_xlfn.IFNA(VLOOKUP($Y152,Raw_data_Bowlers_2021!$A$2:$N$111,AE$2,FALSE),0)</f>
        <v>20.78</v>
      </c>
      <c r="AF152" s="14">
        <f>_xlfn.IFNA(VLOOKUP($Y152,Raw_data_Bowlers_2021!$A$2:$N$111,AF$2,FALSE),0)</f>
        <v>17.670000000000002</v>
      </c>
      <c r="AG152" s="14">
        <f>_xlfn.IFNA(VLOOKUP($Y152,Raw_data_Bowlers_2021!$A$2:$N$111,AG$2,FALSE),0)</f>
        <v>0</v>
      </c>
      <c r="AH152" s="14">
        <f>_xlfn.IFNA(VLOOKUP($Y152,Raw_data_Bowlers_2021!$A$2:$N$111,AH$2,FALSE),0)</f>
        <v>0</v>
      </c>
      <c r="AI152" s="14">
        <f>_xlfn.IFNA(VLOOKUP($Y152,Raw_data_Bowlers_2021!$A$2:$N$111,AI$2,FALSE),0)</f>
        <v>44503</v>
      </c>
      <c r="AJ152" s="14">
        <f>_xlfn.IFNA(VLOOKUP($Y152,Raw_data_Bowlers_2021!$A$2:$N$111,AJ$2,FALSE),0)</f>
        <v>26</v>
      </c>
      <c r="AK152" s="14">
        <f>_xlfn.IFNA(VLOOKUP($Y152,Raw_data_Bowlers_2021!$A$2:$N$111,AK$2,FALSE),0)</f>
        <v>17</v>
      </c>
      <c r="AL152" s="14">
        <f>_xlfn.IFNA(VLOOKUP($Y152,Raw_data_Bowlers_2021!$A$2:$N$111,AL$2,FALSE),0)</f>
        <v>127</v>
      </c>
      <c r="AM152" s="16">
        <v>2021</v>
      </c>
      <c r="AN152" s="14">
        <f t="shared" si="2"/>
        <v>149</v>
      </c>
    </row>
    <row r="153" spans="1:40" x14ac:dyDescent="0.25">
      <c r="A153" s="43" t="s">
        <v>163</v>
      </c>
      <c r="B153" s="44">
        <v>15</v>
      </c>
      <c r="C153" s="44">
        <v>53</v>
      </c>
      <c r="D153" s="44">
        <v>374</v>
      </c>
      <c r="E153" s="44">
        <v>18</v>
      </c>
      <c r="F153" s="44">
        <v>7.06</v>
      </c>
      <c r="G153" s="44">
        <v>20.78</v>
      </c>
      <c r="H153" s="44">
        <v>17.670000000000002</v>
      </c>
      <c r="I153" s="44">
        <v>0</v>
      </c>
      <c r="J153" s="44">
        <v>0</v>
      </c>
      <c r="K153" s="44">
        <v>26</v>
      </c>
      <c r="L153" s="44">
        <v>17</v>
      </c>
      <c r="M153" s="44">
        <v>127</v>
      </c>
      <c r="N153" s="44">
        <v>2021</v>
      </c>
      <c r="O153" s="45">
        <v>149</v>
      </c>
      <c r="Y153" s="13" t="s">
        <v>2</v>
      </c>
      <c r="Z153" s="14">
        <f>_xlfn.IFNA(VLOOKUP($Y153,Raw_data_Bowlers_2021!$A$2:$N$111,Z$2,FALSE),0)</f>
        <v>0</v>
      </c>
      <c r="AA153" s="14">
        <f>_xlfn.IFNA(VLOOKUP($Y153,Raw_data_Bowlers_2021!$A$2:$N$111,AA$2,FALSE),0)</f>
        <v>0</v>
      </c>
      <c r="AB153" s="14">
        <f>_xlfn.IFNA(VLOOKUP($Y153,Raw_data_Bowlers_2021!$A$2:$N$111,AB$2,FALSE),0)</f>
        <v>0</v>
      </c>
      <c r="AC153" s="14">
        <f>_xlfn.IFNA(VLOOKUP($Y153,Raw_data_Bowlers_2021!$A$2:$N$111,AC$2,FALSE),0)</f>
        <v>0</v>
      </c>
      <c r="AD153" s="14">
        <f>_xlfn.IFNA(VLOOKUP($Y153,Raw_data_Bowlers_2021!$A$2:$N$111,AD$2,FALSE),0)</f>
        <v>0</v>
      </c>
      <c r="AE153" s="14">
        <f>_xlfn.IFNA(VLOOKUP($Y153,Raw_data_Bowlers_2021!$A$2:$N$111,AE$2,FALSE),0)</f>
        <v>0</v>
      </c>
      <c r="AF153" s="14">
        <f>_xlfn.IFNA(VLOOKUP($Y153,Raw_data_Bowlers_2021!$A$2:$N$111,AF$2,FALSE),0)</f>
        <v>0</v>
      </c>
      <c r="AG153" s="14">
        <f>_xlfn.IFNA(VLOOKUP($Y153,Raw_data_Bowlers_2021!$A$2:$N$111,AG$2,FALSE),0)</f>
        <v>0</v>
      </c>
      <c r="AH153" s="14">
        <f>_xlfn.IFNA(VLOOKUP($Y153,Raw_data_Bowlers_2021!$A$2:$N$111,AH$2,FALSE),0)</f>
        <v>0</v>
      </c>
      <c r="AI153" s="14">
        <f>_xlfn.IFNA(VLOOKUP($Y153,Raw_data_Bowlers_2021!$A$2:$N$111,AI$2,FALSE),0)</f>
        <v>0</v>
      </c>
      <c r="AJ153" s="14">
        <f>_xlfn.IFNA(VLOOKUP($Y153,Raw_data_Bowlers_2021!$A$2:$N$111,AJ$2,FALSE),0)</f>
        <v>0</v>
      </c>
      <c r="AK153" s="14">
        <f>_xlfn.IFNA(VLOOKUP($Y153,Raw_data_Bowlers_2021!$A$2:$N$111,AK$2,FALSE),0)</f>
        <v>0</v>
      </c>
      <c r="AL153" s="14">
        <f>_xlfn.IFNA(VLOOKUP($Y153,Raw_data_Bowlers_2021!$A$2:$N$111,AL$2,FALSE),0)</f>
        <v>0</v>
      </c>
      <c r="AM153" s="13">
        <v>2021</v>
      </c>
      <c r="AN153" s="14">
        <f t="shared" si="2"/>
        <v>150</v>
      </c>
    </row>
    <row r="154" spans="1:40" x14ac:dyDescent="0.25">
      <c r="A154" s="43" t="s">
        <v>2</v>
      </c>
      <c r="B154" s="44">
        <v>0</v>
      </c>
      <c r="C154" s="44">
        <v>0</v>
      </c>
      <c r="D154" s="44">
        <v>0</v>
      </c>
      <c r="E154" s="44">
        <v>0</v>
      </c>
      <c r="F154" s="44">
        <v>0</v>
      </c>
      <c r="G154" s="44">
        <v>0</v>
      </c>
      <c r="H154" s="44">
        <v>0</v>
      </c>
      <c r="I154" s="44">
        <v>0</v>
      </c>
      <c r="J154" s="44">
        <v>0</v>
      </c>
      <c r="K154" s="44">
        <v>0</v>
      </c>
      <c r="L154" s="44">
        <v>0</v>
      </c>
      <c r="M154" s="44">
        <v>0</v>
      </c>
      <c r="N154" s="44">
        <v>2021</v>
      </c>
      <c r="O154" s="45">
        <v>150</v>
      </c>
      <c r="Y154" s="16" t="s">
        <v>6</v>
      </c>
      <c r="Z154" s="14">
        <f>_xlfn.IFNA(VLOOKUP($Y154,Raw_data_Bowlers_2021!$A$2:$N$111,Z$2,FALSE),0)</f>
        <v>1</v>
      </c>
      <c r="AA154" s="14">
        <f>_xlfn.IFNA(VLOOKUP($Y154,Raw_data_Bowlers_2021!$A$2:$N$111,AA$2,FALSE),0)</f>
        <v>4</v>
      </c>
      <c r="AB154" s="14">
        <f>_xlfn.IFNA(VLOOKUP($Y154,Raw_data_Bowlers_2021!$A$2:$N$111,AB$2,FALSE),0)</f>
        <v>16</v>
      </c>
      <c r="AC154" s="14">
        <f>_xlfn.IFNA(VLOOKUP($Y154,Raw_data_Bowlers_2021!$A$2:$N$111,AC$2,FALSE),0)</f>
        <v>2</v>
      </c>
      <c r="AD154" s="14">
        <f>_xlfn.IFNA(VLOOKUP($Y154,Raw_data_Bowlers_2021!$A$2:$N$111,AD$2,FALSE),0)</f>
        <v>4</v>
      </c>
      <c r="AE154" s="14">
        <f>_xlfn.IFNA(VLOOKUP($Y154,Raw_data_Bowlers_2021!$A$2:$N$111,AE$2,FALSE),0)</f>
        <v>8</v>
      </c>
      <c r="AF154" s="14">
        <f>_xlfn.IFNA(VLOOKUP($Y154,Raw_data_Bowlers_2021!$A$2:$N$111,AF$2,FALSE),0)</f>
        <v>12</v>
      </c>
      <c r="AG154" s="14">
        <f>_xlfn.IFNA(VLOOKUP($Y154,Raw_data_Bowlers_2021!$A$2:$N$111,AG$2,FALSE),0)</f>
        <v>0</v>
      </c>
      <c r="AH154" s="14">
        <f>_xlfn.IFNA(VLOOKUP($Y154,Raw_data_Bowlers_2021!$A$2:$N$111,AH$2,FALSE),0)</f>
        <v>0</v>
      </c>
      <c r="AI154" s="14">
        <f>_xlfn.IFNA(VLOOKUP($Y154,Raw_data_Bowlers_2021!$A$2:$N$111,AI$2,FALSE),0)</f>
        <v>42401</v>
      </c>
      <c r="AJ154" s="14">
        <f>_xlfn.IFNA(VLOOKUP($Y154,Raw_data_Bowlers_2021!$A$2:$N$111,AJ$2,FALSE),0)</f>
        <v>1</v>
      </c>
      <c r="AK154" s="14">
        <f>_xlfn.IFNA(VLOOKUP($Y154,Raw_data_Bowlers_2021!$A$2:$N$111,AK$2,FALSE),0)</f>
        <v>0</v>
      </c>
      <c r="AL154" s="14">
        <f>_xlfn.IFNA(VLOOKUP($Y154,Raw_data_Bowlers_2021!$A$2:$N$111,AL$2,FALSE),0)</f>
        <v>14</v>
      </c>
      <c r="AM154" s="16">
        <v>2021</v>
      </c>
      <c r="AN154" s="14">
        <f t="shared" si="2"/>
        <v>151</v>
      </c>
    </row>
    <row r="155" spans="1:40" x14ac:dyDescent="0.25">
      <c r="A155" s="43" t="s">
        <v>6</v>
      </c>
      <c r="B155" s="44">
        <v>1</v>
      </c>
      <c r="C155" s="44">
        <v>4</v>
      </c>
      <c r="D155" s="44">
        <v>16</v>
      </c>
      <c r="E155" s="44">
        <v>2</v>
      </c>
      <c r="F155" s="44">
        <v>4</v>
      </c>
      <c r="G155" s="44">
        <v>8</v>
      </c>
      <c r="H155" s="44">
        <v>12</v>
      </c>
      <c r="I155" s="44">
        <v>0</v>
      </c>
      <c r="J155" s="44">
        <v>0</v>
      </c>
      <c r="K155" s="44">
        <v>1</v>
      </c>
      <c r="L155" s="44">
        <v>0</v>
      </c>
      <c r="M155" s="44">
        <v>14</v>
      </c>
      <c r="N155" s="44">
        <v>2021</v>
      </c>
      <c r="O155" s="45">
        <v>151</v>
      </c>
      <c r="Y155" s="13" t="s">
        <v>7</v>
      </c>
      <c r="Z155" s="14">
        <f>_xlfn.IFNA(VLOOKUP($Y155,Raw_data_Bowlers_2021!$A$2:$N$111,Z$2,FALSE),0)</f>
        <v>0</v>
      </c>
      <c r="AA155" s="14">
        <f>_xlfn.IFNA(VLOOKUP($Y155,Raw_data_Bowlers_2021!$A$2:$N$111,AA$2,FALSE),0)</f>
        <v>0</v>
      </c>
      <c r="AB155" s="14">
        <f>_xlfn.IFNA(VLOOKUP($Y155,Raw_data_Bowlers_2021!$A$2:$N$111,AB$2,FALSE),0)</f>
        <v>0</v>
      </c>
      <c r="AC155" s="14">
        <f>_xlfn.IFNA(VLOOKUP($Y155,Raw_data_Bowlers_2021!$A$2:$N$111,AC$2,FALSE),0)</f>
        <v>0</v>
      </c>
      <c r="AD155" s="14">
        <f>_xlfn.IFNA(VLOOKUP($Y155,Raw_data_Bowlers_2021!$A$2:$N$111,AD$2,FALSE),0)</f>
        <v>0</v>
      </c>
      <c r="AE155" s="14">
        <f>_xlfn.IFNA(VLOOKUP($Y155,Raw_data_Bowlers_2021!$A$2:$N$111,AE$2,FALSE),0)</f>
        <v>0</v>
      </c>
      <c r="AF155" s="14">
        <f>_xlfn.IFNA(VLOOKUP($Y155,Raw_data_Bowlers_2021!$A$2:$N$111,AF$2,FALSE),0)</f>
        <v>0</v>
      </c>
      <c r="AG155" s="14">
        <f>_xlfn.IFNA(VLOOKUP($Y155,Raw_data_Bowlers_2021!$A$2:$N$111,AG$2,FALSE),0)</f>
        <v>0</v>
      </c>
      <c r="AH155" s="14">
        <f>_xlfn.IFNA(VLOOKUP($Y155,Raw_data_Bowlers_2021!$A$2:$N$111,AH$2,FALSE),0)</f>
        <v>0</v>
      </c>
      <c r="AI155" s="14">
        <f>_xlfn.IFNA(VLOOKUP($Y155,Raw_data_Bowlers_2021!$A$2:$N$111,AI$2,FALSE),0)</f>
        <v>0</v>
      </c>
      <c r="AJ155" s="14">
        <f>_xlfn.IFNA(VLOOKUP($Y155,Raw_data_Bowlers_2021!$A$2:$N$111,AJ$2,FALSE),0)</f>
        <v>0</v>
      </c>
      <c r="AK155" s="14">
        <f>_xlfn.IFNA(VLOOKUP($Y155,Raw_data_Bowlers_2021!$A$2:$N$111,AK$2,FALSE),0)</f>
        <v>0</v>
      </c>
      <c r="AL155" s="14">
        <f>_xlfn.IFNA(VLOOKUP($Y155,Raw_data_Bowlers_2021!$A$2:$N$111,AL$2,FALSE),0)</f>
        <v>0</v>
      </c>
      <c r="AM155" s="13">
        <v>2021</v>
      </c>
      <c r="AN155" s="14">
        <f t="shared" si="2"/>
        <v>152</v>
      </c>
    </row>
    <row r="156" spans="1:40" x14ac:dyDescent="0.25">
      <c r="A156" s="43" t="s">
        <v>7</v>
      </c>
      <c r="B156" s="44">
        <v>0</v>
      </c>
      <c r="C156" s="44">
        <v>0</v>
      </c>
      <c r="D156" s="44">
        <v>0</v>
      </c>
      <c r="E156" s="44">
        <v>0</v>
      </c>
      <c r="F156" s="44">
        <v>0</v>
      </c>
      <c r="G156" s="44">
        <v>0</v>
      </c>
      <c r="H156" s="44">
        <v>0</v>
      </c>
      <c r="I156" s="44">
        <v>0</v>
      </c>
      <c r="J156" s="44">
        <v>0</v>
      </c>
      <c r="K156" s="44">
        <v>0</v>
      </c>
      <c r="L156" s="44">
        <v>0</v>
      </c>
      <c r="M156" s="44">
        <v>0</v>
      </c>
      <c r="N156" s="44">
        <v>2021</v>
      </c>
      <c r="O156" s="45">
        <v>152</v>
      </c>
      <c r="Y156" s="16" t="s">
        <v>8</v>
      </c>
      <c r="Z156" s="14">
        <f>_xlfn.IFNA(VLOOKUP($Y156,Raw_data_Bowlers_2021!$A$2:$N$111,Z$2,FALSE),0)</f>
        <v>9</v>
      </c>
      <c r="AA156" s="14">
        <f>_xlfn.IFNA(VLOOKUP($Y156,Raw_data_Bowlers_2021!$A$2:$N$111,AA$2,FALSE),0)</f>
        <v>35</v>
      </c>
      <c r="AB156" s="14">
        <f>_xlfn.IFNA(VLOOKUP($Y156,Raw_data_Bowlers_2021!$A$2:$N$111,AB$2,FALSE),0)</f>
        <v>293</v>
      </c>
      <c r="AC156" s="14">
        <f>_xlfn.IFNA(VLOOKUP($Y156,Raw_data_Bowlers_2021!$A$2:$N$111,AC$2,FALSE),0)</f>
        <v>11</v>
      </c>
      <c r="AD156" s="14">
        <f>_xlfn.IFNA(VLOOKUP($Y156,Raw_data_Bowlers_2021!$A$2:$N$111,AD$2,FALSE),0)</f>
        <v>8.3699999999999992</v>
      </c>
      <c r="AE156" s="14">
        <f>_xlfn.IFNA(VLOOKUP($Y156,Raw_data_Bowlers_2021!$A$2:$N$111,AE$2,FALSE),0)</f>
        <v>26.64</v>
      </c>
      <c r="AF156" s="14">
        <f>_xlfn.IFNA(VLOOKUP($Y156,Raw_data_Bowlers_2021!$A$2:$N$111,AF$2,FALSE),0)</f>
        <v>19.09</v>
      </c>
      <c r="AG156" s="14">
        <f>_xlfn.IFNA(VLOOKUP($Y156,Raw_data_Bowlers_2021!$A$2:$N$111,AG$2,FALSE),0)</f>
        <v>0</v>
      </c>
      <c r="AH156" s="14">
        <f>_xlfn.IFNA(VLOOKUP($Y156,Raw_data_Bowlers_2021!$A$2:$N$111,AH$2,FALSE),0)</f>
        <v>0</v>
      </c>
      <c r="AI156" s="14">
        <f>_xlfn.IFNA(VLOOKUP($Y156,Raw_data_Bowlers_2021!$A$2:$N$111,AI$2,FALSE),0)</f>
        <v>45352</v>
      </c>
      <c r="AJ156" s="14">
        <f>_xlfn.IFNA(VLOOKUP($Y156,Raw_data_Bowlers_2021!$A$2:$N$111,AJ$2,FALSE),0)</f>
        <v>29</v>
      </c>
      <c r="AK156" s="14">
        <f>_xlfn.IFNA(VLOOKUP($Y156,Raw_data_Bowlers_2021!$A$2:$N$111,AK$2,FALSE),0)</f>
        <v>13</v>
      </c>
      <c r="AL156" s="14">
        <f>_xlfn.IFNA(VLOOKUP($Y156,Raw_data_Bowlers_2021!$A$2:$N$111,AL$2,FALSE),0)</f>
        <v>87</v>
      </c>
      <c r="AM156" s="16">
        <v>2021</v>
      </c>
      <c r="AN156" s="14">
        <f t="shared" si="2"/>
        <v>153</v>
      </c>
    </row>
    <row r="157" spans="1:40" x14ac:dyDescent="0.25">
      <c r="A157" s="43" t="s">
        <v>8</v>
      </c>
      <c r="B157" s="44">
        <v>9</v>
      </c>
      <c r="C157" s="44">
        <v>35</v>
      </c>
      <c r="D157" s="44">
        <v>293</v>
      </c>
      <c r="E157" s="44">
        <v>11</v>
      </c>
      <c r="F157" s="44">
        <v>8.3699999999999992</v>
      </c>
      <c r="G157" s="44">
        <v>26.64</v>
      </c>
      <c r="H157" s="44">
        <v>19.09</v>
      </c>
      <c r="I157" s="44">
        <v>0</v>
      </c>
      <c r="J157" s="44">
        <v>0</v>
      </c>
      <c r="K157" s="44">
        <v>29</v>
      </c>
      <c r="L157" s="44">
        <v>13</v>
      </c>
      <c r="M157" s="44">
        <v>87</v>
      </c>
      <c r="N157" s="44">
        <v>2021</v>
      </c>
      <c r="O157" s="45">
        <v>153</v>
      </c>
      <c r="Y157" s="13" t="s">
        <v>9</v>
      </c>
      <c r="Z157" s="14">
        <f>_xlfn.IFNA(VLOOKUP($Y157,Raw_data_Bowlers_2021!$A$2:$N$111,Z$2,FALSE),0)</f>
        <v>0</v>
      </c>
      <c r="AA157" s="14">
        <f>_xlfn.IFNA(VLOOKUP($Y157,Raw_data_Bowlers_2021!$A$2:$N$111,AA$2,FALSE),0)</f>
        <v>0</v>
      </c>
      <c r="AB157" s="14">
        <f>_xlfn.IFNA(VLOOKUP($Y157,Raw_data_Bowlers_2021!$A$2:$N$111,AB$2,FALSE),0)</f>
        <v>0</v>
      </c>
      <c r="AC157" s="14">
        <f>_xlfn.IFNA(VLOOKUP($Y157,Raw_data_Bowlers_2021!$A$2:$N$111,AC$2,FALSE),0)</f>
        <v>0</v>
      </c>
      <c r="AD157" s="14">
        <f>_xlfn.IFNA(VLOOKUP($Y157,Raw_data_Bowlers_2021!$A$2:$N$111,AD$2,FALSE),0)</f>
        <v>0</v>
      </c>
      <c r="AE157" s="14">
        <f>_xlfn.IFNA(VLOOKUP($Y157,Raw_data_Bowlers_2021!$A$2:$N$111,AE$2,FALSE),0)</f>
        <v>0</v>
      </c>
      <c r="AF157" s="14">
        <f>_xlfn.IFNA(VLOOKUP($Y157,Raw_data_Bowlers_2021!$A$2:$N$111,AF$2,FALSE),0)</f>
        <v>0</v>
      </c>
      <c r="AG157" s="14">
        <f>_xlfn.IFNA(VLOOKUP($Y157,Raw_data_Bowlers_2021!$A$2:$N$111,AG$2,FALSE),0)</f>
        <v>0</v>
      </c>
      <c r="AH157" s="14">
        <f>_xlfn.IFNA(VLOOKUP($Y157,Raw_data_Bowlers_2021!$A$2:$N$111,AH$2,FALSE),0)</f>
        <v>0</v>
      </c>
      <c r="AI157" s="14">
        <f>_xlfn.IFNA(VLOOKUP($Y157,Raw_data_Bowlers_2021!$A$2:$N$111,AI$2,FALSE),0)</f>
        <v>0</v>
      </c>
      <c r="AJ157" s="14">
        <f>_xlfn.IFNA(VLOOKUP($Y157,Raw_data_Bowlers_2021!$A$2:$N$111,AJ$2,FALSE),0)</f>
        <v>0</v>
      </c>
      <c r="AK157" s="14">
        <f>_xlfn.IFNA(VLOOKUP($Y157,Raw_data_Bowlers_2021!$A$2:$N$111,AK$2,FALSE),0)</f>
        <v>0</v>
      </c>
      <c r="AL157" s="14">
        <f>_xlfn.IFNA(VLOOKUP($Y157,Raw_data_Bowlers_2021!$A$2:$N$111,AL$2,FALSE),0)</f>
        <v>0</v>
      </c>
      <c r="AM157" s="13">
        <v>2021</v>
      </c>
      <c r="AN157" s="14">
        <f t="shared" si="2"/>
        <v>154</v>
      </c>
    </row>
    <row r="158" spans="1:40" x14ac:dyDescent="0.25">
      <c r="A158" s="43" t="s">
        <v>9</v>
      </c>
      <c r="B158" s="44">
        <v>0</v>
      </c>
      <c r="C158" s="44">
        <v>0</v>
      </c>
      <c r="D158" s="44">
        <v>0</v>
      </c>
      <c r="E158" s="44">
        <v>0</v>
      </c>
      <c r="F158" s="44">
        <v>0</v>
      </c>
      <c r="G158" s="44">
        <v>0</v>
      </c>
      <c r="H158" s="44">
        <v>0</v>
      </c>
      <c r="I158" s="44">
        <v>0</v>
      </c>
      <c r="J158" s="44">
        <v>0</v>
      </c>
      <c r="K158" s="44">
        <v>0</v>
      </c>
      <c r="L158" s="44">
        <v>0</v>
      </c>
      <c r="M158" s="44">
        <v>0</v>
      </c>
      <c r="N158" s="44">
        <v>2021</v>
      </c>
      <c r="O158" s="45">
        <v>154</v>
      </c>
      <c r="Y158" s="16" t="s">
        <v>10</v>
      </c>
      <c r="Z158" s="14">
        <f>_xlfn.IFNA(VLOOKUP($Y158,Raw_data_Bowlers_2021!$A$2:$N$111,Z$2,FALSE),0)</f>
        <v>1</v>
      </c>
      <c r="AA158" s="14">
        <f>_xlfn.IFNA(VLOOKUP($Y158,Raw_data_Bowlers_2021!$A$2:$N$111,AA$2,FALSE),0)</f>
        <v>2.1</v>
      </c>
      <c r="AB158" s="14">
        <f>_xlfn.IFNA(VLOOKUP($Y158,Raw_data_Bowlers_2021!$A$2:$N$111,AB$2,FALSE),0)</f>
        <v>18</v>
      </c>
      <c r="AC158" s="14">
        <f>_xlfn.IFNA(VLOOKUP($Y158,Raw_data_Bowlers_2021!$A$2:$N$111,AC$2,FALSE),0)</f>
        <v>1</v>
      </c>
      <c r="AD158" s="14">
        <f>_xlfn.IFNA(VLOOKUP($Y158,Raw_data_Bowlers_2021!$A$2:$N$111,AD$2,FALSE),0)</f>
        <v>8.31</v>
      </c>
      <c r="AE158" s="14">
        <f>_xlfn.IFNA(VLOOKUP($Y158,Raw_data_Bowlers_2021!$A$2:$N$111,AE$2,FALSE),0)</f>
        <v>18</v>
      </c>
      <c r="AF158" s="14">
        <f>_xlfn.IFNA(VLOOKUP($Y158,Raw_data_Bowlers_2021!$A$2:$N$111,AF$2,FALSE),0)</f>
        <v>13</v>
      </c>
      <c r="AG158" s="14">
        <f>_xlfn.IFNA(VLOOKUP($Y158,Raw_data_Bowlers_2021!$A$2:$N$111,AG$2,FALSE),0)</f>
        <v>0</v>
      </c>
      <c r="AH158" s="14">
        <f>_xlfn.IFNA(VLOOKUP($Y158,Raw_data_Bowlers_2021!$A$2:$N$111,AH$2,FALSE),0)</f>
        <v>0</v>
      </c>
      <c r="AI158" s="14">
        <f>_xlfn.IFNA(VLOOKUP($Y158,Raw_data_Bowlers_2021!$A$2:$N$111,AI$2,FALSE),0)</f>
        <v>43101</v>
      </c>
      <c r="AJ158" s="14">
        <f>_xlfn.IFNA(VLOOKUP($Y158,Raw_data_Bowlers_2021!$A$2:$N$111,AJ$2,FALSE),0)</f>
        <v>1</v>
      </c>
      <c r="AK158" s="14">
        <f>_xlfn.IFNA(VLOOKUP($Y158,Raw_data_Bowlers_2021!$A$2:$N$111,AK$2,FALSE),0)</f>
        <v>0</v>
      </c>
      <c r="AL158" s="14">
        <f>_xlfn.IFNA(VLOOKUP($Y158,Raw_data_Bowlers_2021!$A$2:$N$111,AL$2,FALSE),0)</f>
        <v>2</v>
      </c>
      <c r="AM158" s="16">
        <v>2021</v>
      </c>
      <c r="AN158" s="14">
        <f t="shared" si="2"/>
        <v>155</v>
      </c>
    </row>
    <row r="159" spans="1:40" x14ac:dyDescent="0.25">
      <c r="A159" s="43" t="s">
        <v>10</v>
      </c>
      <c r="B159" s="44">
        <v>1</v>
      </c>
      <c r="C159" s="44">
        <v>2.1</v>
      </c>
      <c r="D159" s="44">
        <v>18</v>
      </c>
      <c r="E159" s="44">
        <v>1</v>
      </c>
      <c r="F159" s="44">
        <v>8.31</v>
      </c>
      <c r="G159" s="44">
        <v>18</v>
      </c>
      <c r="H159" s="44">
        <v>13</v>
      </c>
      <c r="I159" s="44">
        <v>0</v>
      </c>
      <c r="J159" s="44">
        <v>0</v>
      </c>
      <c r="K159" s="44">
        <v>1</v>
      </c>
      <c r="L159" s="44">
        <v>0</v>
      </c>
      <c r="M159" s="44">
        <v>2</v>
      </c>
      <c r="N159" s="44">
        <v>2021</v>
      </c>
      <c r="O159" s="45">
        <v>155</v>
      </c>
      <c r="Y159" s="13" t="s">
        <v>11</v>
      </c>
      <c r="Z159" s="14">
        <f>_xlfn.IFNA(VLOOKUP($Y159,Raw_data_Bowlers_2021!$A$2:$N$111,Z$2,FALSE),0)</f>
        <v>0</v>
      </c>
      <c r="AA159" s="14">
        <f>_xlfn.IFNA(VLOOKUP($Y159,Raw_data_Bowlers_2021!$A$2:$N$111,AA$2,FALSE),0)</f>
        <v>0</v>
      </c>
      <c r="AB159" s="14">
        <f>_xlfn.IFNA(VLOOKUP($Y159,Raw_data_Bowlers_2021!$A$2:$N$111,AB$2,FALSE),0)</f>
        <v>0</v>
      </c>
      <c r="AC159" s="14">
        <f>_xlfn.IFNA(VLOOKUP($Y159,Raw_data_Bowlers_2021!$A$2:$N$111,AC$2,FALSE),0)</f>
        <v>0</v>
      </c>
      <c r="AD159" s="14">
        <f>_xlfn.IFNA(VLOOKUP($Y159,Raw_data_Bowlers_2021!$A$2:$N$111,AD$2,FALSE),0)</f>
        <v>0</v>
      </c>
      <c r="AE159" s="14">
        <f>_xlfn.IFNA(VLOOKUP($Y159,Raw_data_Bowlers_2021!$A$2:$N$111,AE$2,FALSE),0)</f>
        <v>0</v>
      </c>
      <c r="AF159" s="14">
        <f>_xlfn.IFNA(VLOOKUP($Y159,Raw_data_Bowlers_2021!$A$2:$N$111,AF$2,FALSE),0)</f>
        <v>0</v>
      </c>
      <c r="AG159" s="14">
        <f>_xlfn.IFNA(VLOOKUP($Y159,Raw_data_Bowlers_2021!$A$2:$N$111,AG$2,FALSE),0)</f>
        <v>0</v>
      </c>
      <c r="AH159" s="14">
        <f>_xlfn.IFNA(VLOOKUP($Y159,Raw_data_Bowlers_2021!$A$2:$N$111,AH$2,FALSE),0)</f>
        <v>0</v>
      </c>
      <c r="AI159" s="14">
        <f>_xlfn.IFNA(VLOOKUP($Y159,Raw_data_Bowlers_2021!$A$2:$N$111,AI$2,FALSE),0)</f>
        <v>0</v>
      </c>
      <c r="AJ159" s="14">
        <f>_xlfn.IFNA(VLOOKUP($Y159,Raw_data_Bowlers_2021!$A$2:$N$111,AJ$2,FALSE),0)</f>
        <v>0</v>
      </c>
      <c r="AK159" s="14">
        <f>_xlfn.IFNA(VLOOKUP($Y159,Raw_data_Bowlers_2021!$A$2:$N$111,AK$2,FALSE),0)</f>
        <v>0</v>
      </c>
      <c r="AL159" s="14">
        <f>_xlfn.IFNA(VLOOKUP($Y159,Raw_data_Bowlers_2021!$A$2:$N$111,AL$2,FALSE),0)</f>
        <v>0</v>
      </c>
      <c r="AM159" s="13">
        <v>2021</v>
      </c>
      <c r="AN159" s="14">
        <f t="shared" si="2"/>
        <v>156</v>
      </c>
    </row>
    <row r="160" spans="1:40" x14ac:dyDescent="0.25">
      <c r="A160" s="43" t="s">
        <v>11</v>
      </c>
      <c r="B160" s="44">
        <v>0</v>
      </c>
      <c r="C160" s="44">
        <v>0</v>
      </c>
      <c r="D160" s="44">
        <v>0</v>
      </c>
      <c r="E160" s="44">
        <v>0</v>
      </c>
      <c r="F160" s="44">
        <v>0</v>
      </c>
      <c r="G160" s="44">
        <v>0</v>
      </c>
      <c r="H160" s="44">
        <v>0</v>
      </c>
      <c r="I160" s="44">
        <v>0</v>
      </c>
      <c r="J160" s="44">
        <v>0</v>
      </c>
      <c r="K160" s="44">
        <v>0</v>
      </c>
      <c r="L160" s="44">
        <v>0</v>
      </c>
      <c r="M160" s="44">
        <v>0</v>
      </c>
      <c r="N160" s="44">
        <v>2021</v>
      </c>
      <c r="O160" s="45">
        <v>156</v>
      </c>
      <c r="Y160" s="16" t="s">
        <v>12</v>
      </c>
      <c r="Z160" s="14">
        <f>_xlfn.IFNA(VLOOKUP($Y160,Raw_data_Bowlers_2021!$A$2:$N$111,Z$2,FALSE),0)</f>
        <v>3</v>
      </c>
      <c r="AA160" s="14">
        <f>_xlfn.IFNA(VLOOKUP($Y160,Raw_data_Bowlers_2021!$A$2:$N$111,AA$2,FALSE),0)</f>
        <v>12</v>
      </c>
      <c r="AB160" s="14">
        <f>_xlfn.IFNA(VLOOKUP($Y160,Raw_data_Bowlers_2021!$A$2:$N$111,AB$2,FALSE),0)</f>
        <v>125</v>
      </c>
      <c r="AC160" s="14">
        <f>_xlfn.IFNA(VLOOKUP($Y160,Raw_data_Bowlers_2021!$A$2:$N$111,AC$2,FALSE),0)</f>
        <v>5</v>
      </c>
      <c r="AD160" s="14">
        <f>_xlfn.IFNA(VLOOKUP($Y160,Raw_data_Bowlers_2021!$A$2:$N$111,AD$2,FALSE),0)</f>
        <v>10.42</v>
      </c>
      <c r="AE160" s="14">
        <f>_xlfn.IFNA(VLOOKUP($Y160,Raw_data_Bowlers_2021!$A$2:$N$111,AE$2,FALSE),0)</f>
        <v>25</v>
      </c>
      <c r="AF160" s="14">
        <f>_xlfn.IFNA(VLOOKUP($Y160,Raw_data_Bowlers_2021!$A$2:$N$111,AF$2,FALSE),0)</f>
        <v>14.4</v>
      </c>
      <c r="AG160" s="14">
        <f>_xlfn.IFNA(VLOOKUP($Y160,Raw_data_Bowlers_2021!$A$2:$N$111,AG$2,FALSE),0)</f>
        <v>0</v>
      </c>
      <c r="AH160" s="14">
        <f>_xlfn.IFNA(VLOOKUP($Y160,Raw_data_Bowlers_2021!$A$2:$N$111,AH$2,FALSE),0)</f>
        <v>0</v>
      </c>
      <c r="AI160" s="14">
        <f>_xlfn.IFNA(VLOOKUP($Y160,Raw_data_Bowlers_2021!$A$2:$N$111,AI$2,FALSE),0)</f>
        <v>46813</v>
      </c>
      <c r="AJ160" s="14">
        <f>_xlfn.IFNA(VLOOKUP($Y160,Raw_data_Bowlers_2021!$A$2:$N$111,AJ$2,FALSE),0)</f>
        <v>10</v>
      </c>
      <c r="AK160" s="14">
        <f>_xlfn.IFNA(VLOOKUP($Y160,Raw_data_Bowlers_2021!$A$2:$N$111,AK$2,FALSE),0)</f>
        <v>8</v>
      </c>
      <c r="AL160" s="14">
        <f>_xlfn.IFNA(VLOOKUP($Y160,Raw_data_Bowlers_2021!$A$2:$N$111,AL$2,FALSE),0)</f>
        <v>25</v>
      </c>
      <c r="AM160" s="16">
        <v>2021</v>
      </c>
      <c r="AN160" s="14">
        <f t="shared" si="2"/>
        <v>157</v>
      </c>
    </row>
    <row r="161" spans="1:40" x14ac:dyDescent="0.25">
      <c r="A161" s="43" t="s">
        <v>12</v>
      </c>
      <c r="B161" s="44">
        <v>3</v>
      </c>
      <c r="C161" s="44">
        <v>12</v>
      </c>
      <c r="D161" s="44">
        <v>125</v>
      </c>
      <c r="E161" s="44">
        <v>5</v>
      </c>
      <c r="F161" s="44">
        <v>10.42</v>
      </c>
      <c r="G161" s="44">
        <v>25</v>
      </c>
      <c r="H161" s="44">
        <v>14.4</v>
      </c>
      <c r="I161" s="44">
        <v>0</v>
      </c>
      <c r="J161" s="44">
        <v>0</v>
      </c>
      <c r="K161" s="44">
        <v>10</v>
      </c>
      <c r="L161" s="44">
        <v>8</v>
      </c>
      <c r="M161" s="44">
        <v>25</v>
      </c>
      <c r="N161" s="44">
        <v>2021</v>
      </c>
      <c r="O161" s="45">
        <v>157</v>
      </c>
      <c r="Y161" s="13" t="s">
        <v>13</v>
      </c>
      <c r="Z161" s="14">
        <f>_xlfn.IFNA(VLOOKUP($Y161,Raw_data_Bowlers_2021!$A$2:$N$111,Z$2,FALSE),0)</f>
        <v>0</v>
      </c>
      <c r="AA161" s="14">
        <f>_xlfn.IFNA(VLOOKUP($Y161,Raw_data_Bowlers_2021!$A$2:$N$111,AA$2,FALSE),0)</f>
        <v>0</v>
      </c>
      <c r="AB161" s="14">
        <f>_xlfn.IFNA(VLOOKUP($Y161,Raw_data_Bowlers_2021!$A$2:$N$111,AB$2,FALSE),0)</f>
        <v>0</v>
      </c>
      <c r="AC161" s="14">
        <f>_xlfn.IFNA(VLOOKUP($Y161,Raw_data_Bowlers_2021!$A$2:$N$111,AC$2,FALSE),0)</f>
        <v>0</v>
      </c>
      <c r="AD161" s="14">
        <f>_xlfn.IFNA(VLOOKUP($Y161,Raw_data_Bowlers_2021!$A$2:$N$111,AD$2,FALSE),0)</f>
        <v>0</v>
      </c>
      <c r="AE161" s="14">
        <f>_xlfn.IFNA(VLOOKUP($Y161,Raw_data_Bowlers_2021!$A$2:$N$111,AE$2,FALSE),0)</f>
        <v>0</v>
      </c>
      <c r="AF161" s="14">
        <f>_xlfn.IFNA(VLOOKUP($Y161,Raw_data_Bowlers_2021!$A$2:$N$111,AF$2,FALSE),0)</f>
        <v>0</v>
      </c>
      <c r="AG161" s="14">
        <f>_xlfn.IFNA(VLOOKUP($Y161,Raw_data_Bowlers_2021!$A$2:$N$111,AG$2,FALSE),0)</f>
        <v>0</v>
      </c>
      <c r="AH161" s="14">
        <f>_xlfn.IFNA(VLOOKUP($Y161,Raw_data_Bowlers_2021!$A$2:$N$111,AH$2,FALSE),0)</f>
        <v>0</v>
      </c>
      <c r="AI161" s="14">
        <f>_xlfn.IFNA(VLOOKUP($Y161,Raw_data_Bowlers_2021!$A$2:$N$111,AI$2,FALSE),0)</f>
        <v>0</v>
      </c>
      <c r="AJ161" s="14">
        <f>_xlfn.IFNA(VLOOKUP($Y161,Raw_data_Bowlers_2021!$A$2:$N$111,AJ$2,FALSE),0)</f>
        <v>0</v>
      </c>
      <c r="AK161" s="14">
        <f>_xlfn.IFNA(VLOOKUP($Y161,Raw_data_Bowlers_2021!$A$2:$N$111,AK$2,FALSE),0)</f>
        <v>0</v>
      </c>
      <c r="AL161" s="14">
        <f>_xlfn.IFNA(VLOOKUP($Y161,Raw_data_Bowlers_2021!$A$2:$N$111,AL$2,FALSE),0)</f>
        <v>0</v>
      </c>
      <c r="AM161" s="13">
        <v>2021</v>
      </c>
      <c r="AN161" s="14">
        <f t="shared" si="2"/>
        <v>158</v>
      </c>
    </row>
    <row r="162" spans="1:40" x14ac:dyDescent="0.25">
      <c r="A162" s="43" t="s">
        <v>13</v>
      </c>
      <c r="B162" s="44">
        <v>0</v>
      </c>
      <c r="C162" s="44">
        <v>0</v>
      </c>
      <c r="D162" s="44">
        <v>0</v>
      </c>
      <c r="E162" s="44">
        <v>0</v>
      </c>
      <c r="F162" s="44">
        <v>0</v>
      </c>
      <c r="G162" s="44">
        <v>0</v>
      </c>
      <c r="H162" s="44">
        <v>0</v>
      </c>
      <c r="I162" s="44">
        <v>0</v>
      </c>
      <c r="J162" s="44">
        <v>0</v>
      </c>
      <c r="K162" s="44">
        <v>0</v>
      </c>
      <c r="L162" s="44">
        <v>0</v>
      </c>
      <c r="M162" s="44">
        <v>0</v>
      </c>
      <c r="N162" s="44">
        <v>2021</v>
      </c>
      <c r="O162" s="45">
        <v>158</v>
      </c>
      <c r="Y162" s="16" t="s">
        <v>16</v>
      </c>
      <c r="Z162" s="14">
        <f>_xlfn.IFNA(VLOOKUP($Y162,Raw_data_Bowlers_2021!$A$2:$N$111,Z$2,FALSE),0)</f>
        <v>0</v>
      </c>
      <c r="AA162" s="14">
        <f>_xlfn.IFNA(VLOOKUP($Y162,Raw_data_Bowlers_2021!$A$2:$N$111,AA$2,FALSE),0)</f>
        <v>0</v>
      </c>
      <c r="AB162" s="14">
        <f>_xlfn.IFNA(VLOOKUP($Y162,Raw_data_Bowlers_2021!$A$2:$N$111,AB$2,FALSE),0)</f>
        <v>0</v>
      </c>
      <c r="AC162" s="14">
        <f>_xlfn.IFNA(VLOOKUP($Y162,Raw_data_Bowlers_2021!$A$2:$N$111,AC$2,FALSE),0)</f>
        <v>0</v>
      </c>
      <c r="AD162" s="14">
        <f>_xlfn.IFNA(VLOOKUP($Y162,Raw_data_Bowlers_2021!$A$2:$N$111,AD$2,FALSE),0)</f>
        <v>0</v>
      </c>
      <c r="AE162" s="14">
        <f>_xlfn.IFNA(VLOOKUP($Y162,Raw_data_Bowlers_2021!$A$2:$N$111,AE$2,FALSE),0)</f>
        <v>0</v>
      </c>
      <c r="AF162" s="14">
        <f>_xlfn.IFNA(VLOOKUP($Y162,Raw_data_Bowlers_2021!$A$2:$N$111,AF$2,FALSE),0)</f>
        <v>0</v>
      </c>
      <c r="AG162" s="14">
        <f>_xlfn.IFNA(VLOOKUP($Y162,Raw_data_Bowlers_2021!$A$2:$N$111,AG$2,FALSE),0)</f>
        <v>0</v>
      </c>
      <c r="AH162" s="14">
        <f>_xlfn.IFNA(VLOOKUP($Y162,Raw_data_Bowlers_2021!$A$2:$N$111,AH$2,FALSE),0)</f>
        <v>0</v>
      </c>
      <c r="AI162" s="14">
        <f>_xlfn.IFNA(VLOOKUP($Y162,Raw_data_Bowlers_2021!$A$2:$N$111,AI$2,FALSE),0)</f>
        <v>0</v>
      </c>
      <c r="AJ162" s="14">
        <f>_xlfn.IFNA(VLOOKUP($Y162,Raw_data_Bowlers_2021!$A$2:$N$111,AJ$2,FALSE),0)</f>
        <v>0</v>
      </c>
      <c r="AK162" s="14">
        <f>_xlfn.IFNA(VLOOKUP($Y162,Raw_data_Bowlers_2021!$A$2:$N$111,AK$2,FALSE),0)</f>
        <v>0</v>
      </c>
      <c r="AL162" s="14">
        <f>_xlfn.IFNA(VLOOKUP($Y162,Raw_data_Bowlers_2021!$A$2:$N$111,AL$2,FALSE),0)</f>
        <v>0</v>
      </c>
      <c r="AM162" s="16">
        <v>2021</v>
      </c>
      <c r="AN162" s="14">
        <f t="shared" si="2"/>
        <v>159</v>
      </c>
    </row>
    <row r="163" spans="1:40" x14ac:dyDescent="0.25">
      <c r="A163" s="43" t="s">
        <v>16</v>
      </c>
      <c r="B163" s="44">
        <v>0</v>
      </c>
      <c r="C163" s="44">
        <v>0</v>
      </c>
      <c r="D163" s="44">
        <v>0</v>
      </c>
      <c r="E163" s="44">
        <v>0</v>
      </c>
      <c r="F163" s="44">
        <v>0</v>
      </c>
      <c r="G163" s="44">
        <v>0</v>
      </c>
      <c r="H163" s="44">
        <v>0</v>
      </c>
      <c r="I163" s="44">
        <v>0</v>
      </c>
      <c r="J163" s="44">
        <v>0</v>
      </c>
      <c r="K163" s="44">
        <v>0</v>
      </c>
      <c r="L163" s="44">
        <v>0</v>
      </c>
      <c r="M163" s="44">
        <v>0</v>
      </c>
      <c r="N163" s="44">
        <v>2021</v>
      </c>
      <c r="O163" s="45">
        <v>159</v>
      </c>
      <c r="Y163" s="13" t="s">
        <v>23</v>
      </c>
      <c r="Z163" s="14">
        <f>_xlfn.IFNA(VLOOKUP($Y163,Raw_data_Bowlers_2021!$A$2:$N$111,Z$2,FALSE),0)</f>
        <v>4</v>
      </c>
      <c r="AA163" s="14">
        <f>_xlfn.IFNA(VLOOKUP($Y163,Raw_data_Bowlers_2021!$A$2:$N$111,AA$2,FALSE),0)</f>
        <v>14</v>
      </c>
      <c r="AB163" s="14">
        <f>_xlfn.IFNA(VLOOKUP($Y163,Raw_data_Bowlers_2021!$A$2:$N$111,AB$2,FALSE),0)</f>
        <v>109</v>
      </c>
      <c r="AC163" s="14">
        <f>_xlfn.IFNA(VLOOKUP($Y163,Raw_data_Bowlers_2021!$A$2:$N$111,AC$2,FALSE),0)</f>
        <v>6</v>
      </c>
      <c r="AD163" s="14">
        <f>_xlfn.IFNA(VLOOKUP($Y163,Raw_data_Bowlers_2021!$A$2:$N$111,AD$2,FALSE),0)</f>
        <v>7.79</v>
      </c>
      <c r="AE163" s="14">
        <f>_xlfn.IFNA(VLOOKUP($Y163,Raw_data_Bowlers_2021!$A$2:$N$111,AE$2,FALSE),0)</f>
        <v>18.170000000000002</v>
      </c>
      <c r="AF163" s="14">
        <f>_xlfn.IFNA(VLOOKUP($Y163,Raw_data_Bowlers_2021!$A$2:$N$111,AF$2,FALSE),0)</f>
        <v>14</v>
      </c>
      <c r="AG163" s="14">
        <f>_xlfn.IFNA(VLOOKUP($Y163,Raw_data_Bowlers_2021!$A$2:$N$111,AG$2,FALSE),0)</f>
        <v>1</v>
      </c>
      <c r="AH163" s="14">
        <f>_xlfn.IFNA(VLOOKUP($Y163,Raw_data_Bowlers_2021!$A$2:$N$111,AH$2,FALSE),0)</f>
        <v>0</v>
      </c>
      <c r="AI163" s="14">
        <f>_xlfn.IFNA(VLOOKUP($Y163,Raw_data_Bowlers_2021!$A$2:$N$111,AI$2,FALSE),0)</f>
        <v>45383</v>
      </c>
      <c r="AJ163" s="14">
        <f>_xlfn.IFNA(VLOOKUP($Y163,Raw_data_Bowlers_2021!$A$2:$N$111,AJ$2,FALSE),0)</f>
        <v>6</v>
      </c>
      <c r="AK163" s="14">
        <f>_xlfn.IFNA(VLOOKUP($Y163,Raw_data_Bowlers_2021!$A$2:$N$111,AK$2,FALSE),0)</f>
        <v>4</v>
      </c>
      <c r="AL163" s="14">
        <f>_xlfn.IFNA(VLOOKUP($Y163,Raw_data_Bowlers_2021!$A$2:$N$111,AL$2,FALSE),0)</f>
        <v>25</v>
      </c>
      <c r="AM163" s="13">
        <v>2021</v>
      </c>
      <c r="AN163" s="14">
        <f t="shared" si="2"/>
        <v>160</v>
      </c>
    </row>
    <row r="164" spans="1:40" x14ac:dyDescent="0.25">
      <c r="A164" s="43" t="s">
        <v>23</v>
      </c>
      <c r="B164" s="44">
        <v>4</v>
      </c>
      <c r="C164" s="44">
        <v>14</v>
      </c>
      <c r="D164" s="44">
        <v>109</v>
      </c>
      <c r="E164" s="44">
        <v>6</v>
      </c>
      <c r="F164" s="44">
        <v>7.79</v>
      </c>
      <c r="G164" s="44">
        <v>18.170000000000002</v>
      </c>
      <c r="H164" s="44">
        <v>14</v>
      </c>
      <c r="I164" s="44">
        <v>1</v>
      </c>
      <c r="J164" s="44">
        <v>0</v>
      </c>
      <c r="K164" s="44">
        <v>6</v>
      </c>
      <c r="L164" s="44">
        <v>4</v>
      </c>
      <c r="M164" s="44">
        <v>25</v>
      </c>
      <c r="N164" s="44">
        <v>2021</v>
      </c>
      <c r="O164" s="45">
        <v>160</v>
      </c>
      <c r="Y164" s="16" t="s">
        <v>24</v>
      </c>
      <c r="Z164" s="14">
        <f>_xlfn.IFNA(VLOOKUP($Y164,Raw_data_Bowlers_2021!$A$2:$N$111,Z$2,FALSE),0)</f>
        <v>8</v>
      </c>
      <c r="AA164" s="14">
        <f>_xlfn.IFNA(VLOOKUP($Y164,Raw_data_Bowlers_2021!$A$2:$N$111,AA$2,FALSE),0)</f>
        <v>30.2</v>
      </c>
      <c r="AB164" s="14">
        <f>_xlfn.IFNA(VLOOKUP($Y164,Raw_data_Bowlers_2021!$A$2:$N$111,AB$2,FALSE),0)</f>
        <v>187</v>
      </c>
      <c r="AC164" s="14">
        <f>_xlfn.IFNA(VLOOKUP($Y164,Raw_data_Bowlers_2021!$A$2:$N$111,AC$2,FALSE),0)</f>
        <v>12</v>
      </c>
      <c r="AD164" s="14">
        <f>_xlfn.IFNA(VLOOKUP($Y164,Raw_data_Bowlers_2021!$A$2:$N$111,AD$2,FALSE),0)</f>
        <v>6.16</v>
      </c>
      <c r="AE164" s="14">
        <f>_xlfn.IFNA(VLOOKUP($Y164,Raw_data_Bowlers_2021!$A$2:$N$111,AE$2,FALSE),0)</f>
        <v>15.58</v>
      </c>
      <c r="AF164" s="14">
        <f>_xlfn.IFNA(VLOOKUP($Y164,Raw_data_Bowlers_2021!$A$2:$N$111,AF$2,FALSE),0)</f>
        <v>15.17</v>
      </c>
      <c r="AG164" s="14">
        <f>_xlfn.IFNA(VLOOKUP($Y164,Raw_data_Bowlers_2021!$A$2:$N$111,AG$2,FALSE),0)</f>
        <v>0</v>
      </c>
      <c r="AH164" s="14">
        <f>_xlfn.IFNA(VLOOKUP($Y164,Raw_data_Bowlers_2021!$A$2:$N$111,AH$2,FALSE),0)</f>
        <v>0</v>
      </c>
      <c r="AI164" s="14">
        <f>_xlfn.IFNA(VLOOKUP($Y164,Raw_data_Bowlers_2021!$A$2:$N$111,AI$2,FALSE),0)</f>
        <v>44532</v>
      </c>
      <c r="AJ164" s="14">
        <f>_xlfn.IFNA(VLOOKUP($Y164,Raw_data_Bowlers_2021!$A$2:$N$111,AJ$2,FALSE),0)</f>
        <v>17</v>
      </c>
      <c r="AK164" s="14">
        <f>_xlfn.IFNA(VLOOKUP($Y164,Raw_data_Bowlers_2021!$A$2:$N$111,AK$2,FALSE),0)</f>
        <v>2</v>
      </c>
      <c r="AL164" s="14">
        <f>_xlfn.IFNA(VLOOKUP($Y164,Raw_data_Bowlers_2021!$A$2:$N$111,AL$2,FALSE),0)</f>
        <v>84</v>
      </c>
      <c r="AM164" s="16">
        <v>2021</v>
      </c>
      <c r="AN164" s="14">
        <f t="shared" si="2"/>
        <v>161</v>
      </c>
    </row>
    <row r="165" spans="1:40" x14ac:dyDescent="0.25">
      <c r="A165" s="43" t="s">
        <v>24</v>
      </c>
      <c r="B165" s="44">
        <v>8</v>
      </c>
      <c r="C165" s="44">
        <v>30.2</v>
      </c>
      <c r="D165" s="44">
        <v>187</v>
      </c>
      <c r="E165" s="44">
        <v>12</v>
      </c>
      <c r="F165" s="44">
        <v>6.16</v>
      </c>
      <c r="G165" s="44">
        <v>15.58</v>
      </c>
      <c r="H165" s="44">
        <v>15.17</v>
      </c>
      <c r="I165" s="44">
        <v>0</v>
      </c>
      <c r="J165" s="44">
        <v>0</v>
      </c>
      <c r="K165" s="44">
        <v>17</v>
      </c>
      <c r="L165" s="44">
        <v>2</v>
      </c>
      <c r="M165" s="44">
        <v>84</v>
      </c>
      <c r="N165" s="44">
        <v>2021</v>
      </c>
      <c r="O165" s="45">
        <v>161</v>
      </c>
      <c r="Y165" s="13" t="s">
        <v>29</v>
      </c>
      <c r="Z165" s="14">
        <f>_xlfn.IFNA(VLOOKUP($Y165,Raw_data_Bowlers_2021!$A$2:$N$111,Z$2,FALSE),0)</f>
        <v>3</v>
      </c>
      <c r="AA165" s="14">
        <f>_xlfn.IFNA(VLOOKUP($Y165,Raw_data_Bowlers_2021!$A$2:$N$111,AA$2,FALSE),0)</f>
        <v>12</v>
      </c>
      <c r="AB165" s="14">
        <f>_xlfn.IFNA(VLOOKUP($Y165,Raw_data_Bowlers_2021!$A$2:$N$111,AB$2,FALSE),0)</f>
        <v>97</v>
      </c>
      <c r="AC165" s="14">
        <f>_xlfn.IFNA(VLOOKUP($Y165,Raw_data_Bowlers_2021!$A$2:$N$111,AC$2,FALSE),0)</f>
        <v>1</v>
      </c>
      <c r="AD165" s="14">
        <f>_xlfn.IFNA(VLOOKUP($Y165,Raw_data_Bowlers_2021!$A$2:$N$111,AD$2,FALSE),0)</f>
        <v>8.08</v>
      </c>
      <c r="AE165" s="14">
        <f>_xlfn.IFNA(VLOOKUP($Y165,Raw_data_Bowlers_2021!$A$2:$N$111,AE$2,FALSE),0)</f>
        <v>97</v>
      </c>
      <c r="AF165" s="14">
        <f>_xlfn.IFNA(VLOOKUP($Y165,Raw_data_Bowlers_2021!$A$2:$N$111,AF$2,FALSE),0)</f>
        <v>72</v>
      </c>
      <c r="AG165" s="14">
        <f>_xlfn.IFNA(VLOOKUP($Y165,Raw_data_Bowlers_2021!$A$2:$N$111,AG$2,FALSE),0)</f>
        <v>0</v>
      </c>
      <c r="AH165" s="14">
        <f>_xlfn.IFNA(VLOOKUP($Y165,Raw_data_Bowlers_2021!$A$2:$N$111,AH$2,FALSE),0)</f>
        <v>0</v>
      </c>
      <c r="AI165" s="14">
        <f>_xlfn.IFNA(VLOOKUP($Y165,Raw_data_Bowlers_2021!$A$2:$N$111,AI$2,FALSE),0)</f>
        <v>46023</v>
      </c>
      <c r="AJ165" s="14">
        <f>_xlfn.IFNA(VLOOKUP($Y165,Raw_data_Bowlers_2021!$A$2:$N$111,AJ$2,FALSE),0)</f>
        <v>7</v>
      </c>
      <c r="AK165" s="14">
        <f>_xlfn.IFNA(VLOOKUP($Y165,Raw_data_Bowlers_2021!$A$2:$N$111,AK$2,FALSE),0)</f>
        <v>5</v>
      </c>
      <c r="AL165" s="14">
        <f>_xlfn.IFNA(VLOOKUP($Y165,Raw_data_Bowlers_2021!$A$2:$N$111,AL$2,FALSE),0)</f>
        <v>26</v>
      </c>
      <c r="AM165" s="13">
        <v>2021</v>
      </c>
      <c r="AN165" s="14">
        <f t="shared" si="2"/>
        <v>162</v>
      </c>
    </row>
    <row r="166" spans="1:40" x14ac:dyDescent="0.25">
      <c r="A166" s="43" t="s">
        <v>29</v>
      </c>
      <c r="B166" s="44">
        <v>3</v>
      </c>
      <c r="C166" s="44">
        <v>12</v>
      </c>
      <c r="D166" s="44">
        <v>97</v>
      </c>
      <c r="E166" s="44">
        <v>1</v>
      </c>
      <c r="F166" s="44">
        <v>8.08</v>
      </c>
      <c r="G166" s="44">
        <v>97</v>
      </c>
      <c r="H166" s="44">
        <v>72</v>
      </c>
      <c r="I166" s="44">
        <v>0</v>
      </c>
      <c r="J166" s="44">
        <v>0</v>
      </c>
      <c r="K166" s="44">
        <v>7</v>
      </c>
      <c r="L166" s="44">
        <v>5</v>
      </c>
      <c r="M166" s="44">
        <v>26</v>
      </c>
      <c r="N166" s="44">
        <v>2021</v>
      </c>
      <c r="O166" s="45">
        <v>162</v>
      </c>
      <c r="Y166" s="16" t="s">
        <v>30</v>
      </c>
      <c r="Z166" s="14">
        <f>_xlfn.IFNA(VLOOKUP($Y166,Raw_data_Bowlers_2021!$A$2:$N$111,Z$2,FALSE),0)</f>
        <v>0</v>
      </c>
      <c r="AA166" s="14">
        <f>_xlfn.IFNA(VLOOKUP($Y166,Raw_data_Bowlers_2021!$A$2:$N$111,AA$2,FALSE),0)</f>
        <v>0</v>
      </c>
      <c r="AB166" s="14">
        <f>_xlfn.IFNA(VLOOKUP($Y166,Raw_data_Bowlers_2021!$A$2:$N$111,AB$2,FALSE),0)</f>
        <v>0</v>
      </c>
      <c r="AC166" s="14">
        <f>_xlfn.IFNA(VLOOKUP($Y166,Raw_data_Bowlers_2021!$A$2:$N$111,AC$2,FALSE),0)</f>
        <v>0</v>
      </c>
      <c r="AD166" s="14">
        <f>_xlfn.IFNA(VLOOKUP($Y166,Raw_data_Bowlers_2021!$A$2:$N$111,AD$2,FALSE),0)</f>
        <v>0</v>
      </c>
      <c r="AE166" s="14">
        <f>_xlfn.IFNA(VLOOKUP($Y166,Raw_data_Bowlers_2021!$A$2:$N$111,AE$2,FALSE),0)</f>
        <v>0</v>
      </c>
      <c r="AF166" s="14">
        <f>_xlfn.IFNA(VLOOKUP($Y166,Raw_data_Bowlers_2021!$A$2:$N$111,AF$2,FALSE),0)</f>
        <v>0</v>
      </c>
      <c r="AG166" s="14">
        <f>_xlfn.IFNA(VLOOKUP($Y166,Raw_data_Bowlers_2021!$A$2:$N$111,AG$2,FALSE),0)</f>
        <v>0</v>
      </c>
      <c r="AH166" s="14">
        <f>_xlfn.IFNA(VLOOKUP($Y166,Raw_data_Bowlers_2021!$A$2:$N$111,AH$2,FALSE),0)</f>
        <v>0</v>
      </c>
      <c r="AI166" s="14">
        <f>_xlfn.IFNA(VLOOKUP($Y166,Raw_data_Bowlers_2021!$A$2:$N$111,AI$2,FALSE),0)</f>
        <v>0</v>
      </c>
      <c r="AJ166" s="14">
        <f>_xlfn.IFNA(VLOOKUP($Y166,Raw_data_Bowlers_2021!$A$2:$N$111,AJ$2,FALSE),0)</f>
        <v>0</v>
      </c>
      <c r="AK166" s="14">
        <f>_xlfn.IFNA(VLOOKUP($Y166,Raw_data_Bowlers_2021!$A$2:$N$111,AK$2,FALSE),0)</f>
        <v>0</v>
      </c>
      <c r="AL166" s="14">
        <f>_xlfn.IFNA(VLOOKUP($Y166,Raw_data_Bowlers_2021!$A$2:$N$111,AL$2,FALSE),0)</f>
        <v>0</v>
      </c>
      <c r="AM166" s="16">
        <v>2021</v>
      </c>
      <c r="AN166" s="14">
        <f t="shared" si="2"/>
        <v>163</v>
      </c>
    </row>
    <row r="167" spans="1:40" x14ac:dyDescent="0.25">
      <c r="A167" s="43" t="s">
        <v>30</v>
      </c>
      <c r="B167" s="44">
        <v>0</v>
      </c>
      <c r="C167" s="44">
        <v>0</v>
      </c>
      <c r="D167" s="44">
        <v>0</v>
      </c>
      <c r="E167" s="44">
        <v>0</v>
      </c>
      <c r="F167" s="44">
        <v>0</v>
      </c>
      <c r="G167" s="44">
        <v>0</v>
      </c>
      <c r="H167" s="44">
        <v>0</v>
      </c>
      <c r="I167" s="44">
        <v>0</v>
      </c>
      <c r="J167" s="44">
        <v>0</v>
      </c>
      <c r="K167" s="44">
        <v>0</v>
      </c>
      <c r="L167" s="44">
        <v>0</v>
      </c>
      <c r="M167" s="44">
        <v>0</v>
      </c>
      <c r="N167" s="44">
        <v>2021</v>
      </c>
      <c r="O167" s="45">
        <v>163</v>
      </c>
      <c r="Y167" s="13" t="s">
        <v>34</v>
      </c>
      <c r="Z167" s="14">
        <f>_xlfn.IFNA(VLOOKUP($Y167,Raw_data_Bowlers_2021!$A$2:$N$111,Z$2,FALSE),0)</f>
        <v>0</v>
      </c>
      <c r="AA167" s="14">
        <f>_xlfn.IFNA(VLOOKUP($Y167,Raw_data_Bowlers_2021!$A$2:$N$111,AA$2,FALSE),0)</f>
        <v>0</v>
      </c>
      <c r="AB167" s="14">
        <f>_xlfn.IFNA(VLOOKUP($Y167,Raw_data_Bowlers_2021!$A$2:$N$111,AB$2,FALSE),0)</f>
        <v>0</v>
      </c>
      <c r="AC167" s="14">
        <f>_xlfn.IFNA(VLOOKUP($Y167,Raw_data_Bowlers_2021!$A$2:$N$111,AC$2,FALSE),0)</f>
        <v>0</v>
      </c>
      <c r="AD167" s="14">
        <f>_xlfn.IFNA(VLOOKUP($Y167,Raw_data_Bowlers_2021!$A$2:$N$111,AD$2,FALSE),0)</f>
        <v>0</v>
      </c>
      <c r="AE167" s="14">
        <f>_xlfn.IFNA(VLOOKUP($Y167,Raw_data_Bowlers_2021!$A$2:$N$111,AE$2,FALSE),0)</f>
        <v>0</v>
      </c>
      <c r="AF167" s="14">
        <f>_xlfn.IFNA(VLOOKUP($Y167,Raw_data_Bowlers_2021!$A$2:$N$111,AF$2,FALSE),0)</f>
        <v>0</v>
      </c>
      <c r="AG167" s="14">
        <f>_xlfn.IFNA(VLOOKUP($Y167,Raw_data_Bowlers_2021!$A$2:$N$111,AG$2,FALSE),0)</f>
        <v>0</v>
      </c>
      <c r="AH167" s="14">
        <f>_xlfn.IFNA(VLOOKUP($Y167,Raw_data_Bowlers_2021!$A$2:$N$111,AH$2,FALSE),0)</f>
        <v>0</v>
      </c>
      <c r="AI167" s="14">
        <f>_xlfn.IFNA(VLOOKUP($Y167,Raw_data_Bowlers_2021!$A$2:$N$111,AI$2,FALSE),0)</f>
        <v>0</v>
      </c>
      <c r="AJ167" s="14">
        <f>_xlfn.IFNA(VLOOKUP($Y167,Raw_data_Bowlers_2021!$A$2:$N$111,AJ$2,FALSE),0)</f>
        <v>0</v>
      </c>
      <c r="AK167" s="14">
        <f>_xlfn.IFNA(VLOOKUP($Y167,Raw_data_Bowlers_2021!$A$2:$N$111,AK$2,FALSE),0)</f>
        <v>0</v>
      </c>
      <c r="AL167" s="14">
        <f>_xlfn.IFNA(VLOOKUP($Y167,Raw_data_Bowlers_2021!$A$2:$N$111,AL$2,FALSE),0)</f>
        <v>0</v>
      </c>
      <c r="AM167" s="13">
        <v>2021</v>
      </c>
      <c r="AN167" s="14">
        <f t="shared" si="2"/>
        <v>164</v>
      </c>
    </row>
    <row r="168" spans="1:40" x14ac:dyDescent="0.25">
      <c r="A168" s="43" t="s">
        <v>34</v>
      </c>
      <c r="B168" s="44">
        <v>0</v>
      </c>
      <c r="C168" s="44">
        <v>0</v>
      </c>
      <c r="D168" s="44">
        <v>0</v>
      </c>
      <c r="E168" s="44">
        <v>0</v>
      </c>
      <c r="F168" s="44">
        <v>0</v>
      </c>
      <c r="G168" s="44">
        <v>0</v>
      </c>
      <c r="H168" s="44">
        <v>0</v>
      </c>
      <c r="I168" s="44">
        <v>0</v>
      </c>
      <c r="J168" s="44">
        <v>0</v>
      </c>
      <c r="K168" s="44">
        <v>0</v>
      </c>
      <c r="L168" s="44">
        <v>0</v>
      </c>
      <c r="M168" s="44">
        <v>0</v>
      </c>
      <c r="N168" s="44">
        <v>2021</v>
      </c>
      <c r="O168" s="45">
        <v>164</v>
      </c>
      <c r="Y168" s="16" t="s">
        <v>43</v>
      </c>
      <c r="Z168" s="14">
        <f>_xlfn.IFNA(VLOOKUP($Y168,Raw_data_Bowlers_2021!$A$2:$N$111,Z$2,FALSE),0)</f>
        <v>0</v>
      </c>
      <c r="AA168" s="14">
        <f>_xlfn.IFNA(VLOOKUP($Y168,Raw_data_Bowlers_2021!$A$2:$N$111,AA$2,FALSE),0)</f>
        <v>0</v>
      </c>
      <c r="AB168" s="14">
        <f>_xlfn.IFNA(VLOOKUP($Y168,Raw_data_Bowlers_2021!$A$2:$N$111,AB$2,FALSE),0)</f>
        <v>0</v>
      </c>
      <c r="AC168" s="14">
        <f>_xlfn.IFNA(VLOOKUP($Y168,Raw_data_Bowlers_2021!$A$2:$N$111,AC$2,FALSE),0)</f>
        <v>0</v>
      </c>
      <c r="AD168" s="14">
        <f>_xlfn.IFNA(VLOOKUP($Y168,Raw_data_Bowlers_2021!$A$2:$N$111,AD$2,FALSE),0)</f>
        <v>0</v>
      </c>
      <c r="AE168" s="14">
        <f>_xlfn.IFNA(VLOOKUP($Y168,Raw_data_Bowlers_2021!$A$2:$N$111,AE$2,FALSE),0)</f>
        <v>0</v>
      </c>
      <c r="AF168" s="14">
        <f>_xlfn.IFNA(VLOOKUP($Y168,Raw_data_Bowlers_2021!$A$2:$N$111,AF$2,FALSE),0)</f>
        <v>0</v>
      </c>
      <c r="AG168" s="14">
        <f>_xlfn.IFNA(VLOOKUP($Y168,Raw_data_Bowlers_2021!$A$2:$N$111,AG$2,FALSE),0)</f>
        <v>0</v>
      </c>
      <c r="AH168" s="14">
        <f>_xlfn.IFNA(VLOOKUP($Y168,Raw_data_Bowlers_2021!$A$2:$N$111,AH$2,FALSE),0)</f>
        <v>0</v>
      </c>
      <c r="AI168" s="14">
        <f>_xlfn.IFNA(VLOOKUP($Y168,Raw_data_Bowlers_2021!$A$2:$N$111,AI$2,FALSE),0)</f>
        <v>0</v>
      </c>
      <c r="AJ168" s="14">
        <f>_xlfn.IFNA(VLOOKUP($Y168,Raw_data_Bowlers_2021!$A$2:$N$111,AJ$2,FALSE),0)</f>
        <v>0</v>
      </c>
      <c r="AK168" s="14">
        <f>_xlfn.IFNA(VLOOKUP($Y168,Raw_data_Bowlers_2021!$A$2:$N$111,AK$2,FALSE),0)</f>
        <v>0</v>
      </c>
      <c r="AL168" s="14">
        <f>_xlfn.IFNA(VLOOKUP($Y168,Raw_data_Bowlers_2021!$A$2:$N$111,AL$2,FALSE),0)</f>
        <v>0</v>
      </c>
      <c r="AM168" s="16">
        <v>2021</v>
      </c>
      <c r="AN168" s="14">
        <f t="shared" si="2"/>
        <v>165</v>
      </c>
    </row>
    <row r="169" spans="1:40" x14ac:dyDescent="0.25">
      <c r="A169" s="43" t="s">
        <v>43</v>
      </c>
      <c r="B169" s="44">
        <v>0</v>
      </c>
      <c r="C169" s="44">
        <v>0</v>
      </c>
      <c r="D169" s="44">
        <v>0</v>
      </c>
      <c r="E169" s="44">
        <v>0</v>
      </c>
      <c r="F169" s="44">
        <v>0</v>
      </c>
      <c r="G169" s="44">
        <v>0</v>
      </c>
      <c r="H169" s="44">
        <v>0</v>
      </c>
      <c r="I169" s="44">
        <v>0</v>
      </c>
      <c r="J169" s="44">
        <v>0</v>
      </c>
      <c r="K169" s="44">
        <v>0</v>
      </c>
      <c r="L169" s="44">
        <v>0</v>
      </c>
      <c r="M169" s="44">
        <v>0</v>
      </c>
      <c r="N169" s="44">
        <v>2021</v>
      </c>
      <c r="O169" s="45">
        <v>165</v>
      </c>
      <c r="Y169" s="13" t="s">
        <v>45</v>
      </c>
      <c r="Z169" s="14">
        <f>_xlfn.IFNA(VLOOKUP($Y169,Raw_data_Bowlers_2021!$A$2:$N$111,Z$2,FALSE),0)</f>
        <v>0</v>
      </c>
      <c r="AA169" s="14">
        <f>_xlfn.IFNA(VLOOKUP($Y169,Raw_data_Bowlers_2021!$A$2:$N$111,AA$2,FALSE),0)</f>
        <v>0</v>
      </c>
      <c r="AB169" s="14">
        <f>_xlfn.IFNA(VLOOKUP($Y169,Raw_data_Bowlers_2021!$A$2:$N$111,AB$2,FALSE),0)</f>
        <v>0</v>
      </c>
      <c r="AC169" s="14">
        <f>_xlfn.IFNA(VLOOKUP($Y169,Raw_data_Bowlers_2021!$A$2:$N$111,AC$2,FALSE),0)</f>
        <v>0</v>
      </c>
      <c r="AD169" s="14">
        <f>_xlfn.IFNA(VLOOKUP($Y169,Raw_data_Bowlers_2021!$A$2:$N$111,AD$2,FALSE),0)</f>
        <v>0</v>
      </c>
      <c r="AE169" s="14">
        <f>_xlfn.IFNA(VLOOKUP($Y169,Raw_data_Bowlers_2021!$A$2:$N$111,AE$2,FALSE),0)</f>
        <v>0</v>
      </c>
      <c r="AF169" s="14">
        <f>_xlfn.IFNA(VLOOKUP($Y169,Raw_data_Bowlers_2021!$A$2:$N$111,AF$2,FALSE),0)</f>
        <v>0</v>
      </c>
      <c r="AG169" s="14">
        <f>_xlfn.IFNA(VLOOKUP($Y169,Raw_data_Bowlers_2021!$A$2:$N$111,AG$2,FALSE),0)</f>
        <v>0</v>
      </c>
      <c r="AH169" s="14">
        <f>_xlfn.IFNA(VLOOKUP($Y169,Raw_data_Bowlers_2021!$A$2:$N$111,AH$2,FALSE),0)</f>
        <v>0</v>
      </c>
      <c r="AI169" s="14">
        <f>_xlfn.IFNA(VLOOKUP($Y169,Raw_data_Bowlers_2021!$A$2:$N$111,AI$2,FALSE),0)</f>
        <v>0</v>
      </c>
      <c r="AJ169" s="14">
        <f>_xlfn.IFNA(VLOOKUP($Y169,Raw_data_Bowlers_2021!$A$2:$N$111,AJ$2,FALSE),0)</f>
        <v>0</v>
      </c>
      <c r="AK169" s="14">
        <f>_xlfn.IFNA(VLOOKUP($Y169,Raw_data_Bowlers_2021!$A$2:$N$111,AK$2,FALSE),0)</f>
        <v>0</v>
      </c>
      <c r="AL169" s="14">
        <f>_xlfn.IFNA(VLOOKUP($Y169,Raw_data_Bowlers_2021!$A$2:$N$111,AL$2,FALSE),0)</f>
        <v>0</v>
      </c>
      <c r="AM169" s="13">
        <v>2021</v>
      </c>
      <c r="AN169" s="14">
        <f t="shared" si="2"/>
        <v>166</v>
      </c>
    </row>
    <row r="170" spans="1:40" x14ac:dyDescent="0.25">
      <c r="A170" s="43" t="s">
        <v>45</v>
      </c>
      <c r="B170" s="44">
        <v>0</v>
      </c>
      <c r="C170" s="44">
        <v>0</v>
      </c>
      <c r="D170" s="44">
        <v>0</v>
      </c>
      <c r="E170" s="44">
        <v>0</v>
      </c>
      <c r="F170" s="44">
        <v>0</v>
      </c>
      <c r="G170" s="44">
        <v>0</v>
      </c>
      <c r="H170" s="44">
        <v>0</v>
      </c>
      <c r="I170" s="44">
        <v>0</v>
      </c>
      <c r="J170" s="44">
        <v>0</v>
      </c>
      <c r="K170" s="44">
        <v>0</v>
      </c>
      <c r="L170" s="44">
        <v>0</v>
      </c>
      <c r="M170" s="44">
        <v>0</v>
      </c>
      <c r="N170" s="44">
        <v>2021</v>
      </c>
      <c r="O170" s="45">
        <v>166</v>
      </c>
      <c r="Y170" s="16" t="s">
        <v>46</v>
      </c>
      <c r="Z170" s="14">
        <f>_xlfn.IFNA(VLOOKUP($Y170,Raw_data_Bowlers_2021!$A$2:$N$111,Z$2,FALSE),0)</f>
        <v>0</v>
      </c>
      <c r="AA170" s="14">
        <f>_xlfn.IFNA(VLOOKUP($Y170,Raw_data_Bowlers_2021!$A$2:$N$111,AA$2,FALSE),0)</f>
        <v>0</v>
      </c>
      <c r="AB170" s="14">
        <f>_xlfn.IFNA(VLOOKUP($Y170,Raw_data_Bowlers_2021!$A$2:$N$111,AB$2,FALSE),0)</f>
        <v>0</v>
      </c>
      <c r="AC170" s="14">
        <f>_xlfn.IFNA(VLOOKUP($Y170,Raw_data_Bowlers_2021!$A$2:$N$111,AC$2,FALSE),0)</f>
        <v>0</v>
      </c>
      <c r="AD170" s="14">
        <f>_xlfn.IFNA(VLOOKUP($Y170,Raw_data_Bowlers_2021!$A$2:$N$111,AD$2,FALSE),0)</f>
        <v>0</v>
      </c>
      <c r="AE170" s="14">
        <f>_xlfn.IFNA(VLOOKUP($Y170,Raw_data_Bowlers_2021!$A$2:$N$111,AE$2,FALSE),0)</f>
        <v>0</v>
      </c>
      <c r="AF170" s="14">
        <f>_xlfn.IFNA(VLOOKUP($Y170,Raw_data_Bowlers_2021!$A$2:$N$111,AF$2,FALSE),0)</f>
        <v>0</v>
      </c>
      <c r="AG170" s="14">
        <f>_xlfn.IFNA(VLOOKUP($Y170,Raw_data_Bowlers_2021!$A$2:$N$111,AG$2,FALSE),0)</f>
        <v>0</v>
      </c>
      <c r="AH170" s="14">
        <f>_xlfn.IFNA(VLOOKUP($Y170,Raw_data_Bowlers_2021!$A$2:$N$111,AH$2,FALSE),0)</f>
        <v>0</v>
      </c>
      <c r="AI170" s="14">
        <f>_xlfn.IFNA(VLOOKUP($Y170,Raw_data_Bowlers_2021!$A$2:$N$111,AI$2,FALSE),0)</f>
        <v>0</v>
      </c>
      <c r="AJ170" s="14">
        <f>_xlfn.IFNA(VLOOKUP($Y170,Raw_data_Bowlers_2021!$A$2:$N$111,AJ$2,FALSE),0)</f>
        <v>0</v>
      </c>
      <c r="AK170" s="14">
        <f>_xlfn.IFNA(VLOOKUP($Y170,Raw_data_Bowlers_2021!$A$2:$N$111,AK$2,FALSE),0)</f>
        <v>0</v>
      </c>
      <c r="AL170" s="14">
        <f>_xlfn.IFNA(VLOOKUP($Y170,Raw_data_Bowlers_2021!$A$2:$N$111,AL$2,FALSE),0)</f>
        <v>0</v>
      </c>
      <c r="AM170" s="16">
        <v>2021</v>
      </c>
      <c r="AN170" s="14">
        <f t="shared" si="2"/>
        <v>167</v>
      </c>
    </row>
    <row r="171" spans="1:40" x14ac:dyDescent="0.25">
      <c r="A171" s="43" t="s">
        <v>46</v>
      </c>
      <c r="B171" s="44">
        <v>0</v>
      </c>
      <c r="C171" s="44">
        <v>0</v>
      </c>
      <c r="D171" s="44">
        <v>0</v>
      </c>
      <c r="E171" s="44">
        <v>0</v>
      </c>
      <c r="F171" s="44">
        <v>0</v>
      </c>
      <c r="G171" s="44">
        <v>0</v>
      </c>
      <c r="H171" s="44">
        <v>0</v>
      </c>
      <c r="I171" s="44">
        <v>0</v>
      </c>
      <c r="J171" s="44">
        <v>0</v>
      </c>
      <c r="K171" s="44">
        <v>0</v>
      </c>
      <c r="L171" s="44">
        <v>0</v>
      </c>
      <c r="M171" s="44">
        <v>0</v>
      </c>
      <c r="N171" s="44">
        <v>2021</v>
      </c>
      <c r="O171" s="45">
        <v>167</v>
      </c>
      <c r="Y171" s="13" t="s">
        <v>48</v>
      </c>
      <c r="Z171" s="14">
        <f>_xlfn.IFNA(VLOOKUP($Y171,Raw_data_Bowlers_2021!$A$2:$N$111,Z$2,FALSE),0)</f>
        <v>0</v>
      </c>
      <c r="AA171" s="14">
        <f>_xlfn.IFNA(VLOOKUP($Y171,Raw_data_Bowlers_2021!$A$2:$N$111,AA$2,FALSE),0)</f>
        <v>0</v>
      </c>
      <c r="AB171" s="14">
        <f>_xlfn.IFNA(VLOOKUP($Y171,Raw_data_Bowlers_2021!$A$2:$N$111,AB$2,FALSE),0)</f>
        <v>0</v>
      </c>
      <c r="AC171" s="14">
        <f>_xlfn.IFNA(VLOOKUP($Y171,Raw_data_Bowlers_2021!$A$2:$N$111,AC$2,FALSE),0)</f>
        <v>0</v>
      </c>
      <c r="AD171" s="14">
        <f>_xlfn.IFNA(VLOOKUP($Y171,Raw_data_Bowlers_2021!$A$2:$N$111,AD$2,FALSE),0)</f>
        <v>0</v>
      </c>
      <c r="AE171" s="14">
        <f>_xlfn.IFNA(VLOOKUP($Y171,Raw_data_Bowlers_2021!$A$2:$N$111,AE$2,FALSE),0)</f>
        <v>0</v>
      </c>
      <c r="AF171" s="14">
        <f>_xlfn.IFNA(VLOOKUP($Y171,Raw_data_Bowlers_2021!$A$2:$N$111,AF$2,FALSE),0)</f>
        <v>0</v>
      </c>
      <c r="AG171" s="14">
        <f>_xlfn.IFNA(VLOOKUP($Y171,Raw_data_Bowlers_2021!$A$2:$N$111,AG$2,FALSE),0)</f>
        <v>0</v>
      </c>
      <c r="AH171" s="14">
        <f>_xlfn.IFNA(VLOOKUP($Y171,Raw_data_Bowlers_2021!$A$2:$N$111,AH$2,FALSE),0)</f>
        <v>0</v>
      </c>
      <c r="AI171" s="14">
        <f>_xlfn.IFNA(VLOOKUP($Y171,Raw_data_Bowlers_2021!$A$2:$N$111,AI$2,FALSE),0)</f>
        <v>0</v>
      </c>
      <c r="AJ171" s="14">
        <f>_xlfn.IFNA(VLOOKUP($Y171,Raw_data_Bowlers_2021!$A$2:$N$111,AJ$2,FALSE),0)</f>
        <v>0</v>
      </c>
      <c r="AK171" s="14">
        <f>_xlfn.IFNA(VLOOKUP($Y171,Raw_data_Bowlers_2021!$A$2:$N$111,AK$2,FALSE),0)</f>
        <v>0</v>
      </c>
      <c r="AL171" s="14">
        <f>_xlfn.IFNA(VLOOKUP($Y171,Raw_data_Bowlers_2021!$A$2:$N$111,AL$2,FALSE),0)</f>
        <v>0</v>
      </c>
      <c r="AM171" s="13">
        <v>2021</v>
      </c>
      <c r="AN171" s="14">
        <f t="shared" si="2"/>
        <v>168</v>
      </c>
    </row>
    <row r="172" spans="1:40" x14ac:dyDescent="0.25">
      <c r="A172" s="43" t="s">
        <v>48</v>
      </c>
      <c r="B172" s="44">
        <v>0</v>
      </c>
      <c r="C172" s="44">
        <v>0</v>
      </c>
      <c r="D172" s="44">
        <v>0</v>
      </c>
      <c r="E172" s="44">
        <v>0</v>
      </c>
      <c r="F172" s="44">
        <v>0</v>
      </c>
      <c r="G172" s="44">
        <v>0</v>
      </c>
      <c r="H172" s="44">
        <v>0</v>
      </c>
      <c r="I172" s="44">
        <v>0</v>
      </c>
      <c r="J172" s="44">
        <v>0</v>
      </c>
      <c r="K172" s="44">
        <v>0</v>
      </c>
      <c r="L172" s="44">
        <v>0</v>
      </c>
      <c r="M172" s="44">
        <v>0</v>
      </c>
      <c r="N172" s="44">
        <v>2021</v>
      </c>
      <c r="O172" s="45">
        <v>168</v>
      </c>
      <c r="Y172" s="16" t="s">
        <v>51</v>
      </c>
      <c r="Z172" s="14">
        <f>_xlfn.IFNA(VLOOKUP($Y172,Raw_data_Bowlers_2021!$A$2:$N$111,Z$2,FALSE),0)</f>
        <v>0</v>
      </c>
      <c r="AA172" s="14">
        <f>_xlfn.IFNA(VLOOKUP($Y172,Raw_data_Bowlers_2021!$A$2:$N$111,AA$2,FALSE),0)</f>
        <v>0</v>
      </c>
      <c r="AB172" s="14">
        <f>_xlfn.IFNA(VLOOKUP($Y172,Raw_data_Bowlers_2021!$A$2:$N$111,AB$2,FALSE),0)</f>
        <v>0</v>
      </c>
      <c r="AC172" s="14">
        <f>_xlfn.IFNA(VLOOKUP($Y172,Raw_data_Bowlers_2021!$A$2:$N$111,AC$2,FALSE),0)</f>
        <v>0</v>
      </c>
      <c r="AD172" s="14">
        <f>_xlfn.IFNA(VLOOKUP($Y172,Raw_data_Bowlers_2021!$A$2:$N$111,AD$2,FALSE),0)</f>
        <v>0</v>
      </c>
      <c r="AE172" s="14">
        <f>_xlfn.IFNA(VLOOKUP($Y172,Raw_data_Bowlers_2021!$A$2:$N$111,AE$2,FALSE),0)</f>
        <v>0</v>
      </c>
      <c r="AF172" s="14">
        <f>_xlfn.IFNA(VLOOKUP($Y172,Raw_data_Bowlers_2021!$A$2:$N$111,AF$2,FALSE),0)</f>
        <v>0</v>
      </c>
      <c r="AG172" s="14">
        <f>_xlfn.IFNA(VLOOKUP($Y172,Raw_data_Bowlers_2021!$A$2:$N$111,AG$2,FALSE),0)</f>
        <v>0</v>
      </c>
      <c r="AH172" s="14">
        <f>_xlfn.IFNA(VLOOKUP($Y172,Raw_data_Bowlers_2021!$A$2:$N$111,AH$2,FALSE),0)</f>
        <v>0</v>
      </c>
      <c r="AI172" s="14">
        <f>_xlfn.IFNA(VLOOKUP($Y172,Raw_data_Bowlers_2021!$A$2:$N$111,AI$2,FALSE),0)</f>
        <v>0</v>
      </c>
      <c r="AJ172" s="14">
        <f>_xlfn.IFNA(VLOOKUP($Y172,Raw_data_Bowlers_2021!$A$2:$N$111,AJ$2,FALSE),0)</f>
        <v>0</v>
      </c>
      <c r="AK172" s="14">
        <f>_xlfn.IFNA(VLOOKUP($Y172,Raw_data_Bowlers_2021!$A$2:$N$111,AK$2,FALSE),0)</f>
        <v>0</v>
      </c>
      <c r="AL172" s="14">
        <f>_xlfn.IFNA(VLOOKUP($Y172,Raw_data_Bowlers_2021!$A$2:$N$111,AL$2,FALSE),0)</f>
        <v>0</v>
      </c>
      <c r="AM172" s="16">
        <v>2021</v>
      </c>
      <c r="AN172" s="14">
        <f t="shared" si="2"/>
        <v>169</v>
      </c>
    </row>
    <row r="173" spans="1:40" x14ac:dyDescent="0.25">
      <c r="A173" s="43" t="s">
        <v>51</v>
      </c>
      <c r="B173" s="44">
        <v>0</v>
      </c>
      <c r="C173" s="44">
        <v>0</v>
      </c>
      <c r="D173" s="44">
        <v>0</v>
      </c>
      <c r="E173" s="44">
        <v>0</v>
      </c>
      <c r="F173" s="44">
        <v>0</v>
      </c>
      <c r="G173" s="44">
        <v>0</v>
      </c>
      <c r="H173" s="44">
        <v>0</v>
      </c>
      <c r="I173" s="44">
        <v>0</v>
      </c>
      <c r="J173" s="44">
        <v>0</v>
      </c>
      <c r="K173" s="44">
        <v>0</v>
      </c>
      <c r="L173" s="44">
        <v>0</v>
      </c>
      <c r="M173" s="44">
        <v>0</v>
      </c>
      <c r="N173" s="44">
        <v>2021</v>
      </c>
      <c r="O173" s="45">
        <v>169</v>
      </c>
      <c r="Y173" s="13" t="s">
        <v>54</v>
      </c>
      <c r="Z173" s="14">
        <f>_xlfn.IFNA(VLOOKUP($Y173,Raw_data_Bowlers_2021!$A$2:$N$111,Z$2,FALSE),0)</f>
        <v>0</v>
      </c>
      <c r="AA173" s="14">
        <f>_xlfn.IFNA(VLOOKUP($Y173,Raw_data_Bowlers_2021!$A$2:$N$111,AA$2,FALSE),0)</f>
        <v>0</v>
      </c>
      <c r="AB173" s="14">
        <f>_xlfn.IFNA(VLOOKUP($Y173,Raw_data_Bowlers_2021!$A$2:$N$111,AB$2,FALSE),0)</f>
        <v>0</v>
      </c>
      <c r="AC173" s="14">
        <f>_xlfn.IFNA(VLOOKUP($Y173,Raw_data_Bowlers_2021!$A$2:$N$111,AC$2,FALSE),0)</f>
        <v>0</v>
      </c>
      <c r="AD173" s="14">
        <f>_xlfn.IFNA(VLOOKUP($Y173,Raw_data_Bowlers_2021!$A$2:$N$111,AD$2,FALSE),0)</f>
        <v>0</v>
      </c>
      <c r="AE173" s="14">
        <f>_xlfn.IFNA(VLOOKUP($Y173,Raw_data_Bowlers_2021!$A$2:$N$111,AE$2,FALSE),0)</f>
        <v>0</v>
      </c>
      <c r="AF173" s="14">
        <f>_xlfn.IFNA(VLOOKUP($Y173,Raw_data_Bowlers_2021!$A$2:$N$111,AF$2,FALSE),0)</f>
        <v>0</v>
      </c>
      <c r="AG173" s="14">
        <f>_xlfn.IFNA(VLOOKUP($Y173,Raw_data_Bowlers_2021!$A$2:$N$111,AG$2,FALSE),0)</f>
        <v>0</v>
      </c>
      <c r="AH173" s="14">
        <f>_xlfn.IFNA(VLOOKUP($Y173,Raw_data_Bowlers_2021!$A$2:$N$111,AH$2,FALSE),0)</f>
        <v>0</v>
      </c>
      <c r="AI173" s="14">
        <f>_xlfn.IFNA(VLOOKUP($Y173,Raw_data_Bowlers_2021!$A$2:$N$111,AI$2,FALSE),0)</f>
        <v>0</v>
      </c>
      <c r="AJ173" s="14">
        <f>_xlfn.IFNA(VLOOKUP($Y173,Raw_data_Bowlers_2021!$A$2:$N$111,AJ$2,FALSE),0)</f>
        <v>0</v>
      </c>
      <c r="AK173" s="14">
        <f>_xlfn.IFNA(VLOOKUP($Y173,Raw_data_Bowlers_2021!$A$2:$N$111,AK$2,FALSE),0)</f>
        <v>0</v>
      </c>
      <c r="AL173" s="14">
        <f>_xlfn.IFNA(VLOOKUP($Y173,Raw_data_Bowlers_2021!$A$2:$N$111,AL$2,FALSE),0)</f>
        <v>0</v>
      </c>
      <c r="AM173" s="13">
        <v>2021</v>
      </c>
      <c r="AN173" s="14">
        <f t="shared" si="2"/>
        <v>170</v>
      </c>
    </row>
    <row r="174" spans="1:40" x14ac:dyDescent="0.25">
      <c r="A174" s="43" t="s">
        <v>54</v>
      </c>
      <c r="B174" s="44">
        <v>0</v>
      </c>
      <c r="C174" s="44">
        <v>0</v>
      </c>
      <c r="D174" s="44">
        <v>0</v>
      </c>
      <c r="E174" s="44">
        <v>0</v>
      </c>
      <c r="F174" s="44">
        <v>0</v>
      </c>
      <c r="G174" s="44">
        <v>0</v>
      </c>
      <c r="H174" s="44">
        <v>0</v>
      </c>
      <c r="I174" s="44">
        <v>0</v>
      </c>
      <c r="J174" s="44">
        <v>0</v>
      </c>
      <c r="K174" s="44">
        <v>0</v>
      </c>
      <c r="L174" s="44">
        <v>0</v>
      </c>
      <c r="M174" s="44">
        <v>0</v>
      </c>
      <c r="N174" s="44">
        <v>2021</v>
      </c>
      <c r="O174" s="45">
        <v>170</v>
      </c>
      <c r="Y174" s="16" t="s">
        <v>56</v>
      </c>
      <c r="Z174" s="14">
        <f>_xlfn.IFNA(VLOOKUP($Y174,Raw_data_Bowlers_2021!$A$2:$N$111,Z$2,FALSE),0)</f>
        <v>0</v>
      </c>
      <c r="AA174" s="14">
        <f>_xlfn.IFNA(VLOOKUP($Y174,Raw_data_Bowlers_2021!$A$2:$N$111,AA$2,FALSE),0)</f>
        <v>0</v>
      </c>
      <c r="AB174" s="14">
        <f>_xlfn.IFNA(VLOOKUP($Y174,Raw_data_Bowlers_2021!$A$2:$N$111,AB$2,FALSE),0)</f>
        <v>0</v>
      </c>
      <c r="AC174" s="14">
        <f>_xlfn.IFNA(VLOOKUP($Y174,Raw_data_Bowlers_2021!$A$2:$N$111,AC$2,FALSE),0)</f>
        <v>0</v>
      </c>
      <c r="AD174" s="14">
        <f>_xlfn.IFNA(VLOOKUP($Y174,Raw_data_Bowlers_2021!$A$2:$N$111,AD$2,FALSE),0)</f>
        <v>0</v>
      </c>
      <c r="AE174" s="14">
        <f>_xlfn.IFNA(VLOOKUP($Y174,Raw_data_Bowlers_2021!$A$2:$N$111,AE$2,FALSE),0)</f>
        <v>0</v>
      </c>
      <c r="AF174" s="14">
        <f>_xlfn.IFNA(VLOOKUP($Y174,Raw_data_Bowlers_2021!$A$2:$N$111,AF$2,FALSE),0)</f>
        <v>0</v>
      </c>
      <c r="AG174" s="14">
        <f>_xlfn.IFNA(VLOOKUP($Y174,Raw_data_Bowlers_2021!$A$2:$N$111,AG$2,FALSE),0)</f>
        <v>0</v>
      </c>
      <c r="AH174" s="14">
        <f>_xlfn.IFNA(VLOOKUP($Y174,Raw_data_Bowlers_2021!$A$2:$N$111,AH$2,FALSE),0)</f>
        <v>0</v>
      </c>
      <c r="AI174" s="14">
        <f>_xlfn.IFNA(VLOOKUP($Y174,Raw_data_Bowlers_2021!$A$2:$N$111,AI$2,FALSE),0)</f>
        <v>0</v>
      </c>
      <c r="AJ174" s="14">
        <f>_xlfn.IFNA(VLOOKUP($Y174,Raw_data_Bowlers_2021!$A$2:$N$111,AJ$2,FALSE),0)</f>
        <v>0</v>
      </c>
      <c r="AK174" s="14">
        <f>_xlfn.IFNA(VLOOKUP($Y174,Raw_data_Bowlers_2021!$A$2:$N$111,AK$2,FALSE),0)</f>
        <v>0</v>
      </c>
      <c r="AL174" s="14">
        <f>_xlfn.IFNA(VLOOKUP($Y174,Raw_data_Bowlers_2021!$A$2:$N$111,AL$2,FALSE),0)</f>
        <v>0</v>
      </c>
      <c r="AM174" s="16">
        <v>2021</v>
      </c>
      <c r="AN174" s="14">
        <f t="shared" si="2"/>
        <v>171</v>
      </c>
    </row>
    <row r="175" spans="1:40" x14ac:dyDescent="0.25">
      <c r="A175" s="43" t="s">
        <v>56</v>
      </c>
      <c r="B175" s="44">
        <v>0</v>
      </c>
      <c r="C175" s="44">
        <v>0</v>
      </c>
      <c r="D175" s="44">
        <v>0</v>
      </c>
      <c r="E175" s="44">
        <v>0</v>
      </c>
      <c r="F175" s="44">
        <v>0</v>
      </c>
      <c r="G175" s="44">
        <v>0</v>
      </c>
      <c r="H175" s="44">
        <v>0</v>
      </c>
      <c r="I175" s="44">
        <v>0</v>
      </c>
      <c r="J175" s="44">
        <v>0</v>
      </c>
      <c r="K175" s="44">
        <v>0</v>
      </c>
      <c r="L175" s="44">
        <v>0</v>
      </c>
      <c r="M175" s="44">
        <v>0</v>
      </c>
      <c r="N175" s="44">
        <v>2021</v>
      </c>
      <c r="O175" s="45">
        <v>171</v>
      </c>
      <c r="Y175" s="13" t="s">
        <v>60</v>
      </c>
      <c r="Z175" s="14">
        <f>_xlfn.IFNA(VLOOKUP($Y175,Raw_data_Bowlers_2021!$A$2:$N$111,Z$2,FALSE),0)</f>
        <v>0</v>
      </c>
      <c r="AA175" s="14">
        <f>_xlfn.IFNA(VLOOKUP($Y175,Raw_data_Bowlers_2021!$A$2:$N$111,AA$2,FALSE),0)</f>
        <v>0</v>
      </c>
      <c r="AB175" s="14">
        <f>_xlfn.IFNA(VLOOKUP($Y175,Raw_data_Bowlers_2021!$A$2:$N$111,AB$2,FALSE),0)</f>
        <v>0</v>
      </c>
      <c r="AC175" s="14">
        <f>_xlfn.IFNA(VLOOKUP($Y175,Raw_data_Bowlers_2021!$A$2:$N$111,AC$2,FALSE),0)</f>
        <v>0</v>
      </c>
      <c r="AD175" s="14">
        <f>_xlfn.IFNA(VLOOKUP($Y175,Raw_data_Bowlers_2021!$A$2:$N$111,AD$2,FALSE),0)</f>
        <v>0</v>
      </c>
      <c r="AE175" s="14">
        <f>_xlfn.IFNA(VLOOKUP($Y175,Raw_data_Bowlers_2021!$A$2:$N$111,AE$2,FALSE),0)</f>
        <v>0</v>
      </c>
      <c r="AF175" s="14">
        <f>_xlfn.IFNA(VLOOKUP($Y175,Raw_data_Bowlers_2021!$A$2:$N$111,AF$2,FALSE),0)</f>
        <v>0</v>
      </c>
      <c r="AG175" s="14">
        <f>_xlfn.IFNA(VLOOKUP($Y175,Raw_data_Bowlers_2021!$A$2:$N$111,AG$2,FALSE),0)</f>
        <v>0</v>
      </c>
      <c r="AH175" s="14">
        <f>_xlfn.IFNA(VLOOKUP($Y175,Raw_data_Bowlers_2021!$A$2:$N$111,AH$2,FALSE),0)</f>
        <v>0</v>
      </c>
      <c r="AI175" s="14">
        <f>_xlfn.IFNA(VLOOKUP($Y175,Raw_data_Bowlers_2021!$A$2:$N$111,AI$2,FALSE),0)</f>
        <v>0</v>
      </c>
      <c r="AJ175" s="14">
        <f>_xlfn.IFNA(VLOOKUP($Y175,Raw_data_Bowlers_2021!$A$2:$N$111,AJ$2,FALSE),0)</f>
        <v>0</v>
      </c>
      <c r="AK175" s="14">
        <f>_xlfn.IFNA(VLOOKUP($Y175,Raw_data_Bowlers_2021!$A$2:$N$111,AK$2,FALSE),0)</f>
        <v>0</v>
      </c>
      <c r="AL175" s="14">
        <f>_xlfn.IFNA(VLOOKUP($Y175,Raw_data_Bowlers_2021!$A$2:$N$111,AL$2,FALSE),0)</f>
        <v>0</v>
      </c>
      <c r="AM175" s="13">
        <v>2021</v>
      </c>
      <c r="AN175" s="14">
        <f t="shared" si="2"/>
        <v>172</v>
      </c>
    </row>
    <row r="176" spans="1:40" x14ac:dyDescent="0.25">
      <c r="A176" s="43" t="s">
        <v>60</v>
      </c>
      <c r="B176" s="44">
        <v>0</v>
      </c>
      <c r="C176" s="44">
        <v>0</v>
      </c>
      <c r="D176" s="44">
        <v>0</v>
      </c>
      <c r="E176" s="44">
        <v>0</v>
      </c>
      <c r="F176" s="44">
        <v>0</v>
      </c>
      <c r="G176" s="44">
        <v>0</v>
      </c>
      <c r="H176" s="44">
        <v>0</v>
      </c>
      <c r="I176" s="44">
        <v>0</v>
      </c>
      <c r="J176" s="44">
        <v>0</v>
      </c>
      <c r="K176" s="44">
        <v>0</v>
      </c>
      <c r="L176" s="44">
        <v>0</v>
      </c>
      <c r="M176" s="44">
        <v>0</v>
      </c>
      <c r="N176" s="44">
        <v>2021</v>
      </c>
      <c r="O176" s="45">
        <v>172</v>
      </c>
      <c r="Y176" s="16" t="s">
        <v>63</v>
      </c>
      <c r="Z176" s="14">
        <f>_xlfn.IFNA(VLOOKUP($Y176,Raw_data_Bowlers_2021!$A$2:$N$111,Z$2,FALSE),0)</f>
        <v>0</v>
      </c>
      <c r="AA176" s="14">
        <f>_xlfn.IFNA(VLOOKUP($Y176,Raw_data_Bowlers_2021!$A$2:$N$111,AA$2,FALSE),0)</f>
        <v>0</v>
      </c>
      <c r="AB176" s="14">
        <f>_xlfn.IFNA(VLOOKUP($Y176,Raw_data_Bowlers_2021!$A$2:$N$111,AB$2,FALSE),0)</f>
        <v>0</v>
      </c>
      <c r="AC176" s="14">
        <f>_xlfn.IFNA(VLOOKUP($Y176,Raw_data_Bowlers_2021!$A$2:$N$111,AC$2,FALSE),0)</f>
        <v>0</v>
      </c>
      <c r="AD176" s="14">
        <f>_xlfn.IFNA(VLOOKUP($Y176,Raw_data_Bowlers_2021!$A$2:$N$111,AD$2,FALSE),0)</f>
        <v>0</v>
      </c>
      <c r="AE176" s="14">
        <f>_xlfn.IFNA(VLOOKUP($Y176,Raw_data_Bowlers_2021!$A$2:$N$111,AE$2,FALSE),0)</f>
        <v>0</v>
      </c>
      <c r="AF176" s="14">
        <f>_xlfn.IFNA(VLOOKUP($Y176,Raw_data_Bowlers_2021!$A$2:$N$111,AF$2,FALSE),0)</f>
        <v>0</v>
      </c>
      <c r="AG176" s="14">
        <f>_xlfn.IFNA(VLOOKUP($Y176,Raw_data_Bowlers_2021!$A$2:$N$111,AG$2,FALSE),0)</f>
        <v>0</v>
      </c>
      <c r="AH176" s="14">
        <f>_xlfn.IFNA(VLOOKUP($Y176,Raw_data_Bowlers_2021!$A$2:$N$111,AH$2,FALSE),0)</f>
        <v>0</v>
      </c>
      <c r="AI176" s="14">
        <f>_xlfn.IFNA(VLOOKUP($Y176,Raw_data_Bowlers_2021!$A$2:$N$111,AI$2,FALSE),0)</f>
        <v>0</v>
      </c>
      <c r="AJ176" s="14">
        <f>_xlfn.IFNA(VLOOKUP($Y176,Raw_data_Bowlers_2021!$A$2:$N$111,AJ$2,FALSE),0)</f>
        <v>0</v>
      </c>
      <c r="AK176" s="14">
        <f>_xlfn.IFNA(VLOOKUP($Y176,Raw_data_Bowlers_2021!$A$2:$N$111,AK$2,FALSE),0)</f>
        <v>0</v>
      </c>
      <c r="AL176" s="14">
        <f>_xlfn.IFNA(VLOOKUP($Y176,Raw_data_Bowlers_2021!$A$2:$N$111,AL$2,FALSE),0)</f>
        <v>0</v>
      </c>
      <c r="AM176" s="16">
        <v>2021</v>
      </c>
      <c r="AN176" s="14">
        <f t="shared" si="2"/>
        <v>173</v>
      </c>
    </row>
    <row r="177" spans="1:40" x14ac:dyDescent="0.25">
      <c r="A177" s="43" t="s">
        <v>63</v>
      </c>
      <c r="B177" s="44">
        <v>0</v>
      </c>
      <c r="C177" s="44">
        <v>0</v>
      </c>
      <c r="D177" s="44">
        <v>0</v>
      </c>
      <c r="E177" s="44">
        <v>0</v>
      </c>
      <c r="F177" s="44">
        <v>0</v>
      </c>
      <c r="G177" s="44">
        <v>0</v>
      </c>
      <c r="H177" s="44">
        <v>0</v>
      </c>
      <c r="I177" s="44">
        <v>0</v>
      </c>
      <c r="J177" s="44">
        <v>0</v>
      </c>
      <c r="K177" s="44">
        <v>0</v>
      </c>
      <c r="L177" s="44">
        <v>0</v>
      </c>
      <c r="M177" s="44">
        <v>0</v>
      </c>
      <c r="N177" s="44">
        <v>2021</v>
      </c>
      <c r="O177" s="45">
        <v>173</v>
      </c>
      <c r="Y177" s="13" t="s">
        <v>64</v>
      </c>
      <c r="Z177" s="14">
        <f>_xlfn.IFNA(VLOOKUP($Y177,Raw_data_Bowlers_2021!$A$2:$N$111,Z$2,FALSE),0)</f>
        <v>1</v>
      </c>
      <c r="AA177" s="14">
        <f>_xlfn.IFNA(VLOOKUP($Y177,Raw_data_Bowlers_2021!$A$2:$N$111,AA$2,FALSE),0)</f>
        <v>2</v>
      </c>
      <c r="AB177" s="14">
        <f>_xlfn.IFNA(VLOOKUP($Y177,Raw_data_Bowlers_2021!$A$2:$N$111,AB$2,FALSE),0)</f>
        <v>15</v>
      </c>
      <c r="AC177" s="14">
        <f>_xlfn.IFNA(VLOOKUP($Y177,Raw_data_Bowlers_2021!$A$2:$N$111,AC$2,FALSE),0)</f>
        <v>0</v>
      </c>
      <c r="AD177" s="14">
        <f>_xlfn.IFNA(VLOOKUP($Y177,Raw_data_Bowlers_2021!$A$2:$N$111,AD$2,FALSE),0)</f>
        <v>7.5</v>
      </c>
      <c r="AE177" s="14">
        <f>_xlfn.IFNA(VLOOKUP($Y177,Raw_data_Bowlers_2021!$A$2:$N$111,AE$2,FALSE),0)</f>
        <v>0</v>
      </c>
      <c r="AF177" s="14">
        <f>_xlfn.IFNA(VLOOKUP($Y177,Raw_data_Bowlers_2021!$A$2:$N$111,AF$2,FALSE),0)</f>
        <v>0</v>
      </c>
      <c r="AG177" s="14">
        <f>_xlfn.IFNA(VLOOKUP($Y177,Raw_data_Bowlers_2021!$A$2:$N$111,AG$2,FALSE),0)</f>
        <v>0</v>
      </c>
      <c r="AH177" s="14">
        <f>_xlfn.IFNA(VLOOKUP($Y177,Raw_data_Bowlers_2021!$A$2:$N$111,AH$2,FALSE),0)</f>
        <v>0</v>
      </c>
      <c r="AI177" s="14" t="str">
        <f>_xlfn.IFNA(VLOOKUP($Y177,Raw_data_Bowlers_2021!$A$2:$N$111,AI$2,FALSE),0)</f>
        <v>0/15</v>
      </c>
      <c r="AJ177" s="14">
        <f>_xlfn.IFNA(VLOOKUP($Y177,Raw_data_Bowlers_2021!$A$2:$N$111,AJ$2,FALSE),0)</f>
        <v>3</v>
      </c>
      <c r="AK177" s="14">
        <f>_xlfn.IFNA(VLOOKUP($Y177,Raw_data_Bowlers_2021!$A$2:$N$111,AK$2,FALSE),0)</f>
        <v>0</v>
      </c>
      <c r="AL177" s="14">
        <f>_xlfn.IFNA(VLOOKUP($Y177,Raw_data_Bowlers_2021!$A$2:$N$111,AL$2,FALSE),0)</f>
        <v>6</v>
      </c>
      <c r="AM177" s="13">
        <v>2021</v>
      </c>
      <c r="AN177" s="14">
        <f t="shared" si="2"/>
        <v>174</v>
      </c>
    </row>
    <row r="178" spans="1:40" x14ac:dyDescent="0.25">
      <c r="A178" s="43" t="s">
        <v>64</v>
      </c>
      <c r="B178" s="44">
        <v>1</v>
      </c>
      <c r="C178" s="44">
        <v>2</v>
      </c>
      <c r="D178" s="44">
        <v>15</v>
      </c>
      <c r="E178" s="44">
        <v>0</v>
      </c>
      <c r="F178" s="44">
        <v>7.5</v>
      </c>
      <c r="G178" s="44">
        <v>0</v>
      </c>
      <c r="H178" s="44">
        <v>0</v>
      </c>
      <c r="I178" s="44">
        <v>0</v>
      </c>
      <c r="J178" s="44">
        <v>0</v>
      </c>
      <c r="K178" s="44">
        <v>3</v>
      </c>
      <c r="L178" s="44">
        <v>0</v>
      </c>
      <c r="M178" s="44">
        <v>6</v>
      </c>
      <c r="N178" s="44">
        <v>2021</v>
      </c>
      <c r="O178" s="45">
        <v>174</v>
      </c>
      <c r="Y178" s="16" t="s">
        <v>68</v>
      </c>
      <c r="Z178" s="14">
        <f>_xlfn.IFNA(VLOOKUP($Y178,Raw_data_Bowlers_2021!$A$2:$N$111,Z$2,FALSE),0)</f>
        <v>0</v>
      </c>
      <c r="AA178" s="14">
        <f>_xlfn.IFNA(VLOOKUP($Y178,Raw_data_Bowlers_2021!$A$2:$N$111,AA$2,FALSE),0)</f>
        <v>0</v>
      </c>
      <c r="AB178" s="14">
        <f>_xlfn.IFNA(VLOOKUP($Y178,Raw_data_Bowlers_2021!$A$2:$N$111,AB$2,FALSE),0)</f>
        <v>0</v>
      </c>
      <c r="AC178" s="14">
        <f>_xlfn.IFNA(VLOOKUP($Y178,Raw_data_Bowlers_2021!$A$2:$N$111,AC$2,FALSE),0)</f>
        <v>0</v>
      </c>
      <c r="AD178" s="14">
        <f>_xlfn.IFNA(VLOOKUP($Y178,Raw_data_Bowlers_2021!$A$2:$N$111,AD$2,FALSE),0)</f>
        <v>0</v>
      </c>
      <c r="AE178" s="14">
        <f>_xlfn.IFNA(VLOOKUP($Y178,Raw_data_Bowlers_2021!$A$2:$N$111,AE$2,FALSE),0)</f>
        <v>0</v>
      </c>
      <c r="AF178" s="14">
        <f>_xlfn.IFNA(VLOOKUP($Y178,Raw_data_Bowlers_2021!$A$2:$N$111,AF$2,FALSE),0)</f>
        <v>0</v>
      </c>
      <c r="AG178" s="14">
        <f>_xlfn.IFNA(VLOOKUP($Y178,Raw_data_Bowlers_2021!$A$2:$N$111,AG$2,FALSE),0)</f>
        <v>0</v>
      </c>
      <c r="AH178" s="14">
        <f>_xlfn.IFNA(VLOOKUP($Y178,Raw_data_Bowlers_2021!$A$2:$N$111,AH$2,FALSE),0)</f>
        <v>0</v>
      </c>
      <c r="AI178" s="14">
        <f>_xlfn.IFNA(VLOOKUP($Y178,Raw_data_Bowlers_2021!$A$2:$N$111,AI$2,FALSE),0)</f>
        <v>0</v>
      </c>
      <c r="AJ178" s="14">
        <f>_xlfn.IFNA(VLOOKUP($Y178,Raw_data_Bowlers_2021!$A$2:$N$111,AJ$2,FALSE),0)</f>
        <v>0</v>
      </c>
      <c r="AK178" s="14">
        <f>_xlfn.IFNA(VLOOKUP($Y178,Raw_data_Bowlers_2021!$A$2:$N$111,AK$2,FALSE),0)</f>
        <v>0</v>
      </c>
      <c r="AL178" s="14">
        <f>_xlfn.IFNA(VLOOKUP($Y178,Raw_data_Bowlers_2021!$A$2:$N$111,AL$2,FALSE),0)</f>
        <v>0</v>
      </c>
      <c r="AM178" s="16">
        <v>2021</v>
      </c>
      <c r="AN178" s="14">
        <f t="shared" si="2"/>
        <v>175</v>
      </c>
    </row>
    <row r="179" spans="1:40" x14ac:dyDescent="0.25">
      <c r="A179" s="43" t="s">
        <v>68</v>
      </c>
      <c r="B179" s="44">
        <v>0</v>
      </c>
      <c r="C179" s="44">
        <v>0</v>
      </c>
      <c r="D179" s="44">
        <v>0</v>
      </c>
      <c r="E179" s="44">
        <v>0</v>
      </c>
      <c r="F179" s="44">
        <v>0</v>
      </c>
      <c r="G179" s="44">
        <v>0</v>
      </c>
      <c r="H179" s="44">
        <v>0</v>
      </c>
      <c r="I179" s="44">
        <v>0</v>
      </c>
      <c r="J179" s="44">
        <v>0</v>
      </c>
      <c r="K179" s="44">
        <v>0</v>
      </c>
      <c r="L179" s="44">
        <v>0</v>
      </c>
      <c r="M179" s="44">
        <v>0</v>
      </c>
      <c r="N179" s="44">
        <v>2021</v>
      </c>
      <c r="O179" s="45">
        <v>175</v>
      </c>
      <c r="Y179" s="13" t="s">
        <v>71</v>
      </c>
      <c r="Z179" s="14">
        <f>_xlfn.IFNA(VLOOKUP($Y179,Raw_data_Bowlers_2021!$A$2:$N$111,Z$2,FALSE),0)</f>
        <v>0</v>
      </c>
      <c r="AA179" s="14">
        <f>_xlfn.IFNA(VLOOKUP($Y179,Raw_data_Bowlers_2021!$A$2:$N$111,AA$2,FALSE),0)</f>
        <v>0</v>
      </c>
      <c r="AB179" s="14">
        <f>_xlfn.IFNA(VLOOKUP($Y179,Raw_data_Bowlers_2021!$A$2:$N$111,AB$2,FALSE),0)</f>
        <v>0</v>
      </c>
      <c r="AC179" s="14">
        <f>_xlfn.IFNA(VLOOKUP($Y179,Raw_data_Bowlers_2021!$A$2:$N$111,AC$2,FALSE),0)</f>
        <v>0</v>
      </c>
      <c r="AD179" s="14">
        <f>_xlfn.IFNA(VLOOKUP($Y179,Raw_data_Bowlers_2021!$A$2:$N$111,AD$2,FALSE),0)</f>
        <v>0</v>
      </c>
      <c r="AE179" s="14">
        <f>_xlfn.IFNA(VLOOKUP($Y179,Raw_data_Bowlers_2021!$A$2:$N$111,AE$2,FALSE),0)</f>
        <v>0</v>
      </c>
      <c r="AF179" s="14">
        <f>_xlfn.IFNA(VLOOKUP($Y179,Raw_data_Bowlers_2021!$A$2:$N$111,AF$2,FALSE),0)</f>
        <v>0</v>
      </c>
      <c r="AG179" s="14">
        <f>_xlfn.IFNA(VLOOKUP($Y179,Raw_data_Bowlers_2021!$A$2:$N$111,AG$2,FALSE),0)</f>
        <v>0</v>
      </c>
      <c r="AH179" s="14">
        <f>_xlfn.IFNA(VLOOKUP($Y179,Raw_data_Bowlers_2021!$A$2:$N$111,AH$2,FALSE),0)</f>
        <v>0</v>
      </c>
      <c r="AI179" s="14">
        <f>_xlfn.IFNA(VLOOKUP($Y179,Raw_data_Bowlers_2021!$A$2:$N$111,AI$2,FALSE),0)</f>
        <v>0</v>
      </c>
      <c r="AJ179" s="14">
        <f>_xlfn.IFNA(VLOOKUP($Y179,Raw_data_Bowlers_2021!$A$2:$N$111,AJ$2,FALSE),0)</f>
        <v>0</v>
      </c>
      <c r="AK179" s="14">
        <f>_xlfn.IFNA(VLOOKUP($Y179,Raw_data_Bowlers_2021!$A$2:$N$111,AK$2,FALSE),0)</f>
        <v>0</v>
      </c>
      <c r="AL179" s="14">
        <f>_xlfn.IFNA(VLOOKUP($Y179,Raw_data_Bowlers_2021!$A$2:$N$111,AL$2,FALSE),0)</f>
        <v>0</v>
      </c>
      <c r="AM179" s="13">
        <v>2021</v>
      </c>
      <c r="AN179" s="14">
        <f t="shared" si="2"/>
        <v>176</v>
      </c>
    </row>
    <row r="180" spans="1:40" x14ac:dyDescent="0.25">
      <c r="A180" s="43" t="s">
        <v>71</v>
      </c>
      <c r="B180" s="44">
        <v>0</v>
      </c>
      <c r="C180" s="44">
        <v>0</v>
      </c>
      <c r="D180" s="44">
        <v>0</v>
      </c>
      <c r="E180" s="44">
        <v>0</v>
      </c>
      <c r="F180" s="44">
        <v>0</v>
      </c>
      <c r="G180" s="44">
        <v>0</v>
      </c>
      <c r="H180" s="44">
        <v>0</v>
      </c>
      <c r="I180" s="44">
        <v>0</v>
      </c>
      <c r="J180" s="44">
        <v>0</v>
      </c>
      <c r="K180" s="44">
        <v>0</v>
      </c>
      <c r="L180" s="44">
        <v>0</v>
      </c>
      <c r="M180" s="44">
        <v>0</v>
      </c>
      <c r="N180" s="44">
        <v>2021</v>
      </c>
      <c r="O180" s="45">
        <v>176</v>
      </c>
      <c r="Y180" s="16" t="s">
        <v>75</v>
      </c>
      <c r="Z180" s="14">
        <f>_xlfn.IFNA(VLOOKUP($Y180,Raw_data_Bowlers_2021!$A$2:$N$111,Z$2,FALSE),0)</f>
        <v>0</v>
      </c>
      <c r="AA180" s="14">
        <f>_xlfn.IFNA(VLOOKUP($Y180,Raw_data_Bowlers_2021!$A$2:$N$111,AA$2,FALSE),0)</f>
        <v>0</v>
      </c>
      <c r="AB180" s="14">
        <f>_xlfn.IFNA(VLOOKUP($Y180,Raw_data_Bowlers_2021!$A$2:$N$111,AB$2,FALSE),0)</f>
        <v>0</v>
      </c>
      <c r="AC180" s="14">
        <f>_xlfn.IFNA(VLOOKUP($Y180,Raw_data_Bowlers_2021!$A$2:$N$111,AC$2,FALSE),0)</f>
        <v>0</v>
      </c>
      <c r="AD180" s="14">
        <f>_xlfn.IFNA(VLOOKUP($Y180,Raw_data_Bowlers_2021!$A$2:$N$111,AD$2,FALSE),0)</f>
        <v>0</v>
      </c>
      <c r="AE180" s="14">
        <f>_xlfn.IFNA(VLOOKUP($Y180,Raw_data_Bowlers_2021!$A$2:$N$111,AE$2,FALSE),0)</f>
        <v>0</v>
      </c>
      <c r="AF180" s="14">
        <f>_xlfn.IFNA(VLOOKUP($Y180,Raw_data_Bowlers_2021!$A$2:$N$111,AF$2,FALSE),0)</f>
        <v>0</v>
      </c>
      <c r="AG180" s="14">
        <f>_xlfn.IFNA(VLOOKUP($Y180,Raw_data_Bowlers_2021!$A$2:$N$111,AG$2,FALSE),0)</f>
        <v>0</v>
      </c>
      <c r="AH180" s="14">
        <f>_xlfn.IFNA(VLOOKUP($Y180,Raw_data_Bowlers_2021!$A$2:$N$111,AH$2,FALSE),0)</f>
        <v>0</v>
      </c>
      <c r="AI180" s="14">
        <f>_xlfn.IFNA(VLOOKUP($Y180,Raw_data_Bowlers_2021!$A$2:$N$111,AI$2,FALSE),0)</f>
        <v>0</v>
      </c>
      <c r="AJ180" s="14">
        <f>_xlfn.IFNA(VLOOKUP($Y180,Raw_data_Bowlers_2021!$A$2:$N$111,AJ$2,FALSE),0)</f>
        <v>0</v>
      </c>
      <c r="AK180" s="14">
        <f>_xlfn.IFNA(VLOOKUP($Y180,Raw_data_Bowlers_2021!$A$2:$N$111,AK$2,FALSE),0)</f>
        <v>0</v>
      </c>
      <c r="AL180" s="14">
        <f>_xlfn.IFNA(VLOOKUP($Y180,Raw_data_Bowlers_2021!$A$2:$N$111,AL$2,FALSE),0)</f>
        <v>0</v>
      </c>
      <c r="AM180" s="16">
        <v>2021</v>
      </c>
      <c r="AN180" s="14">
        <f t="shared" si="2"/>
        <v>177</v>
      </c>
    </row>
    <row r="181" spans="1:40" x14ac:dyDescent="0.25">
      <c r="A181" s="43" t="s">
        <v>75</v>
      </c>
      <c r="B181" s="44">
        <v>0</v>
      </c>
      <c r="C181" s="44">
        <v>0</v>
      </c>
      <c r="D181" s="44">
        <v>0</v>
      </c>
      <c r="E181" s="44">
        <v>0</v>
      </c>
      <c r="F181" s="44">
        <v>0</v>
      </c>
      <c r="G181" s="44">
        <v>0</v>
      </c>
      <c r="H181" s="44">
        <v>0</v>
      </c>
      <c r="I181" s="44">
        <v>0</v>
      </c>
      <c r="J181" s="44">
        <v>0</v>
      </c>
      <c r="K181" s="44">
        <v>0</v>
      </c>
      <c r="L181" s="44">
        <v>0</v>
      </c>
      <c r="M181" s="44">
        <v>0</v>
      </c>
      <c r="N181" s="44">
        <v>2021</v>
      </c>
      <c r="O181" s="45">
        <v>177</v>
      </c>
      <c r="Y181" s="13" t="s">
        <v>76</v>
      </c>
      <c r="Z181" s="14">
        <f>_xlfn.IFNA(VLOOKUP($Y181,Raw_data_Bowlers_2021!$A$2:$N$111,Z$2,FALSE),0)</f>
        <v>0</v>
      </c>
      <c r="AA181" s="14">
        <f>_xlfn.IFNA(VLOOKUP($Y181,Raw_data_Bowlers_2021!$A$2:$N$111,AA$2,FALSE),0)</f>
        <v>0</v>
      </c>
      <c r="AB181" s="14">
        <f>_xlfn.IFNA(VLOOKUP($Y181,Raw_data_Bowlers_2021!$A$2:$N$111,AB$2,FALSE),0)</f>
        <v>0</v>
      </c>
      <c r="AC181" s="14">
        <f>_xlfn.IFNA(VLOOKUP($Y181,Raw_data_Bowlers_2021!$A$2:$N$111,AC$2,FALSE),0)</f>
        <v>0</v>
      </c>
      <c r="AD181" s="14">
        <f>_xlfn.IFNA(VLOOKUP($Y181,Raw_data_Bowlers_2021!$A$2:$N$111,AD$2,FALSE),0)</f>
        <v>0</v>
      </c>
      <c r="AE181" s="14">
        <f>_xlfn.IFNA(VLOOKUP($Y181,Raw_data_Bowlers_2021!$A$2:$N$111,AE$2,FALSE),0)</f>
        <v>0</v>
      </c>
      <c r="AF181" s="14">
        <f>_xlfn.IFNA(VLOOKUP($Y181,Raw_data_Bowlers_2021!$A$2:$N$111,AF$2,FALSE),0)</f>
        <v>0</v>
      </c>
      <c r="AG181" s="14">
        <f>_xlfn.IFNA(VLOOKUP($Y181,Raw_data_Bowlers_2021!$A$2:$N$111,AG$2,FALSE),0)</f>
        <v>0</v>
      </c>
      <c r="AH181" s="14">
        <f>_xlfn.IFNA(VLOOKUP($Y181,Raw_data_Bowlers_2021!$A$2:$N$111,AH$2,FALSE),0)</f>
        <v>0</v>
      </c>
      <c r="AI181" s="14">
        <f>_xlfn.IFNA(VLOOKUP($Y181,Raw_data_Bowlers_2021!$A$2:$N$111,AI$2,FALSE),0)</f>
        <v>0</v>
      </c>
      <c r="AJ181" s="14">
        <f>_xlfn.IFNA(VLOOKUP($Y181,Raw_data_Bowlers_2021!$A$2:$N$111,AJ$2,FALSE),0)</f>
        <v>0</v>
      </c>
      <c r="AK181" s="14">
        <f>_xlfn.IFNA(VLOOKUP($Y181,Raw_data_Bowlers_2021!$A$2:$N$111,AK$2,FALSE),0)</f>
        <v>0</v>
      </c>
      <c r="AL181" s="14">
        <f>_xlfn.IFNA(VLOOKUP($Y181,Raw_data_Bowlers_2021!$A$2:$N$111,AL$2,FALSE),0)</f>
        <v>0</v>
      </c>
      <c r="AM181" s="13">
        <v>2021</v>
      </c>
      <c r="AN181" s="14">
        <f t="shared" si="2"/>
        <v>178</v>
      </c>
    </row>
    <row r="182" spans="1:40" x14ac:dyDescent="0.25">
      <c r="A182" s="43" t="s">
        <v>76</v>
      </c>
      <c r="B182" s="44">
        <v>0</v>
      </c>
      <c r="C182" s="44">
        <v>0</v>
      </c>
      <c r="D182" s="44">
        <v>0</v>
      </c>
      <c r="E182" s="44">
        <v>0</v>
      </c>
      <c r="F182" s="44">
        <v>0</v>
      </c>
      <c r="G182" s="44">
        <v>0</v>
      </c>
      <c r="H182" s="44">
        <v>0</v>
      </c>
      <c r="I182" s="44">
        <v>0</v>
      </c>
      <c r="J182" s="44">
        <v>0</v>
      </c>
      <c r="K182" s="44">
        <v>0</v>
      </c>
      <c r="L182" s="44">
        <v>0</v>
      </c>
      <c r="M182" s="44">
        <v>0</v>
      </c>
      <c r="N182" s="44">
        <v>2021</v>
      </c>
      <c r="O182" s="45">
        <v>178</v>
      </c>
      <c r="Y182" s="16" t="s">
        <v>77</v>
      </c>
      <c r="Z182" s="14">
        <f>_xlfn.IFNA(VLOOKUP($Y182,Raw_data_Bowlers_2021!$A$2:$N$111,Z$2,FALSE),0)</f>
        <v>0</v>
      </c>
      <c r="AA182" s="14">
        <f>_xlfn.IFNA(VLOOKUP($Y182,Raw_data_Bowlers_2021!$A$2:$N$111,AA$2,FALSE),0)</f>
        <v>0</v>
      </c>
      <c r="AB182" s="14">
        <f>_xlfn.IFNA(VLOOKUP($Y182,Raw_data_Bowlers_2021!$A$2:$N$111,AB$2,FALSE),0)</f>
        <v>0</v>
      </c>
      <c r="AC182" s="14">
        <f>_xlfn.IFNA(VLOOKUP($Y182,Raw_data_Bowlers_2021!$A$2:$N$111,AC$2,FALSE),0)</f>
        <v>0</v>
      </c>
      <c r="AD182" s="14">
        <f>_xlfn.IFNA(VLOOKUP($Y182,Raw_data_Bowlers_2021!$A$2:$N$111,AD$2,FALSE),0)</f>
        <v>0</v>
      </c>
      <c r="AE182" s="14">
        <f>_xlfn.IFNA(VLOOKUP($Y182,Raw_data_Bowlers_2021!$A$2:$N$111,AE$2,FALSE),0)</f>
        <v>0</v>
      </c>
      <c r="AF182" s="14">
        <f>_xlfn.IFNA(VLOOKUP($Y182,Raw_data_Bowlers_2021!$A$2:$N$111,AF$2,FALSE),0)</f>
        <v>0</v>
      </c>
      <c r="AG182" s="14">
        <f>_xlfn.IFNA(VLOOKUP($Y182,Raw_data_Bowlers_2021!$A$2:$N$111,AG$2,FALSE),0)</f>
        <v>0</v>
      </c>
      <c r="AH182" s="14">
        <f>_xlfn.IFNA(VLOOKUP($Y182,Raw_data_Bowlers_2021!$A$2:$N$111,AH$2,FALSE),0)</f>
        <v>0</v>
      </c>
      <c r="AI182" s="14">
        <f>_xlfn.IFNA(VLOOKUP($Y182,Raw_data_Bowlers_2021!$A$2:$N$111,AI$2,FALSE),0)</f>
        <v>0</v>
      </c>
      <c r="AJ182" s="14">
        <f>_xlfn.IFNA(VLOOKUP($Y182,Raw_data_Bowlers_2021!$A$2:$N$111,AJ$2,FALSE),0)</f>
        <v>0</v>
      </c>
      <c r="AK182" s="14">
        <f>_xlfn.IFNA(VLOOKUP($Y182,Raw_data_Bowlers_2021!$A$2:$N$111,AK$2,FALSE),0)</f>
        <v>0</v>
      </c>
      <c r="AL182" s="14">
        <f>_xlfn.IFNA(VLOOKUP($Y182,Raw_data_Bowlers_2021!$A$2:$N$111,AL$2,FALSE),0)</f>
        <v>0</v>
      </c>
      <c r="AM182" s="16">
        <v>2021</v>
      </c>
      <c r="AN182" s="14">
        <f t="shared" si="2"/>
        <v>179</v>
      </c>
    </row>
    <row r="183" spans="1:40" x14ac:dyDescent="0.25">
      <c r="A183" s="43" t="s">
        <v>77</v>
      </c>
      <c r="B183" s="44">
        <v>0</v>
      </c>
      <c r="C183" s="44">
        <v>0</v>
      </c>
      <c r="D183" s="44">
        <v>0</v>
      </c>
      <c r="E183" s="44">
        <v>0</v>
      </c>
      <c r="F183" s="44">
        <v>0</v>
      </c>
      <c r="G183" s="44">
        <v>0</v>
      </c>
      <c r="H183" s="44">
        <v>0</v>
      </c>
      <c r="I183" s="44">
        <v>0</v>
      </c>
      <c r="J183" s="44">
        <v>0</v>
      </c>
      <c r="K183" s="44">
        <v>0</v>
      </c>
      <c r="L183" s="44">
        <v>0</v>
      </c>
      <c r="M183" s="44">
        <v>0</v>
      </c>
      <c r="N183" s="44">
        <v>2021</v>
      </c>
      <c r="O183" s="45">
        <v>179</v>
      </c>
      <c r="Y183" s="13" t="s">
        <v>79</v>
      </c>
      <c r="Z183" s="14">
        <f>_xlfn.IFNA(VLOOKUP($Y183,Raw_data_Bowlers_2021!$A$2:$N$111,Z$2,FALSE),0)</f>
        <v>1</v>
      </c>
      <c r="AA183" s="14">
        <f>_xlfn.IFNA(VLOOKUP($Y183,Raw_data_Bowlers_2021!$A$2:$N$111,AA$2,FALSE),0)</f>
        <v>4</v>
      </c>
      <c r="AB183" s="14">
        <f>_xlfn.IFNA(VLOOKUP($Y183,Raw_data_Bowlers_2021!$A$2:$N$111,AB$2,FALSE),0)</f>
        <v>48</v>
      </c>
      <c r="AC183" s="14">
        <f>_xlfn.IFNA(VLOOKUP($Y183,Raw_data_Bowlers_2021!$A$2:$N$111,AC$2,FALSE),0)</f>
        <v>0</v>
      </c>
      <c r="AD183" s="14">
        <f>_xlfn.IFNA(VLOOKUP($Y183,Raw_data_Bowlers_2021!$A$2:$N$111,AD$2,FALSE),0)</f>
        <v>12</v>
      </c>
      <c r="AE183" s="14">
        <f>_xlfn.IFNA(VLOOKUP($Y183,Raw_data_Bowlers_2021!$A$2:$N$111,AE$2,FALSE),0)</f>
        <v>0</v>
      </c>
      <c r="AF183" s="14">
        <f>_xlfn.IFNA(VLOOKUP($Y183,Raw_data_Bowlers_2021!$A$2:$N$111,AF$2,FALSE),0)</f>
        <v>0</v>
      </c>
      <c r="AG183" s="14">
        <f>_xlfn.IFNA(VLOOKUP($Y183,Raw_data_Bowlers_2021!$A$2:$N$111,AG$2,FALSE),0)</f>
        <v>0</v>
      </c>
      <c r="AH183" s="14">
        <f>_xlfn.IFNA(VLOOKUP($Y183,Raw_data_Bowlers_2021!$A$2:$N$111,AH$2,FALSE),0)</f>
        <v>0</v>
      </c>
      <c r="AI183" s="14" t="str">
        <f>_xlfn.IFNA(VLOOKUP($Y183,Raw_data_Bowlers_2021!$A$2:$N$111,AI$2,FALSE),0)</f>
        <v>0/48</v>
      </c>
      <c r="AJ183" s="14">
        <f>_xlfn.IFNA(VLOOKUP($Y183,Raw_data_Bowlers_2021!$A$2:$N$111,AJ$2,FALSE),0)</f>
        <v>3</v>
      </c>
      <c r="AK183" s="14">
        <f>_xlfn.IFNA(VLOOKUP($Y183,Raw_data_Bowlers_2021!$A$2:$N$111,AK$2,FALSE),0)</f>
        <v>4</v>
      </c>
      <c r="AL183" s="14">
        <f>_xlfn.IFNA(VLOOKUP($Y183,Raw_data_Bowlers_2021!$A$2:$N$111,AL$2,FALSE),0)</f>
        <v>7</v>
      </c>
      <c r="AM183" s="13">
        <v>2021</v>
      </c>
      <c r="AN183" s="14">
        <f t="shared" si="2"/>
        <v>180</v>
      </c>
    </row>
    <row r="184" spans="1:40" x14ac:dyDescent="0.25">
      <c r="A184" s="43" t="s">
        <v>79</v>
      </c>
      <c r="B184" s="44">
        <v>1</v>
      </c>
      <c r="C184" s="44">
        <v>4</v>
      </c>
      <c r="D184" s="44">
        <v>48</v>
      </c>
      <c r="E184" s="44">
        <v>0</v>
      </c>
      <c r="F184" s="44">
        <v>12</v>
      </c>
      <c r="G184" s="44">
        <v>0</v>
      </c>
      <c r="H184" s="44">
        <v>0</v>
      </c>
      <c r="I184" s="44">
        <v>0</v>
      </c>
      <c r="J184" s="44">
        <v>0</v>
      </c>
      <c r="K184" s="44">
        <v>3</v>
      </c>
      <c r="L184" s="44">
        <v>4</v>
      </c>
      <c r="M184" s="44">
        <v>7</v>
      </c>
      <c r="N184" s="44">
        <v>2021</v>
      </c>
      <c r="O184" s="45">
        <v>180</v>
      </c>
      <c r="Y184" s="16" t="s">
        <v>88</v>
      </c>
      <c r="Z184" s="14">
        <f>_xlfn.IFNA(VLOOKUP($Y184,Raw_data_Bowlers_2021!$A$2:$N$111,Z$2,FALSE),0)</f>
        <v>0</v>
      </c>
      <c r="AA184" s="14">
        <f>_xlfn.IFNA(VLOOKUP($Y184,Raw_data_Bowlers_2021!$A$2:$N$111,AA$2,FALSE),0)</f>
        <v>0</v>
      </c>
      <c r="AB184" s="14">
        <f>_xlfn.IFNA(VLOOKUP($Y184,Raw_data_Bowlers_2021!$A$2:$N$111,AB$2,FALSE),0)</f>
        <v>0</v>
      </c>
      <c r="AC184" s="14">
        <f>_xlfn.IFNA(VLOOKUP($Y184,Raw_data_Bowlers_2021!$A$2:$N$111,AC$2,FALSE),0)</f>
        <v>0</v>
      </c>
      <c r="AD184" s="14">
        <f>_xlfn.IFNA(VLOOKUP($Y184,Raw_data_Bowlers_2021!$A$2:$N$111,AD$2,FALSE),0)</f>
        <v>0</v>
      </c>
      <c r="AE184" s="14">
        <f>_xlfn.IFNA(VLOOKUP($Y184,Raw_data_Bowlers_2021!$A$2:$N$111,AE$2,FALSE),0)</f>
        <v>0</v>
      </c>
      <c r="AF184" s="14">
        <f>_xlfn.IFNA(VLOOKUP($Y184,Raw_data_Bowlers_2021!$A$2:$N$111,AF$2,FALSE),0)</f>
        <v>0</v>
      </c>
      <c r="AG184" s="14">
        <f>_xlfn.IFNA(VLOOKUP($Y184,Raw_data_Bowlers_2021!$A$2:$N$111,AG$2,FALSE),0)</f>
        <v>0</v>
      </c>
      <c r="AH184" s="14">
        <f>_xlfn.IFNA(VLOOKUP($Y184,Raw_data_Bowlers_2021!$A$2:$N$111,AH$2,FALSE),0)</f>
        <v>0</v>
      </c>
      <c r="AI184" s="14">
        <f>_xlfn.IFNA(VLOOKUP($Y184,Raw_data_Bowlers_2021!$A$2:$N$111,AI$2,FALSE),0)</f>
        <v>0</v>
      </c>
      <c r="AJ184" s="14">
        <f>_xlfn.IFNA(VLOOKUP($Y184,Raw_data_Bowlers_2021!$A$2:$N$111,AJ$2,FALSE),0)</f>
        <v>0</v>
      </c>
      <c r="AK184" s="14">
        <f>_xlfn.IFNA(VLOOKUP($Y184,Raw_data_Bowlers_2021!$A$2:$N$111,AK$2,FALSE),0)</f>
        <v>0</v>
      </c>
      <c r="AL184" s="14">
        <f>_xlfn.IFNA(VLOOKUP($Y184,Raw_data_Bowlers_2021!$A$2:$N$111,AL$2,FALSE),0)</f>
        <v>0</v>
      </c>
      <c r="AM184" s="16">
        <v>2021</v>
      </c>
      <c r="AN184" s="14">
        <f t="shared" si="2"/>
        <v>181</v>
      </c>
    </row>
    <row r="185" spans="1:40" x14ac:dyDescent="0.25">
      <c r="A185" s="43" t="s">
        <v>88</v>
      </c>
      <c r="B185" s="44">
        <v>0</v>
      </c>
      <c r="C185" s="44">
        <v>0</v>
      </c>
      <c r="D185" s="44">
        <v>0</v>
      </c>
      <c r="E185" s="44">
        <v>0</v>
      </c>
      <c r="F185" s="44">
        <v>0</v>
      </c>
      <c r="G185" s="44">
        <v>0</v>
      </c>
      <c r="H185" s="44">
        <v>0</v>
      </c>
      <c r="I185" s="44">
        <v>0</v>
      </c>
      <c r="J185" s="44">
        <v>0</v>
      </c>
      <c r="K185" s="44">
        <v>0</v>
      </c>
      <c r="L185" s="44">
        <v>0</v>
      </c>
      <c r="M185" s="44">
        <v>0</v>
      </c>
      <c r="N185" s="44">
        <v>2021</v>
      </c>
      <c r="O185" s="45">
        <v>181</v>
      </c>
      <c r="Y185" s="13" t="s">
        <v>100</v>
      </c>
      <c r="Z185" s="14">
        <f>_xlfn.IFNA(VLOOKUP($Y185,Raw_data_Bowlers_2021!$A$2:$N$111,Z$2,FALSE),0)</f>
        <v>0</v>
      </c>
      <c r="AA185" s="14">
        <f>_xlfn.IFNA(VLOOKUP($Y185,Raw_data_Bowlers_2021!$A$2:$N$111,AA$2,FALSE),0)</f>
        <v>0</v>
      </c>
      <c r="AB185" s="14">
        <f>_xlfn.IFNA(VLOOKUP($Y185,Raw_data_Bowlers_2021!$A$2:$N$111,AB$2,FALSE),0)</f>
        <v>0</v>
      </c>
      <c r="AC185" s="14">
        <f>_xlfn.IFNA(VLOOKUP($Y185,Raw_data_Bowlers_2021!$A$2:$N$111,AC$2,FALSE),0)</f>
        <v>0</v>
      </c>
      <c r="AD185" s="14">
        <f>_xlfn.IFNA(VLOOKUP($Y185,Raw_data_Bowlers_2021!$A$2:$N$111,AD$2,FALSE),0)</f>
        <v>0</v>
      </c>
      <c r="AE185" s="14">
        <f>_xlfn.IFNA(VLOOKUP($Y185,Raw_data_Bowlers_2021!$A$2:$N$111,AE$2,FALSE),0)</f>
        <v>0</v>
      </c>
      <c r="AF185" s="14">
        <f>_xlfn.IFNA(VLOOKUP($Y185,Raw_data_Bowlers_2021!$A$2:$N$111,AF$2,FALSE),0)</f>
        <v>0</v>
      </c>
      <c r="AG185" s="14">
        <f>_xlfn.IFNA(VLOOKUP($Y185,Raw_data_Bowlers_2021!$A$2:$N$111,AG$2,FALSE),0)</f>
        <v>0</v>
      </c>
      <c r="AH185" s="14">
        <f>_xlfn.IFNA(VLOOKUP($Y185,Raw_data_Bowlers_2021!$A$2:$N$111,AH$2,FALSE),0)</f>
        <v>0</v>
      </c>
      <c r="AI185" s="14">
        <f>_xlfn.IFNA(VLOOKUP($Y185,Raw_data_Bowlers_2021!$A$2:$N$111,AI$2,FALSE),0)</f>
        <v>0</v>
      </c>
      <c r="AJ185" s="14">
        <f>_xlfn.IFNA(VLOOKUP($Y185,Raw_data_Bowlers_2021!$A$2:$N$111,AJ$2,FALSE),0)</f>
        <v>0</v>
      </c>
      <c r="AK185" s="14">
        <f>_xlfn.IFNA(VLOOKUP($Y185,Raw_data_Bowlers_2021!$A$2:$N$111,AK$2,FALSE),0)</f>
        <v>0</v>
      </c>
      <c r="AL185" s="14">
        <f>_xlfn.IFNA(VLOOKUP($Y185,Raw_data_Bowlers_2021!$A$2:$N$111,AL$2,FALSE),0)</f>
        <v>0</v>
      </c>
      <c r="AM185" s="13">
        <v>2021</v>
      </c>
      <c r="AN185" s="14">
        <f t="shared" si="2"/>
        <v>182</v>
      </c>
    </row>
    <row r="186" spans="1:40" x14ac:dyDescent="0.25">
      <c r="A186" s="43" t="s">
        <v>100</v>
      </c>
      <c r="B186" s="44">
        <v>0</v>
      </c>
      <c r="C186" s="44">
        <v>0</v>
      </c>
      <c r="D186" s="44">
        <v>0</v>
      </c>
      <c r="E186" s="44">
        <v>0</v>
      </c>
      <c r="F186" s="44">
        <v>0</v>
      </c>
      <c r="G186" s="44">
        <v>0</v>
      </c>
      <c r="H186" s="44">
        <v>0</v>
      </c>
      <c r="I186" s="44">
        <v>0</v>
      </c>
      <c r="J186" s="44">
        <v>0</v>
      </c>
      <c r="K186" s="44">
        <v>0</v>
      </c>
      <c r="L186" s="44">
        <v>0</v>
      </c>
      <c r="M186" s="44">
        <v>0</v>
      </c>
      <c r="N186" s="44">
        <v>2021</v>
      </c>
      <c r="O186" s="45">
        <v>182</v>
      </c>
      <c r="Y186" s="16" t="s">
        <v>106</v>
      </c>
      <c r="Z186" s="14">
        <f>_xlfn.IFNA(VLOOKUP($Y186,Raw_data_Bowlers_2021!$A$2:$N$111,Z$2,FALSE),0)</f>
        <v>1</v>
      </c>
      <c r="AA186" s="14">
        <f>_xlfn.IFNA(VLOOKUP($Y186,Raw_data_Bowlers_2021!$A$2:$N$111,AA$2,FALSE),0)</f>
        <v>3</v>
      </c>
      <c r="AB186" s="14">
        <f>_xlfn.IFNA(VLOOKUP($Y186,Raw_data_Bowlers_2021!$A$2:$N$111,AB$2,FALSE),0)</f>
        <v>27</v>
      </c>
      <c r="AC186" s="14">
        <f>_xlfn.IFNA(VLOOKUP($Y186,Raw_data_Bowlers_2021!$A$2:$N$111,AC$2,FALSE),0)</f>
        <v>0</v>
      </c>
      <c r="AD186" s="14">
        <f>_xlfn.IFNA(VLOOKUP($Y186,Raw_data_Bowlers_2021!$A$2:$N$111,AD$2,FALSE),0)</f>
        <v>9</v>
      </c>
      <c r="AE186" s="14">
        <f>_xlfn.IFNA(VLOOKUP($Y186,Raw_data_Bowlers_2021!$A$2:$N$111,AE$2,FALSE),0)</f>
        <v>0</v>
      </c>
      <c r="AF186" s="14">
        <f>_xlfn.IFNA(VLOOKUP($Y186,Raw_data_Bowlers_2021!$A$2:$N$111,AF$2,FALSE),0)</f>
        <v>0</v>
      </c>
      <c r="AG186" s="14">
        <f>_xlfn.IFNA(VLOOKUP($Y186,Raw_data_Bowlers_2021!$A$2:$N$111,AG$2,FALSE),0)</f>
        <v>0</v>
      </c>
      <c r="AH186" s="14">
        <f>_xlfn.IFNA(VLOOKUP($Y186,Raw_data_Bowlers_2021!$A$2:$N$111,AH$2,FALSE),0)</f>
        <v>0</v>
      </c>
      <c r="AI186" s="14" t="str">
        <f>_xlfn.IFNA(VLOOKUP($Y186,Raw_data_Bowlers_2021!$A$2:$N$111,AI$2,FALSE),0)</f>
        <v>0/27</v>
      </c>
      <c r="AJ186" s="14">
        <f>_xlfn.IFNA(VLOOKUP($Y186,Raw_data_Bowlers_2021!$A$2:$N$111,AJ$2,FALSE),0)</f>
        <v>4</v>
      </c>
      <c r="AK186" s="14">
        <f>_xlfn.IFNA(VLOOKUP($Y186,Raw_data_Bowlers_2021!$A$2:$N$111,AK$2,FALSE),0)</f>
        <v>0</v>
      </c>
      <c r="AL186" s="14">
        <f>_xlfn.IFNA(VLOOKUP($Y186,Raw_data_Bowlers_2021!$A$2:$N$111,AL$2,FALSE),0)</f>
        <v>5</v>
      </c>
      <c r="AM186" s="16">
        <v>2021</v>
      </c>
      <c r="AN186" s="14">
        <f t="shared" si="2"/>
        <v>183</v>
      </c>
    </row>
    <row r="187" spans="1:40" x14ac:dyDescent="0.25">
      <c r="A187" s="43" t="s">
        <v>106</v>
      </c>
      <c r="B187" s="44">
        <v>1</v>
      </c>
      <c r="C187" s="44">
        <v>3</v>
      </c>
      <c r="D187" s="44">
        <v>27</v>
      </c>
      <c r="E187" s="44">
        <v>0</v>
      </c>
      <c r="F187" s="44">
        <v>9</v>
      </c>
      <c r="G187" s="44">
        <v>0</v>
      </c>
      <c r="H187" s="44">
        <v>0</v>
      </c>
      <c r="I187" s="44">
        <v>0</v>
      </c>
      <c r="J187" s="44">
        <v>0</v>
      </c>
      <c r="K187" s="44">
        <v>4</v>
      </c>
      <c r="L187" s="44">
        <v>0</v>
      </c>
      <c r="M187" s="44">
        <v>5</v>
      </c>
      <c r="N187" s="44">
        <v>2021</v>
      </c>
      <c r="O187" s="45">
        <v>183</v>
      </c>
      <c r="Y187" s="13" t="s">
        <v>117</v>
      </c>
      <c r="Z187" s="14">
        <f>_xlfn.IFNA(VLOOKUP($Y187,Raw_data_Bowlers_2021!$A$2:$N$111,Z$2,FALSE),0)</f>
        <v>5</v>
      </c>
      <c r="AA187" s="14">
        <f>_xlfn.IFNA(VLOOKUP($Y187,Raw_data_Bowlers_2021!$A$2:$N$111,AA$2,FALSE),0)</f>
        <v>17</v>
      </c>
      <c r="AB187" s="14">
        <f>_xlfn.IFNA(VLOOKUP($Y187,Raw_data_Bowlers_2021!$A$2:$N$111,AB$2,FALSE),0)</f>
        <v>170</v>
      </c>
      <c r="AC187" s="14">
        <f>_xlfn.IFNA(VLOOKUP($Y187,Raw_data_Bowlers_2021!$A$2:$N$111,AC$2,FALSE),0)</f>
        <v>4</v>
      </c>
      <c r="AD187" s="14">
        <f>_xlfn.IFNA(VLOOKUP($Y187,Raw_data_Bowlers_2021!$A$2:$N$111,AD$2,FALSE),0)</f>
        <v>10</v>
      </c>
      <c r="AE187" s="14">
        <f>_xlfn.IFNA(VLOOKUP($Y187,Raw_data_Bowlers_2021!$A$2:$N$111,AE$2,FALSE),0)</f>
        <v>42.5</v>
      </c>
      <c r="AF187" s="14">
        <f>_xlfn.IFNA(VLOOKUP($Y187,Raw_data_Bowlers_2021!$A$2:$N$111,AF$2,FALSE),0)</f>
        <v>25.5</v>
      </c>
      <c r="AG187" s="14">
        <f>_xlfn.IFNA(VLOOKUP($Y187,Raw_data_Bowlers_2021!$A$2:$N$111,AG$2,FALSE),0)</f>
        <v>0</v>
      </c>
      <c r="AH187" s="14">
        <f>_xlfn.IFNA(VLOOKUP($Y187,Raw_data_Bowlers_2021!$A$2:$N$111,AH$2,FALSE),0)</f>
        <v>0</v>
      </c>
      <c r="AI187" s="14">
        <f>_xlfn.IFNA(VLOOKUP($Y187,Raw_data_Bowlers_2021!$A$2:$N$111,AI$2,FALSE),0)</f>
        <v>47119</v>
      </c>
      <c r="AJ187" s="14">
        <f>_xlfn.IFNA(VLOOKUP($Y187,Raw_data_Bowlers_2021!$A$2:$N$111,AJ$2,FALSE),0)</f>
        <v>19</v>
      </c>
      <c r="AK187" s="14">
        <f>_xlfn.IFNA(VLOOKUP($Y187,Raw_data_Bowlers_2021!$A$2:$N$111,AK$2,FALSE),0)</f>
        <v>7</v>
      </c>
      <c r="AL187" s="14">
        <f>_xlfn.IFNA(VLOOKUP($Y187,Raw_data_Bowlers_2021!$A$2:$N$111,AL$2,FALSE),0)</f>
        <v>37</v>
      </c>
      <c r="AM187" s="13">
        <v>2021</v>
      </c>
      <c r="AN187" s="14">
        <f t="shared" si="2"/>
        <v>184</v>
      </c>
    </row>
    <row r="188" spans="1:40" x14ac:dyDescent="0.25">
      <c r="A188" s="43" t="s">
        <v>117</v>
      </c>
      <c r="B188" s="44">
        <v>5</v>
      </c>
      <c r="C188" s="44">
        <v>17</v>
      </c>
      <c r="D188" s="44">
        <v>170</v>
      </c>
      <c r="E188" s="44">
        <v>4</v>
      </c>
      <c r="F188" s="44">
        <v>10</v>
      </c>
      <c r="G188" s="44">
        <v>42.5</v>
      </c>
      <c r="H188" s="44">
        <v>25.5</v>
      </c>
      <c r="I188" s="44">
        <v>0</v>
      </c>
      <c r="J188" s="44">
        <v>0</v>
      </c>
      <c r="K188" s="44">
        <v>19</v>
      </c>
      <c r="L188" s="44">
        <v>7</v>
      </c>
      <c r="M188" s="44">
        <v>37</v>
      </c>
      <c r="N188" s="44">
        <v>2021</v>
      </c>
      <c r="O188" s="45">
        <v>184</v>
      </c>
      <c r="Y188" s="16" t="s">
        <v>118</v>
      </c>
      <c r="Z188" s="14">
        <f>_xlfn.IFNA(VLOOKUP($Y188,Raw_data_Bowlers_2021!$A$2:$N$111,Z$2,FALSE),0)</f>
        <v>0</v>
      </c>
      <c r="AA188" s="14">
        <f>_xlfn.IFNA(VLOOKUP($Y188,Raw_data_Bowlers_2021!$A$2:$N$111,AA$2,FALSE),0)</f>
        <v>0</v>
      </c>
      <c r="AB188" s="14">
        <f>_xlfn.IFNA(VLOOKUP($Y188,Raw_data_Bowlers_2021!$A$2:$N$111,AB$2,FALSE),0)</f>
        <v>0</v>
      </c>
      <c r="AC188" s="14">
        <f>_xlfn.IFNA(VLOOKUP($Y188,Raw_data_Bowlers_2021!$A$2:$N$111,AC$2,FALSE),0)</f>
        <v>0</v>
      </c>
      <c r="AD188" s="14">
        <f>_xlfn.IFNA(VLOOKUP($Y188,Raw_data_Bowlers_2021!$A$2:$N$111,AD$2,FALSE),0)</f>
        <v>0</v>
      </c>
      <c r="AE188" s="14">
        <f>_xlfn.IFNA(VLOOKUP($Y188,Raw_data_Bowlers_2021!$A$2:$N$111,AE$2,FALSE),0)</f>
        <v>0</v>
      </c>
      <c r="AF188" s="14">
        <f>_xlfn.IFNA(VLOOKUP($Y188,Raw_data_Bowlers_2021!$A$2:$N$111,AF$2,FALSE),0)</f>
        <v>0</v>
      </c>
      <c r="AG188" s="14">
        <f>_xlfn.IFNA(VLOOKUP($Y188,Raw_data_Bowlers_2021!$A$2:$N$111,AG$2,FALSE),0)</f>
        <v>0</v>
      </c>
      <c r="AH188" s="14">
        <f>_xlfn.IFNA(VLOOKUP($Y188,Raw_data_Bowlers_2021!$A$2:$N$111,AH$2,FALSE),0)</f>
        <v>0</v>
      </c>
      <c r="AI188" s="14">
        <f>_xlfn.IFNA(VLOOKUP($Y188,Raw_data_Bowlers_2021!$A$2:$N$111,AI$2,FALSE),0)</f>
        <v>0</v>
      </c>
      <c r="AJ188" s="14">
        <f>_xlfn.IFNA(VLOOKUP($Y188,Raw_data_Bowlers_2021!$A$2:$N$111,AJ$2,FALSE),0)</f>
        <v>0</v>
      </c>
      <c r="AK188" s="14">
        <f>_xlfn.IFNA(VLOOKUP($Y188,Raw_data_Bowlers_2021!$A$2:$N$111,AK$2,FALSE),0)</f>
        <v>0</v>
      </c>
      <c r="AL188" s="14">
        <f>_xlfn.IFNA(VLOOKUP($Y188,Raw_data_Bowlers_2021!$A$2:$N$111,AL$2,FALSE),0)</f>
        <v>0</v>
      </c>
      <c r="AM188" s="16">
        <v>2021</v>
      </c>
      <c r="AN188" s="14">
        <f t="shared" si="2"/>
        <v>185</v>
      </c>
    </row>
    <row r="189" spans="1:40" x14ac:dyDescent="0.25">
      <c r="A189" s="43" t="s">
        <v>118</v>
      </c>
      <c r="B189" s="44">
        <v>0</v>
      </c>
      <c r="C189" s="44">
        <v>0</v>
      </c>
      <c r="D189" s="44">
        <v>0</v>
      </c>
      <c r="E189" s="44">
        <v>0</v>
      </c>
      <c r="F189" s="44">
        <v>0</v>
      </c>
      <c r="G189" s="44">
        <v>0</v>
      </c>
      <c r="H189" s="44">
        <v>0</v>
      </c>
      <c r="I189" s="44">
        <v>0</v>
      </c>
      <c r="J189" s="44">
        <v>0</v>
      </c>
      <c r="K189" s="44">
        <v>0</v>
      </c>
      <c r="L189" s="44">
        <v>0</v>
      </c>
      <c r="M189" s="44">
        <v>0</v>
      </c>
      <c r="N189" s="44">
        <v>2021</v>
      </c>
      <c r="O189" s="45">
        <v>185</v>
      </c>
      <c r="Y189" s="13" t="s">
        <v>120</v>
      </c>
      <c r="Z189" s="14">
        <f>_xlfn.IFNA(VLOOKUP($Y189,Raw_data_Bowlers_2021!$A$2:$N$111,Z$2,FALSE),0)</f>
        <v>0</v>
      </c>
      <c r="AA189" s="14">
        <f>_xlfn.IFNA(VLOOKUP($Y189,Raw_data_Bowlers_2021!$A$2:$N$111,AA$2,FALSE),0)</f>
        <v>0</v>
      </c>
      <c r="AB189" s="14">
        <f>_xlfn.IFNA(VLOOKUP($Y189,Raw_data_Bowlers_2021!$A$2:$N$111,AB$2,FALSE),0)</f>
        <v>0</v>
      </c>
      <c r="AC189" s="14">
        <f>_xlfn.IFNA(VLOOKUP($Y189,Raw_data_Bowlers_2021!$A$2:$N$111,AC$2,FALSE),0)</f>
        <v>0</v>
      </c>
      <c r="AD189" s="14">
        <f>_xlfn.IFNA(VLOOKUP($Y189,Raw_data_Bowlers_2021!$A$2:$N$111,AD$2,FALSE),0)</f>
        <v>0</v>
      </c>
      <c r="AE189" s="14">
        <f>_xlfn.IFNA(VLOOKUP($Y189,Raw_data_Bowlers_2021!$A$2:$N$111,AE$2,FALSE),0)</f>
        <v>0</v>
      </c>
      <c r="AF189" s="14">
        <f>_xlfn.IFNA(VLOOKUP($Y189,Raw_data_Bowlers_2021!$A$2:$N$111,AF$2,FALSE),0)</f>
        <v>0</v>
      </c>
      <c r="AG189" s="14">
        <f>_xlfn.IFNA(VLOOKUP($Y189,Raw_data_Bowlers_2021!$A$2:$N$111,AG$2,FALSE),0)</f>
        <v>0</v>
      </c>
      <c r="AH189" s="14">
        <f>_xlfn.IFNA(VLOOKUP($Y189,Raw_data_Bowlers_2021!$A$2:$N$111,AH$2,FALSE),0)</f>
        <v>0</v>
      </c>
      <c r="AI189" s="14">
        <f>_xlfn.IFNA(VLOOKUP($Y189,Raw_data_Bowlers_2021!$A$2:$N$111,AI$2,FALSE),0)</f>
        <v>0</v>
      </c>
      <c r="AJ189" s="14">
        <f>_xlfn.IFNA(VLOOKUP($Y189,Raw_data_Bowlers_2021!$A$2:$N$111,AJ$2,FALSE),0)</f>
        <v>0</v>
      </c>
      <c r="AK189" s="14">
        <f>_xlfn.IFNA(VLOOKUP($Y189,Raw_data_Bowlers_2021!$A$2:$N$111,AK$2,FALSE),0)</f>
        <v>0</v>
      </c>
      <c r="AL189" s="14">
        <f>_xlfn.IFNA(VLOOKUP($Y189,Raw_data_Bowlers_2021!$A$2:$N$111,AL$2,FALSE),0)</f>
        <v>0</v>
      </c>
      <c r="AM189" s="13">
        <v>2021</v>
      </c>
      <c r="AN189" s="14">
        <f t="shared" si="2"/>
        <v>186</v>
      </c>
    </row>
    <row r="190" spans="1:40" x14ac:dyDescent="0.25">
      <c r="A190" s="43" t="s">
        <v>120</v>
      </c>
      <c r="B190" s="44">
        <v>0</v>
      </c>
      <c r="C190" s="44">
        <v>0</v>
      </c>
      <c r="D190" s="44">
        <v>0</v>
      </c>
      <c r="E190" s="44">
        <v>0</v>
      </c>
      <c r="F190" s="44">
        <v>0</v>
      </c>
      <c r="G190" s="44">
        <v>0</v>
      </c>
      <c r="H190" s="44">
        <v>0</v>
      </c>
      <c r="I190" s="44">
        <v>0</v>
      </c>
      <c r="J190" s="44">
        <v>0</v>
      </c>
      <c r="K190" s="44">
        <v>0</v>
      </c>
      <c r="L190" s="44">
        <v>0</v>
      </c>
      <c r="M190" s="44">
        <v>0</v>
      </c>
      <c r="N190" s="44">
        <v>2021</v>
      </c>
      <c r="O190" s="45">
        <v>186</v>
      </c>
      <c r="Y190" s="16" t="s">
        <v>121</v>
      </c>
      <c r="Z190" s="14">
        <f>_xlfn.IFNA(VLOOKUP($Y190,Raw_data_Bowlers_2021!$A$2:$N$111,Z$2,FALSE),0)</f>
        <v>0</v>
      </c>
      <c r="AA190" s="14">
        <f>_xlfn.IFNA(VLOOKUP($Y190,Raw_data_Bowlers_2021!$A$2:$N$111,AA$2,FALSE),0)</f>
        <v>0</v>
      </c>
      <c r="AB190" s="14">
        <f>_xlfn.IFNA(VLOOKUP($Y190,Raw_data_Bowlers_2021!$A$2:$N$111,AB$2,FALSE),0)</f>
        <v>0</v>
      </c>
      <c r="AC190" s="14">
        <f>_xlfn.IFNA(VLOOKUP($Y190,Raw_data_Bowlers_2021!$A$2:$N$111,AC$2,FALSE),0)</f>
        <v>0</v>
      </c>
      <c r="AD190" s="14">
        <f>_xlfn.IFNA(VLOOKUP($Y190,Raw_data_Bowlers_2021!$A$2:$N$111,AD$2,FALSE),0)</f>
        <v>0</v>
      </c>
      <c r="AE190" s="14">
        <f>_xlfn.IFNA(VLOOKUP($Y190,Raw_data_Bowlers_2021!$A$2:$N$111,AE$2,FALSE),0)</f>
        <v>0</v>
      </c>
      <c r="AF190" s="14">
        <f>_xlfn.IFNA(VLOOKUP($Y190,Raw_data_Bowlers_2021!$A$2:$N$111,AF$2,FALSE),0)</f>
        <v>0</v>
      </c>
      <c r="AG190" s="14">
        <f>_xlfn.IFNA(VLOOKUP($Y190,Raw_data_Bowlers_2021!$A$2:$N$111,AG$2,FALSE),0)</f>
        <v>0</v>
      </c>
      <c r="AH190" s="14">
        <f>_xlfn.IFNA(VLOOKUP($Y190,Raw_data_Bowlers_2021!$A$2:$N$111,AH$2,FALSE),0)</f>
        <v>0</v>
      </c>
      <c r="AI190" s="14">
        <f>_xlfn.IFNA(VLOOKUP($Y190,Raw_data_Bowlers_2021!$A$2:$N$111,AI$2,FALSE),0)</f>
        <v>0</v>
      </c>
      <c r="AJ190" s="14">
        <f>_xlfn.IFNA(VLOOKUP($Y190,Raw_data_Bowlers_2021!$A$2:$N$111,AJ$2,FALSE),0)</f>
        <v>0</v>
      </c>
      <c r="AK190" s="14">
        <f>_xlfn.IFNA(VLOOKUP($Y190,Raw_data_Bowlers_2021!$A$2:$N$111,AK$2,FALSE),0)</f>
        <v>0</v>
      </c>
      <c r="AL190" s="14">
        <f>_xlfn.IFNA(VLOOKUP($Y190,Raw_data_Bowlers_2021!$A$2:$N$111,AL$2,FALSE),0)</f>
        <v>0</v>
      </c>
      <c r="AM190" s="16">
        <v>2021</v>
      </c>
      <c r="AN190" s="14">
        <f t="shared" si="2"/>
        <v>187</v>
      </c>
    </row>
    <row r="191" spans="1:40" x14ac:dyDescent="0.25">
      <c r="A191" s="43" t="s">
        <v>121</v>
      </c>
      <c r="B191" s="44">
        <v>0</v>
      </c>
      <c r="C191" s="44">
        <v>0</v>
      </c>
      <c r="D191" s="44">
        <v>0</v>
      </c>
      <c r="E191" s="44">
        <v>0</v>
      </c>
      <c r="F191" s="44">
        <v>0</v>
      </c>
      <c r="G191" s="44">
        <v>0</v>
      </c>
      <c r="H191" s="44">
        <v>0</v>
      </c>
      <c r="I191" s="44">
        <v>0</v>
      </c>
      <c r="J191" s="44">
        <v>0</v>
      </c>
      <c r="K191" s="44">
        <v>0</v>
      </c>
      <c r="L191" s="44">
        <v>0</v>
      </c>
      <c r="M191" s="44">
        <v>0</v>
      </c>
      <c r="N191" s="44">
        <v>2021</v>
      </c>
      <c r="O191" s="45">
        <v>187</v>
      </c>
      <c r="Y191" s="13" t="s">
        <v>122</v>
      </c>
      <c r="Z191" s="14">
        <f>_xlfn.IFNA(VLOOKUP($Y191,Raw_data_Bowlers_2021!$A$2:$N$111,Z$2,FALSE),0)</f>
        <v>1</v>
      </c>
      <c r="AA191" s="14">
        <f>_xlfn.IFNA(VLOOKUP($Y191,Raw_data_Bowlers_2021!$A$2:$N$111,AA$2,FALSE),0)</f>
        <v>4</v>
      </c>
      <c r="AB191" s="14">
        <f>_xlfn.IFNA(VLOOKUP($Y191,Raw_data_Bowlers_2021!$A$2:$N$111,AB$2,FALSE),0)</f>
        <v>39</v>
      </c>
      <c r="AC191" s="14">
        <f>_xlfn.IFNA(VLOOKUP($Y191,Raw_data_Bowlers_2021!$A$2:$N$111,AC$2,FALSE),0)</f>
        <v>0</v>
      </c>
      <c r="AD191" s="14">
        <f>_xlfn.IFNA(VLOOKUP($Y191,Raw_data_Bowlers_2021!$A$2:$N$111,AD$2,FALSE),0)</f>
        <v>9.75</v>
      </c>
      <c r="AE191" s="14">
        <f>_xlfn.IFNA(VLOOKUP($Y191,Raw_data_Bowlers_2021!$A$2:$N$111,AE$2,FALSE),0)</f>
        <v>0</v>
      </c>
      <c r="AF191" s="14">
        <f>_xlfn.IFNA(VLOOKUP($Y191,Raw_data_Bowlers_2021!$A$2:$N$111,AF$2,FALSE),0)</f>
        <v>0</v>
      </c>
      <c r="AG191" s="14">
        <f>_xlfn.IFNA(VLOOKUP($Y191,Raw_data_Bowlers_2021!$A$2:$N$111,AG$2,FALSE),0)</f>
        <v>0</v>
      </c>
      <c r="AH191" s="14">
        <f>_xlfn.IFNA(VLOOKUP($Y191,Raw_data_Bowlers_2021!$A$2:$N$111,AH$2,FALSE),0)</f>
        <v>0</v>
      </c>
      <c r="AI191" s="14" t="str">
        <f>_xlfn.IFNA(VLOOKUP($Y191,Raw_data_Bowlers_2021!$A$2:$N$111,AI$2,FALSE),0)</f>
        <v>0/39</v>
      </c>
      <c r="AJ191" s="14">
        <f>_xlfn.IFNA(VLOOKUP($Y191,Raw_data_Bowlers_2021!$A$2:$N$111,AJ$2,FALSE),0)</f>
        <v>5</v>
      </c>
      <c r="AK191" s="14">
        <f>_xlfn.IFNA(VLOOKUP($Y191,Raw_data_Bowlers_2021!$A$2:$N$111,AK$2,FALSE),0)</f>
        <v>1</v>
      </c>
      <c r="AL191" s="14">
        <f>_xlfn.IFNA(VLOOKUP($Y191,Raw_data_Bowlers_2021!$A$2:$N$111,AL$2,FALSE),0)</f>
        <v>7</v>
      </c>
      <c r="AM191" s="13">
        <v>2021</v>
      </c>
      <c r="AN191" s="14">
        <f t="shared" si="2"/>
        <v>188</v>
      </c>
    </row>
    <row r="192" spans="1:40" x14ac:dyDescent="0.25">
      <c r="A192" s="43" t="s">
        <v>122</v>
      </c>
      <c r="B192" s="44">
        <v>1</v>
      </c>
      <c r="C192" s="44">
        <v>4</v>
      </c>
      <c r="D192" s="44">
        <v>39</v>
      </c>
      <c r="E192" s="44">
        <v>0</v>
      </c>
      <c r="F192" s="44">
        <v>9.75</v>
      </c>
      <c r="G192" s="44">
        <v>0</v>
      </c>
      <c r="H192" s="44">
        <v>0</v>
      </c>
      <c r="I192" s="44">
        <v>0</v>
      </c>
      <c r="J192" s="44">
        <v>0</v>
      </c>
      <c r="K192" s="44">
        <v>5</v>
      </c>
      <c r="L192" s="44">
        <v>1</v>
      </c>
      <c r="M192" s="44">
        <v>7</v>
      </c>
      <c r="N192" s="44">
        <v>2021</v>
      </c>
      <c r="O192" s="45">
        <v>188</v>
      </c>
      <c r="Y192" s="16" t="s">
        <v>129</v>
      </c>
      <c r="Z192" s="14">
        <f>_xlfn.IFNA(VLOOKUP($Y192,Raw_data_Bowlers_2021!$A$2:$N$111,Z$2,FALSE),0)</f>
        <v>0</v>
      </c>
      <c r="AA192" s="14">
        <f>_xlfn.IFNA(VLOOKUP($Y192,Raw_data_Bowlers_2021!$A$2:$N$111,AA$2,FALSE),0)</f>
        <v>0</v>
      </c>
      <c r="AB192" s="14">
        <f>_xlfn.IFNA(VLOOKUP($Y192,Raw_data_Bowlers_2021!$A$2:$N$111,AB$2,FALSE),0)</f>
        <v>0</v>
      </c>
      <c r="AC192" s="14">
        <f>_xlfn.IFNA(VLOOKUP($Y192,Raw_data_Bowlers_2021!$A$2:$N$111,AC$2,FALSE),0)</f>
        <v>0</v>
      </c>
      <c r="AD192" s="14">
        <f>_xlfn.IFNA(VLOOKUP($Y192,Raw_data_Bowlers_2021!$A$2:$N$111,AD$2,FALSE),0)</f>
        <v>0</v>
      </c>
      <c r="AE192" s="14">
        <f>_xlfn.IFNA(VLOOKUP($Y192,Raw_data_Bowlers_2021!$A$2:$N$111,AE$2,FALSE),0)</f>
        <v>0</v>
      </c>
      <c r="AF192" s="14">
        <f>_xlfn.IFNA(VLOOKUP($Y192,Raw_data_Bowlers_2021!$A$2:$N$111,AF$2,FALSE),0)</f>
        <v>0</v>
      </c>
      <c r="AG192" s="14">
        <f>_xlfn.IFNA(VLOOKUP($Y192,Raw_data_Bowlers_2021!$A$2:$N$111,AG$2,FALSE),0)</f>
        <v>0</v>
      </c>
      <c r="AH192" s="14">
        <f>_xlfn.IFNA(VLOOKUP($Y192,Raw_data_Bowlers_2021!$A$2:$N$111,AH$2,FALSE),0)</f>
        <v>0</v>
      </c>
      <c r="AI192" s="14">
        <f>_xlfn.IFNA(VLOOKUP($Y192,Raw_data_Bowlers_2021!$A$2:$N$111,AI$2,FALSE),0)</f>
        <v>0</v>
      </c>
      <c r="AJ192" s="14">
        <f>_xlfn.IFNA(VLOOKUP($Y192,Raw_data_Bowlers_2021!$A$2:$N$111,AJ$2,FALSE),0)</f>
        <v>0</v>
      </c>
      <c r="AK192" s="14">
        <f>_xlfn.IFNA(VLOOKUP($Y192,Raw_data_Bowlers_2021!$A$2:$N$111,AK$2,FALSE),0)</f>
        <v>0</v>
      </c>
      <c r="AL192" s="14">
        <f>_xlfn.IFNA(VLOOKUP($Y192,Raw_data_Bowlers_2021!$A$2:$N$111,AL$2,FALSE),0)</f>
        <v>0</v>
      </c>
      <c r="AM192" s="16">
        <v>2021</v>
      </c>
      <c r="AN192" s="14">
        <f t="shared" si="2"/>
        <v>189</v>
      </c>
    </row>
    <row r="193" spans="1:40" x14ac:dyDescent="0.25">
      <c r="A193" s="43" t="s">
        <v>129</v>
      </c>
      <c r="B193" s="44">
        <v>0</v>
      </c>
      <c r="C193" s="44">
        <v>0</v>
      </c>
      <c r="D193" s="44">
        <v>0</v>
      </c>
      <c r="E193" s="44">
        <v>0</v>
      </c>
      <c r="F193" s="44">
        <v>0</v>
      </c>
      <c r="G193" s="44">
        <v>0</v>
      </c>
      <c r="H193" s="44">
        <v>0</v>
      </c>
      <c r="I193" s="44">
        <v>0</v>
      </c>
      <c r="J193" s="44">
        <v>0</v>
      </c>
      <c r="K193" s="44">
        <v>0</v>
      </c>
      <c r="L193" s="44">
        <v>0</v>
      </c>
      <c r="M193" s="44">
        <v>0</v>
      </c>
      <c r="N193" s="44">
        <v>2021</v>
      </c>
      <c r="O193" s="45">
        <v>189</v>
      </c>
      <c r="Y193" s="13" t="s">
        <v>133</v>
      </c>
      <c r="Z193" s="14">
        <f>_xlfn.IFNA(VLOOKUP($Y193,Raw_data_Bowlers_2021!$A$2:$N$111,Z$2,FALSE),0)</f>
        <v>0</v>
      </c>
      <c r="AA193" s="14">
        <f>_xlfn.IFNA(VLOOKUP($Y193,Raw_data_Bowlers_2021!$A$2:$N$111,AA$2,FALSE),0)</f>
        <v>0</v>
      </c>
      <c r="AB193" s="14">
        <f>_xlfn.IFNA(VLOOKUP($Y193,Raw_data_Bowlers_2021!$A$2:$N$111,AB$2,FALSE),0)</f>
        <v>0</v>
      </c>
      <c r="AC193" s="14">
        <f>_xlfn.IFNA(VLOOKUP($Y193,Raw_data_Bowlers_2021!$A$2:$N$111,AC$2,FALSE),0)</f>
        <v>0</v>
      </c>
      <c r="AD193" s="14">
        <f>_xlfn.IFNA(VLOOKUP($Y193,Raw_data_Bowlers_2021!$A$2:$N$111,AD$2,FALSE),0)</f>
        <v>0</v>
      </c>
      <c r="AE193" s="14">
        <f>_xlfn.IFNA(VLOOKUP($Y193,Raw_data_Bowlers_2021!$A$2:$N$111,AE$2,FALSE),0)</f>
        <v>0</v>
      </c>
      <c r="AF193" s="14">
        <f>_xlfn.IFNA(VLOOKUP($Y193,Raw_data_Bowlers_2021!$A$2:$N$111,AF$2,FALSE),0)</f>
        <v>0</v>
      </c>
      <c r="AG193" s="14">
        <f>_xlfn.IFNA(VLOOKUP($Y193,Raw_data_Bowlers_2021!$A$2:$N$111,AG$2,FALSE),0)</f>
        <v>0</v>
      </c>
      <c r="AH193" s="14">
        <f>_xlfn.IFNA(VLOOKUP($Y193,Raw_data_Bowlers_2021!$A$2:$N$111,AH$2,FALSE),0)</f>
        <v>0</v>
      </c>
      <c r="AI193" s="14">
        <f>_xlfn.IFNA(VLOOKUP($Y193,Raw_data_Bowlers_2021!$A$2:$N$111,AI$2,FALSE),0)</f>
        <v>0</v>
      </c>
      <c r="AJ193" s="14">
        <f>_xlfn.IFNA(VLOOKUP($Y193,Raw_data_Bowlers_2021!$A$2:$N$111,AJ$2,FALSE),0)</f>
        <v>0</v>
      </c>
      <c r="AK193" s="14">
        <f>_xlfn.IFNA(VLOOKUP($Y193,Raw_data_Bowlers_2021!$A$2:$N$111,AK$2,FALSE),0)</f>
        <v>0</v>
      </c>
      <c r="AL193" s="14">
        <f>_xlfn.IFNA(VLOOKUP($Y193,Raw_data_Bowlers_2021!$A$2:$N$111,AL$2,FALSE),0)</f>
        <v>0</v>
      </c>
      <c r="AM193" s="13">
        <v>2021</v>
      </c>
      <c r="AN193" s="14">
        <f t="shared" si="2"/>
        <v>190</v>
      </c>
    </row>
    <row r="194" spans="1:40" x14ac:dyDescent="0.25">
      <c r="A194" s="43" t="s">
        <v>133</v>
      </c>
      <c r="B194" s="44">
        <v>0</v>
      </c>
      <c r="C194" s="44">
        <v>0</v>
      </c>
      <c r="D194" s="44">
        <v>0</v>
      </c>
      <c r="E194" s="44">
        <v>0</v>
      </c>
      <c r="F194" s="44">
        <v>0</v>
      </c>
      <c r="G194" s="44">
        <v>0</v>
      </c>
      <c r="H194" s="44">
        <v>0</v>
      </c>
      <c r="I194" s="44">
        <v>0</v>
      </c>
      <c r="J194" s="44">
        <v>0</v>
      </c>
      <c r="K194" s="44">
        <v>0</v>
      </c>
      <c r="L194" s="44">
        <v>0</v>
      </c>
      <c r="M194" s="44">
        <v>0</v>
      </c>
      <c r="N194" s="44">
        <v>2021</v>
      </c>
      <c r="O194" s="45">
        <v>190</v>
      </c>
      <c r="Y194" s="16" t="s">
        <v>135</v>
      </c>
      <c r="Z194" s="14">
        <f>_xlfn.IFNA(VLOOKUP($Y194,Raw_data_Bowlers_2021!$A$2:$N$111,Z$2,FALSE),0)</f>
        <v>1</v>
      </c>
      <c r="AA194" s="14">
        <f>_xlfn.IFNA(VLOOKUP($Y194,Raw_data_Bowlers_2021!$A$2:$N$111,AA$2,FALSE),0)</f>
        <v>3</v>
      </c>
      <c r="AB194" s="14">
        <f>_xlfn.IFNA(VLOOKUP($Y194,Raw_data_Bowlers_2021!$A$2:$N$111,AB$2,FALSE),0)</f>
        <v>26</v>
      </c>
      <c r="AC194" s="14">
        <f>_xlfn.IFNA(VLOOKUP($Y194,Raw_data_Bowlers_2021!$A$2:$N$111,AC$2,FALSE),0)</f>
        <v>0</v>
      </c>
      <c r="AD194" s="14">
        <f>_xlfn.IFNA(VLOOKUP($Y194,Raw_data_Bowlers_2021!$A$2:$N$111,AD$2,FALSE),0)</f>
        <v>8.67</v>
      </c>
      <c r="AE194" s="14">
        <f>_xlfn.IFNA(VLOOKUP($Y194,Raw_data_Bowlers_2021!$A$2:$N$111,AE$2,FALSE),0)</f>
        <v>0</v>
      </c>
      <c r="AF194" s="14">
        <f>_xlfn.IFNA(VLOOKUP($Y194,Raw_data_Bowlers_2021!$A$2:$N$111,AF$2,FALSE),0)</f>
        <v>0</v>
      </c>
      <c r="AG194" s="14">
        <f>_xlfn.IFNA(VLOOKUP($Y194,Raw_data_Bowlers_2021!$A$2:$N$111,AG$2,FALSE),0)</f>
        <v>0</v>
      </c>
      <c r="AH194" s="14">
        <f>_xlfn.IFNA(VLOOKUP($Y194,Raw_data_Bowlers_2021!$A$2:$N$111,AH$2,FALSE),0)</f>
        <v>0</v>
      </c>
      <c r="AI194" s="14" t="str">
        <f>_xlfn.IFNA(VLOOKUP($Y194,Raw_data_Bowlers_2021!$A$2:$N$111,AI$2,FALSE),0)</f>
        <v>0/26</v>
      </c>
      <c r="AJ194" s="14">
        <f>_xlfn.IFNA(VLOOKUP($Y194,Raw_data_Bowlers_2021!$A$2:$N$111,AJ$2,FALSE),0)</f>
        <v>2</v>
      </c>
      <c r="AK194" s="14">
        <f>_xlfn.IFNA(VLOOKUP($Y194,Raw_data_Bowlers_2021!$A$2:$N$111,AK$2,FALSE),0)</f>
        <v>1</v>
      </c>
      <c r="AL194" s="14">
        <f>_xlfn.IFNA(VLOOKUP($Y194,Raw_data_Bowlers_2021!$A$2:$N$111,AL$2,FALSE),0)</f>
        <v>4</v>
      </c>
      <c r="AM194" s="16">
        <v>2021</v>
      </c>
      <c r="AN194" s="14">
        <f t="shared" si="2"/>
        <v>191</v>
      </c>
    </row>
    <row r="195" spans="1:40" x14ac:dyDescent="0.25">
      <c r="A195" s="43" t="s">
        <v>135</v>
      </c>
      <c r="B195" s="44">
        <v>1</v>
      </c>
      <c r="C195" s="44">
        <v>3</v>
      </c>
      <c r="D195" s="44">
        <v>26</v>
      </c>
      <c r="E195" s="44">
        <v>0</v>
      </c>
      <c r="F195" s="44">
        <v>8.67</v>
      </c>
      <c r="G195" s="44">
        <v>0</v>
      </c>
      <c r="H195" s="44">
        <v>0</v>
      </c>
      <c r="I195" s="44">
        <v>0</v>
      </c>
      <c r="J195" s="44">
        <v>0</v>
      </c>
      <c r="K195" s="44">
        <v>2</v>
      </c>
      <c r="L195" s="44">
        <v>1</v>
      </c>
      <c r="M195" s="44">
        <v>4</v>
      </c>
      <c r="N195" s="44">
        <v>2021</v>
      </c>
      <c r="O195" s="45">
        <v>191</v>
      </c>
      <c r="Y195" s="13" t="s">
        <v>139</v>
      </c>
      <c r="Z195" s="14">
        <f>_xlfn.IFNA(VLOOKUP($Y195,Raw_data_Bowlers_2021!$A$2:$N$111,Z$2,FALSE),0)</f>
        <v>0</v>
      </c>
      <c r="AA195" s="14">
        <f>_xlfn.IFNA(VLOOKUP($Y195,Raw_data_Bowlers_2021!$A$2:$N$111,AA$2,FALSE),0)</f>
        <v>0</v>
      </c>
      <c r="AB195" s="14">
        <f>_xlfn.IFNA(VLOOKUP($Y195,Raw_data_Bowlers_2021!$A$2:$N$111,AB$2,FALSE),0)</f>
        <v>0</v>
      </c>
      <c r="AC195" s="14">
        <f>_xlfn.IFNA(VLOOKUP($Y195,Raw_data_Bowlers_2021!$A$2:$N$111,AC$2,FALSE),0)</f>
        <v>0</v>
      </c>
      <c r="AD195" s="14">
        <f>_xlfn.IFNA(VLOOKUP($Y195,Raw_data_Bowlers_2021!$A$2:$N$111,AD$2,FALSE),0)</f>
        <v>0</v>
      </c>
      <c r="AE195" s="14">
        <f>_xlfn.IFNA(VLOOKUP($Y195,Raw_data_Bowlers_2021!$A$2:$N$111,AE$2,FALSE),0)</f>
        <v>0</v>
      </c>
      <c r="AF195" s="14">
        <f>_xlfn.IFNA(VLOOKUP($Y195,Raw_data_Bowlers_2021!$A$2:$N$111,AF$2,FALSE),0)</f>
        <v>0</v>
      </c>
      <c r="AG195" s="14">
        <f>_xlfn.IFNA(VLOOKUP($Y195,Raw_data_Bowlers_2021!$A$2:$N$111,AG$2,FALSE),0)</f>
        <v>0</v>
      </c>
      <c r="AH195" s="14">
        <f>_xlfn.IFNA(VLOOKUP($Y195,Raw_data_Bowlers_2021!$A$2:$N$111,AH$2,FALSE),0)</f>
        <v>0</v>
      </c>
      <c r="AI195" s="14">
        <f>_xlfn.IFNA(VLOOKUP($Y195,Raw_data_Bowlers_2021!$A$2:$N$111,AI$2,FALSE),0)</f>
        <v>0</v>
      </c>
      <c r="AJ195" s="14">
        <f>_xlfn.IFNA(VLOOKUP($Y195,Raw_data_Bowlers_2021!$A$2:$N$111,AJ$2,FALSE),0)</f>
        <v>0</v>
      </c>
      <c r="AK195" s="14">
        <f>_xlfn.IFNA(VLOOKUP($Y195,Raw_data_Bowlers_2021!$A$2:$N$111,AK$2,FALSE),0)</f>
        <v>0</v>
      </c>
      <c r="AL195" s="14">
        <f>_xlfn.IFNA(VLOOKUP($Y195,Raw_data_Bowlers_2021!$A$2:$N$111,AL$2,FALSE),0)</f>
        <v>0</v>
      </c>
      <c r="AM195" s="13">
        <v>2021</v>
      </c>
      <c r="AN195" s="14">
        <f t="shared" si="2"/>
        <v>192</v>
      </c>
    </row>
    <row r="196" spans="1:40" x14ac:dyDescent="0.25">
      <c r="A196" s="43" t="s">
        <v>139</v>
      </c>
      <c r="B196" s="44">
        <v>0</v>
      </c>
      <c r="C196" s="44">
        <v>0</v>
      </c>
      <c r="D196" s="44">
        <v>0</v>
      </c>
      <c r="E196" s="44">
        <v>0</v>
      </c>
      <c r="F196" s="44">
        <v>0</v>
      </c>
      <c r="G196" s="44">
        <v>0</v>
      </c>
      <c r="H196" s="44">
        <v>0</v>
      </c>
      <c r="I196" s="44">
        <v>0</v>
      </c>
      <c r="J196" s="44">
        <v>0</v>
      </c>
      <c r="K196" s="44">
        <v>0</v>
      </c>
      <c r="L196" s="44">
        <v>0</v>
      </c>
      <c r="M196" s="44">
        <v>0</v>
      </c>
      <c r="N196" s="44">
        <v>2021</v>
      </c>
      <c r="O196" s="45">
        <v>192</v>
      </c>
      <c r="Y196" s="16" t="s">
        <v>146</v>
      </c>
      <c r="Z196" s="14">
        <f>_xlfn.IFNA(VLOOKUP($Y196,Raw_data_Bowlers_2021!$A$2:$N$111,Z$2,FALSE),0)</f>
        <v>0</v>
      </c>
      <c r="AA196" s="14">
        <f>_xlfn.IFNA(VLOOKUP($Y196,Raw_data_Bowlers_2021!$A$2:$N$111,AA$2,FALSE),0)</f>
        <v>0</v>
      </c>
      <c r="AB196" s="14">
        <f>_xlfn.IFNA(VLOOKUP($Y196,Raw_data_Bowlers_2021!$A$2:$N$111,AB$2,FALSE),0)</f>
        <v>0</v>
      </c>
      <c r="AC196" s="14">
        <f>_xlfn.IFNA(VLOOKUP($Y196,Raw_data_Bowlers_2021!$A$2:$N$111,AC$2,FALSE),0)</f>
        <v>0</v>
      </c>
      <c r="AD196" s="14">
        <f>_xlfn.IFNA(VLOOKUP($Y196,Raw_data_Bowlers_2021!$A$2:$N$111,AD$2,FALSE),0)</f>
        <v>0</v>
      </c>
      <c r="AE196" s="14">
        <f>_xlfn.IFNA(VLOOKUP($Y196,Raw_data_Bowlers_2021!$A$2:$N$111,AE$2,FALSE),0)</f>
        <v>0</v>
      </c>
      <c r="AF196" s="14">
        <f>_xlfn.IFNA(VLOOKUP($Y196,Raw_data_Bowlers_2021!$A$2:$N$111,AF$2,FALSE),0)</f>
        <v>0</v>
      </c>
      <c r="AG196" s="14">
        <f>_xlfn.IFNA(VLOOKUP($Y196,Raw_data_Bowlers_2021!$A$2:$N$111,AG$2,FALSE),0)</f>
        <v>0</v>
      </c>
      <c r="AH196" s="14">
        <f>_xlfn.IFNA(VLOOKUP($Y196,Raw_data_Bowlers_2021!$A$2:$N$111,AH$2,FALSE),0)</f>
        <v>0</v>
      </c>
      <c r="AI196" s="14">
        <f>_xlfn.IFNA(VLOOKUP($Y196,Raw_data_Bowlers_2021!$A$2:$N$111,AI$2,FALSE),0)</f>
        <v>0</v>
      </c>
      <c r="AJ196" s="14">
        <f>_xlfn.IFNA(VLOOKUP($Y196,Raw_data_Bowlers_2021!$A$2:$N$111,AJ$2,FALSE),0)</f>
        <v>0</v>
      </c>
      <c r="AK196" s="14">
        <f>_xlfn.IFNA(VLOOKUP($Y196,Raw_data_Bowlers_2021!$A$2:$N$111,AK$2,FALSE),0)</f>
        <v>0</v>
      </c>
      <c r="AL196" s="14">
        <f>_xlfn.IFNA(VLOOKUP($Y196,Raw_data_Bowlers_2021!$A$2:$N$111,AL$2,FALSE),0)</f>
        <v>0</v>
      </c>
      <c r="AM196" s="16">
        <v>2021</v>
      </c>
      <c r="AN196" s="14">
        <f t="shared" si="2"/>
        <v>193</v>
      </c>
    </row>
    <row r="197" spans="1:40" x14ac:dyDescent="0.25">
      <c r="A197" s="43" t="s">
        <v>146</v>
      </c>
      <c r="B197" s="44">
        <v>0</v>
      </c>
      <c r="C197" s="44">
        <v>0</v>
      </c>
      <c r="D197" s="44">
        <v>0</v>
      </c>
      <c r="E197" s="44">
        <v>0</v>
      </c>
      <c r="F197" s="44">
        <v>0</v>
      </c>
      <c r="G197" s="44">
        <v>0</v>
      </c>
      <c r="H197" s="44">
        <v>0</v>
      </c>
      <c r="I197" s="44">
        <v>0</v>
      </c>
      <c r="J197" s="44">
        <v>0</v>
      </c>
      <c r="K197" s="44">
        <v>0</v>
      </c>
      <c r="L197" s="44">
        <v>0</v>
      </c>
      <c r="M197" s="44">
        <v>0</v>
      </c>
      <c r="N197" s="44">
        <v>2021</v>
      </c>
      <c r="O197" s="45">
        <v>193</v>
      </c>
      <c r="Y197" s="13" t="s">
        <v>154</v>
      </c>
      <c r="Z197" s="14">
        <f>_xlfn.IFNA(VLOOKUP($Y197,Raw_data_Bowlers_2021!$A$2:$N$111,Z$2,FALSE),0)</f>
        <v>1</v>
      </c>
      <c r="AA197" s="14">
        <f>_xlfn.IFNA(VLOOKUP($Y197,Raw_data_Bowlers_2021!$A$2:$N$111,AA$2,FALSE),0)</f>
        <v>3</v>
      </c>
      <c r="AB197" s="14">
        <f>_xlfn.IFNA(VLOOKUP($Y197,Raw_data_Bowlers_2021!$A$2:$N$111,AB$2,FALSE),0)</f>
        <v>29</v>
      </c>
      <c r="AC197" s="14">
        <f>_xlfn.IFNA(VLOOKUP($Y197,Raw_data_Bowlers_2021!$A$2:$N$111,AC$2,FALSE),0)</f>
        <v>1</v>
      </c>
      <c r="AD197" s="14">
        <f>_xlfn.IFNA(VLOOKUP($Y197,Raw_data_Bowlers_2021!$A$2:$N$111,AD$2,FALSE),0)</f>
        <v>9.67</v>
      </c>
      <c r="AE197" s="14">
        <f>_xlfn.IFNA(VLOOKUP($Y197,Raw_data_Bowlers_2021!$A$2:$N$111,AE$2,FALSE),0)</f>
        <v>29</v>
      </c>
      <c r="AF197" s="14">
        <f>_xlfn.IFNA(VLOOKUP($Y197,Raw_data_Bowlers_2021!$A$2:$N$111,AF$2,FALSE),0)</f>
        <v>18</v>
      </c>
      <c r="AG197" s="14">
        <f>_xlfn.IFNA(VLOOKUP($Y197,Raw_data_Bowlers_2021!$A$2:$N$111,AG$2,FALSE),0)</f>
        <v>0</v>
      </c>
      <c r="AH197" s="14">
        <f>_xlfn.IFNA(VLOOKUP($Y197,Raw_data_Bowlers_2021!$A$2:$N$111,AH$2,FALSE),0)</f>
        <v>0</v>
      </c>
      <c r="AI197" s="14">
        <f>_xlfn.IFNA(VLOOKUP($Y197,Raw_data_Bowlers_2021!$A$2:$N$111,AI$2,FALSE),0)</f>
        <v>47119</v>
      </c>
      <c r="AJ197" s="14">
        <f>_xlfn.IFNA(VLOOKUP($Y197,Raw_data_Bowlers_2021!$A$2:$N$111,AJ$2,FALSE),0)</f>
        <v>5</v>
      </c>
      <c r="AK197" s="14">
        <f>_xlfn.IFNA(VLOOKUP($Y197,Raw_data_Bowlers_2021!$A$2:$N$111,AK$2,FALSE),0)</f>
        <v>0</v>
      </c>
      <c r="AL197" s="14">
        <f>_xlfn.IFNA(VLOOKUP($Y197,Raw_data_Bowlers_2021!$A$2:$N$111,AL$2,FALSE),0)</f>
        <v>5</v>
      </c>
      <c r="AM197" s="13">
        <v>2021</v>
      </c>
      <c r="AN197" s="14">
        <f t="shared" si="2"/>
        <v>194</v>
      </c>
    </row>
    <row r="198" spans="1:40" x14ac:dyDescent="0.25">
      <c r="A198" s="43" t="s">
        <v>154</v>
      </c>
      <c r="B198" s="44">
        <v>1</v>
      </c>
      <c r="C198" s="44">
        <v>3</v>
      </c>
      <c r="D198" s="44">
        <v>29</v>
      </c>
      <c r="E198" s="44">
        <v>1</v>
      </c>
      <c r="F198" s="44">
        <v>9.67</v>
      </c>
      <c r="G198" s="44">
        <v>29</v>
      </c>
      <c r="H198" s="44">
        <v>18</v>
      </c>
      <c r="I198" s="44">
        <v>0</v>
      </c>
      <c r="J198" s="44">
        <v>0</v>
      </c>
      <c r="K198" s="44">
        <v>5</v>
      </c>
      <c r="L198" s="44">
        <v>0</v>
      </c>
      <c r="M198" s="44">
        <v>5</v>
      </c>
      <c r="N198" s="44">
        <v>2021</v>
      </c>
      <c r="O198" s="45">
        <v>194</v>
      </c>
      <c r="Y198" s="16" t="s">
        <v>157</v>
      </c>
      <c r="Z198" s="14">
        <f>_xlfn.IFNA(VLOOKUP($Y198,Raw_data_Bowlers_2021!$A$2:$N$111,Z$2,FALSE),0)</f>
        <v>0</v>
      </c>
      <c r="AA198" s="14">
        <f>_xlfn.IFNA(VLOOKUP($Y198,Raw_data_Bowlers_2021!$A$2:$N$111,AA$2,FALSE),0)</f>
        <v>0</v>
      </c>
      <c r="AB198" s="14">
        <f>_xlfn.IFNA(VLOOKUP($Y198,Raw_data_Bowlers_2021!$A$2:$N$111,AB$2,FALSE),0)</f>
        <v>0</v>
      </c>
      <c r="AC198" s="14">
        <f>_xlfn.IFNA(VLOOKUP($Y198,Raw_data_Bowlers_2021!$A$2:$N$111,AC$2,FALSE),0)</f>
        <v>0</v>
      </c>
      <c r="AD198" s="14">
        <f>_xlfn.IFNA(VLOOKUP($Y198,Raw_data_Bowlers_2021!$A$2:$N$111,AD$2,FALSE),0)</f>
        <v>0</v>
      </c>
      <c r="AE198" s="14">
        <f>_xlfn.IFNA(VLOOKUP($Y198,Raw_data_Bowlers_2021!$A$2:$N$111,AE$2,FALSE),0)</f>
        <v>0</v>
      </c>
      <c r="AF198" s="14">
        <f>_xlfn.IFNA(VLOOKUP($Y198,Raw_data_Bowlers_2021!$A$2:$N$111,AF$2,FALSE),0)</f>
        <v>0</v>
      </c>
      <c r="AG198" s="14">
        <f>_xlfn.IFNA(VLOOKUP($Y198,Raw_data_Bowlers_2021!$A$2:$N$111,AG$2,FALSE),0)</f>
        <v>0</v>
      </c>
      <c r="AH198" s="14">
        <f>_xlfn.IFNA(VLOOKUP($Y198,Raw_data_Bowlers_2021!$A$2:$N$111,AH$2,FALSE),0)</f>
        <v>0</v>
      </c>
      <c r="AI198" s="14">
        <f>_xlfn.IFNA(VLOOKUP($Y198,Raw_data_Bowlers_2021!$A$2:$N$111,AI$2,FALSE),0)</f>
        <v>0</v>
      </c>
      <c r="AJ198" s="14">
        <f>_xlfn.IFNA(VLOOKUP($Y198,Raw_data_Bowlers_2021!$A$2:$N$111,AJ$2,FALSE),0)</f>
        <v>0</v>
      </c>
      <c r="AK198" s="14">
        <f>_xlfn.IFNA(VLOOKUP($Y198,Raw_data_Bowlers_2021!$A$2:$N$111,AK$2,FALSE),0)</f>
        <v>0</v>
      </c>
      <c r="AL198" s="14">
        <f>_xlfn.IFNA(VLOOKUP($Y198,Raw_data_Bowlers_2021!$A$2:$N$111,AL$2,FALSE),0)</f>
        <v>0</v>
      </c>
      <c r="AM198" s="16">
        <v>2021</v>
      </c>
      <c r="AN198" s="14">
        <f t="shared" ref="AN198:AN261" si="3">AN197+1</f>
        <v>195</v>
      </c>
    </row>
    <row r="199" spans="1:40" x14ac:dyDescent="0.25">
      <c r="A199" s="43" t="s">
        <v>157</v>
      </c>
      <c r="B199" s="44">
        <v>0</v>
      </c>
      <c r="C199" s="44">
        <v>0</v>
      </c>
      <c r="D199" s="44">
        <v>0</v>
      </c>
      <c r="E199" s="44">
        <v>0</v>
      </c>
      <c r="F199" s="44">
        <v>0</v>
      </c>
      <c r="G199" s="44">
        <v>0</v>
      </c>
      <c r="H199" s="44">
        <v>0</v>
      </c>
      <c r="I199" s="44">
        <v>0</v>
      </c>
      <c r="J199" s="44">
        <v>0</v>
      </c>
      <c r="K199" s="44">
        <v>0</v>
      </c>
      <c r="L199" s="44">
        <v>0</v>
      </c>
      <c r="M199" s="44">
        <v>0</v>
      </c>
      <c r="N199" s="44">
        <v>2021</v>
      </c>
      <c r="O199" s="45">
        <v>195</v>
      </c>
      <c r="Y199" s="13" t="s">
        <v>167</v>
      </c>
      <c r="Z199" s="14">
        <f>_xlfn.IFNA(VLOOKUP($Y199,Raw_data_Bowlers_2021!$A$2:$N$111,Z$2,FALSE),0)</f>
        <v>0</v>
      </c>
      <c r="AA199" s="14">
        <f>_xlfn.IFNA(VLOOKUP($Y199,Raw_data_Bowlers_2021!$A$2:$N$111,AA$2,FALSE),0)</f>
        <v>0</v>
      </c>
      <c r="AB199" s="14">
        <f>_xlfn.IFNA(VLOOKUP($Y199,Raw_data_Bowlers_2021!$A$2:$N$111,AB$2,FALSE),0)</f>
        <v>0</v>
      </c>
      <c r="AC199" s="14">
        <f>_xlfn.IFNA(VLOOKUP($Y199,Raw_data_Bowlers_2021!$A$2:$N$111,AC$2,FALSE),0)</f>
        <v>0</v>
      </c>
      <c r="AD199" s="14">
        <f>_xlfn.IFNA(VLOOKUP($Y199,Raw_data_Bowlers_2021!$A$2:$N$111,AD$2,FALSE),0)</f>
        <v>0</v>
      </c>
      <c r="AE199" s="14">
        <f>_xlfn.IFNA(VLOOKUP($Y199,Raw_data_Bowlers_2021!$A$2:$N$111,AE$2,FALSE),0)</f>
        <v>0</v>
      </c>
      <c r="AF199" s="14">
        <f>_xlfn.IFNA(VLOOKUP($Y199,Raw_data_Bowlers_2021!$A$2:$N$111,AF$2,FALSE),0)</f>
        <v>0</v>
      </c>
      <c r="AG199" s="14">
        <f>_xlfn.IFNA(VLOOKUP($Y199,Raw_data_Bowlers_2021!$A$2:$N$111,AG$2,FALSE),0)</f>
        <v>0</v>
      </c>
      <c r="AH199" s="14">
        <f>_xlfn.IFNA(VLOOKUP($Y199,Raw_data_Bowlers_2021!$A$2:$N$111,AH$2,FALSE),0)</f>
        <v>0</v>
      </c>
      <c r="AI199" s="14">
        <f>_xlfn.IFNA(VLOOKUP($Y199,Raw_data_Bowlers_2021!$A$2:$N$111,AI$2,FALSE),0)</f>
        <v>0</v>
      </c>
      <c r="AJ199" s="14">
        <f>_xlfn.IFNA(VLOOKUP($Y199,Raw_data_Bowlers_2021!$A$2:$N$111,AJ$2,FALSE),0)</f>
        <v>0</v>
      </c>
      <c r="AK199" s="14">
        <f>_xlfn.IFNA(VLOOKUP($Y199,Raw_data_Bowlers_2021!$A$2:$N$111,AK$2,FALSE),0)</f>
        <v>0</v>
      </c>
      <c r="AL199" s="14">
        <f>_xlfn.IFNA(VLOOKUP($Y199,Raw_data_Bowlers_2021!$A$2:$N$111,AL$2,FALSE),0)</f>
        <v>0</v>
      </c>
      <c r="AM199" s="13">
        <v>2021</v>
      </c>
      <c r="AN199" s="14">
        <f t="shared" si="3"/>
        <v>196</v>
      </c>
    </row>
    <row r="200" spans="1:40" x14ac:dyDescent="0.25">
      <c r="A200" s="43" t="s">
        <v>167</v>
      </c>
      <c r="B200" s="44">
        <v>0</v>
      </c>
      <c r="C200" s="44">
        <v>0</v>
      </c>
      <c r="D200" s="44">
        <v>0</v>
      </c>
      <c r="E200" s="44">
        <v>0</v>
      </c>
      <c r="F200" s="44">
        <v>0</v>
      </c>
      <c r="G200" s="44">
        <v>0</v>
      </c>
      <c r="H200" s="44">
        <v>0</v>
      </c>
      <c r="I200" s="44">
        <v>0</v>
      </c>
      <c r="J200" s="44">
        <v>0</v>
      </c>
      <c r="K200" s="44">
        <v>0</v>
      </c>
      <c r="L200" s="44">
        <v>0</v>
      </c>
      <c r="M200" s="44">
        <v>0</v>
      </c>
      <c r="N200" s="44">
        <v>2021</v>
      </c>
      <c r="O200" s="45">
        <v>196</v>
      </c>
      <c r="Y200" s="16" t="s">
        <v>178</v>
      </c>
      <c r="Z200" s="14">
        <f>_xlfn.IFNA(VLOOKUP($Y200,Raw_data_Bowlers_2021!$A$2:$N$111,Z$2,FALSE),0)</f>
        <v>0</v>
      </c>
      <c r="AA200" s="14">
        <f>_xlfn.IFNA(VLOOKUP($Y200,Raw_data_Bowlers_2021!$A$2:$N$111,AA$2,FALSE),0)</f>
        <v>0</v>
      </c>
      <c r="AB200" s="14">
        <f>_xlfn.IFNA(VLOOKUP($Y200,Raw_data_Bowlers_2021!$A$2:$N$111,AB$2,FALSE),0)</f>
        <v>0</v>
      </c>
      <c r="AC200" s="14">
        <f>_xlfn.IFNA(VLOOKUP($Y200,Raw_data_Bowlers_2021!$A$2:$N$111,AC$2,FALSE),0)</f>
        <v>0</v>
      </c>
      <c r="AD200" s="14">
        <f>_xlfn.IFNA(VLOOKUP($Y200,Raw_data_Bowlers_2021!$A$2:$N$111,AD$2,FALSE),0)</f>
        <v>0</v>
      </c>
      <c r="AE200" s="14">
        <f>_xlfn.IFNA(VLOOKUP($Y200,Raw_data_Bowlers_2021!$A$2:$N$111,AE$2,FALSE),0)</f>
        <v>0</v>
      </c>
      <c r="AF200" s="14">
        <f>_xlfn.IFNA(VLOOKUP($Y200,Raw_data_Bowlers_2021!$A$2:$N$111,AF$2,FALSE),0)</f>
        <v>0</v>
      </c>
      <c r="AG200" s="14">
        <f>_xlfn.IFNA(VLOOKUP($Y200,Raw_data_Bowlers_2021!$A$2:$N$111,AG$2,FALSE),0)</f>
        <v>0</v>
      </c>
      <c r="AH200" s="14">
        <f>_xlfn.IFNA(VLOOKUP($Y200,Raw_data_Bowlers_2021!$A$2:$N$111,AH$2,FALSE),0)</f>
        <v>0</v>
      </c>
      <c r="AI200" s="14">
        <f>_xlfn.IFNA(VLOOKUP($Y200,Raw_data_Bowlers_2021!$A$2:$N$111,AI$2,FALSE),0)</f>
        <v>0</v>
      </c>
      <c r="AJ200" s="14">
        <f>_xlfn.IFNA(VLOOKUP($Y200,Raw_data_Bowlers_2021!$A$2:$N$111,AJ$2,FALSE),0)</f>
        <v>0</v>
      </c>
      <c r="AK200" s="14">
        <f>_xlfn.IFNA(VLOOKUP($Y200,Raw_data_Bowlers_2021!$A$2:$N$111,AK$2,FALSE),0)</f>
        <v>0</v>
      </c>
      <c r="AL200" s="14">
        <f>_xlfn.IFNA(VLOOKUP($Y200,Raw_data_Bowlers_2021!$A$2:$N$111,AL$2,FALSE),0)</f>
        <v>0</v>
      </c>
      <c r="AM200" s="16">
        <v>2021</v>
      </c>
      <c r="AN200" s="14">
        <f t="shared" si="3"/>
        <v>197</v>
      </c>
    </row>
    <row r="201" spans="1:40" x14ac:dyDescent="0.25">
      <c r="A201" s="43" t="s">
        <v>178</v>
      </c>
      <c r="B201" s="44">
        <v>0</v>
      </c>
      <c r="C201" s="44">
        <v>0</v>
      </c>
      <c r="D201" s="44">
        <v>0</v>
      </c>
      <c r="E201" s="44">
        <v>0</v>
      </c>
      <c r="F201" s="44">
        <v>0</v>
      </c>
      <c r="G201" s="44">
        <v>0</v>
      </c>
      <c r="H201" s="44">
        <v>0</v>
      </c>
      <c r="I201" s="44">
        <v>0</v>
      </c>
      <c r="J201" s="44">
        <v>0</v>
      </c>
      <c r="K201" s="44">
        <v>0</v>
      </c>
      <c r="L201" s="44">
        <v>0</v>
      </c>
      <c r="M201" s="44">
        <v>0</v>
      </c>
      <c r="N201" s="44">
        <v>2021</v>
      </c>
      <c r="O201" s="45">
        <v>197</v>
      </c>
      <c r="Y201" s="13" t="s">
        <v>185</v>
      </c>
      <c r="Z201" s="14">
        <f>_xlfn.IFNA(VLOOKUP($Y201,Raw_data_Bowlers_2021!$A$2:$N$111,Z$2,FALSE),0)</f>
        <v>0</v>
      </c>
      <c r="AA201" s="14">
        <f>_xlfn.IFNA(VLOOKUP($Y201,Raw_data_Bowlers_2021!$A$2:$N$111,AA$2,FALSE),0)</f>
        <v>0</v>
      </c>
      <c r="AB201" s="14">
        <f>_xlfn.IFNA(VLOOKUP($Y201,Raw_data_Bowlers_2021!$A$2:$N$111,AB$2,FALSE),0)</f>
        <v>0</v>
      </c>
      <c r="AC201" s="14">
        <f>_xlfn.IFNA(VLOOKUP($Y201,Raw_data_Bowlers_2021!$A$2:$N$111,AC$2,FALSE),0)</f>
        <v>0</v>
      </c>
      <c r="AD201" s="14">
        <f>_xlfn.IFNA(VLOOKUP($Y201,Raw_data_Bowlers_2021!$A$2:$N$111,AD$2,FALSE),0)</f>
        <v>0</v>
      </c>
      <c r="AE201" s="14">
        <f>_xlfn.IFNA(VLOOKUP($Y201,Raw_data_Bowlers_2021!$A$2:$N$111,AE$2,FALSE),0)</f>
        <v>0</v>
      </c>
      <c r="AF201" s="14">
        <f>_xlfn.IFNA(VLOOKUP($Y201,Raw_data_Bowlers_2021!$A$2:$N$111,AF$2,FALSE),0)</f>
        <v>0</v>
      </c>
      <c r="AG201" s="14">
        <f>_xlfn.IFNA(VLOOKUP($Y201,Raw_data_Bowlers_2021!$A$2:$N$111,AG$2,FALSE),0)</f>
        <v>0</v>
      </c>
      <c r="AH201" s="14">
        <f>_xlfn.IFNA(VLOOKUP($Y201,Raw_data_Bowlers_2021!$A$2:$N$111,AH$2,FALSE),0)</f>
        <v>0</v>
      </c>
      <c r="AI201" s="14">
        <f>_xlfn.IFNA(VLOOKUP($Y201,Raw_data_Bowlers_2021!$A$2:$N$111,AI$2,FALSE),0)</f>
        <v>0</v>
      </c>
      <c r="AJ201" s="14">
        <f>_xlfn.IFNA(VLOOKUP($Y201,Raw_data_Bowlers_2021!$A$2:$N$111,AJ$2,FALSE),0)</f>
        <v>0</v>
      </c>
      <c r="AK201" s="14">
        <f>_xlfn.IFNA(VLOOKUP($Y201,Raw_data_Bowlers_2021!$A$2:$N$111,AK$2,FALSE),0)</f>
        <v>0</v>
      </c>
      <c r="AL201" s="14">
        <f>_xlfn.IFNA(VLOOKUP($Y201,Raw_data_Bowlers_2021!$A$2:$N$111,AL$2,FALSE),0)</f>
        <v>0</v>
      </c>
      <c r="AM201" s="13">
        <v>2021</v>
      </c>
      <c r="AN201" s="14">
        <f t="shared" si="3"/>
        <v>198</v>
      </c>
    </row>
    <row r="202" spans="1:40" x14ac:dyDescent="0.25">
      <c r="A202" s="43" t="s">
        <v>185</v>
      </c>
      <c r="B202" s="44">
        <v>0</v>
      </c>
      <c r="C202" s="44">
        <v>0</v>
      </c>
      <c r="D202" s="44">
        <v>0</v>
      </c>
      <c r="E202" s="44">
        <v>0</v>
      </c>
      <c r="F202" s="44">
        <v>0</v>
      </c>
      <c r="G202" s="44">
        <v>0</v>
      </c>
      <c r="H202" s="44">
        <v>0</v>
      </c>
      <c r="I202" s="44">
        <v>0</v>
      </c>
      <c r="J202" s="44">
        <v>0</v>
      </c>
      <c r="K202" s="44">
        <v>0</v>
      </c>
      <c r="L202" s="44">
        <v>0</v>
      </c>
      <c r="M202" s="44">
        <v>0</v>
      </c>
      <c r="N202" s="44">
        <v>2021</v>
      </c>
      <c r="O202" s="45">
        <v>198</v>
      </c>
      <c r="Y202" s="16" t="s">
        <v>186</v>
      </c>
      <c r="Z202" s="14">
        <f>_xlfn.IFNA(VLOOKUP($Y202,Raw_data_Bowlers_2021!$A$2:$N$111,Z$2,FALSE),0)</f>
        <v>0</v>
      </c>
      <c r="AA202" s="14">
        <f>_xlfn.IFNA(VLOOKUP($Y202,Raw_data_Bowlers_2021!$A$2:$N$111,AA$2,FALSE),0)</f>
        <v>0</v>
      </c>
      <c r="AB202" s="14">
        <f>_xlfn.IFNA(VLOOKUP($Y202,Raw_data_Bowlers_2021!$A$2:$N$111,AB$2,FALSE),0)</f>
        <v>0</v>
      </c>
      <c r="AC202" s="14">
        <f>_xlfn.IFNA(VLOOKUP($Y202,Raw_data_Bowlers_2021!$A$2:$N$111,AC$2,FALSE),0)</f>
        <v>0</v>
      </c>
      <c r="AD202" s="14">
        <f>_xlfn.IFNA(VLOOKUP($Y202,Raw_data_Bowlers_2021!$A$2:$N$111,AD$2,FALSE),0)</f>
        <v>0</v>
      </c>
      <c r="AE202" s="14">
        <f>_xlfn.IFNA(VLOOKUP($Y202,Raw_data_Bowlers_2021!$A$2:$N$111,AE$2,FALSE),0)</f>
        <v>0</v>
      </c>
      <c r="AF202" s="14">
        <f>_xlfn.IFNA(VLOOKUP($Y202,Raw_data_Bowlers_2021!$A$2:$N$111,AF$2,FALSE),0)</f>
        <v>0</v>
      </c>
      <c r="AG202" s="14">
        <f>_xlfn.IFNA(VLOOKUP($Y202,Raw_data_Bowlers_2021!$A$2:$N$111,AG$2,FALSE),0)</f>
        <v>0</v>
      </c>
      <c r="AH202" s="14">
        <f>_xlfn.IFNA(VLOOKUP($Y202,Raw_data_Bowlers_2021!$A$2:$N$111,AH$2,FALSE),0)</f>
        <v>0</v>
      </c>
      <c r="AI202" s="14">
        <f>_xlfn.IFNA(VLOOKUP($Y202,Raw_data_Bowlers_2021!$A$2:$N$111,AI$2,FALSE),0)</f>
        <v>0</v>
      </c>
      <c r="AJ202" s="14">
        <f>_xlfn.IFNA(VLOOKUP($Y202,Raw_data_Bowlers_2021!$A$2:$N$111,AJ$2,FALSE),0)</f>
        <v>0</v>
      </c>
      <c r="AK202" s="14">
        <f>_xlfn.IFNA(VLOOKUP($Y202,Raw_data_Bowlers_2021!$A$2:$N$111,AK$2,FALSE),0)</f>
        <v>0</v>
      </c>
      <c r="AL202" s="14">
        <f>_xlfn.IFNA(VLOOKUP($Y202,Raw_data_Bowlers_2021!$A$2:$N$111,AL$2,FALSE),0)</f>
        <v>0</v>
      </c>
      <c r="AM202" s="16">
        <v>2021</v>
      </c>
      <c r="AN202" s="14">
        <f t="shared" si="3"/>
        <v>199</v>
      </c>
    </row>
    <row r="203" spans="1:40" x14ac:dyDescent="0.25">
      <c r="A203" s="43" t="s">
        <v>186</v>
      </c>
      <c r="B203" s="44">
        <v>0</v>
      </c>
      <c r="C203" s="44">
        <v>0</v>
      </c>
      <c r="D203" s="44">
        <v>0</v>
      </c>
      <c r="E203" s="44">
        <v>0</v>
      </c>
      <c r="F203" s="44">
        <v>0</v>
      </c>
      <c r="G203" s="44">
        <v>0</v>
      </c>
      <c r="H203" s="44">
        <v>0</v>
      </c>
      <c r="I203" s="44">
        <v>0</v>
      </c>
      <c r="J203" s="44">
        <v>0</v>
      </c>
      <c r="K203" s="44">
        <v>0</v>
      </c>
      <c r="L203" s="44">
        <v>0</v>
      </c>
      <c r="M203" s="44">
        <v>0</v>
      </c>
      <c r="N203" s="44">
        <v>2021</v>
      </c>
      <c r="O203" s="45">
        <v>199</v>
      </c>
      <c r="Y203" s="13" t="s">
        <v>187</v>
      </c>
      <c r="Z203" s="14">
        <f>_xlfn.IFNA(VLOOKUP($Y203,Raw_data_Bowlers_2021!$A$2:$N$111,Z$2,FALSE),0)</f>
        <v>2</v>
      </c>
      <c r="AA203" s="14">
        <f>_xlfn.IFNA(VLOOKUP($Y203,Raw_data_Bowlers_2021!$A$2:$N$111,AA$2,FALSE),0)</f>
        <v>8</v>
      </c>
      <c r="AB203" s="14">
        <f>_xlfn.IFNA(VLOOKUP($Y203,Raw_data_Bowlers_2021!$A$2:$N$111,AB$2,FALSE),0)</f>
        <v>69</v>
      </c>
      <c r="AC203" s="14">
        <f>_xlfn.IFNA(VLOOKUP($Y203,Raw_data_Bowlers_2021!$A$2:$N$111,AC$2,FALSE),0)</f>
        <v>2</v>
      </c>
      <c r="AD203" s="14">
        <f>_xlfn.IFNA(VLOOKUP($Y203,Raw_data_Bowlers_2021!$A$2:$N$111,AD$2,FALSE),0)</f>
        <v>8.6199999999999992</v>
      </c>
      <c r="AE203" s="14">
        <f>_xlfn.IFNA(VLOOKUP($Y203,Raw_data_Bowlers_2021!$A$2:$N$111,AE$2,FALSE),0)</f>
        <v>34.5</v>
      </c>
      <c r="AF203" s="14">
        <f>_xlfn.IFNA(VLOOKUP($Y203,Raw_data_Bowlers_2021!$A$2:$N$111,AF$2,FALSE),0)</f>
        <v>24</v>
      </c>
      <c r="AG203" s="14">
        <f>_xlfn.IFNA(VLOOKUP($Y203,Raw_data_Bowlers_2021!$A$2:$N$111,AG$2,FALSE),0)</f>
        <v>0</v>
      </c>
      <c r="AH203" s="14">
        <f>_xlfn.IFNA(VLOOKUP($Y203,Raw_data_Bowlers_2021!$A$2:$N$111,AH$2,FALSE),0)</f>
        <v>0</v>
      </c>
      <c r="AI203" s="14">
        <f>_xlfn.IFNA(VLOOKUP($Y203,Raw_data_Bowlers_2021!$A$2:$N$111,AI$2,FALSE),0)</f>
        <v>11689</v>
      </c>
      <c r="AJ203" s="14">
        <f>_xlfn.IFNA(VLOOKUP($Y203,Raw_data_Bowlers_2021!$A$2:$N$111,AJ$2,FALSE),0)</f>
        <v>7</v>
      </c>
      <c r="AK203" s="14">
        <f>_xlfn.IFNA(VLOOKUP($Y203,Raw_data_Bowlers_2021!$A$2:$N$111,AK$2,FALSE),0)</f>
        <v>2</v>
      </c>
      <c r="AL203" s="14">
        <f>_xlfn.IFNA(VLOOKUP($Y203,Raw_data_Bowlers_2021!$A$2:$N$111,AL$2,FALSE),0)</f>
        <v>14</v>
      </c>
      <c r="AM203" s="13">
        <v>2021</v>
      </c>
      <c r="AN203" s="14">
        <f t="shared" si="3"/>
        <v>200</v>
      </c>
    </row>
    <row r="204" spans="1:40" x14ac:dyDescent="0.25">
      <c r="A204" s="43" t="s">
        <v>187</v>
      </c>
      <c r="B204" s="44">
        <v>16</v>
      </c>
      <c r="C204" s="44">
        <v>62.5</v>
      </c>
      <c r="D204" s="44">
        <v>504</v>
      </c>
      <c r="E204" s="44">
        <v>16</v>
      </c>
      <c r="F204" s="44">
        <v>8.02</v>
      </c>
      <c r="G204" s="44">
        <v>31.5</v>
      </c>
      <c r="H204" s="44">
        <v>23.56</v>
      </c>
      <c r="I204" s="44">
        <v>0</v>
      </c>
      <c r="J204" s="44">
        <v>0</v>
      </c>
      <c r="K204" s="44">
        <v>44</v>
      </c>
      <c r="L204" s="44">
        <v>19</v>
      </c>
      <c r="M204" s="44">
        <v>136</v>
      </c>
      <c r="N204" s="44">
        <v>2021</v>
      </c>
      <c r="O204" s="45">
        <v>200</v>
      </c>
      <c r="Y204" s="16" t="s">
        <v>24</v>
      </c>
      <c r="Z204" s="14">
        <f>_xlfn.IFNA(VLOOKUP($Y204,Raw_data_Bowlers_2021!$A$2:$N$111,Z$2,FALSE),0)</f>
        <v>8</v>
      </c>
      <c r="AA204" s="14">
        <f>_xlfn.IFNA(VLOOKUP($Y204,Raw_data_Bowlers_2021!$A$2:$N$111,AA$2,FALSE),0)</f>
        <v>30.2</v>
      </c>
      <c r="AB204" s="14">
        <f>_xlfn.IFNA(VLOOKUP($Y204,Raw_data_Bowlers_2021!$A$2:$N$111,AB$2,FALSE),0)</f>
        <v>187</v>
      </c>
      <c r="AC204" s="14">
        <f>_xlfn.IFNA(VLOOKUP($Y204,Raw_data_Bowlers_2021!$A$2:$N$111,AC$2,FALSE),0)</f>
        <v>12</v>
      </c>
      <c r="AD204" s="14">
        <f>_xlfn.IFNA(VLOOKUP($Y204,Raw_data_Bowlers_2021!$A$2:$N$111,AD$2,FALSE),0)</f>
        <v>6.16</v>
      </c>
      <c r="AE204" s="14">
        <f>_xlfn.IFNA(VLOOKUP($Y204,Raw_data_Bowlers_2021!$A$2:$N$111,AE$2,FALSE),0)</f>
        <v>15.58</v>
      </c>
      <c r="AF204" s="14">
        <f>_xlfn.IFNA(VLOOKUP($Y204,Raw_data_Bowlers_2021!$A$2:$N$111,AF$2,FALSE),0)</f>
        <v>15.17</v>
      </c>
      <c r="AG204" s="14">
        <f>_xlfn.IFNA(VLOOKUP($Y204,Raw_data_Bowlers_2021!$A$2:$N$111,AG$2,FALSE),0)</f>
        <v>0</v>
      </c>
      <c r="AH204" s="14">
        <f>_xlfn.IFNA(VLOOKUP($Y204,Raw_data_Bowlers_2021!$A$2:$N$111,AH$2,FALSE),0)</f>
        <v>0</v>
      </c>
      <c r="AI204" s="14">
        <f>_xlfn.IFNA(VLOOKUP($Y204,Raw_data_Bowlers_2021!$A$2:$N$111,AI$2,FALSE),0)</f>
        <v>44532</v>
      </c>
      <c r="AJ204" s="14">
        <f>_xlfn.IFNA(VLOOKUP($Y204,Raw_data_Bowlers_2021!$A$2:$N$111,AJ$2,FALSE),0)</f>
        <v>17</v>
      </c>
      <c r="AK204" s="14">
        <f>_xlfn.IFNA(VLOOKUP($Y204,Raw_data_Bowlers_2021!$A$2:$N$111,AK$2,FALSE),0)</f>
        <v>2</v>
      </c>
      <c r="AL204" s="14">
        <f>_xlfn.IFNA(VLOOKUP($Y204,Raw_data_Bowlers_2021!$A$2:$N$111,AL$2,FALSE),0)</f>
        <v>84</v>
      </c>
      <c r="AM204" s="16">
        <v>2020</v>
      </c>
      <c r="AN204" s="14">
        <f t="shared" si="3"/>
        <v>201</v>
      </c>
    </row>
    <row r="205" spans="1:40" x14ac:dyDescent="0.25">
      <c r="A205" s="43" t="s">
        <v>24</v>
      </c>
      <c r="B205" s="44">
        <v>16</v>
      </c>
      <c r="C205" s="44">
        <v>61</v>
      </c>
      <c r="D205" s="44">
        <v>512</v>
      </c>
      <c r="E205" s="44">
        <v>22</v>
      </c>
      <c r="F205" s="44">
        <v>8.39</v>
      </c>
      <c r="G205" s="44">
        <v>23.27</v>
      </c>
      <c r="H205" s="44">
        <v>16.64</v>
      </c>
      <c r="I205" s="44">
        <v>0</v>
      </c>
      <c r="J205" s="44">
        <v>0</v>
      </c>
      <c r="K205" s="44">
        <v>55</v>
      </c>
      <c r="L205" s="44">
        <v>22</v>
      </c>
      <c r="M205" s="44">
        <v>160</v>
      </c>
      <c r="N205" s="44">
        <v>2020</v>
      </c>
      <c r="O205" s="45">
        <v>201</v>
      </c>
      <c r="Y205" s="13" t="s">
        <v>147</v>
      </c>
      <c r="Z205" s="14">
        <f>_xlfn.IFNA(VLOOKUP($Y205,Raw_data_Bowlers_2021!$A$2:$N$111,Z$2,FALSE),0)</f>
        <v>0</v>
      </c>
      <c r="AA205" s="14">
        <f>_xlfn.IFNA(VLOOKUP($Y205,Raw_data_Bowlers_2021!$A$2:$N$111,AA$2,FALSE),0)</f>
        <v>0</v>
      </c>
      <c r="AB205" s="14">
        <f>_xlfn.IFNA(VLOOKUP($Y205,Raw_data_Bowlers_2021!$A$2:$N$111,AB$2,FALSE),0)</f>
        <v>0</v>
      </c>
      <c r="AC205" s="14">
        <f>_xlfn.IFNA(VLOOKUP($Y205,Raw_data_Bowlers_2021!$A$2:$N$111,AC$2,FALSE),0)</f>
        <v>0</v>
      </c>
      <c r="AD205" s="14">
        <f>_xlfn.IFNA(VLOOKUP($Y205,Raw_data_Bowlers_2021!$A$2:$N$111,AD$2,FALSE),0)</f>
        <v>0</v>
      </c>
      <c r="AE205" s="14">
        <f>_xlfn.IFNA(VLOOKUP($Y205,Raw_data_Bowlers_2021!$A$2:$N$111,AE$2,FALSE),0)</f>
        <v>0</v>
      </c>
      <c r="AF205" s="14">
        <f>_xlfn.IFNA(VLOOKUP($Y205,Raw_data_Bowlers_2021!$A$2:$N$111,AF$2,FALSE),0)</f>
        <v>0</v>
      </c>
      <c r="AG205" s="14">
        <f>_xlfn.IFNA(VLOOKUP($Y205,Raw_data_Bowlers_2021!$A$2:$N$111,AG$2,FALSE),0)</f>
        <v>0</v>
      </c>
      <c r="AH205" s="14">
        <f>_xlfn.IFNA(VLOOKUP($Y205,Raw_data_Bowlers_2021!$A$2:$N$111,AH$2,FALSE),0)</f>
        <v>0</v>
      </c>
      <c r="AI205" s="14">
        <f>_xlfn.IFNA(VLOOKUP($Y205,Raw_data_Bowlers_2021!$A$2:$N$111,AI$2,FALSE),0)</f>
        <v>0</v>
      </c>
      <c r="AJ205" s="14">
        <f>_xlfn.IFNA(VLOOKUP($Y205,Raw_data_Bowlers_2021!$A$2:$N$111,AJ$2,FALSE),0)</f>
        <v>0</v>
      </c>
      <c r="AK205" s="14">
        <f>_xlfn.IFNA(VLOOKUP($Y205,Raw_data_Bowlers_2021!$A$2:$N$111,AK$2,FALSE),0)</f>
        <v>0</v>
      </c>
      <c r="AL205" s="14">
        <f>_xlfn.IFNA(VLOOKUP($Y205,Raw_data_Bowlers_2021!$A$2:$N$111,AL$2,FALSE),0)</f>
        <v>0</v>
      </c>
      <c r="AM205" s="13">
        <v>2020</v>
      </c>
      <c r="AN205" s="14">
        <f t="shared" si="3"/>
        <v>202</v>
      </c>
    </row>
    <row r="206" spans="1:40" x14ac:dyDescent="0.25">
      <c r="A206" s="43" t="s">
        <v>147</v>
      </c>
      <c r="B206" s="44">
        <v>0</v>
      </c>
      <c r="C206" s="44">
        <v>0</v>
      </c>
      <c r="D206" s="44">
        <v>0</v>
      </c>
      <c r="E206" s="44">
        <v>0</v>
      </c>
      <c r="F206" s="44">
        <v>0</v>
      </c>
      <c r="G206" s="44">
        <v>0</v>
      </c>
      <c r="H206" s="44">
        <v>0</v>
      </c>
      <c r="I206" s="44">
        <v>0</v>
      </c>
      <c r="J206" s="44">
        <v>0</v>
      </c>
      <c r="K206" s="44">
        <v>0</v>
      </c>
      <c r="L206" s="44">
        <v>0</v>
      </c>
      <c r="M206" s="44">
        <v>0</v>
      </c>
      <c r="N206" s="44">
        <v>2020</v>
      </c>
      <c r="O206" s="45">
        <v>202</v>
      </c>
      <c r="Y206" s="16" t="s">
        <v>164</v>
      </c>
      <c r="Z206" s="14">
        <f>_xlfn.IFNA(VLOOKUP($Y206,Raw_data_Bowlers_2021!$A$2:$N$111,Z$2,FALSE),0)</f>
        <v>1</v>
      </c>
      <c r="AA206" s="14">
        <f>_xlfn.IFNA(VLOOKUP($Y206,Raw_data_Bowlers_2021!$A$2:$N$111,AA$2,FALSE),0)</f>
        <v>1</v>
      </c>
      <c r="AB206" s="14">
        <f>_xlfn.IFNA(VLOOKUP($Y206,Raw_data_Bowlers_2021!$A$2:$N$111,AB$2,FALSE),0)</f>
        <v>9</v>
      </c>
      <c r="AC206" s="14">
        <f>_xlfn.IFNA(VLOOKUP($Y206,Raw_data_Bowlers_2021!$A$2:$N$111,AC$2,FALSE),0)</f>
        <v>1</v>
      </c>
      <c r="AD206" s="14">
        <f>_xlfn.IFNA(VLOOKUP($Y206,Raw_data_Bowlers_2021!$A$2:$N$111,AD$2,FALSE),0)</f>
        <v>9</v>
      </c>
      <c r="AE206" s="14">
        <f>_xlfn.IFNA(VLOOKUP($Y206,Raw_data_Bowlers_2021!$A$2:$N$111,AE$2,FALSE),0)</f>
        <v>9</v>
      </c>
      <c r="AF206" s="14">
        <f>_xlfn.IFNA(VLOOKUP($Y206,Raw_data_Bowlers_2021!$A$2:$N$111,AF$2,FALSE),0)</f>
        <v>6</v>
      </c>
      <c r="AG206" s="14">
        <f>_xlfn.IFNA(VLOOKUP($Y206,Raw_data_Bowlers_2021!$A$2:$N$111,AG$2,FALSE),0)</f>
        <v>0</v>
      </c>
      <c r="AH206" s="14">
        <f>_xlfn.IFNA(VLOOKUP($Y206,Raw_data_Bowlers_2021!$A$2:$N$111,AH$2,FALSE),0)</f>
        <v>0</v>
      </c>
      <c r="AI206" s="14">
        <f>_xlfn.IFNA(VLOOKUP($Y206,Raw_data_Bowlers_2021!$A$2:$N$111,AI$2,FALSE),0)</f>
        <v>44440</v>
      </c>
      <c r="AJ206" s="14">
        <f>_xlfn.IFNA(VLOOKUP($Y206,Raw_data_Bowlers_2021!$A$2:$N$111,AJ$2,FALSE),0)</f>
        <v>1</v>
      </c>
      <c r="AK206" s="14">
        <f>_xlfn.IFNA(VLOOKUP($Y206,Raw_data_Bowlers_2021!$A$2:$N$111,AK$2,FALSE),0)</f>
        <v>0</v>
      </c>
      <c r="AL206" s="14">
        <f>_xlfn.IFNA(VLOOKUP($Y206,Raw_data_Bowlers_2021!$A$2:$N$111,AL$2,FALSE),0)</f>
        <v>1</v>
      </c>
      <c r="AM206" s="16">
        <v>2020</v>
      </c>
      <c r="AN206" s="14">
        <f t="shared" si="3"/>
        <v>203</v>
      </c>
    </row>
    <row r="207" spans="1:40" x14ac:dyDescent="0.25">
      <c r="A207" s="43" t="s">
        <v>164</v>
      </c>
      <c r="B207" s="44">
        <v>3</v>
      </c>
      <c r="C207" s="44">
        <v>7</v>
      </c>
      <c r="D207" s="44">
        <v>96</v>
      </c>
      <c r="E207" s="44">
        <v>1</v>
      </c>
      <c r="F207" s="44">
        <v>13.71</v>
      </c>
      <c r="G207" s="44">
        <v>96</v>
      </c>
      <c r="H207" s="44">
        <v>42</v>
      </c>
      <c r="I207" s="44">
        <v>0</v>
      </c>
      <c r="J207" s="44">
        <v>0</v>
      </c>
      <c r="K207" s="44">
        <v>4</v>
      </c>
      <c r="L207" s="44">
        <v>8</v>
      </c>
      <c r="M207" s="44">
        <v>9</v>
      </c>
      <c r="N207" s="44">
        <v>2020</v>
      </c>
      <c r="O207" s="45">
        <v>203</v>
      </c>
      <c r="Y207" s="13" t="s">
        <v>165</v>
      </c>
      <c r="Z207" s="14">
        <f>_xlfn.IFNA(VLOOKUP($Y207,Raw_data_Bowlers_2021!$A$2:$N$111,Z$2,FALSE),0)</f>
        <v>6</v>
      </c>
      <c r="AA207" s="14">
        <f>_xlfn.IFNA(VLOOKUP($Y207,Raw_data_Bowlers_2021!$A$2:$N$111,AA$2,FALSE),0)</f>
        <v>10</v>
      </c>
      <c r="AB207" s="14">
        <f>_xlfn.IFNA(VLOOKUP($Y207,Raw_data_Bowlers_2021!$A$2:$N$111,AB$2,FALSE),0)</f>
        <v>64</v>
      </c>
      <c r="AC207" s="14">
        <f>_xlfn.IFNA(VLOOKUP($Y207,Raw_data_Bowlers_2021!$A$2:$N$111,AC$2,FALSE),0)</f>
        <v>4</v>
      </c>
      <c r="AD207" s="14">
        <f>_xlfn.IFNA(VLOOKUP($Y207,Raw_data_Bowlers_2021!$A$2:$N$111,AD$2,FALSE),0)</f>
        <v>6.4</v>
      </c>
      <c r="AE207" s="14">
        <f>_xlfn.IFNA(VLOOKUP($Y207,Raw_data_Bowlers_2021!$A$2:$N$111,AE$2,FALSE),0)</f>
        <v>16</v>
      </c>
      <c r="AF207" s="14">
        <f>_xlfn.IFNA(VLOOKUP($Y207,Raw_data_Bowlers_2021!$A$2:$N$111,AF$2,FALSE),0)</f>
        <v>15</v>
      </c>
      <c r="AG207" s="14">
        <f>_xlfn.IFNA(VLOOKUP($Y207,Raw_data_Bowlers_2021!$A$2:$N$111,AG$2,FALSE),0)</f>
        <v>0</v>
      </c>
      <c r="AH207" s="14">
        <f>_xlfn.IFNA(VLOOKUP($Y207,Raw_data_Bowlers_2021!$A$2:$N$111,AH$2,FALSE),0)</f>
        <v>0</v>
      </c>
      <c r="AI207" s="14">
        <f>_xlfn.IFNA(VLOOKUP($Y207,Raw_data_Bowlers_2021!$A$2:$N$111,AI$2,FALSE),0)</f>
        <v>44288</v>
      </c>
      <c r="AJ207" s="14">
        <f>_xlfn.IFNA(VLOOKUP($Y207,Raw_data_Bowlers_2021!$A$2:$N$111,AJ$2,FALSE),0)</f>
        <v>5</v>
      </c>
      <c r="AK207" s="14">
        <f>_xlfn.IFNA(VLOOKUP($Y207,Raw_data_Bowlers_2021!$A$2:$N$111,AK$2,FALSE),0)</f>
        <v>1</v>
      </c>
      <c r="AL207" s="14">
        <f>_xlfn.IFNA(VLOOKUP($Y207,Raw_data_Bowlers_2021!$A$2:$N$111,AL$2,FALSE),0)</f>
        <v>25</v>
      </c>
      <c r="AM207" s="13">
        <v>2020</v>
      </c>
      <c r="AN207" s="14">
        <f t="shared" si="3"/>
        <v>204</v>
      </c>
    </row>
    <row r="208" spans="1:40" x14ac:dyDescent="0.25">
      <c r="A208" s="43" t="s">
        <v>165</v>
      </c>
      <c r="B208" s="44">
        <v>6</v>
      </c>
      <c r="C208" s="44">
        <v>10</v>
      </c>
      <c r="D208" s="44">
        <v>91</v>
      </c>
      <c r="E208" s="44">
        <v>2</v>
      </c>
      <c r="F208" s="44">
        <v>9.1</v>
      </c>
      <c r="G208" s="44">
        <v>45.5</v>
      </c>
      <c r="H208" s="44">
        <v>30</v>
      </c>
      <c r="I208" s="44">
        <v>0</v>
      </c>
      <c r="J208" s="44">
        <v>0</v>
      </c>
      <c r="K208" s="44">
        <v>3</v>
      </c>
      <c r="L208" s="44">
        <v>5</v>
      </c>
      <c r="M208" s="44">
        <v>11</v>
      </c>
      <c r="N208" s="44">
        <v>2020</v>
      </c>
      <c r="O208" s="45">
        <v>204</v>
      </c>
      <c r="Y208" s="16" t="s">
        <v>47</v>
      </c>
      <c r="Z208" s="14">
        <f>_xlfn.IFNA(VLOOKUP($Y208,Raw_data_Bowlers_2021!$A$2:$N$111,Z$2,FALSE),0)</f>
        <v>8</v>
      </c>
      <c r="AA208" s="14">
        <f>_xlfn.IFNA(VLOOKUP($Y208,Raw_data_Bowlers_2021!$A$2:$N$111,AA$2,FALSE),0)</f>
        <v>19</v>
      </c>
      <c r="AB208" s="14">
        <f>_xlfn.IFNA(VLOOKUP($Y208,Raw_data_Bowlers_2021!$A$2:$N$111,AB$2,FALSE),0)</f>
        <v>188</v>
      </c>
      <c r="AC208" s="14">
        <f>_xlfn.IFNA(VLOOKUP($Y208,Raw_data_Bowlers_2021!$A$2:$N$111,AC$2,FALSE),0)</f>
        <v>11</v>
      </c>
      <c r="AD208" s="14">
        <f>_xlfn.IFNA(VLOOKUP($Y208,Raw_data_Bowlers_2021!$A$2:$N$111,AD$2,FALSE),0)</f>
        <v>9.89</v>
      </c>
      <c r="AE208" s="14">
        <f>_xlfn.IFNA(VLOOKUP($Y208,Raw_data_Bowlers_2021!$A$2:$N$111,AE$2,FALSE),0)</f>
        <v>17.09</v>
      </c>
      <c r="AF208" s="14">
        <f>_xlfn.IFNA(VLOOKUP($Y208,Raw_data_Bowlers_2021!$A$2:$N$111,AF$2,FALSE),0)</f>
        <v>10.36</v>
      </c>
      <c r="AG208" s="14">
        <f>_xlfn.IFNA(VLOOKUP($Y208,Raw_data_Bowlers_2021!$A$2:$N$111,AG$2,FALSE),0)</f>
        <v>0</v>
      </c>
      <c r="AH208" s="14">
        <f>_xlfn.IFNA(VLOOKUP($Y208,Raw_data_Bowlers_2021!$A$2:$N$111,AH$2,FALSE),0)</f>
        <v>1</v>
      </c>
      <c r="AI208" s="14">
        <f>_xlfn.IFNA(VLOOKUP($Y208,Raw_data_Bowlers_2021!$A$2:$N$111,AI$2,FALSE),0)</f>
        <v>42125</v>
      </c>
      <c r="AJ208" s="14">
        <f>_xlfn.IFNA(VLOOKUP($Y208,Raw_data_Bowlers_2021!$A$2:$N$111,AJ$2,FALSE),0)</f>
        <v>18</v>
      </c>
      <c r="AK208" s="14">
        <f>_xlfn.IFNA(VLOOKUP($Y208,Raw_data_Bowlers_2021!$A$2:$N$111,AK$2,FALSE),0)</f>
        <v>8</v>
      </c>
      <c r="AL208" s="14">
        <f>_xlfn.IFNA(VLOOKUP($Y208,Raw_data_Bowlers_2021!$A$2:$N$111,AL$2,FALSE),0)</f>
        <v>39</v>
      </c>
      <c r="AM208" s="16">
        <v>2020</v>
      </c>
      <c r="AN208" s="14">
        <f t="shared" si="3"/>
        <v>205</v>
      </c>
    </row>
    <row r="209" spans="1:40" x14ac:dyDescent="0.25">
      <c r="A209" s="43" t="s">
        <v>47</v>
      </c>
      <c r="B209" s="44">
        <v>7</v>
      </c>
      <c r="C209" s="44">
        <v>18</v>
      </c>
      <c r="D209" s="44">
        <v>175</v>
      </c>
      <c r="E209" s="44">
        <v>6</v>
      </c>
      <c r="F209" s="44">
        <v>9.7200000000000006</v>
      </c>
      <c r="G209" s="44">
        <v>29.17</v>
      </c>
      <c r="H209" s="44">
        <v>18</v>
      </c>
      <c r="I209" s="44">
        <v>0</v>
      </c>
      <c r="J209" s="44">
        <v>0</v>
      </c>
      <c r="K209" s="44">
        <v>17</v>
      </c>
      <c r="L209" s="44">
        <v>8</v>
      </c>
      <c r="M209" s="44">
        <v>40</v>
      </c>
      <c r="N209" s="44">
        <v>2020</v>
      </c>
      <c r="O209" s="45">
        <v>205</v>
      </c>
      <c r="Y209" s="13" t="s">
        <v>390</v>
      </c>
      <c r="Z209" s="14">
        <f>_xlfn.IFNA(VLOOKUP($Y209,Raw_data_Bowlers_2021!$A$2:$N$111,Z$2,FALSE),0)</f>
        <v>0</v>
      </c>
      <c r="AA209" s="14">
        <f>_xlfn.IFNA(VLOOKUP($Y209,Raw_data_Bowlers_2021!$A$2:$N$111,AA$2,FALSE),0)</f>
        <v>0</v>
      </c>
      <c r="AB209" s="14">
        <f>_xlfn.IFNA(VLOOKUP($Y209,Raw_data_Bowlers_2021!$A$2:$N$111,AB$2,FALSE),0)</f>
        <v>0</v>
      </c>
      <c r="AC209" s="14">
        <f>_xlfn.IFNA(VLOOKUP($Y209,Raw_data_Bowlers_2021!$A$2:$N$111,AC$2,FALSE),0)</f>
        <v>0</v>
      </c>
      <c r="AD209" s="14">
        <f>_xlfn.IFNA(VLOOKUP($Y209,Raw_data_Bowlers_2021!$A$2:$N$111,AD$2,FALSE),0)</f>
        <v>0</v>
      </c>
      <c r="AE209" s="14">
        <f>_xlfn.IFNA(VLOOKUP($Y209,Raw_data_Bowlers_2021!$A$2:$N$111,AE$2,FALSE),0)</f>
        <v>0</v>
      </c>
      <c r="AF209" s="14">
        <f>_xlfn.IFNA(VLOOKUP($Y209,Raw_data_Bowlers_2021!$A$2:$N$111,AF$2,FALSE),0)</f>
        <v>0</v>
      </c>
      <c r="AG209" s="14">
        <f>_xlfn.IFNA(VLOOKUP($Y209,Raw_data_Bowlers_2021!$A$2:$N$111,AG$2,FALSE),0)</f>
        <v>0</v>
      </c>
      <c r="AH209" s="14">
        <f>_xlfn.IFNA(VLOOKUP($Y209,Raw_data_Bowlers_2021!$A$2:$N$111,AH$2,FALSE),0)</f>
        <v>0</v>
      </c>
      <c r="AI209" s="14">
        <f>_xlfn.IFNA(VLOOKUP($Y209,Raw_data_Bowlers_2021!$A$2:$N$111,AI$2,FALSE),0)</f>
        <v>0</v>
      </c>
      <c r="AJ209" s="14">
        <f>_xlfn.IFNA(VLOOKUP($Y209,Raw_data_Bowlers_2021!$A$2:$N$111,AJ$2,FALSE),0)</f>
        <v>0</v>
      </c>
      <c r="AK209" s="14">
        <f>_xlfn.IFNA(VLOOKUP($Y209,Raw_data_Bowlers_2021!$A$2:$N$111,AK$2,FALSE),0)</f>
        <v>0</v>
      </c>
      <c r="AL209" s="14">
        <f>_xlfn.IFNA(VLOOKUP($Y209,Raw_data_Bowlers_2021!$A$2:$N$111,AL$2,FALSE),0)</f>
        <v>0</v>
      </c>
      <c r="AM209" s="13">
        <v>2020</v>
      </c>
      <c r="AN209" s="14">
        <f t="shared" si="3"/>
        <v>206</v>
      </c>
    </row>
    <row r="210" spans="1:40" x14ac:dyDescent="0.25">
      <c r="A210" s="43" t="s">
        <v>390</v>
      </c>
      <c r="B210" s="44">
        <v>0</v>
      </c>
      <c r="C210" s="44">
        <v>0</v>
      </c>
      <c r="D210" s="44">
        <v>0</v>
      </c>
      <c r="E210" s="44">
        <v>0</v>
      </c>
      <c r="F210" s="44">
        <v>0</v>
      </c>
      <c r="G210" s="44">
        <v>0</v>
      </c>
      <c r="H210" s="44">
        <v>0</v>
      </c>
      <c r="I210" s="44">
        <v>0</v>
      </c>
      <c r="J210" s="44">
        <v>0</v>
      </c>
      <c r="K210" s="44">
        <v>0</v>
      </c>
      <c r="L210" s="44">
        <v>0</v>
      </c>
      <c r="M210" s="44">
        <v>0</v>
      </c>
      <c r="N210" s="44">
        <v>2020</v>
      </c>
      <c r="O210" s="45">
        <v>206</v>
      </c>
      <c r="Y210" s="16" t="s">
        <v>121</v>
      </c>
      <c r="Z210" s="14">
        <f>_xlfn.IFNA(VLOOKUP($Y210,Raw_data_Bowlers_2021!$A$2:$N$111,Z$2,FALSE),0)</f>
        <v>0</v>
      </c>
      <c r="AA210" s="14">
        <f>_xlfn.IFNA(VLOOKUP($Y210,Raw_data_Bowlers_2021!$A$2:$N$111,AA$2,FALSE),0)</f>
        <v>0</v>
      </c>
      <c r="AB210" s="14">
        <f>_xlfn.IFNA(VLOOKUP($Y210,Raw_data_Bowlers_2021!$A$2:$N$111,AB$2,FALSE),0)</f>
        <v>0</v>
      </c>
      <c r="AC210" s="14">
        <f>_xlfn.IFNA(VLOOKUP($Y210,Raw_data_Bowlers_2021!$A$2:$N$111,AC$2,FALSE),0)</f>
        <v>0</v>
      </c>
      <c r="AD210" s="14">
        <f>_xlfn.IFNA(VLOOKUP($Y210,Raw_data_Bowlers_2021!$A$2:$N$111,AD$2,FALSE),0)</f>
        <v>0</v>
      </c>
      <c r="AE210" s="14">
        <f>_xlfn.IFNA(VLOOKUP($Y210,Raw_data_Bowlers_2021!$A$2:$N$111,AE$2,FALSE),0)</f>
        <v>0</v>
      </c>
      <c r="AF210" s="14">
        <f>_xlfn.IFNA(VLOOKUP($Y210,Raw_data_Bowlers_2021!$A$2:$N$111,AF$2,FALSE),0)</f>
        <v>0</v>
      </c>
      <c r="AG210" s="14">
        <f>_xlfn.IFNA(VLOOKUP($Y210,Raw_data_Bowlers_2021!$A$2:$N$111,AG$2,FALSE),0)</f>
        <v>0</v>
      </c>
      <c r="AH210" s="14">
        <f>_xlfn.IFNA(VLOOKUP($Y210,Raw_data_Bowlers_2021!$A$2:$N$111,AH$2,FALSE),0)</f>
        <v>0</v>
      </c>
      <c r="AI210" s="14">
        <f>_xlfn.IFNA(VLOOKUP($Y210,Raw_data_Bowlers_2021!$A$2:$N$111,AI$2,FALSE),0)</f>
        <v>0</v>
      </c>
      <c r="AJ210" s="14">
        <f>_xlfn.IFNA(VLOOKUP($Y210,Raw_data_Bowlers_2021!$A$2:$N$111,AJ$2,FALSE),0)</f>
        <v>0</v>
      </c>
      <c r="AK210" s="14">
        <f>_xlfn.IFNA(VLOOKUP($Y210,Raw_data_Bowlers_2021!$A$2:$N$111,AK$2,FALSE),0)</f>
        <v>0</v>
      </c>
      <c r="AL210" s="14">
        <f>_xlfn.IFNA(VLOOKUP($Y210,Raw_data_Bowlers_2021!$A$2:$N$111,AL$2,FALSE),0)</f>
        <v>0</v>
      </c>
      <c r="AM210" s="16">
        <v>2020</v>
      </c>
      <c r="AN210" s="14">
        <f t="shared" si="3"/>
        <v>207</v>
      </c>
    </row>
    <row r="211" spans="1:40" x14ac:dyDescent="0.25">
      <c r="A211" s="43" t="s">
        <v>121</v>
      </c>
      <c r="B211" s="44">
        <v>1</v>
      </c>
      <c r="C211" s="44">
        <v>4</v>
      </c>
      <c r="D211" s="44">
        <v>46</v>
      </c>
      <c r="E211" s="44">
        <v>1</v>
      </c>
      <c r="F211" s="44">
        <v>11.5</v>
      </c>
      <c r="G211" s="44">
        <v>46</v>
      </c>
      <c r="H211" s="44">
        <v>24</v>
      </c>
      <c r="I211" s="44">
        <v>0</v>
      </c>
      <c r="J211" s="44">
        <v>0</v>
      </c>
      <c r="K211" s="44">
        <v>4</v>
      </c>
      <c r="L211" s="44">
        <v>3</v>
      </c>
      <c r="M211" s="44">
        <v>5</v>
      </c>
      <c r="N211" s="44">
        <v>2020</v>
      </c>
      <c r="O211" s="45">
        <v>207</v>
      </c>
      <c r="Y211" s="13" t="s">
        <v>25</v>
      </c>
      <c r="Z211" s="14">
        <f>_xlfn.IFNA(VLOOKUP($Y211,Raw_data_Bowlers_2021!$A$2:$N$111,Z$2,FALSE),0)</f>
        <v>0</v>
      </c>
      <c r="AA211" s="14">
        <f>_xlfn.IFNA(VLOOKUP($Y211,Raw_data_Bowlers_2021!$A$2:$N$111,AA$2,FALSE),0)</f>
        <v>0</v>
      </c>
      <c r="AB211" s="14">
        <f>_xlfn.IFNA(VLOOKUP($Y211,Raw_data_Bowlers_2021!$A$2:$N$111,AB$2,FALSE),0)</f>
        <v>0</v>
      </c>
      <c r="AC211" s="14">
        <f>_xlfn.IFNA(VLOOKUP($Y211,Raw_data_Bowlers_2021!$A$2:$N$111,AC$2,FALSE),0)</f>
        <v>0</v>
      </c>
      <c r="AD211" s="14">
        <f>_xlfn.IFNA(VLOOKUP($Y211,Raw_data_Bowlers_2021!$A$2:$N$111,AD$2,FALSE),0)</f>
        <v>0</v>
      </c>
      <c r="AE211" s="14">
        <f>_xlfn.IFNA(VLOOKUP($Y211,Raw_data_Bowlers_2021!$A$2:$N$111,AE$2,FALSE),0)</f>
        <v>0</v>
      </c>
      <c r="AF211" s="14">
        <f>_xlfn.IFNA(VLOOKUP($Y211,Raw_data_Bowlers_2021!$A$2:$N$111,AF$2,FALSE),0)</f>
        <v>0</v>
      </c>
      <c r="AG211" s="14">
        <f>_xlfn.IFNA(VLOOKUP($Y211,Raw_data_Bowlers_2021!$A$2:$N$111,AG$2,FALSE),0)</f>
        <v>0</v>
      </c>
      <c r="AH211" s="14">
        <f>_xlfn.IFNA(VLOOKUP($Y211,Raw_data_Bowlers_2021!$A$2:$N$111,AH$2,FALSE),0)</f>
        <v>0</v>
      </c>
      <c r="AI211" s="14">
        <f>_xlfn.IFNA(VLOOKUP($Y211,Raw_data_Bowlers_2021!$A$2:$N$111,AI$2,FALSE),0)</f>
        <v>0</v>
      </c>
      <c r="AJ211" s="14">
        <f>_xlfn.IFNA(VLOOKUP($Y211,Raw_data_Bowlers_2021!$A$2:$N$111,AJ$2,FALSE),0)</f>
        <v>0</v>
      </c>
      <c r="AK211" s="14">
        <f>_xlfn.IFNA(VLOOKUP($Y211,Raw_data_Bowlers_2021!$A$2:$N$111,AK$2,FALSE),0)</f>
        <v>0</v>
      </c>
      <c r="AL211" s="14">
        <f>_xlfn.IFNA(VLOOKUP($Y211,Raw_data_Bowlers_2021!$A$2:$N$111,AL$2,FALSE),0)</f>
        <v>0</v>
      </c>
      <c r="AM211" s="13">
        <v>2020</v>
      </c>
      <c r="AN211" s="14">
        <f t="shared" si="3"/>
        <v>208</v>
      </c>
    </row>
    <row r="212" spans="1:40" x14ac:dyDescent="0.25">
      <c r="A212" s="43" t="s">
        <v>25</v>
      </c>
      <c r="B212" s="44">
        <v>0</v>
      </c>
      <c r="C212" s="44">
        <v>0</v>
      </c>
      <c r="D212" s="44">
        <v>0</v>
      </c>
      <c r="E212" s="44">
        <v>0</v>
      </c>
      <c r="F212" s="44">
        <v>0</v>
      </c>
      <c r="G212" s="44">
        <v>0</v>
      </c>
      <c r="H212" s="44">
        <v>0</v>
      </c>
      <c r="I212" s="44">
        <v>0</v>
      </c>
      <c r="J212" s="44">
        <v>0</v>
      </c>
      <c r="K212" s="44">
        <v>0</v>
      </c>
      <c r="L212" s="44">
        <v>0</v>
      </c>
      <c r="M212" s="44">
        <v>0</v>
      </c>
      <c r="N212" s="44">
        <v>2020</v>
      </c>
      <c r="O212" s="45">
        <v>208</v>
      </c>
      <c r="Y212" s="16" t="s">
        <v>26</v>
      </c>
      <c r="Z212" s="14">
        <f>_xlfn.IFNA(VLOOKUP($Y212,Raw_data_Bowlers_2021!$A$2:$N$111,Z$2,FALSE),0)</f>
        <v>12</v>
      </c>
      <c r="AA212" s="14">
        <f>_xlfn.IFNA(VLOOKUP($Y212,Raw_data_Bowlers_2021!$A$2:$N$111,AA$2,FALSE),0)</f>
        <v>46</v>
      </c>
      <c r="AB212" s="14">
        <f>_xlfn.IFNA(VLOOKUP($Y212,Raw_data_Bowlers_2021!$A$2:$N$111,AB$2,FALSE),0)</f>
        <v>306</v>
      </c>
      <c r="AC212" s="14">
        <f>_xlfn.IFNA(VLOOKUP($Y212,Raw_data_Bowlers_2021!$A$2:$N$111,AC$2,FALSE),0)</f>
        <v>15</v>
      </c>
      <c r="AD212" s="14">
        <f>_xlfn.IFNA(VLOOKUP($Y212,Raw_data_Bowlers_2021!$A$2:$N$111,AD$2,FALSE),0)</f>
        <v>6.65</v>
      </c>
      <c r="AE212" s="14">
        <f>_xlfn.IFNA(VLOOKUP($Y212,Raw_data_Bowlers_2021!$A$2:$N$111,AE$2,FALSE),0)</f>
        <v>20.399999999999999</v>
      </c>
      <c r="AF212" s="14">
        <f>_xlfn.IFNA(VLOOKUP($Y212,Raw_data_Bowlers_2021!$A$2:$N$111,AF$2,FALSE),0)</f>
        <v>18.399999999999999</v>
      </c>
      <c r="AG212" s="14">
        <f>_xlfn.IFNA(VLOOKUP($Y212,Raw_data_Bowlers_2021!$A$2:$N$111,AG$2,FALSE),0)</f>
        <v>0</v>
      </c>
      <c r="AH212" s="14">
        <f>_xlfn.IFNA(VLOOKUP($Y212,Raw_data_Bowlers_2021!$A$2:$N$111,AH$2,FALSE),0)</f>
        <v>0</v>
      </c>
      <c r="AI212" s="14">
        <f>_xlfn.IFNA(VLOOKUP($Y212,Raw_data_Bowlers_2021!$A$2:$N$111,AI$2,FALSE),0)</f>
        <v>44256</v>
      </c>
      <c r="AJ212" s="14">
        <f>_xlfn.IFNA(VLOOKUP($Y212,Raw_data_Bowlers_2021!$A$2:$N$111,AJ$2,FALSE),0)</f>
        <v>16</v>
      </c>
      <c r="AK212" s="14">
        <f>_xlfn.IFNA(VLOOKUP($Y212,Raw_data_Bowlers_2021!$A$2:$N$111,AK$2,FALSE),0)</f>
        <v>13</v>
      </c>
      <c r="AL212" s="14">
        <f>_xlfn.IFNA(VLOOKUP($Y212,Raw_data_Bowlers_2021!$A$2:$N$111,AL$2,FALSE),0)</f>
        <v>99</v>
      </c>
      <c r="AM212" s="16">
        <v>2020</v>
      </c>
      <c r="AN212" s="14">
        <f t="shared" si="3"/>
        <v>209</v>
      </c>
    </row>
    <row r="213" spans="1:40" x14ac:dyDescent="0.25">
      <c r="A213" s="43" t="s">
        <v>26</v>
      </c>
      <c r="B213" s="44">
        <v>15</v>
      </c>
      <c r="C213" s="44">
        <v>51</v>
      </c>
      <c r="D213" s="44">
        <v>327</v>
      </c>
      <c r="E213" s="44">
        <v>9</v>
      </c>
      <c r="F213" s="44">
        <v>6.41</v>
      </c>
      <c r="G213" s="44">
        <v>36.33</v>
      </c>
      <c r="H213" s="44">
        <v>34</v>
      </c>
      <c r="I213" s="44">
        <v>0</v>
      </c>
      <c r="J213" s="44">
        <v>0</v>
      </c>
      <c r="K213" s="44">
        <v>20</v>
      </c>
      <c r="L213" s="44">
        <v>7</v>
      </c>
      <c r="M213" s="44">
        <v>100</v>
      </c>
      <c r="N213" s="44">
        <v>2020</v>
      </c>
      <c r="O213" s="45">
        <v>209</v>
      </c>
      <c r="Y213" s="13" t="s">
        <v>97</v>
      </c>
      <c r="Z213" s="14">
        <f>_xlfn.IFNA(VLOOKUP($Y213,Raw_data_Bowlers_2021!$A$2:$N$111,Z$2,FALSE),0)</f>
        <v>12</v>
      </c>
      <c r="AA213" s="14">
        <f>_xlfn.IFNA(VLOOKUP($Y213,Raw_data_Bowlers_2021!$A$2:$N$111,AA$2,FALSE),0)</f>
        <v>41.2</v>
      </c>
      <c r="AB213" s="14">
        <f>_xlfn.IFNA(VLOOKUP($Y213,Raw_data_Bowlers_2021!$A$2:$N$111,AB$2,FALSE),0)</f>
        <v>342</v>
      </c>
      <c r="AC213" s="14">
        <f>_xlfn.IFNA(VLOOKUP($Y213,Raw_data_Bowlers_2021!$A$2:$N$111,AC$2,FALSE),0)</f>
        <v>18</v>
      </c>
      <c r="AD213" s="14">
        <f>_xlfn.IFNA(VLOOKUP($Y213,Raw_data_Bowlers_2021!$A$2:$N$111,AD$2,FALSE),0)</f>
        <v>8.27</v>
      </c>
      <c r="AE213" s="14">
        <f>_xlfn.IFNA(VLOOKUP($Y213,Raw_data_Bowlers_2021!$A$2:$N$111,AE$2,FALSE),0)</f>
        <v>19</v>
      </c>
      <c r="AF213" s="14">
        <f>_xlfn.IFNA(VLOOKUP($Y213,Raw_data_Bowlers_2021!$A$2:$N$111,AF$2,FALSE),0)</f>
        <v>13.78</v>
      </c>
      <c r="AG213" s="14">
        <f>_xlfn.IFNA(VLOOKUP($Y213,Raw_data_Bowlers_2021!$A$2:$N$111,AG$2,FALSE),0)</f>
        <v>0</v>
      </c>
      <c r="AH213" s="14">
        <f>_xlfn.IFNA(VLOOKUP($Y213,Raw_data_Bowlers_2021!$A$2:$N$111,AH$2,FALSE),0)</f>
        <v>1</v>
      </c>
      <c r="AI213" s="14">
        <f>_xlfn.IFNA(VLOOKUP($Y213,Raw_data_Bowlers_2021!$A$2:$N$111,AI$2,FALSE),0)</f>
        <v>11810</v>
      </c>
      <c r="AJ213" s="14">
        <f>_xlfn.IFNA(VLOOKUP($Y213,Raw_data_Bowlers_2021!$A$2:$N$111,AJ$2,FALSE),0)</f>
        <v>27</v>
      </c>
      <c r="AK213" s="14">
        <f>_xlfn.IFNA(VLOOKUP($Y213,Raw_data_Bowlers_2021!$A$2:$N$111,AK$2,FALSE),0)</f>
        <v>11</v>
      </c>
      <c r="AL213" s="14">
        <f>_xlfn.IFNA(VLOOKUP($Y213,Raw_data_Bowlers_2021!$A$2:$N$111,AL$2,FALSE),0)</f>
        <v>88</v>
      </c>
      <c r="AM213" s="13">
        <v>2020</v>
      </c>
      <c r="AN213" s="14">
        <f t="shared" si="3"/>
        <v>210</v>
      </c>
    </row>
    <row r="214" spans="1:40" x14ac:dyDescent="0.25">
      <c r="A214" s="43" t="s">
        <v>97</v>
      </c>
      <c r="B214" s="44">
        <v>8</v>
      </c>
      <c r="C214" s="44">
        <v>24.5</v>
      </c>
      <c r="D214" s="44">
        <v>218</v>
      </c>
      <c r="E214" s="44">
        <v>9</v>
      </c>
      <c r="F214" s="44">
        <v>8.7799999999999994</v>
      </c>
      <c r="G214" s="44">
        <v>24.22</v>
      </c>
      <c r="H214" s="44">
        <v>16.559999999999999</v>
      </c>
      <c r="I214" s="44">
        <v>0</v>
      </c>
      <c r="J214" s="44">
        <v>0</v>
      </c>
      <c r="K214" s="44">
        <v>22</v>
      </c>
      <c r="L214" s="44">
        <v>7</v>
      </c>
      <c r="M214" s="44">
        <v>56</v>
      </c>
      <c r="N214" s="44">
        <v>2020</v>
      </c>
      <c r="O214" s="45">
        <v>210</v>
      </c>
      <c r="Y214" s="16" t="s">
        <v>387</v>
      </c>
      <c r="Z214" s="14">
        <f>_xlfn.IFNA(VLOOKUP($Y214,Raw_data_Bowlers_2021!$A$2:$N$111,Z$2,FALSE),0)</f>
        <v>0</v>
      </c>
      <c r="AA214" s="14">
        <f>_xlfn.IFNA(VLOOKUP($Y214,Raw_data_Bowlers_2021!$A$2:$N$111,AA$2,FALSE),0)</f>
        <v>0</v>
      </c>
      <c r="AB214" s="14">
        <f>_xlfn.IFNA(VLOOKUP($Y214,Raw_data_Bowlers_2021!$A$2:$N$111,AB$2,FALSE),0)</f>
        <v>0</v>
      </c>
      <c r="AC214" s="14">
        <f>_xlfn.IFNA(VLOOKUP($Y214,Raw_data_Bowlers_2021!$A$2:$N$111,AC$2,FALSE),0)</f>
        <v>0</v>
      </c>
      <c r="AD214" s="14">
        <f>_xlfn.IFNA(VLOOKUP($Y214,Raw_data_Bowlers_2021!$A$2:$N$111,AD$2,FALSE),0)</f>
        <v>0</v>
      </c>
      <c r="AE214" s="14">
        <f>_xlfn.IFNA(VLOOKUP($Y214,Raw_data_Bowlers_2021!$A$2:$N$111,AE$2,FALSE),0)</f>
        <v>0</v>
      </c>
      <c r="AF214" s="14">
        <f>_xlfn.IFNA(VLOOKUP($Y214,Raw_data_Bowlers_2021!$A$2:$N$111,AF$2,FALSE),0)</f>
        <v>0</v>
      </c>
      <c r="AG214" s="14">
        <f>_xlfn.IFNA(VLOOKUP($Y214,Raw_data_Bowlers_2021!$A$2:$N$111,AG$2,FALSE),0)</f>
        <v>0</v>
      </c>
      <c r="AH214" s="14">
        <f>_xlfn.IFNA(VLOOKUP($Y214,Raw_data_Bowlers_2021!$A$2:$N$111,AH$2,FALSE),0)</f>
        <v>0</v>
      </c>
      <c r="AI214" s="14">
        <f>_xlfn.IFNA(VLOOKUP($Y214,Raw_data_Bowlers_2021!$A$2:$N$111,AI$2,FALSE),0)</f>
        <v>0</v>
      </c>
      <c r="AJ214" s="14">
        <f>_xlfn.IFNA(VLOOKUP($Y214,Raw_data_Bowlers_2021!$A$2:$N$111,AJ$2,FALSE),0)</f>
        <v>0</v>
      </c>
      <c r="AK214" s="14">
        <f>_xlfn.IFNA(VLOOKUP($Y214,Raw_data_Bowlers_2021!$A$2:$N$111,AK$2,FALSE),0)</f>
        <v>0</v>
      </c>
      <c r="AL214" s="14">
        <f>_xlfn.IFNA(VLOOKUP($Y214,Raw_data_Bowlers_2021!$A$2:$N$111,AL$2,FALSE),0)</f>
        <v>0</v>
      </c>
      <c r="AM214" s="16">
        <v>2020</v>
      </c>
      <c r="AN214" s="14">
        <f t="shared" si="3"/>
        <v>211</v>
      </c>
    </row>
    <row r="215" spans="1:40" x14ac:dyDescent="0.25">
      <c r="A215" s="43" t="s">
        <v>387</v>
      </c>
      <c r="B215" s="44">
        <v>6</v>
      </c>
      <c r="C215" s="44">
        <v>17</v>
      </c>
      <c r="D215" s="44">
        <v>198</v>
      </c>
      <c r="E215" s="44">
        <v>2</v>
      </c>
      <c r="F215" s="44">
        <v>11.65</v>
      </c>
      <c r="G215" s="44">
        <v>99</v>
      </c>
      <c r="H215" s="44">
        <v>51</v>
      </c>
      <c r="I215" s="44">
        <v>0</v>
      </c>
      <c r="J215" s="44">
        <v>0</v>
      </c>
      <c r="K215" s="44">
        <v>18</v>
      </c>
      <c r="L215" s="44">
        <v>12</v>
      </c>
      <c r="M215" s="44">
        <v>34</v>
      </c>
      <c r="N215" s="44">
        <v>2020</v>
      </c>
      <c r="O215" s="45">
        <v>211</v>
      </c>
      <c r="Y215" s="13" t="s">
        <v>361</v>
      </c>
      <c r="Z215" s="14">
        <f>_xlfn.IFNA(VLOOKUP($Y215,Raw_data_Bowlers_2021!$A$2:$N$111,Z$2,FALSE),0)</f>
        <v>0</v>
      </c>
      <c r="AA215" s="14">
        <f>_xlfn.IFNA(VLOOKUP($Y215,Raw_data_Bowlers_2021!$A$2:$N$111,AA$2,FALSE),0)</f>
        <v>0</v>
      </c>
      <c r="AB215" s="14">
        <f>_xlfn.IFNA(VLOOKUP($Y215,Raw_data_Bowlers_2021!$A$2:$N$111,AB$2,FALSE),0)</f>
        <v>0</v>
      </c>
      <c r="AC215" s="14">
        <f>_xlfn.IFNA(VLOOKUP($Y215,Raw_data_Bowlers_2021!$A$2:$N$111,AC$2,FALSE),0)</f>
        <v>0</v>
      </c>
      <c r="AD215" s="14">
        <f>_xlfn.IFNA(VLOOKUP($Y215,Raw_data_Bowlers_2021!$A$2:$N$111,AD$2,FALSE),0)</f>
        <v>0</v>
      </c>
      <c r="AE215" s="14">
        <f>_xlfn.IFNA(VLOOKUP($Y215,Raw_data_Bowlers_2021!$A$2:$N$111,AE$2,FALSE),0)</f>
        <v>0</v>
      </c>
      <c r="AF215" s="14">
        <f>_xlfn.IFNA(VLOOKUP($Y215,Raw_data_Bowlers_2021!$A$2:$N$111,AF$2,FALSE),0)</f>
        <v>0</v>
      </c>
      <c r="AG215" s="14">
        <f>_xlfn.IFNA(VLOOKUP($Y215,Raw_data_Bowlers_2021!$A$2:$N$111,AG$2,FALSE),0)</f>
        <v>0</v>
      </c>
      <c r="AH215" s="14">
        <f>_xlfn.IFNA(VLOOKUP($Y215,Raw_data_Bowlers_2021!$A$2:$N$111,AH$2,FALSE),0)</f>
        <v>0</v>
      </c>
      <c r="AI215" s="14">
        <f>_xlfn.IFNA(VLOOKUP($Y215,Raw_data_Bowlers_2021!$A$2:$N$111,AI$2,FALSE),0)</f>
        <v>0</v>
      </c>
      <c r="AJ215" s="14">
        <f>_xlfn.IFNA(VLOOKUP($Y215,Raw_data_Bowlers_2021!$A$2:$N$111,AJ$2,FALSE),0)</f>
        <v>0</v>
      </c>
      <c r="AK215" s="14">
        <f>_xlfn.IFNA(VLOOKUP($Y215,Raw_data_Bowlers_2021!$A$2:$N$111,AK$2,FALSE),0)</f>
        <v>0</v>
      </c>
      <c r="AL215" s="14">
        <f>_xlfn.IFNA(VLOOKUP($Y215,Raw_data_Bowlers_2021!$A$2:$N$111,AL$2,FALSE),0)</f>
        <v>0</v>
      </c>
      <c r="AM215" s="13">
        <v>2020</v>
      </c>
      <c r="AN215" s="14">
        <f t="shared" si="3"/>
        <v>212</v>
      </c>
    </row>
    <row r="216" spans="1:40" x14ac:dyDescent="0.25">
      <c r="A216" s="43" t="s">
        <v>361</v>
      </c>
      <c r="B216" s="44">
        <v>0</v>
      </c>
      <c r="C216" s="44">
        <v>0</v>
      </c>
      <c r="D216" s="44">
        <v>0</v>
      </c>
      <c r="E216" s="44">
        <v>0</v>
      </c>
      <c r="F216" s="44">
        <v>0</v>
      </c>
      <c r="G216" s="44">
        <v>0</v>
      </c>
      <c r="H216" s="44">
        <v>0</v>
      </c>
      <c r="I216" s="44">
        <v>0</v>
      </c>
      <c r="J216" s="44">
        <v>0</v>
      </c>
      <c r="K216" s="44">
        <v>0</v>
      </c>
      <c r="L216" s="44">
        <v>0</v>
      </c>
      <c r="M216" s="44">
        <v>0</v>
      </c>
      <c r="N216" s="44">
        <v>2020</v>
      </c>
      <c r="O216" s="45">
        <v>212</v>
      </c>
      <c r="Y216" s="16" t="s">
        <v>1</v>
      </c>
      <c r="Z216" s="14">
        <f>_xlfn.IFNA(VLOOKUP($Y216,Raw_data_Bowlers_2021!$A$2:$N$111,Z$2,FALSE),0)</f>
        <v>0</v>
      </c>
      <c r="AA216" s="14">
        <f>_xlfn.IFNA(VLOOKUP($Y216,Raw_data_Bowlers_2021!$A$2:$N$111,AA$2,FALSE),0)</f>
        <v>0</v>
      </c>
      <c r="AB216" s="14">
        <f>_xlfn.IFNA(VLOOKUP($Y216,Raw_data_Bowlers_2021!$A$2:$N$111,AB$2,FALSE),0)</f>
        <v>0</v>
      </c>
      <c r="AC216" s="14">
        <f>_xlfn.IFNA(VLOOKUP($Y216,Raw_data_Bowlers_2021!$A$2:$N$111,AC$2,FALSE),0)</f>
        <v>0</v>
      </c>
      <c r="AD216" s="14">
        <f>_xlfn.IFNA(VLOOKUP($Y216,Raw_data_Bowlers_2021!$A$2:$N$111,AD$2,FALSE),0)</f>
        <v>0</v>
      </c>
      <c r="AE216" s="14">
        <f>_xlfn.IFNA(VLOOKUP($Y216,Raw_data_Bowlers_2021!$A$2:$N$111,AE$2,FALSE),0)</f>
        <v>0</v>
      </c>
      <c r="AF216" s="14">
        <f>_xlfn.IFNA(VLOOKUP($Y216,Raw_data_Bowlers_2021!$A$2:$N$111,AF$2,FALSE),0)</f>
        <v>0</v>
      </c>
      <c r="AG216" s="14">
        <f>_xlfn.IFNA(VLOOKUP($Y216,Raw_data_Bowlers_2021!$A$2:$N$111,AG$2,FALSE),0)</f>
        <v>0</v>
      </c>
      <c r="AH216" s="14">
        <f>_xlfn.IFNA(VLOOKUP($Y216,Raw_data_Bowlers_2021!$A$2:$N$111,AH$2,FALSE),0)</f>
        <v>0</v>
      </c>
      <c r="AI216" s="14">
        <f>_xlfn.IFNA(VLOOKUP($Y216,Raw_data_Bowlers_2021!$A$2:$N$111,AI$2,FALSE),0)</f>
        <v>0</v>
      </c>
      <c r="AJ216" s="14">
        <f>_xlfn.IFNA(VLOOKUP($Y216,Raw_data_Bowlers_2021!$A$2:$N$111,AJ$2,FALSE),0)</f>
        <v>0</v>
      </c>
      <c r="AK216" s="14">
        <f>_xlfn.IFNA(VLOOKUP($Y216,Raw_data_Bowlers_2021!$A$2:$N$111,AK$2,FALSE),0)</f>
        <v>0</v>
      </c>
      <c r="AL216" s="14">
        <f>_xlfn.IFNA(VLOOKUP($Y216,Raw_data_Bowlers_2021!$A$2:$N$111,AL$2,FALSE),0)</f>
        <v>0</v>
      </c>
      <c r="AM216" s="16">
        <v>2020</v>
      </c>
      <c r="AN216" s="14">
        <f t="shared" si="3"/>
        <v>213</v>
      </c>
    </row>
    <row r="217" spans="1:40" x14ac:dyDescent="0.25">
      <c r="A217" s="43" t="s">
        <v>1</v>
      </c>
      <c r="B217" s="44">
        <v>0</v>
      </c>
      <c r="C217" s="44">
        <v>0</v>
      </c>
      <c r="D217" s="44">
        <v>0</v>
      </c>
      <c r="E217" s="44">
        <v>0</v>
      </c>
      <c r="F217" s="44">
        <v>0</v>
      </c>
      <c r="G217" s="44">
        <v>0</v>
      </c>
      <c r="H217" s="44">
        <v>0</v>
      </c>
      <c r="I217" s="44">
        <v>0</v>
      </c>
      <c r="J217" s="44">
        <v>0</v>
      </c>
      <c r="K217" s="44">
        <v>0</v>
      </c>
      <c r="L217" s="44">
        <v>0</v>
      </c>
      <c r="M217" s="44">
        <v>0</v>
      </c>
      <c r="N217" s="44">
        <v>2020</v>
      </c>
      <c r="O217" s="45">
        <v>213</v>
      </c>
      <c r="Y217" s="13" t="s">
        <v>166</v>
      </c>
      <c r="Z217" s="14">
        <f>_xlfn.IFNA(VLOOKUP($Y217,Raw_data_Bowlers_2021!$A$2:$N$111,Z$2,FALSE),0)</f>
        <v>11</v>
      </c>
      <c r="AA217" s="14">
        <f>_xlfn.IFNA(VLOOKUP($Y217,Raw_data_Bowlers_2021!$A$2:$N$111,AA$2,FALSE),0)</f>
        <v>42</v>
      </c>
      <c r="AB217" s="14">
        <f>_xlfn.IFNA(VLOOKUP($Y217,Raw_data_Bowlers_2021!$A$2:$N$111,AB$2,FALSE),0)</f>
        <v>335</v>
      </c>
      <c r="AC217" s="14">
        <f>_xlfn.IFNA(VLOOKUP($Y217,Raw_data_Bowlers_2021!$A$2:$N$111,AC$2,FALSE),0)</f>
        <v>6</v>
      </c>
      <c r="AD217" s="14">
        <f>_xlfn.IFNA(VLOOKUP($Y217,Raw_data_Bowlers_2021!$A$2:$N$111,AD$2,FALSE),0)</f>
        <v>7.98</v>
      </c>
      <c r="AE217" s="14">
        <f>_xlfn.IFNA(VLOOKUP($Y217,Raw_data_Bowlers_2021!$A$2:$N$111,AE$2,FALSE),0)</f>
        <v>55.83</v>
      </c>
      <c r="AF217" s="14">
        <f>_xlfn.IFNA(VLOOKUP($Y217,Raw_data_Bowlers_2021!$A$2:$N$111,AF$2,FALSE),0)</f>
        <v>42</v>
      </c>
      <c r="AG217" s="14">
        <f>_xlfn.IFNA(VLOOKUP($Y217,Raw_data_Bowlers_2021!$A$2:$N$111,AG$2,FALSE),0)</f>
        <v>0</v>
      </c>
      <c r="AH217" s="14">
        <f>_xlfn.IFNA(VLOOKUP($Y217,Raw_data_Bowlers_2021!$A$2:$N$111,AH$2,FALSE),0)</f>
        <v>0</v>
      </c>
      <c r="AI217" s="14">
        <f>_xlfn.IFNA(VLOOKUP($Y217,Raw_data_Bowlers_2021!$A$2:$N$111,AI$2,FALSE),0)</f>
        <v>42370</v>
      </c>
      <c r="AJ217" s="14">
        <f>_xlfn.IFNA(VLOOKUP($Y217,Raw_data_Bowlers_2021!$A$2:$N$111,AJ$2,FALSE),0)</f>
        <v>33</v>
      </c>
      <c r="AK217" s="14">
        <f>_xlfn.IFNA(VLOOKUP($Y217,Raw_data_Bowlers_2021!$A$2:$N$111,AK$2,FALSE),0)</f>
        <v>12</v>
      </c>
      <c r="AL217" s="14">
        <f>_xlfn.IFNA(VLOOKUP($Y217,Raw_data_Bowlers_2021!$A$2:$N$111,AL$2,FALSE),0)</f>
        <v>103</v>
      </c>
      <c r="AM217" s="13">
        <v>2020</v>
      </c>
      <c r="AN217" s="14">
        <f t="shared" si="3"/>
        <v>214</v>
      </c>
    </row>
    <row r="218" spans="1:40" x14ac:dyDescent="0.25">
      <c r="A218" s="43" t="s">
        <v>166</v>
      </c>
      <c r="B218" s="44">
        <v>4</v>
      </c>
      <c r="C218" s="44">
        <v>14.1</v>
      </c>
      <c r="D218" s="44">
        <v>99</v>
      </c>
      <c r="E218" s="44">
        <v>3</v>
      </c>
      <c r="F218" s="44">
        <v>6.99</v>
      </c>
      <c r="G218" s="44">
        <v>33</v>
      </c>
      <c r="H218" s="44">
        <v>28.33</v>
      </c>
      <c r="I218" s="44">
        <v>0</v>
      </c>
      <c r="J218" s="44">
        <v>0</v>
      </c>
      <c r="K218" s="44">
        <v>13</v>
      </c>
      <c r="L218" s="44">
        <v>1</v>
      </c>
      <c r="M218" s="44">
        <v>40</v>
      </c>
      <c r="N218" s="44">
        <v>2020</v>
      </c>
      <c r="O218" s="45">
        <v>214</v>
      </c>
      <c r="Y218" s="16" t="s">
        <v>124</v>
      </c>
      <c r="Z218" s="14">
        <f>_xlfn.IFNA(VLOOKUP($Y218,Raw_data_Bowlers_2021!$A$2:$N$111,Z$2,FALSE),0)</f>
        <v>1</v>
      </c>
      <c r="AA218" s="14">
        <f>_xlfn.IFNA(VLOOKUP($Y218,Raw_data_Bowlers_2021!$A$2:$N$111,AA$2,FALSE),0)</f>
        <v>1</v>
      </c>
      <c r="AB218" s="14">
        <f>_xlfn.IFNA(VLOOKUP($Y218,Raw_data_Bowlers_2021!$A$2:$N$111,AB$2,FALSE),0)</f>
        <v>12</v>
      </c>
      <c r="AC218" s="14">
        <f>_xlfn.IFNA(VLOOKUP($Y218,Raw_data_Bowlers_2021!$A$2:$N$111,AC$2,FALSE),0)</f>
        <v>0</v>
      </c>
      <c r="AD218" s="14">
        <f>_xlfn.IFNA(VLOOKUP($Y218,Raw_data_Bowlers_2021!$A$2:$N$111,AD$2,FALSE),0)</f>
        <v>12</v>
      </c>
      <c r="AE218" s="14">
        <f>_xlfn.IFNA(VLOOKUP($Y218,Raw_data_Bowlers_2021!$A$2:$N$111,AE$2,FALSE),0)</f>
        <v>0</v>
      </c>
      <c r="AF218" s="14">
        <f>_xlfn.IFNA(VLOOKUP($Y218,Raw_data_Bowlers_2021!$A$2:$N$111,AF$2,FALSE),0)</f>
        <v>0</v>
      </c>
      <c r="AG218" s="14">
        <f>_xlfn.IFNA(VLOOKUP($Y218,Raw_data_Bowlers_2021!$A$2:$N$111,AG$2,FALSE),0)</f>
        <v>0</v>
      </c>
      <c r="AH218" s="14">
        <f>_xlfn.IFNA(VLOOKUP($Y218,Raw_data_Bowlers_2021!$A$2:$N$111,AH$2,FALSE),0)</f>
        <v>0</v>
      </c>
      <c r="AI218" s="14" t="str">
        <f>_xlfn.IFNA(VLOOKUP($Y218,Raw_data_Bowlers_2021!$A$2:$N$111,AI$2,FALSE),0)</f>
        <v>0/12</v>
      </c>
      <c r="AJ218" s="14">
        <f>_xlfn.IFNA(VLOOKUP($Y218,Raw_data_Bowlers_2021!$A$2:$N$111,AJ$2,FALSE),0)</f>
        <v>1</v>
      </c>
      <c r="AK218" s="14">
        <f>_xlfn.IFNA(VLOOKUP($Y218,Raw_data_Bowlers_2021!$A$2:$N$111,AK$2,FALSE),0)</f>
        <v>1</v>
      </c>
      <c r="AL218" s="14">
        <f>_xlfn.IFNA(VLOOKUP($Y218,Raw_data_Bowlers_2021!$A$2:$N$111,AL$2,FALSE),0)</f>
        <v>2</v>
      </c>
      <c r="AM218" s="16">
        <v>2020</v>
      </c>
      <c r="AN218" s="14">
        <f t="shared" si="3"/>
        <v>215</v>
      </c>
    </row>
    <row r="219" spans="1:40" x14ac:dyDescent="0.25">
      <c r="A219" s="43" t="s">
        <v>124</v>
      </c>
      <c r="B219" s="44">
        <v>6</v>
      </c>
      <c r="C219" s="44">
        <v>15</v>
      </c>
      <c r="D219" s="44">
        <v>154</v>
      </c>
      <c r="E219" s="44">
        <v>2</v>
      </c>
      <c r="F219" s="44">
        <v>10.27</v>
      </c>
      <c r="G219" s="44">
        <v>77</v>
      </c>
      <c r="H219" s="44">
        <v>45</v>
      </c>
      <c r="I219" s="44">
        <v>0</v>
      </c>
      <c r="J219" s="44">
        <v>0</v>
      </c>
      <c r="K219" s="44">
        <v>10</v>
      </c>
      <c r="L219" s="44">
        <v>9</v>
      </c>
      <c r="M219" s="44">
        <v>24</v>
      </c>
      <c r="N219" s="44">
        <v>2020</v>
      </c>
      <c r="O219" s="45">
        <v>215</v>
      </c>
      <c r="Y219" s="13" t="s">
        <v>98</v>
      </c>
      <c r="Z219" s="14">
        <f>_xlfn.IFNA(VLOOKUP($Y219,Raw_data_Bowlers_2021!$A$2:$N$111,Z$2,FALSE),0)</f>
        <v>0</v>
      </c>
      <c r="AA219" s="14">
        <f>_xlfn.IFNA(VLOOKUP($Y219,Raw_data_Bowlers_2021!$A$2:$N$111,AA$2,FALSE),0)</f>
        <v>0</v>
      </c>
      <c r="AB219" s="14">
        <f>_xlfn.IFNA(VLOOKUP($Y219,Raw_data_Bowlers_2021!$A$2:$N$111,AB$2,FALSE),0)</f>
        <v>0</v>
      </c>
      <c r="AC219" s="14">
        <f>_xlfn.IFNA(VLOOKUP($Y219,Raw_data_Bowlers_2021!$A$2:$N$111,AC$2,FALSE),0)</f>
        <v>0</v>
      </c>
      <c r="AD219" s="14">
        <f>_xlfn.IFNA(VLOOKUP($Y219,Raw_data_Bowlers_2021!$A$2:$N$111,AD$2,FALSE),0)</f>
        <v>0</v>
      </c>
      <c r="AE219" s="14">
        <f>_xlfn.IFNA(VLOOKUP($Y219,Raw_data_Bowlers_2021!$A$2:$N$111,AE$2,FALSE),0)</f>
        <v>0</v>
      </c>
      <c r="AF219" s="14">
        <f>_xlfn.IFNA(VLOOKUP($Y219,Raw_data_Bowlers_2021!$A$2:$N$111,AF$2,FALSE),0)</f>
        <v>0</v>
      </c>
      <c r="AG219" s="14">
        <f>_xlfn.IFNA(VLOOKUP($Y219,Raw_data_Bowlers_2021!$A$2:$N$111,AG$2,FALSE),0)</f>
        <v>0</v>
      </c>
      <c r="AH219" s="14">
        <f>_xlfn.IFNA(VLOOKUP($Y219,Raw_data_Bowlers_2021!$A$2:$N$111,AH$2,FALSE),0)</f>
        <v>0</v>
      </c>
      <c r="AI219" s="14">
        <f>_xlfn.IFNA(VLOOKUP($Y219,Raw_data_Bowlers_2021!$A$2:$N$111,AI$2,FALSE),0)</f>
        <v>0</v>
      </c>
      <c r="AJ219" s="14">
        <f>_xlfn.IFNA(VLOOKUP($Y219,Raw_data_Bowlers_2021!$A$2:$N$111,AJ$2,FALSE),0)</f>
        <v>0</v>
      </c>
      <c r="AK219" s="14">
        <f>_xlfn.IFNA(VLOOKUP($Y219,Raw_data_Bowlers_2021!$A$2:$N$111,AK$2,FALSE),0)</f>
        <v>0</v>
      </c>
      <c r="AL219" s="14">
        <f>_xlfn.IFNA(VLOOKUP($Y219,Raw_data_Bowlers_2021!$A$2:$N$111,AL$2,FALSE),0)</f>
        <v>0</v>
      </c>
      <c r="AM219" s="13">
        <v>2020</v>
      </c>
      <c r="AN219" s="14">
        <f t="shared" si="3"/>
        <v>216</v>
      </c>
    </row>
    <row r="220" spans="1:40" x14ac:dyDescent="0.25">
      <c r="A220" s="43" t="s">
        <v>98</v>
      </c>
      <c r="B220" s="44">
        <v>1</v>
      </c>
      <c r="C220" s="44">
        <v>0.5</v>
      </c>
      <c r="D220" s="44">
        <v>5</v>
      </c>
      <c r="E220" s="44">
        <v>0</v>
      </c>
      <c r="F220" s="44">
        <v>6</v>
      </c>
      <c r="G220" s="44">
        <v>0</v>
      </c>
      <c r="H220" s="44">
        <v>0</v>
      </c>
      <c r="I220" s="44">
        <v>0</v>
      </c>
      <c r="J220" s="44">
        <v>0</v>
      </c>
      <c r="K220" s="44">
        <v>0</v>
      </c>
      <c r="L220" s="44">
        <v>0</v>
      </c>
      <c r="M220" s="44">
        <v>0</v>
      </c>
      <c r="N220" s="44">
        <v>2020</v>
      </c>
      <c r="O220" s="45">
        <v>216</v>
      </c>
      <c r="Y220" s="16" t="s">
        <v>126</v>
      </c>
      <c r="Z220" s="14">
        <f>_xlfn.IFNA(VLOOKUP($Y220,Raw_data_Bowlers_2021!$A$2:$N$111,Z$2,FALSE),0)</f>
        <v>11</v>
      </c>
      <c r="AA220" s="14">
        <f>_xlfn.IFNA(VLOOKUP($Y220,Raw_data_Bowlers_2021!$A$2:$N$111,AA$2,FALSE),0)</f>
        <v>41</v>
      </c>
      <c r="AB220" s="14">
        <f>_xlfn.IFNA(VLOOKUP($Y220,Raw_data_Bowlers_2021!$A$2:$N$111,AB$2,FALSE),0)</f>
        <v>376</v>
      </c>
      <c r="AC220" s="14">
        <f>_xlfn.IFNA(VLOOKUP($Y220,Raw_data_Bowlers_2021!$A$2:$N$111,AC$2,FALSE),0)</f>
        <v>15</v>
      </c>
      <c r="AD220" s="14">
        <f>_xlfn.IFNA(VLOOKUP($Y220,Raw_data_Bowlers_2021!$A$2:$N$111,AD$2,FALSE),0)</f>
        <v>9.17</v>
      </c>
      <c r="AE220" s="14">
        <f>_xlfn.IFNA(VLOOKUP($Y220,Raw_data_Bowlers_2021!$A$2:$N$111,AE$2,FALSE),0)</f>
        <v>25.07</v>
      </c>
      <c r="AF220" s="14">
        <f>_xlfn.IFNA(VLOOKUP($Y220,Raw_data_Bowlers_2021!$A$2:$N$111,AF$2,FALSE),0)</f>
        <v>16.399999999999999</v>
      </c>
      <c r="AG220" s="14">
        <f>_xlfn.IFNA(VLOOKUP($Y220,Raw_data_Bowlers_2021!$A$2:$N$111,AG$2,FALSE),0)</f>
        <v>1</v>
      </c>
      <c r="AH220" s="14">
        <f>_xlfn.IFNA(VLOOKUP($Y220,Raw_data_Bowlers_2021!$A$2:$N$111,AH$2,FALSE),0)</f>
        <v>0</v>
      </c>
      <c r="AI220" s="14">
        <f>_xlfn.IFNA(VLOOKUP($Y220,Raw_data_Bowlers_2021!$A$2:$N$111,AI$2,FALSE),0)</f>
        <v>45017</v>
      </c>
      <c r="AJ220" s="14">
        <f>_xlfn.IFNA(VLOOKUP($Y220,Raw_data_Bowlers_2021!$A$2:$N$111,AJ$2,FALSE),0)</f>
        <v>34</v>
      </c>
      <c r="AK220" s="14">
        <f>_xlfn.IFNA(VLOOKUP($Y220,Raw_data_Bowlers_2021!$A$2:$N$111,AK$2,FALSE),0)</f>
        <v>16</v>
      </c>
      <c r="AL220" s="14">
        <f>_xlfn.IFNA(VLOOKUP($Y220,Raw_data_Bowlers_2021!$A$2:$N$111,AL$2,FALSE),0)</f>
        <v>91</v>
      </c>
      <c r="AM220" s="16">
        <v>2020</v>
      </c>
      <c r="AN220" s="14">
        <f t="shared" si="3"/>
        <v>217</v>
      </c>
    </row>
    <row r="221" spans="1:40" x14ac:dyDescent="0.25">
      <c r="A221" s="43" t="s">
        <v>126</v>
      </c>
      <c r="B221" s="44">
        <v>9</v>
      </c>
      <c r="C221" s="44">
        <v>31.4</v>
      </c>
      <c r="D221" s="44">
        <v>210</v>
      </c>
      <c r="E221" s="44">
        <v>11</v>
      </c>
      <c r="F221" s="44">
        <v>6.63</v>
      </c>
      <c r="G221" s="44">
        <v>19.09</v>
      </c>
      <c r="H221" s="44">
        <v>17.27</v>
      </c>
      <c r="I221" s="44">
        <v>1</v>
      </c>
      <c r="J221" s="44">
        <v>0</v>
      </c>
      <c r="K221" s="44">
        <v>17</v>
      </c>
      <c r="L221" s="44">
        <v>6</v>
      </c>
      <c r="M221" s="44">
        <v>91</v>
      </c>
      <c r="N221" s="44">
        <v>2020</v>
      </c>
      <c r="O221" s="45">
        <v>217</v>
      </c>
      <c r="Y221" s="13" t="s">
        <v>99</v>
      </c>
      <c r="Z221" s="14">
        <f>_xlfn.IFNA(VLOOKUP($Y221,Raw_data_Bowlers_2021!$A$2:$N$111,Z$2,FALSE),0)</f>
        <v>4</v>
      </c>
      <c r="AA221" s="14">
        <f>_xlfn.IFNA(VLOOKUP($Y221,Raw_data_Bowlers_2021!$A$2:$N$111,AA$2,FALSE),0)</f>
        <v>12</v>
      </c>
      <c r="AB221" s="14">
        <f>_xlfn.IFNA(VLOOKUP($Y221,Raw_data_Bowlers_2021!$A$2:$N$111,AB$2,FALSE),0)</f>
        <v>96</v>
      </c>
      <c r="AC221" s="14">
        <f>_xlfn.IFNA(VLOOKUP($Y221,Raw_data_Bowlers_2021!$A$2:$N$111,AC$2,FALSE),0)</f>
        <v>4</v>
      </c>
      <c r="AD221" s="14">
        <f>_xlfn.IFNA(VLOOKUP($Y221,Raw_data_Bowlers_2021!$A$2:$N$111,AD$2,FALSE),0)</f>
        <v>8</v>
      </c>
      <c r="AE221" s="14">
        <f>_xlfn.IFNA(VLOOKUP($Y221,Raw_data_Bowlers_2021!$A$2:$N$111,AE$2,FALSE),0)</f>
        <v>24</v>
      </c>
      <c r="AF221" s="14">
        <f>_xlfn.IFNA(VLOOKUP($Y221,Raw_data_Bowlers_2021!$A$2:$N$111,AF$2,FALSE),0)</f>
        <v>18</v>
      </c>
      <c r="AG221" s="14">
        <f>_xlfn.IFNA(VLOOKUP($Y221,Raw_data_Bowlers_2021!$A$2:$N$111,AG$2,FALSE),0)</f>
        <v>0</v>
      </c>
      <c r="AH221" s="14">
        <f>_xlfn.IFNA(VLOOKUP($Y221,Raw_data_Bowlers_2021!$A$2:$N$111,AH$2,FALSE),0)</f>
        <v>0</v>
      </c>
      <c r="AI221" s="14">
        <f>_xlfn.IFNA(VLOOKUP($Y221,Raw_data_Bowlers_2021!$A$2:$N$111,AI$2,FALSE),0)</f>
        <v>43862</v>
      </c>
      <c r="AJ221" s="14">
        <f>_xlfn.IFNA(VLOOKUP($Y221,Raw_data_Bowlers_2021!$A$2:$N$111,AJ$2,FALSE),0)</f>
        <v>11</v>
      </c>
      <c r="AK221" s="14">
        <f>_xlfn.IFNA(VLOOKUP($Y221,Raw_data_Bowlers_2021!$A$2:$N$111,AK$2,FALSE),0)</f>
        <v>2</v>
      </c>
      <c r="AL221" s="14">
        <f>_xlfn.IFNA(VLOOKUP($Y221,Raw_data_Bowlers_2021!$A$2:$N$111,AL$2,FALSE),0)</f>
        <v>27</v>
      </c>
      <c r="AM221" s="13">
        <v>2020</v>
      </c>
      <c r="AN221" s="14">
        <f t="shared" si="3"/>
        <v>218</v>
      </c>
    </row>
    <row r="222" spans="1:40" x14ac:dyDescent="0.25">
      <c r="A222" s="43" t="s">
        <v>99</v>
      </c>
      <c r="B222" s="44">
        <v>9</v>
      </c>
      <c r="C222" s="44">
        <v>31.3</v>
      </c>
      <c r="D222" s="44">
        <v>304</v>
      </c>
      <c r="E222" s="44">
        <v>9</v>
      </c>
      <c r="F222" s="44">
        <v>9.65</v>
      </c>
      <c r="G222" s="44">
        <v>33.78</v>
      </c>
      <c r="H222" s="44">
        <v>21</v>
      </c>
      <c r="I222" s="44">
        <v>0</v>
      </c>
      <c r="J222" s="44">
        <v>0</v>
      </c>
      <c r="K222" s="44">
        <v>27</v>
      </c>
      <c r="L222" s="44">
        <v>12</v>
      </c>
      <c r="M222" s="44">
        <v>62</v>
      </c>
      <c r="N222" s="44">
        <v>2020</v>
      </c>
      <c r="O222" s="45">
        <v>218</v>
      </c>
      <c r="Y222" s="16" t="s">
        <v>49</v>
      </c>
      <c r="Z222" s="14">
        <f>_xlfn.IFNA(VLOOKUP($Y222,Raw_data_Bowlers_2021!$A$2:$N$111,Z$2,FALSE),0)</f>
        <v>17</v>
      </c>
      <c r="AA222" s="14">
        <f>_xlfn.IFNA(VLOOKUP($Y222,Raw_data_Bowlers_2021!$A$2:$N$111,AA$2,FALSE),0)</f>
        <v>68</v>
      </c>
      <c r="AB222" s="14">
        <f>_xlfn.IFNA(VLOOKUP($Y222,Raw_data_Bowlers_2021!$A$2:$N$111,AB$2,FALSE),0)</f>
        <v>449</v>
      </c>
      <c r="AC222" s="14">
        <f>_xlfn.IFNA(VLOOKUP($Y222,Raw_data_Bowlers_2021!$A$2:$N$111,AC$2,FALSE),0)</f>
        <v>18</v>
      </c>
      <c r="AD222" s="14">
        <f>_xlfn.IFNA(VLOOKUP($Y222,Raw_data_Bowlers_2021!$A$2:$N$111,AD$2,FALSE),0)</f>
        <v>6.6</v>
      </c>
      <c r="AE222" s="14">
        <f>_xlfn.IFNA(VLOOKUP($Y222,Raw_data_Bowlers_2021!$A$2:$N$111,AE$2,FALSE),0)</f>
        <v>24.94</v>
      </c>
      <c r="AF222" s="14">
        <f>_xlfn.IFNA(VLOOKUP($Y222,Raw_data_Bowlers_2021!$A$2:$N$111,AF$2,FALSE),0)</f>
        <v>22.67</v>
      </c>
      <c r="AG222" s="14">
        <f>_xlfn.IFNA(VLOOKUP($Y222,Raw_data_Bowlers_2021!$A$2:$N$111,AG$2,FALSE),0)</f>
        <v>0</v>
      </c>
      <c r="AH222" s="14">
        <f>_xlfn.IFNA(VLOOKUP($Y222,Raw_data_Bowlers_2021!$A$2:$N$111,AH$2,FALSE),0)</f>
        <v>0</v>
      </c>
      <c r="AI222" s="14">
        <f>_xlfn.IFNA(VLOOKUP($Y222,Raw_data_Bowlers_2021!$A$2:$N$111,AI$2,FALSE),0)</f>
        <v>41334</v>
      </c>
      <c r="AJ222" s="14">
        <f>_xlfn.IFNA(VLOOKUP($Y222,Raw_data_Bowlers_2021!$A$2:$N$111,AJ$2,FALSE),0)</f>
        <v>28</v>
      </c>
      <c r="AK222" s="14">
        <f>_xlfn.IFNA(VLOOKUP($Y222,Raw_data_Bowlers_2021!$A$2:$N$111,AK$2,FALSE),0)</f>
        <v>14</v>
      </c>
      <c r="AL222" s="14">
        <f>_xlfn.IFNA(VLOOKUP($Y222,Raw_data_Bowlers_2021!$A$2:$N$111,AL$2,FALSE),0)</f>
        <v>151</v>
      </c>
      <c r="AM222" s="16">
        <v>2020</v>
      </c>
      <c r="AN222" s="14">
        <f t="shared" si="3"/>
        <v>219</v>
      </c>
    </row>
    <row r="223" spans="1:40" x14ac:dyDescent="0.25">
      <c r="A223" s="43" t="s">
        <v>49</v>
      </c>
      <c r="B223" s="44">
        <v>13</v>
      </c>
      <c r="C223" s="44">
        <v>52</v>
      </c>
      <c r="D223" s="44">
        <v>356</v>
      </c>
      <c r="E223" s="44">
        <v>17</v>
      </c>
      <c r="F223" s="44">
        <v>6.85</v>
      </c>
      <c r="G223" s="44">
        <v>20.94</v>
      </c>
      <c r="H223" s="44">
        <v>18.350000000000001</v>
      </c>
      <c r="I223" s="44">
        <v>0</v>
      </c>
      <c r="J223" s="44">
        <v>1</v>
      </c>
      <c r="K223" s="44">
        <v>27</v>
      </c>
      <c r="L223" s="44">
        <v>9</v>
      </c>
      <c r="M223" s="44">
        <v>111</v>
      </c>
      <c r="N223" s="44">
        <v>2020</v>
      </c>
      <c r="O223" s="45">
        <v>219</v>
      </c>
      <c r="Y223" s="13" t="s">
        <v>148</v>
      </c>
      <c r="Z223" s="14">
        <f>_xlfn.IFNA(VLOOKUP($Y223,Raw_data_Bowlers_2021!$A$2:$N$111,Z$2,FALSE),0)</f>
        <v>0</v>
      </c>
      <c r="AA223" s="14">
        <f>_xlfn.IFNA(VLOOKUP($Y223,Raw_data_Bowlers_2021!$A$2:$N$111,AA$2,FALSE),0)</f>
        <v>0</v>
      </c>
      <c r="AB223" s="14">
        <f>_xlfn.IFNA(VLOOKUP($Y223,Raw_data_Bowlers_2021!$A$2:$N$111,AB$2,FALSE),0)</f>
        <v>0</v>
      </c>
      <c r="AC223" s="14">
        <f>_xlfn.IFNA(VLOOKUP($Y223,Raw_data_Bowlers_2021!$A$2:$N$111,AC$2,FALSE),0)</f>
        <v>0</v>
      </c>
      <c r="AD223" s="14">
        <f>_xlfn.IFNA(VLOOKUP($Y223,Raw_data_Bowlers_2021!$A$2:$N$111,AD$2,FALSE),0)</f>
        <v>0</v>
      </c>
      <c r="AE223" s="14">
        <f>_xlfn.IFNA(VLOOKUP($Y223,Raw_data_Bowlers_2021!$A$2:$N$111,AE$2,FALSE),0)</f>
        <v>0</v>
      </c>
      <c r="AF223" s="14">
        <f>_xlfn.IFNA(VLOOKUP($Y223,Raw_data_Bowlers_2021!$A$2:$N$111,AF$2,FALSE),0)</f>
        <v>0</v>
      </c>
      <c r="AG223" s="14">
        <f>_xlfn.IFNA(VLOOKUP($Y223,Raw_data_Bowlers_2021!$A$2:$N$111,AG$2,FALSE),0)</f>
        <v>0</v>
      </c>
      <c r="AH223" s="14">
        <f>_xlfn.IFNA(VLOOKUP($Y223,Raw_data_Bowlers_2021!$A$2:$N$111,AH$2,FALSE),0)</f>
        <v>0</v>
      </c>
      <c r="AI223" s="14">
        <f>_xlfn.IFNA(VLOOKUP($Y223,Raw_data_Bowlers_2021!$A$2:$N$111,AI$2,FALSE),0)</f>
        <v>0</v>
      </c>
      <c r="AJ223" s="14">
        <f>_xlfn.IFNA(VLOOKUP($Y223,Raw_data_Bowlers_2021!$A$2:$N$111,AJ$2,FALSE),0)</f>
        <v>0</v>
      </c>
      <c r="AK223" s="14">
        <f>_xlfn.IFNA(VLOOKUP($Y223,Raw_data_Bowlers_2021!$A$2:$N$111,AK$2,FALSE),0)</f>
        <v>0</v>
      </c>
      <c r="AL223" s="14">
        <f>_xlfn.IFNA(VLOOKUP($Y223,Raw_data_Bowlers_2021!$A$2:$N$111,AL$2,FALSE),0)</f>
        <v>0</v>
      </c>
      <c r="AM223" s="13">
        <v>2020</v>
      </c>
      <c r="AN223" s="14">
        <f t="shared" si="3"/>
        <v>220</v>
      </c>
    </row>
    <row r="224" spans="1:40" x14ac:dyDescent="0.25">
      <c r="A224" s="43" t="s">
        <v>148</v>
      </c>
      <c r="B224" s="44">
        <v>0</v>
      </c>
      <c r="C224" s="44">
        <v>0</v>
      </c>
      <c r="D224" s="44">
        <v>0</v>
      </c>
      <c r="E224" s="44">
        <v>0</v>
      </c>
      <c r="F224" s="44">
        <v>0</v>
      </c>
      <c r="G224" s="44">
        <v>0</v>
      </c>
      <c r="H224" s="44">
        <v>0</v>
      </c>
      <c r="I224" s="44">
        <v>0</v>
      </c>
      <c r="J224" s="44">
        <v>0</v>
      </c>
      <c r="K224" s="44">
        <v>0</v>
      </c>
      <c r="L224" s="44">
        <v>0</v>
      </c>
      <c r="M224" s="44">
        <v>0</v>
      </c>
      <c r="N224" s="44">
        <v>2020</v>
      </c>
      <c r="O224" s="45">
        <v>220</v>
      </c>
      <c r="Y224" s="16" t="s">
        <v>168</v>
      </c>
      <c r="Z224" s="14">
        <f>_xlfn.IFNA(VLOOKUP($Y224,Raw_data_Bowlers_2021!$A$2:$N$111,Z$2,FALSE),0)</f>
        <v>0</v>
      </c>
      <c r="AA224" s="14">
        <f>_xlfn.IFNA(VLOOKUP($Y224,Raw_data_Bowlers_2021!$A$2:$N$111,AA$2,FALSE),0)</f>
        <v>0</v>
      </c>
      <c r="AB224" s="14">
        <f>_xlfn.IFNA(VLOOKUP($Y224,Raw_data_Bowlers_2021!$A$2:$N$111,AB$2,FALSE),0)</f>
        <v>0</v>
      </c>
      <c r="AC224" s="14">
        <f>_xlfn.IFNA(VLOOKUP($Y224,Raw_data_Bowlers_2021!$A$2:$N$111,AC$2,FALSE),0)</f>
        <v>0</v>
      </c>
      <c r="AD224" s="14">
        <f>_xlfn.IFNA(VLOOKUP($Y224,Raw_data_Bowlers_2021!$A$2:$N$111,AD$2,FALSE),0)</f>
        <v>0</v>
      </c>
      <c r="AE224" s="14">
        <f>_xlfn.IFNA(VLOOKUP($Y224,Raw_data_Bowlers_2021!$A$2:$N$111,AE$2,FALSE),0)</f>
        <v>0</v>
      </c>
      <c r="AF224" s="14">
        <f>_xlfn.IFNA(VLOOKUP($Y224,Raw_data_Bowlers_2021!$A$2:$N$111,AF$2,FALSE),0)</f>
        <v>0</v>
      </c>
      <c r="AG224" s="14">
        <f>_xlfn.IFNA(VLOOKUP($Y224,Raw_data_Bowlers_2021!$A$2:$N$111,AG$2,FALSE),0)</f>
        <v>0</v>
      </c>
      <c r="AH224" s="14">
        <f>_xlfn.IFNA(VLOOKUP($Y224,Raw_data_Bowlers_2021!$A$2:$N$111,AH$2,FALSE),0)</f>
        <v>0</v>
      </c>
      <c r="AI224" s="14">
        <f>_xlfn.IFNA(VLOOKUP($Y224,Raw_data_Bowlers_2021!$A$2:$N$111,AI$2,FALSE),0)</f>
        <v>0</v>
      </c>
      <c r="AJ224" s="14">
        <f>_xlfn.IFNA(VLOOKUP($Y224,Raw_data_Bowlers_2021!$A$2:$N$111,AJ$2,FALSE),0)</f>
        <v>0</v>
      </c>
      <c r="AK224" s="14">
        <f>_xlfn.IFNA(VLOOKUP($Y224,Raw_data_Bowlers_2021!$A$2:$N$111,AK$2,FALSE),0)</f>
        <v>0</v>
      </c>
      <c r="AL224" s="14">
        <f>_xlfn.IFNA(VLOOKUP($Y224,Raw_data_Bowlers_2021!$A$2:$N$111,AL$2,FALSE),0)</f>
        <v>0</v>
      </c>
      <c r="AM224" s="16">
        <v>2020</v>
      </c>
      <c r="AN224" s="14">
        <f t="shared" si="3"/>
        <v>221</v>
      </c>
    </row>
    <row r="225" spans="1:40" x14ac:dyDescent="0.25">
      <c r="A225" s="43" t="s">
        <v>168</v>
      </c>
      <c r="B225" s="44">
        <v>1</v>
      </c>
      <c r="C225" s="44">
        <v>0.1</v>
      </c>
      <c r="D225" s="44">
        <v>2</v>
      </c>
      <c r="E225" s="44">
        <v>0</v>
      </c>
      <c r="F225" s="44">
        <v>12</v>
      </c>
      <c r="G225" s="44">
        <v>0</v>
      </c>
      <c r="H225" s="44">
        <v>0</v>
      </c>
      <c r="I225" s="44">
        <v>0</v>
      </c>
      <c r="J225" s="44">
        <v>0</v>
      </c>
      <c r="K225" s="44">
        <v>0</v>
      </c>
      <c r="L225" s="44">
        <v>0</v>
      </c>
      <c r="M225" s="44">
        <v>0</v>
      </c>
      <c r="N225" s="44">
        <v>2020</v>
      </c>
      <c r="O225" s="45">
        <v>221</v>
      </c>
      <c r="Y225" s="13" t="s">
        <v>3</v>
      </c>
      <c r="Z225" s="14">
        <f>_xlfn.IFNA(VLOOKUP($Y225,Raw_data_Bowlers_2021!$A$2:$N$111,Z$2,FALSE),0)</f>
        <v>11</v>
      </c>
      <c r="AA225" s="14">
        <f>_xlfn.IFNA(VLOOKUP($Y225,Raw_data_Bowlers_2021!$A$2:$N$111,AA$2,FALSE),0)</f>
        <v>33.4</v>
      </c>
      <c r="AB225" s="14">
        <f>_xlfn.IFNA(VLOOKUP($Y225,Raw_data_Bowlers_2021!$A$2:$N$111,AB$2,FALSE),0)</f>
        <v>263</v>
      </c>
      <c r="AC225" s="14">
        <f>_xlfn.IFNA(VLOOKUP($Y225,Raw_data_Bowlers_2021!$A$2:$N$111,AC$2,FALSE),0)</f>
        <v>14</v>
      </c>
      <c r="AD225" s="14">
        <f>_xlfn.IFNA(VLOOKUP($Y225,Raw_data_Bowlers_2021!$A$2:$N$111,AD$2,FALSE),0)</f>
        <v>7.81</v>
      </c>
      <c r="AE225" s="14">
        <f>_xlfn.IFNA(VLOOKUP($Y225,Raw_data_Bowlers_2021!$A$2:$N$111,AE$2,FALSE),0)</f>
        <v>18.79</v>
      </c>
      <c r="AF225" s="14">
        <f>_xlfn.IFNA(VLOOKUP($Y225,Raw_data_Bowlers_2021!$A$2:$N$111,AF$2,FALSE),0)</f>
        <v>14.43</v>
      </c>
      <c r="AG225" s="14">
        <f>_xlfn.IFNA(VLOOKUP($Y225,Raw_data_Bowlers_2021!$A$2:$N$111,AG$2,FALSE),0)</f>
        <v>0</v>
      </c>
      <c r="AH225" s="14">
        <f>_xlfn.IFNA(VLOOKUP($Y225,Raw_data_Bowlers_2021!$A$2:$N$111,AH$2,FALSE),0)</f>
        <v>0</v>
      </c>
      <c r="AI225" s="14">
        <f>_xlfn.IFNA(VLOOKUP($Y225,Raw_data_Bowlers_2021!$A$2:$N$111,AI$2,FALSE),0)</f>
        <v>45352</v>
      </c>
      <c r="AJ225" s="14">
        <f>_xlfn.IFNA(VLOOKUP($Y225,Raw_data_Bowlers_2021!$A$2:$N$111,AJ$2,FALSE),0)</f>
        <v>15</v>
      </c>
      <c r="AK225" s="14">
        <f>_xlfn.IFNA(VLOOKUP($Y225,Raw_data_Bowlers_2021!$A$2:$N$111,AK$2,FALSE),0)</f>
        <v>11</v>
      </c>
      <c r="AL225" s="14">
        <f>_xlfn.IFNA(VLOOKUP($Y225,Raw_data_Bowlers_2021!$A$2:$N$111,AL$2,FALSE),0)</f>
        <v>73</v>
      </c>
      <c r="AM225" s="13">
        <v>2020</v>
      </c>
      <c r="AN225" s="14">
        <f t="shared" si="3"/>
        <v>222</v>
      </c>
    </row>
    <row r="226" spans="1:40" x14ac:dyDescent="0.25">
      <c r="A226" s="43" t="s">
        <v>3</v>
      </c>
      <c r="B226" s="44">
        <v>6</v>
      </c>
      <c r="C226" s="44">
        <v>21</v>
      </c>
      <c r="D226" s="44">
        <v>180</v>
      </c>
      <c r="E226" s="44">
        <v>6</v>
      </c>
      <c r="F226" s="44">
        <v>8.57</v>
      </c>
      <c r="G226" s="44">
        <v>30</v>
      </c>
      <c r="H226" s="44">
        <v>21</v>
      </c>
      <c r="I226" s="44">
        <v>0</v>
      </c>
      <c r="J226" s="44">
        <v>0</v>
      </c>
      <c r="K226" s="44">
        <v>15</v>
      </c>
      <c r="L226" s="44">
        <v>3</v>
      </c>
      <c r="M226" s="44">
        <v>35</v>
      </c>
      <c r="N226" s="44">
        <v>2020</v>
      </c>
      <c r="O226" s="45">
        <v>222</v>
      </c>
      <c r="Y226" s="16" t="s">
        <v>101</v>
      </c>
      <c r="Z226" s="14">
        <f>_xlfn.IFNA(VLOOKUP($Y226,Raw_data_Bowlers_2021!$A$2:$N$111,Z$2,FALSE),0)</f>
        <v>7</v>
      </c>
      <c r="AA226" s="14">
        <f>_xlfn.IFNA(VLOOKUP($Y226,Raw_data_Bowlers_2021!$A$2:$N$111,AA$2,FALSE),0)</f>
        <v>16</v>
      </c>
      <c r="AB226" s="14">
        <f>_xlfn.IFNA(VLOOKUP($Y226,Raw_data_Bowlers_2021!$A$2:$N$111,AB$2,FALSE),0)</f>
        <v>136</v>
      </c>
      <c r="AC226" s="14">
        <f>_xlfn.IFNA(VLOOKUP($Y226,Raw_data_Bowlers_2021!$A$2:$N$111,AC$2,FALSE),0)</f>
        <v>2</v>
      </c>
      <c r="AD226" s="14">
        <f>_xlfn.IFNA(VLOOKUP($Y226,Raw_data_Bowlers_2021!$A$2:$N$111,AD$2,FALSE),0)</f>
        <v>8.5</v>
      </c>
      <c r="AE226" s="14">
        <f>_xlfn.IFNA(VLOOKUP($Y226,Raw_data_Bowlers_2021!$A$2:$N$111,AE$2,FALSE),0)</f>
        <v>68</v>
      </c>
      <c r="AF226" s="14">
        <f>_xlfn.IFNA(VLOOKUP($Y226,Raw_data_Bowlers_2021!$A$2:$N$111,AF$2,FALSE),0)</f>
        <v>48</v>
      </c>
      <c r="AG226" s="14">
        <f>_xlfn.IFNA(VLOOKUP($Y226,Raw_data_Bowlers_2021!$A$2:$N$111,AG$2,FALSE),0)</f>
        <v>0</v>
      </c>
      <c r="AH226" s="14">
        <f>_xlfn.IFNA(VLOOKUP($Y226,Raw_data_Bowlers_2021!$A$2:$N$111,AH$2,FALSE),0)</f>
        <v>0</v>
      </c>
      <c r="AI226" s="14">
        <f>_xlfn.IFNA(VLOOKUP($Y226,Raw_data_Bowlers_2021!$A$2:$N$111,AI$2,FALSE),0)</f>
        <v>42005</v>
      </c>
      <c r="AJ226" s="14">
        <f>_xlfn.IFNA(VLOOKUP($Y226,Raw_data_Bowlers_2021!$A$2:$N$111,AJ$2,FALSE),0)</f>
        <v>11</v>
      </c>
      <c r="AK226" s="14">
        <f>_xlfn.IFNA(VLOOKUP($Y226,Raw_data_Bowlers_2021!$A$2:$N$111,AK$2,FALSE),0)</f>
        <v>6</v>
      </c>
      <c r="AL226" s="14">
        <f>_xlfn.IFNA(VLOOKUP($Y226,Raw_data_Bowlers_2021!$A$2:$N$111,AL$2,FALSE),0)</f>
        <v>31</v>
      </c>
      <c r="AM226" s="16">
        <v>2020</v>
      </c>
      <c r="AN226" s="14">
        <f t="shared" si="3"/>
        <v>223</v>
      </c>
    </row>
    <row r="227" spans="1:40" x14ac:dyDescent="0.25">
      <c r="A227" s="43" t="s">
        <v>101</v>
      </c>
      <c r="B227" s="44">
        <v>1</v>
      </c>
      <c r="C227" s="44">
        <v>1</v>
      </c>
      <c r="D227" s="44">
        <v>9</v>
      </c>
      <c r="E227" s="44">
        <v>0</v>
      </c>
      <c r="F227" s="44">
        <v>9</v>
      </c>
      <c r="G227" s="44">
        <v>0</v>
      </c>
      <c r="H227" s="44">
        <v>0</v>
      </c>
      <c r="I227" s="44">
        <v>0</v>
      </c>
      <c r="J227" s="44">
        <v>0</v>
      </c>
      <c r="K227" s="44">
        <v>0</v>
      </c>
      <c r="L227" s="44">
        <v>1</v>
      </c>
      <c r="M227" s="44">
        <v>2</v>
      </c>
      <c r="N227" s="44">
        <v>2020</v>
      </c>
      <c r="O227" s="45">
        <v>223</v>
      </c>
      <c r="Y227" s="13" t="s">
        <v>4</v>
      </c>
      <c r="Z227" s="14">
        <f>_xlfn.IFNA(VLOOKUP($Y227,Raw_data_Bowlers_2021!$A$2:$N$111,Z$2,FALSE),0)</f>
        <v>15</v>
      </c>
      <c r="AA227" s="14">
        <f>_xlfn.IFNA(VLOOKUP($Y227,Raw_data_Bowlers_2021!$A$2:$N$111,AA$2,FALSE),0)</f>
        <v>54</v>
      </c>
      <c r="AB227" s="14">
        <f>_xlfn.IFNA(VLOOKUP($Y227,Raw_data_Bowlers_2021!$A$2:$N$111,AB$2,FALSE),0)</f>
        <v>451</v>
      </c>
      <c r="AC227" s="14">
        <f>_xlfn.IFNA(VLOOKUP($Y227,Raw_data_Bowlers_2021!$A$2:$N$111,AC$2,FALSE),0)</f>
        <v>14</v>
      </c>
      <c r="AD227" s="14">
        <f>_xlfn.IFNA(VLOOKUP($Y227,Raw_data_Bowlers_2021!$A$2:$N$111,AD$2,FALSE),0)</f>
        <v>8.35</v>
      </c>
      <c r="AE227" s="14">
        <f>_xlfn.IFNA(VLOOKUP($Y227,Raw_data_Bowlers_2021!$A$2:$N$111,AE$2,FALSE),0)</f>
        <v>32.21</v>
      </c>
      <c r="AF227" s="14">
        <f>_xlfn.IFNA(VLOOKUP($Y227,Raw_data_Bowlers_2021!$A$2:$N$111,AF$2,FALSE),0)</f>
        <v>23.14</v>
      </c>
      <c r="AG227" s="14">
        <f>_xlfn.IFNA(VLOOKUP($Y227,Raw_data_Bowlers_2021!$A$2:$N$111,AG$2,FALSE),0)</f>
        <v>2</v>
      </c>
      <c r="AH227" s="14">
        <f>_xlfn.IFNA(VLOOKUP($Y227,Raw_data_Bowlers_2021!$A$2:$N$111,AH$2,FALSE),0)</f>
        <v>0</v>
      </c>
      <c r="AI227" s="14">
        <f>_xlfn.IFNA(VLOOKUP($Y227,Raw_data_Bowlers_2021!$A$2:$N$111,AI$2,FALSE),0)</f>
        <v>41365</v>
      </c>
      <c r="AJ227" s="14">
        <f>_xlfn.IFNA(VLOOKUP($Y227,Raw_data_Bowlers_2021!$A$2:$N$111,AJ$2,FALSE),0)</f>
        <v>56</v>
      </c>
      <c r="AK227" s="14">
        <f>_xlfn.IFNA(VLOOKUP($Y227,Raw_data_Bowlers_2021!$A$2:$N$111,AK$2,FALSE),0)</f>
        <v>13</v>
      </c>
      <c r="AL227" s="14">
        <f>_xlfn.IFNA(VLOOKUP($Y227,Raw_data_Bowlers_2021!$A$2:$N$111,AL$2,FALSE),0)</f>
        <v>132</v>
      </c>
      <c r="AM227" s="13">
        <v>2020</v>
      </c>
      <c r="AN227" s="14">
        <f t="shared" si="3"/>
        <v>224</v>
      </c>
    </row>
    <row r="228" spans="1:40" x14ac:dyDescent="0.25">
      <c r="A228" s="43" t="s">
        <v>4</v>
      </c>
      <c r="B228" s="44">
        <v>14</v>
      </c>
      <c r="C228" s="44">
        <v>52</v>
      </c>
      <c r="D228" s="44">
        <v>396</v>
      </c>
      <c r="E228" s="44">
        <v>12</v>
      </c>
      <c r="F228" s="44">
        <v>7.62</v>
      </c>
      <c r="G228" s="44">
        <v>33</v>
      </c>
      <c r="H228" s="44">
        <v>26</v>
      </c>
      <c r="I228" s="44">
        <v>0</v>
      </c>
      <c r="J228" s="44">
        <v>0</v>
      </c>
      <c r="K228" s="44">
        <v>45</v>
      </c>
      <c r="L228" s="44">
        <v>6</v>
      </c>
      <c r="M228" s="44">
        <v>118</v>
      </c>
      <c r="N228" s="44">
        <v>2020</v>
      </c>
      <c r="O228" s="45">
        <v>224</v>
      </c>
      <c r="Y228" s="16" t="s">
        <v>192</v>
      </c>
      <c r="Z228" s="14">
        <f>_xlfn.IFNA(VLOOKUP($Y228,Raw_data_Bowlers_2021!$A$2:$N$111,Z$2,FALSE),0)</f>
        <v>2</v>
      </c>
      <c r="AA228" s="14">
        <f>_xlfn.IFNA(VLOOKUP($Y228,Raw_data_Bowlers_2021!$A$2:$N$111,AA$2,FALSE),0)</f>
        <v>6</v>
      </c>
      <c r="AB228" s="14">
        <f>_xlfn.IFNA(VLOOKUP($Y228,Raw_data_Bowlers_2021!$A$2:$N$111,AB$2,FALSE),0)</f>
        <v>39</v>
      </c>
      <c r="AC228" s="14">
        <f>_xlfn.IFNA(VLOOKUP($Y228,Raw_data_Bowlers_2021!$A$2:$N$111,AC$2,FALSE),0)</f>
        <v>1</v>
      </c>
      <c r="AD228" s="14">
        <f>_xlfn.IFNA(VLOOKUP($Y228,Raw_data_Bowlers_2021!$A$2:$N$111,AD$2,FALSE),0)</f>
        <v>6.5</v>
      </c>
      <c r="AE228" s="14">
        <f>_xlfn.IFNA(VLOOKUP($Y228,Raw_data_Bowlers_2021!$A$2:$N$111,AE$2,FALSE),0)</f>
        <v>39</v>
      </c>
      <c r="AF228" s="14">
        <f>_xlfn.IFNA(VLOOKUP($Y228,Raw_data_Bowlers_2021!$A$2:$N$111,AF$2,FALSE),0)</f>
        <v>36</v>
      </c>
      <c r="AG228" s="14">
        <f>_xlfn.IFNA(VLOOKUP($Y228,Raw_data_Bowlers_2021!$A$2:$N$111,AG$2,FALSE),0)</f>
        <v>0</v>
      </c>
      <c r="AH228" s="14">
        <f>_xlfn.IFNA(VLOOKUP($Y228,Raw_data_Bowlers_2021!$A$2:$N$111,AH$2,FALSE),0)</f>
        <v>0</v>
      </c>
      <c r="AI228" s="14">
        <f>_xlfn.IFNA(VLOOKUP($Y228,Raw_data_Bowlers_2021!$A$2:$N$111,AI$2,FALSE),0)</f>
        <v>45292</v>
      </c>
      <c r="AJ228" s="14">
        <f>_xlfn.IFNA(VLOOKUP($Y228,Raw_data_Bowlers_2021!$A$2:$N$111,AJ$2,FALSE),0)</f>
        <v>3</v>
      </c>
      <c r="AK228" s="14">
        <f>_xlfn.IFNA(VLOOKUP($Y228,Raw_data_Bowlers_2021!$A$2:$N$111,AK$2,FALSE),0)</f>
        <v>1</v>
      </c>
      <c r="AL228" s="14">
        <f>_xlfn.IFNA(VLOOKUP($Y228,Raw_data_Bowlers_2021!$A$2:$N$111,AL$2,FALSE),0)</f>
        <v>15</v>
      </c>
      <c r="AM228" s="16">
        <v>2020</v>
      </c>
      <c r="AN228" s="14">
        <f t="shared" si="3"/>
        <v>225</v>
      </c>
    </row>
    <row r="229" spans="1:40" x14ac:dyDescent="0.25">
      <c r="A229" s="43" t="s">
        <v>192</v>
      </c>
      <c r="B229" s="44">
        <v>3</v>
      </c>
      <c r="C229" s="44">
        <v>12</v>
      </c>
      <c r="D229" s="44">
        <v>114</v>
      </c>
      <c r="E229" s="44">
        <v>0</v>
      </c>
      <c r="F229" s="44">
        <v>9.5</v>
      </c>
      <c r="G229" s="44">
        <v>0</v>
      </c>
      <c r="H229" s="44">
        <v>0</v>
      </c>
      <c r="I229" s="44">
        <v>0</v>
      </c>
      <c r="J229" s="44">
        <v>0</v>
      </c>
      <c r="K229" s="44">
        <v>9</v>
      </c>
      <c r="L229" s="44">
        <v>5</v>
      </c>
      <c r="M229" s="44">
        <v>23</v>
      </c>
      <c r="N229" s="44">
        <v>2020</v>
      </c>
      <c r="O229" s="45">
        <v>225</v>
      </c>
      <c r="Y229" s="13" t="s">
        <v>79</v>
      </c>
      <c r="Z229" s="14">
        <f>_xlfn.IFNA(VLOOKUP($Y229,Raw_data_Bowlers_2021!$A$2:$N$111,Z$2,FALSE),0)</f>
        <v>1</v>
      </c>
      <c r="AA229" s="14">
        <f>_xlfn.IFNA(VLOOKUP($Y229,Raw_data_Bowlers_2021!$A$2:$N$111,AA$2,FALSE),0)</f>
        <v>4</v>
      </c>
      <c r="AB229" s="14">
        <f>_xlfn.IFNA(VLOOKUP($Y229,Raw_data_Bowlers_2021!$A$2:$N$111,AB$2,FALSE),0)</f>
        <v>48</v>
      </c>
      <c r="AC229" s="14">
        <f>_xlfn.IFNA(VLOOKUP($Y229,Raw_data_Bowlers_2021!$A$2:$N$111,AC$2,FALSE),0)</f>
        <v>0</v>
      </c>
      <c r="AD229" s="14">
        <f>_xlfn.IFNA(VLOOKUP($Y229,Raw_data_Bowlers_2021!$A$2:$N$111,AD$2,FALSE),0)</f>
        <v>12</v>
      </c>
      <c r="AE229" s="14">
        <f>_xlfn.IFNA(VLOOKUP($Y229,Raw_data_Bowlers_2021!$A$2:$N$111,AE$2,FALSE),0)</f>
        <v>0</v>
      </c>
      <c r="AF229" s="14">
        <f>_xlfn.IFNA(VLOOKUP($Y229,Raw_data_Bowlers_2021!$A$2:$N$111,AF$2,FALSE),0)</f>
        <v>0</v>
      </c>
      <c r="AG229" s="14">
        <f>_xlfn.IFNA(VLOOKUP($Y229,Raw_data_Bowlers_2021!$A$2:$N$111,AG$2,FALSE),0)</f>
        <v>0</v>
      </c>
      <c r="AH229" s="14">
        <f>_xlfn.IFNA(VLOOKUP($Y229,Raw_data_Bowlers_2021!$A$2:$N$111,AH$2,FALSE),0)</f>
        <v>0</v>
      </c>
      <c r="AI229" s="14" t="str">
        <f>_xlfn.IFNA(VLOOKUP($Y229,Raw_data_Bowlers_2021!$A$2:$N$111,AI$2,FALSE),0)</f>
        <v>0/48</v>
      </c>
      <c r="AJ229" s="14">
        <f>_xlfn.IFNA(VLOOKUP($Y229,Raw_data_Bowlers_2021!$A$2:$N$111,AJ$2,FALSE),0)</f>
        <v>3</v>
      </c>
      <c r="AK229" s="14">
        <f>_xlfn.IFNA(VLOOKUP($Y229,Raw_data_Bowlers_2021!$A$2:$N$111,AK$2,FALSE),0)</f>
        <v>4</v>
      </c>
      <c r="AL229" s="14">
        <f>_xlfn.IFNA(VLOOKUP($Y229,Raw_data_Bowlers_2021!$A$2:$N$111,AL$2,FALSE),0)</f>
        <v>7</v>
      </c>
      <c r="AM229" s="13">
        <v>2020</v>
      </c>
      <c r="AN229" s="14">
        <f t="shared" si="3"/>
        <v>226</v>
      </c>
    </row>
    <row r="230" spans="1:40" x14ac:dyDescent="0.25">
      <c r="A230" s="43" t="s">
        <v>79</v>
      </c>
      <c r="B230" s="44">
        <v>1</v>
      </c>
      <c r="C230" s="44">
        <v>3</v>
      </c>
      <c r="D230" s="44">
        <v>22</v>
      </c>
      <c r="E230" s="44">
        <v>0</v>
      </c>
      <c r="F230" s="44">
        <v>7.33</v>
      </c>
      <c r="G230" s="44">
        <v>0</v>
      </c>
      <c r="H230" s="44">
        <v>0</v>
      </c>
      <c r="I230" s="44">
        <v>0</v>
      </c>
      <c r="J230" s="44">
        <v>0</v>
      </c>
      <c r="K230" s="44">
        <v>2</v>
      </c>
      <c r="L230" s="44">
        <v>0</v>
      </c>
      <c r="M230" s="44">
        <v>6</v>
      </c>
      <c r="N230" s="44">
        <v>2020</v>
      </c>
      <c r="O230" s="45">
        <v>226</v>
      </c>
      <c r="Y230" s="16" t="s">
        <v>391</v>
      </c>
      <c r="Z230" s="14">
        <f>_xlfn.IFNA(VLOOKUP($Y230,Raw_data_Bowlers_2021!$A$2:$N$111,Z$2,FALSE),0)</f>
        <v>0</v>
      </c>
      <c r="AA230" s="14">
        <f>_xlfn.IFNA(VLOOKUP($Y230,Raw_data_Bowlers_2021!$A$2:$N$111,AA$2,FALSE),0)</f>
        <v>0</v>
      </c>
      <c r="AB230" s="14">
        <f>_xlfn.IFNA(VLOOKUP($Y230,Raw_data_Bowlers_2021!$A$2:$N$111,AB$2,FALSE),0)</f>
        <v>0</v>
      </c>
      <c r="AC230" s="14">
        <f>_xlfn.IFNA(VLOOKUP($Y230,Raw_data_Bowlers_2021!$A$2:$N$111,AC$2,FALSE),0)</f>
        <v>0</v>
      </c>
      <c r="AD230" s="14">
        <f>_xlfn.IFNA(VLOOKUP($Y230,Raw_data_Bowlers_2021!$A$2:$N$111,AD$2,FALSE),0)</f>
        <v>0</v>
      </c>
      <c r="AE230" s="14">
        <f>_xlfn.IFNA(VLOOKUP($Y230,Raw_data_Bowlers_2021!$A$2:$N$111,AE$2,FALSE),0)</f>
        <v>0</v>
      </c>
      <c r="AF230" s="14">
        <f>_xlfn.IFNA(VLOOKUP($Y230,Raw_data_Bowlers_2021!$A$2:$N$111,AF$2,FALSE),0)</f>
        <v>0</v>
      </c>
      <c r="AG230" s="14">
        <f>_xlfn.IFNA(VLOOKUP($Y230,Raw_data_Bowlers_2021!$A$2:$N$111,AG$2,FALSE),0)</f>
        <v>0</v>
      </c>
      <c r="AH230" s="14">
        <f>_xlfn.IFNA(VLOOKUP($Y230,Raw_data_Bowlers_2021!$A$2:$N$111,AH$2,FALSE),0)</f>
        <v>0</v>
      </c>
      <c r="AI230" s="14">
        <f>_xlfn.IFNA(VLOOKUP($Y230,Raw_data_Bowlers_2021!$A$2:$N$111,AI$2,FALSE),0)</f>
        <v>0</v>
      </c>
      <c r="AJ230" s="14">
        <f>_xlfn.IFNA(VLOOKUP($Y230,Raw_data_Bowlers_2021!$A$2:$N$111,AJ$2,FALSE),0)</f>
        <v>0</v>
      </c>
      <c r="AK230" s="14">
        <f>_xlfn.IFNA(VLOOKUP($Y230,Raw_data_Bowlers_2021!$A$2:$N$111,AK$2,FALSE),0)</f>
        <v>0</v>
      </c>
      <c r="AL230" s="14">
        <f>_xlfn.IFNA(VLOOKUP($Y230,Raw_data_Bowlers_2021!$A$2:$N$111,AL$2,FALSE),0)</f>
        <v>0</v>
      </c>
      <c r="AM230" s="16">
        <v>2020</v>
      </c>
      <c r="AN230" s="14">
        <f t="shared" si="3"/>
        <v>227</v>
      </c>
    </row>
    <row r="231" spans="1:40" x14ac:dyDescent="0.25">
      <c r="A231" s="43" t="s">
        <v>391</v>
      </c>
      <c r="B231" s="44">
        <v>3</v>
      </c>
      <c r="C231" s="44">
        <v>11.5</v>
      </c>
      <c r="D231" s="44">
        <v>137</v>
      </c>
      <c r="E231" s="44">
        <v>1</v>
      </c>
      <c r="F231" s="44">
        <v>11.58</v>
      </c>
      <c r="G231" s="44">
        <v>137</v>
      </c>
      <c r="H231" s="44">
        <v>71</v>
      </c>
      <c r="I231" s="44">
        <v>0</v>
      </c>
      <c r="J231" s="44">
        <v>0</v>
      </c>
      <c r="K231" s="44">
        <v>14</v>
      </c>
      <c r="L231" s="44">
        <v>7</v>
      </c>
      <c r="M231" s="44">
        <v>24</v>
      </c>
      <c r="N231" s="44">
        <v>2020</v>
      </c>
      <c r="O231" s="45">
        <v>227</v>
      </c>
      <c r="Y231" s="13" t="s">
        <v>50</v>
      </c>
      <c r="Z231" s="14">
        <f>_xlfn.IFNA(VLOOKUP($Y231,Raw_data_Bowlers_2021!$A$2:$N$111,Z$2,FALSE),0)</f>
        <v>0</v>
      </c>
      <c r="AA231" s="14">
        <f>_xlfn.IFNA(VLOOKUP($Y231,Raw_data_Bowlers_2021!$A$2:$N$111,AA$2,FALSE),0)</f>
        <v>0</v>
      </c>
      <c r="AB231" s="14">
        <f>_xlfn.IFNA(VLOOKUP($Y231,Raw_data_Bowlers_2021!$A$2:$N$111,AB$2,FALSE),0)</f>
        <v>0</v>
      </c>
      <c r="AC231" s="14">
        <f>_xlfn.IFNA(VLOOKUP($Y231,Raw_data_Bowlers_2021!$A$2:$N$111,AC$2,FALSE),0)</f>
        <v>0</v>
      </c>
      <c r="AD231" s="14">
        <f>_xlfn.IFNA(VLOOKUP($Y231,Raw_data_Bowlers_2021!$A$2:$N$111,AD$2,FALSE),0)</f>
        <v>0</v>
      </c>
      <c r="AE231" s="14">
        <f>_xlfn.IFNA(VLOOKUP($Y231,Raw_data_Bowlers_2021!$A$2:$N$111,AE$2,FALSE),0)</f>
        <v>0</v>
      </c>
      <c r="AF231" s="14">
        <f>_xlfn.IFNA(VLOOKUP($Y231,Raw_data_Bowlers_2021!$A$2:$N$111,AF$2,FALSE),0)</f>
        <v>0</v>
      </c>
      <c r="AG231" s="14">
        <f>_xlfn.IFNA(VLOOKUP($Y231,Raw_data_Bowlers_2021!$A$2:$N$111,AG$2,FALSE),0)</f>
        <v>0</v>
      </c>
      <c r="AH231" s="14">
        <f>_xlfn.IFNA(VLOOKUP($Y231,Raw_data_Bowlers_2021!$A$2:$N$111,AH$2,FALSE),0)</f>
        <v>0</v>
      </c>
      <c r="AI231" s="14">
        <f>_xlfn.IFNA(VLOOKUP($Y231,Raw_data_Bowlers_2021!$A$2:$N$111,AI$2,FALSE),0)</f>
        <v>0</v>
      </c>
      <c r="AJ231" s="14">
        <f>_xlfn.IFNA(VLOOKUP($Y231,Raw_data_Bowlers_2021!$A$2:$N$111,AJ$2,FALSE),0)</f>
        <v>0</v>
      </c>
      <c r="AK231" s="14">
        <f>_xlfn.IFNA(VLOOKUP($Y231,Raw_data_Bowlers_2021!$A$2:$N$111,AK$2,FALSE),0)</f>
        <v>0</v>
      </c>
      <c r="AL231" s="14">
        <f>_xlfn.IFNA(VLOOKUP($Y231,Raw_data_Bowlers_2021!$A$2:$N$111,AL$2,FALSE),0)</f>
        <v>0</v>
      </c>
      <c r="AM231" s="13">
        <v>2020</v>
      </c>
      <c r="AN231" s="14">
        <f t="shared" si="3"/>
        <v>228</v>
      </c>
    </row>
    <row r="232" spans="1:40" x14ac:dyDescent="0.25">
      <c r="A232" s="43" t="s">
        <v>50</v>
      </c>
      <c r="B232" s="44">
        <v>0</v>
      </c>
      <c r="C232" s="44">
        <v>0</v>
      </c>
      <c r="D232" s="44">
        <v>0</v>
      </c>
      <c r="E232" s="44">
        <v>0</v>
      </c>
      <c r="F232" s="44">
        <v>0</v>
      </c>
      <c r="G232" s="44">
        <v>0</v>
      </c>
      <c r="H232" s="44">
        <v>0</v>
      </c>
      <c r="I232" s="44">
        <v>0</v>
      </c>
      <c r="J232" s="44">
        <v>0</v>
      </c>
      <c r="K232" s="44">
        <v>0</v>
      </c>
      <c r="L232" s="44">
        <v>0</v>
      </c>
      <c r="M232" s="44">
        <v>0</v>
      </c>
      <c r="N232" s="44">
        <v>2020</v>
      </c>
      <c r="O232" s="45">
        <v>228</v>
      </c>
      <c r="Y232" s="16" t="s">
        <v>5</v>
      </c>
      <c r="Z232" s="14">
        <f>_xlfn.IFNA(VLOOKUP($Y232,Raw_data_Bowlers_2021!$A$2:$N$111,Z$2,FALSE),0)</f>
        <v>0</v>
      </c>
      <c r="AA232" s="14">
        <f>_xlfn.IFNA(VLOOKUP($Y232,Raw_data_Bowlers_2021!$A$2:$N$111,AA$2,FALSE),0)</f>
        <v>0</v>
      </c>
      <c r="AB232" s="14">
        <f>_xlfn.IFNA(VLOOKUP($Y232,Raw_data_Bowlers_2021!$A$2:$N$111,AB$2,FALSE),0)</f>
        <v>0</v>
      </c>
      <c r="AC232" s="14">
        <f>_xlfn.IFNA(VLOOKUP($Y232,Raw_data_Bowlers_2021!$A$2:$N$111,AC$2,FALSE),0)</f>
        <v>0</v>
      </c>
      <c r="AD232" s="14">
        <f>_xlfn.IFNA(VLOOKUP($Y232,Raw_data_Bowlers_2021!$A$2:$N$111,AD$2,FALSE),0)</f>
        <v>0</v>
      </c>
      <c r="AE232" s="14">
        <f>_xlfn.IFNA(VLOOKUP($Y232,Raw_data_Bowlers_2021!$A$2:$N$111,AE$2,FALSE),0)</f>
        <v>0</v>
      </c>
      <c r="AF232" s="14">
        <f>_xlfn.IFNA(VLOOKUP($Y232,Raw_data_Bowlers_2021!$A$2:$N$111,AF$2,FALSE),0)</f>
        <v>0</v>
      </c>
      <c r="AG232" s="14">
        <f>_xlfn.IFNA(VLOOKUP($Y232,Raw_data_Bowlers_2021!$A$2:$N$111,AG$2,FALSE),0)</f>
        <v>0</v>
      </c>
      <c r="AH232" s="14">
        <f>_xlfn.IFNA(VLOOKUP($Y232,Raw_data_Bowlers_2021!$A$2:$N$111,AH$2,FALSE),0)</f>
        <v>0</v>
      </c>
      <c r="AI232" s="14">
        <f>_xlfn.IFNA(VLOOKUP($Y232,Raw_data_Bowlers_2021!$A$2:$N$111,AI$2,FALSE),0)</f>
        <v>0</v>
      </c>
      <c r="AJ232" s="14">
        <f>_xlfn.IFNA(VLOOKUP($Y232,Raw_data_Bowlers_2021!$A$2:$N$111,AJ$2,FALSE),0)</f>
        <v>0</v>
      </c>
      <c r="AK232" s="14">
        <f>_xlfn.IFNA(VLOOKUP($Y232,Raw_data_Bowlers_2021!$A$2:$N$111,AK$2,FALSE),0)</f>
        <v>0</v>
      </c>
      <c r="AL232" s="14">
        <f>_xlfn.IFNA(VLOOKUP($Y232,Raw_data_Bowlers_2021!$A$2:$N$111,AL$2,FALSE),0)</f>
        <v>0</v>
      </c>
      <c r="AM232" s="16">
        <v>2020</v>
      </c>
      <c r="AN232" s="14">
        <f t="shared" si="3"/>
        <v>229</v>
      </c>
    </row>
    <row r="233" spans="1:40" x14ac:dyDescent="0.25">
      <c r="A233" s="43" t="s">
        <v>5</v>
      </c>
      <c r="B233" s="44">
        <v>0</v>
      </c>
      <c r="C233" s="44">
        <v>0</v>
      </c>
      <c r="D233" s="44">
        <v>0</v>
      </c>
      <c r="E233" s="44">
        <v>0</v>
      </c>
      <c r="F233" s="44">
        <v>0</v>
      </c>
      <c r="G233" s="44">
        <v>0</v>
      </c>
      <c r="H233" s="44">
        <v>0</v>
      </c>
      <c r="I233" s="44">
        <v>0</v>
      </c>
      <c r="J233" s="44">
        <v>0</v>
      </c>
      <c r="K233" s="44">
        <v>0</v>
      </c>
      <c r="L233" s="44">
        <v>0</v>
      </c>
      <c r="M233" s="44">
        <v>0</v>
      </c>
      <c r="N233" s="44">
        <v>2020</v>
      </c>
      <c r="O233" s="45">
        <v>229</v>
      </c>
      <c r="Y233" s="13" t="s">
        <v>150</v>
      </c>
      <c r="Z233" s="14">
        <f>_xlfn.IFNA(VLOOKUP($Y233,Raw_data_Bowlers_2021!$A$2:$N$111,Z$2,FALSE),0)</f>
        <v>6</v>
      </c>
      <c r="AA233" s="14">
        <f>_xlfn.IFNA(VLOOKUP($Y233,Raw_data_Bowlers_2021!$A$2:$N$111,AA$2,FALSE),0)</f>
        <v>16</v>
      </c>
      <c r="AB233" s="14">
        <f>_xlfn.IFNA(VLOOKUP($Y233,Raw_data_Bowlers_2021!$A$2:$N$111,AB$2,FALSE),0)</f>
        <v>135</v>
      </c>
      <c r="AC233" s="14">
        <f>_xlfn.IFNA(VLOOKUP($Y233,Raw_data_Bowlers_2021!$A$2:$N$111,AC$2,FALSE),0)</f>
        <v>3</v>
      </c>
      <c r="AD233" s="14">
        <f>_xlfn.IFNA(VLOOKUP($Y233,Raw_data_Bowlers_2021!$A$2:$N$111,AD$2,FALSE),0)</f>
        <v>8.44</v>
      </c>
      <c r="AE233" s="14">
        <f>_xlfn.IFNA(VLOOKUP($Y233,Raw_data_Bowlers_2021!$A$2:$N$111,AE$2,FALSE),0)</f>
        <v>45</v>
      </c>
      <c r="AF233" s="14">
        <f>_xlfn.IFNA(VLOOKUP($Y233,Raw_data_Bowlers_2021!$A$2:$N$111,AF$2,FALSE),0)</f>
        <v>32</v>
      </c>
      <c r="AG233" s="14">
        <f>_xlfn.IFNA(VLOOKUP($Y233,Raw_data_Bowlers_2021!$A$2:$N$111,AG$2,FALSE),0)</f>
        <v>0</v>
      </c>
      <c r="AH233" s="14">
        <f>_xlfn.IFNA(VLOOKUP($Y233,Raw_data_Bowlers_2021!$A$2:$N$111,AH$2,FALSE),0)</f>
        <v>0</v>
      </c>
      <c r="AI233" s="14">
        <f>_xlfn.IFNA(VLOOKUP($Y233,Raw_data_Bowlers_2021!$A$2:$N$111,AI$2,FALSE),0)</f>
        <v>44958</v>
      </c>
      <c r="AJ233" s="14">
        <f>_xlfn.IFNA(VLOOKUP($Y233,Raw_data_Bowlers_2021!$A$2:$N$111,AJ$2,FALSE),0)</f>
        <v>6</v>
      </c>
      <c r="AK233" s="14">
        <f>_xlfn.IFNA(VLOOKUP($Y233,Raw_data_Bowlers_2021!$A$2:$N$111,AK$2,FALSE),0)</f>
        <v>8</v>
      </c>
      <c r="AL233" s="14">
        <f>_xlfn.IFNA(VLOOKUP($Y233,Raw_data_Bowlers_2021!$A$2:$N$111,AL$2,FALSE),0)</f>
        <v>25</v>
      </c>
      <c r="AM233" s="13">
        <v>2020</v>
      </c>
      <c r="AN233" s="14">
        <f t="shared" si="3"/>
        <v>230</v>
      </c>
    </row>
    <row r="234" spans="1:40" x14ac:dyDescent="0.25">
      <c r="A234" s="43" t="s">
        <v>150</v>
      </c>
      <c r="B234" s="44">
        <v>7</v>
      </c>
      <c r="C234" s="44">
        <v>21</v>
      </c>
      <c r="D234" s="44">
        <v>169</v>
      </c>
      <c r="E234" s="44">
        <v>3</v>
      </c>
      <c r="F234" s="44">
        <v>8.0500000000000007</v>
      </c>
      <c r="G234" s="44">
        <v>56.33</v>
      </c>
      <c r="H234" s="44">
        <v>42</v>
      </c>
      <c r="I234" s="44">
        <v>0</v>
      </c>
      <c r="J234" s="44">
        <v>0</v>
      </c>
      <c r="K234" s="44">
        <v>9</v>
      </c>
      <c r="L234" s="44">
        <v>9</v>
      </c>
      <c r="M234" s="44">
        <v>37</v>
      </c>
      <c r="N234" s="44">
        <v>2020</v>
      </c>
      <c r="O234" s="45">
        <v>230</v>
      </c>
      <c r="Y234" s="16" t="s">
        <v>51</v>
      </c>
      <c r="Z234" s="14">
        <f>_xlfn.IFNA(VLOOKUP($Y234,Raw_data_Bowlers_2021!$A$2:$N$111,Z$2,FALSE),0)</f>
        <v>0</v>
      </c>
      <c r="AA234" s="14">
        <f>_xlfn.IFNA(VLOOKUP($Y234,Raw_data_Bowlers_2021!$A$2:$N$111,AA$2,FALSE),0)</f>
        <v>0</v>
      </c>
      <c r="AB234" s="14">
        <f>_xlfn.IFNA(VLOOKUP($Y234,Raw_data_Bowlers_2021!$A$2:$N$111,AB$2,FALSE),0)</f>
        <v>0</v>
      </c>
      <c r="AC234" s="14">
        <f>_xlfn.IFNA(VLOOKUP($Y234,Raw_data_Bowlers_2021!$A$2:$N$111,AC$2,FALSE),0)</f>
        <v>0</v>
      </c>
      <c r="AD234" s="14">
        <f>_xlfn.IFNA(VLOOKUP($Y234,Raw_data_Bowlers_2021!$A$2:$N$111,AD$2,FALSE),0)</f>
        <v>0</v>
      </c>
      <c r="AE234" s="14">
        <f>_xlfn.IFNA(VLOOKUP($Y234,Raw_data_Bowlers_2021!$A$2:$N$111,AE$2,FALSE),0)</f>
        <v>0</v>
      </c>
      <c r="AF234" s="14">
        <f>_xlfn.IFNA(VLOOKUP($Y234,Raw_data_Bowlers_2021!$A$2:$N$111,AF$2,FALSE),0)</f>
        <v>0</v>
      </c>
      <c r="AG234" s="14">
        <f>_xlfn.IFNA(VLOOKUP($Y234,Raw_data_Bowlers_2021!$A$2:$N$111,AG$2,FALSE),0)</f>
        <v>0</v>
      </c>
      <c r="AH234" s="14">
        <f>_xlfn.IFNA(VLOOKUP($Y234,Raw_data_Bowlers_2021!$A$2:$N$111,AH$2,FALSE),0)</f>
        <v>0</v>
      </c>
      <c r="AI234" s="14">
        <f>_xlfn.IFNA(VLOOKUP($Y234,Raw_data_Bowlers_2021!$A$2:$N$111,AI$2,FALSE),0)</f>
        <v>0</v>
      </c>
      <c r="AJ234" s="14">
        <f>_xlfn.IFNA(VLOOKUP($Y234,Raw_data_Bowlers_2021!$A$2:$N$111,AJ$2,FALSE),0)</f>
        <v>0</v>
      </c>
      <c r="AK234" s="14">
        <f>_xlfn.IFNA(VLOOKUP($Y234,Raw_data_Bowlers_2021!$A$2:$N$111,AK$2,FALSE),0)</f>
        <v>0</v>
      </c>
      <c r="AL234" s="14">
        <f>_xlfn.IFNA(VLOOKUP($Y234,Raw_data_Bowlers_2021!$A$2:$N$111,AL$2,FALSE),0)</f>
        <v>0</v>
      </c>
      <c r="AM234" s="16">
        <v>2020</v>
      </c>
      <c r="AN234" s="14">
        <f t="shared" si="3"/>
        <v>231</v>
      </c>
    </row>
    <row r="235" spans="1:40" x14ac:dyDescent="0.25">
      <c r="A235" s="43" t="s">
        <v>51</v>
      </c>
      <c r="B235" s="44">
        <v>0</v>
      </c>
      <c r="C235" s="44">
        <v>0</v>
      </c>
      <c r="D235" s="44">
        <v>0</v>
      </c>
      <c r="E235" s="44">
        <v>0</v>
      </c>
      <c r="F235" s="44">
        <v>0</v>
      </c>
      <c r="G235" s="44">
        <v>0</v>
      </c>
      <c r="H235" s="44">
        <v>0</v>
      </c>
      <c r="I235" s="44">
        <v>0</v>
      </c>
      <c r="J235" s="44">
        <v>0</v>
      </c>
      <c r="K235" s="44">
        <v>0</v>
      </c>
      <c r="L235" s="44">
        <v>0</v>
      </c>
      <c r="M235" s="44">
        <v>0</v>
      </c>
      <c r="N235" s="44">
        <v>2020</v>
      </c>
      <c r="O235" s="45">
        <v>231</v>
      </c>
      <c r="Y235" s="13" t="s">
        <v>80</v>
      </c>
      <c r="Z235" s="14">
        <f>_xlfn.IFNA(VLOOKUP($Y235,Raw_data_Bowlers_2021!$A$2:$N$111,Z$2,FALSE),0)</f>
        <v>0</v>
      </c>
      <c r="AA235" s="14">
        <f>_xlfn.IFNA(VLOOKUP($Y235,Raw_data_Bowlers_2021!$A$2:$N$111,AA$2,FALSE),0)</f>
        <v>0</v>
      </c>
      <c r="AB235" s="14">
        <f>_xlfn.IFNA(VLOOKUP($Y235,Raw_data_Bowlers_2021!$A$2:$N$111,AB$2,FALSE),0)</f>
        <v>0</v>
      </c>
      <c r="AC235" s="14">
        <f>_xlfn.IFNA(VLOOKUP($Y235,Raw_data_Bowlers_2021!$A$2:$N$111,AC$2,FALSE),0)</f>
        <v>0</v>
      </c>
      <c r="AD235" s="14">
        <f>_xlfn.IFNA(VLOOKUP($Y235,Raw_data_Bowlers_2021!$A$2:$N$111,AD$2,FALSE),0)</f>
        <v>0</v>
      </c>
      <c r="AE235" s="14">
        <f>_xlfn.IFNA(VLOOKUP($Y235,Raw_data_Bowlers_2021!$A$2:$N$111,AE$2,FALSE),0)</f>
        <v>0</v>
      </c>
      <c r="AF235" s="14">
        <f>_xlfn.IFNA(VLOOKUP($Y235,Raw_data_Bowlers_2021!$A$2:$N$111,AF$2,FALSE),0)</f>
        <v>0</v>
      </c>
      <c r="AG235" s="14">
        <f>_xlfn.IFNA(VLOOKUP($Y235,Raw_data_Bowlers_2021!$A$2:$N$111,AG$2,FALSE),0)</f>
        <v>0</v>
      </c>
      <c r="AH235" s="14">
        <f>_xlfn.IFNA(VLOOKUP($Y235,Raw_data_Bowlers_2021!$A$2:$N$111,AH$2,FALSE),0)</f>
        <v>0</v>
      </c>
      <c r="AI235" s="14">
        <f>_xlfn.IFNA(VLOOKUP($Y235,Raw_data_Bowlers_2021!$A$2:$N$111,AI$2,FALSE),0)</f>
        <v>0</v>
      </c>
      <c r="AJ235" s="14">
        <f>_xlfn.IFNA(VLOOKUP($Y235,Raw_data_Bowlers_2021!$A$2:$N$111,AJ$2,FALSE),0)</f>
        <v>0</v>
      </c>
      <c r="AK235" s="14">
        <f>_xlfn.IFNA(VLOOKUP($Y235,Raw_data_Bowlers_2021!$A$2:$N$111,AK$2,FALSE),0)</f>
        <v>0</v>
      </c>
      <c r="AL235" s="14">
        <f>_xlfn.IFNA(VLOOKUP($Y235,Raw_data_Bowlers_2021!$A$2:$N$111,AL$2,FALSE),0)</f>
        <v>0</v>
      </c>
      <c r="AM235" s="13">
        <v>2020</v>
      </c>
      <c r="AN235" s="14">
        <f t="shared" si="3"/>
        <v>232</v>
      </c>
    </row>
    <row r="236" spans="1:40" x14ac:dyDescent="0.25">
      <c r="A236" s="43" t="s">
        <v>80</v>
      </c>
      <c r="B236" s="44">
        <v>0</v>
      </c>
      <c r="C236" s="44">
        <v>0</v>
      </c>
      <c r="D236" s="44">
        <v>0</v>
      </c>
      <c r="E236" s="44">
        <v>0</v>
      </c>
      <c r="F236" s="44">
        <v>0</v>
      </c>
      <c r="G236" s="44">
        <v>0</v>
      </c>
      <c r="H236" s="44">
        <v>0</v>
      </c>
      <c r="I236" s="44">
        <v>0</v>
      </c>
      <c r="J236" s="44">
        <v>0</v>
      </c>
      <c r="K236" s="44">
        <v>0</v>
      </c>
      <c r="L236" s="44">
        <v>0</v>
      </c>
      <c r="M236" s="44">
        <v>0</v>
      </c>
      <c r="N236" s="44">
        <v>2020</v>
      </c>
      <c r="O236" s="45">
        <v>232</v>
      </c>
      <c r="Y236" s="16" t="s">
        <v>151</v>
      </c>
      <c r="Z236" s="14">
        <f>_xlfn.IFNA(VLOOKUP($Y236,Raw_data_Bowlers_2021!$A$2:$N$111,Z$2,FALSE),0)</f>
        <v>15</v>
      </c>
      <c r="AA236" s="14">
        <f>_xlfn.IFNA(VLOOKUP($Y236,Raw_data_Bowlers_2021!$A$2:$N$111,AA$2,FALSE),0)</f>
        <v>56.1</v>
      </c>
      <c r="AB236" s="14">
        <f>_xlfn.IFNA(VLOOKUP($Y236,Raw_data_Bowlers_2021!$A$2:$N$111,AB$2,FALSE),0)</f>
        <v>458</v>
      </c>
      <c r="AC236" s="14">
        <f>_xlfn.IFNA(VLOOKUP($Y236,Raw_data_Bowlers_2021!$A$2:$N$111,AC$2,FALSE),0)</f>
        <v>32</v>
      </c>
      <c r="AD236" s="14">
        <f>_xlfn.IFNA(VLOOKUP($Y236,Raw_data_Bowlers_2021!$A$2:$N$111,AD$2,FALSE),0)</f>
        <v>8.15</v>
      </c>
      <c r="AE236" s="14">
        <f>_xlfn.IFNA(VLOOKUP($Y236,Raw_data_Bowlers_2021!$A$2:$N$111,AE$2,FALSE),0)</f>
        <v>14.31</v>
      </c>
      <c r="AF236" s="14">
        <f>_xlfn.IFNA(VLOOKUP($Y236,Raw_data_Bowlers_2021!$A$2:$N$111,AF$2,FALSE),0)</f>
        <v>10.53</v>
      </c>
      <c r="AG236" s="14">
        <f>_xlfn.IFNA(VLOOKUP($Y236,Raw_data_Bowlers_2021!$A$2:$N$111,AG$2,FALSE),0)</f>
        <v>1</v>
      </c>
      <c r="AH236" s="14">
        <f>_xlfn.IFNA(VLOOKUP($Y236,Raw_data_Bowlers_2021!$A$2:$N$111,AH$2,FALSE),0)</f>
        <v>1</v>
      </c>
      <c r="AI236" s="14">
        <f>_xlfn.IFNA(VLOOKUP($Y236,Raw_data_Bowlers_2021!$A$2:$N$111,AI$2,FALSE),0)</f>
        <v>46508</v>
      </c>
      <c r="AJ236" s="14">
        <f>_xlfn.IFNA(VLOOKUP($Y236,Raw_data_Bowlers_2021!$A$2:$N$111,AJ$2,FALSE),0)</f>
        <v>37</v>
      </c>
      <c r="AK236" s="14">
        <f>_xlfn.IFNA(VLOOKUP($Y236,Raw_data_Bowlers_2021!$A$2:$N$111,AK$2,FALSE),0)</f>
        <v>16</v>
      </c>
      <c r="AL236" s="14">
        <f>_xlfn.IFNA(VLOOKUP($Y236,Raw_data_Bowlers_2021!$A$2:$N$111,AL$2,FALSE),0)</f>
        <v>125</v>
      </c>
      <c r="AM236" s="16">
        <v>2020</v>
      </c>
      <c r="AN236" s="14">
        <f t="shared" si="3"/>
        <v>233</v>
      </c>
    </row>
    <row r="237" spans="1:40" x14ac:dyDescent="0.25">
      <c r="A237" s="43" t="s">
        <v>151</v>
      </c>
      <c r="B237" s="44">
        <v>5</v>
      </c>
      <c r="C237" s="44">
        <v>15</v>
      </c>
      <c r="D237" s="44">
        <v>134</v>
      </c>
      <c r="E237" s="44">
        <v>3</v>
      </c>
      <c r="F237" s="44">
        <v>8.93</v>
      </c>
      <c r="G237" s="44">
        <v>44.67</v>
      </c>
      <c r="H237" s="44">
        <v>30</v>
      </c>
      <c r="I237" s="44">
        <v>0</v>
      </c>
      <c r="J237" s="44">
        <v>0</v>
      </c>
      <c r="K237" s="44">
        <v>10</v>
      </c>
      <c r="L237" s="44">
        <v>4</v>
      </c>
      <c r="M237" s="44">
        <v>24</v>
      </c>
      <c r="N237" s="44">
        <v>2020</v>
      </c>
      <c r="O237" s="45">
        <v>233</v>
      </c>
      <c r="Y237" s="13" t="s">
        <v>392</v>
      </c>
      <c r="Z237" s="14">
        <f>_xlfn.IFNA(VLOOKUP($Y237,Raw_data_Bowlers_2021!$A$2:$N$111,Z$2,FALSE),0)</f>
        <v>0</v>
      </c>
      <c r="AA237" s="14">
        <f>_xlfn.IFNA(VLOOKUP($Y237,Raw_data_Bowlers_2021!$A$2:$N$111,AA$2,FALSE),0)</f>
        <v>0</v>
      </c>
      <c r="AB237" s="14">
        <f>_xlfn.IFNA(VLOOKUP($Y237,Raw_data_Bowlers_2021!$A$2:$N$111,AB$2,FALSE),0)</f>
        <v>0</v>
      </c>
      <c r="AC237" s="14">
        <f>_xlfn.IFNA(VLOOKUP($Y237,Raw_data_Bowlers_2021!$A$2:$N$111,AC$2,FALSE),0)</f>
        <v>0</v>
      </c>
      <c r="AD237" s="14">
        <f>_xlfn.IFNA(VLOOKUP($Y237,Raw_data_Bowlers_2021!$A$2:$N$111,AD$2,FALSE),0)</f>
        <v>0</v>
      </c>
      <c r="AE237" s="14">
        <f>_xlfn.IFNA(VLOOKUP($Y237,Raw_data_Bowlers_2021!$A$2:$N$111,AE$2,FALSE),0)</f>
        <v>0</v>
      </c>
      <c r="AF237" s="14">
        <f>_xlfn.IFNA(VLOOKUP($Y237,Raw_data_Bowlers_2021!$A$2:$N$111,AF$2,FALSE),0)</f>
        <v>0</v>
      </c>
      <c r="AG237" s="14">
        <f>_xlfn.IFNA(VLOOKUP($Y237,Raw_data_Bowlers_2021!$A$2:$N$111,AG$2,FALSE),0)</f>
        <v>0</v>
      </c>
      <c r="AH237" s="14">
        <f>_xlfn.IFNA(VLOOKUP($Y237,Raw_data_Bowlers_2021!$A$2:$N$111,AH$2,FALSE),0)</f>
        <v>0</v>
      </c>
      <c r="AI237" s="14">
        <f>_xlfn.IFNA(VLOOKUP($Y237,Raw_data_Bowlers_2021!$A$2:$N$111,AI$2,FALSE),0)</f>
        <v>0</v>
      </c>
      <c r="AJ237" s="14">
        <f>_xlfn.IFNA(VLOOKUP($Y237,Raw_data_Bowlers_2021!$A$2:$N$111,AJ$2,FALSE),0)</f>
        <v>0</v>
      </c>
      <c r="AK237" s="14">
        <f>_xlfn.IFNA(VLOOKUP($Y237,Raw_data_Bowlers_2021!$A$2:$N$111,AK$2,FALSE),0)</f>
        <v>0</v>
      </c>
      <c r="AL237" s="14">
        <f>_xlfn.IFNA(VLOOKUP($Y237,Raw_data_Bowlers_2021!$A$2:$N$111,AL$2,FALSE),0)</f>
        <v>0</v>
      </c>
      <c r="AM237" s="13">
        <v>2020</v>
      </c>
      <c r="AN237" s="14">
        <f t="shared" si="3"/>
        <v>234</v>
      </c>
    </row>
    <row r="238" spans="1:40" x14ac:dyDescent="0.25">
      <c r="A238" s="43" t="s">
        <v>392</v>
      </c>
      <c r="B238" s="44">
        <v>10</v>
      </c>
      <c r="C238" s="44">
        <v>29.1</v>
      </c>
      <c r="D238" s="44">
        <v>288</v>
      </c>
      <c r="E238" s="44">
        <v>8</v>
      </c>
      <c r="F238" s="44">
        <v>9.8699999999999992</v>
      </c>
      <c r="G238" s="44">
        <v>36</v>
      </c>
      <c r="H238" s="44">
        <v>21.88</v>
      </c>
      <c r="I238" s="44">
        <v>0</v>
      </c>
      <c r="J238" s="44">
        <v>0</v>
      </c>
      <c r="K238" s="44">
        <v>26</v>
      </c>
      <c r="L238" s="44">
        <v>12</v>
      </c>
      <c r="M238" s="44">
        <v>49</v>
      </c>
      <c r="N238" s="44">
        <v>2020</v>
      </c>
      <c r="O238" s="45">
        <v>234</v>
      </c>
      <c r="Y238" s="16" t="s">
        <v>6</v>
      </c>
      <c r="Z238" s="14">
        <f>_xlfn.IFNA(VLOOKUP($Y238,Raw_data_Bowlers_2021!$A$2:$N$111,Z$2,FALSE),0)</f>
        <v>1</v>
      </c>
      <c r="AA238" s="14">
        <f>_xlfn.IFNA(VLOOKUP($Y238,Raw_data_Bowlers_2021!$A$2:$N$111,AA$2,FALSE),0)</f>
        <v>4</v>
      </c>
      <c r="AB238" s="14">
        <f>_xlfn.IFNA(VLOOKUP($Y238,Raw_data_Bowlers_2021!$A$2:$N$111,AB$2,FALSE),0)</f>
        <v>16</v>
      </c>
      <c r="AC238" s="14">
        <f>_xlfn.IFNA(VLOOKUP($Y238,Raw_data_Bowlers_2021!$A$2:$N$111,AC$2,FALSE),0)</f>
        <v>2</v>
      </c>
      <c r="AD238" s="14">
        <f>_xlfn.IFNA(VLOOKUP($Y238,Raw_data_Bowlers_2021!$A$2:$N$111,AD$2,FALSE),0)</f>
        <v>4</v>
      </c>
      <c r="AE238" s="14">
        <f>_xlfn.IFNA(VLOOKUP($Y238,Raw_data_Bowlers_2021!$A$2:$N$111,AE$2,FALSE),0)</f>
        <v>8</v>
      </c>
      <c r="AF238" s="14">
        <f>_xlfn.IFNA(VLOOKUP($Y238,Raw_data_Bowlers_2021!$A$2:$N$111,AF$2,FALSE),0)</f>
        <v>12</v>
      </c>
      <c r="AG238" s="14">
        <f>_xlfn.IFNA(VLOOKUP($Y238,Raw_data_Bowlers_2021!$A$2:$N$111,AG$2,FALSE),0)</f>
        <v>0</v>
      </c>
      <c r="AH238" s="14">
        <f>_xlfn.IFNA(VLOOKUP($Y238,Raw_data_Bowlers_2021!$A$2:$N$111,AH$2,FALSE),0)</f>
        <v>0</v>
      </c>
      <c r="AI238" s="14">
        <f>_xlfn.IFNA(VLOOKUP($Y238,Raw_data_Bowlers_2021!$A$2:$N$111,AI$2,FALSE),0)</f>
        <v>42401</v>
      </c>
      <c r="AJ238" s="14">
        <f>_xlfn.IFNA(VLOOKUP($Y238,Raw_data_Bowlers_2021!$A$2:$N$111,AJ$2,FALSE),0)</f>
        <v>1</v>
      </c>
      <c r="AK238" s="14">
        <f>_xlfn.IFNA(VLOOKUP($Y238,Raw_data_Bowlers_2021!$A$2:$N$111,AK$2,FALSE),0)</f>
        <v>0</v>
      </c>
      <c r="AL238" s="14">
        <f>_xlfn.IFNA(VLOOKUP($Y238,Raw_data_Bowlers_2021!$A$2:$N$111,AL$2,FALSE),0)</f>
        <v>14</v>
      </c>
      <c r="AM238" s="16">
        <v>2020</v>
      </c>
      <c r="AN238" s="14">
        <f t="shared" si="3"/>
        <v>235</v>
      </c>
    </row>
    <row r="239" spans="1:40" x14ac:dyDescent="0.25">
      <c r="A239" s="43" t="s">
        <v>6</v>
      </c>
      <c r="B239" s="44">
        <v>3</v>
      </c>
      <c r="C239" s="44">
        <v>11</v>
      </c>
      <c r="D239" s="44">
        <v>76</v>
      </c>
      <c r="E239" s="44">
        <v>1</v>
      </c>
      <c r="F239" s="44">
        <v>6.91</v>
      </c>
      <c r="G239" s="44">
        <v>76</v>
      </c>
      <c r="H239" s="44">
        <v>66</v>
      </c>
      <c r="I239" s="44">
        <v>0</v>
      </c>
      <c r="J239" s="44">
        <v>0</v>
      </c>
      <c r="K239" s="44">
        <v>3</v>
      </c>
      <c r="L239" s="44">
        <v>3</v>
      </c>
      <c r="M239" s="44">
        <v>19</v>
      </c>
      <c r="N239" s="44">
        <v>2020</v>
      </c>
      <c r="O239" s="45">
        <v>235</v>
      </c>
      <c r="Y239" s="13" t="s">
        <v>81</v>
      </c>
      <c r="Z239" s="14">
        <f>_xlfn.IFNA(VLOOKUP($Y239,Raw_data_Bowlers_2021!$A$2:$N$111,Z$2,FALSE),0)</f>
        <v>0</v>
      </c>
      <c r="AA239" s="14">
        <f>_xlfn.IFNA(VLOOKUP($Y239,Raw_data_Bowlers_2021!$A$2:$N$111,AA$2,FALSE),0)</f>
        <v>0</v>
      </c>
      <c r="AB239" s="14">
        <f>_xlfn.IFNA(VLOOKUP($Y239,Raw_data_Bowlers_2021!$A$2:$N$111,AB$2,FALSE),0)</f>
        <v>0</v>
      </c>
      <c r="AC239" s="14">
        <f>_xlfn.IFNA(VLOOKUP($Y239,Raw_data_Bowlers_2021!$A$2:$N$111,AC$2,FALSE),0)</f>
        <v>0</v>
      </c>
      <c r="AD239" s="14">
        <f>_xlfn.IFNA(VLOOKUP($Y239,Raw_data_Bowlers_2021!$A$2:$N$111,AD$2,FALSE),0)</f>
        <v>0</v>
      </c>
      <c r="AE239" s="14">
        <f>_xlfn.IFNA(VLOOKUP($Y239,Raw_data_Bowlers_2021!$A$2:$N$111,AE$2,FALSE),0)</f>
        <v>0</v>
      </c>
      <c r="AF239" s="14">
        <f>_xlfn.IFNA(VLOOKUP($Y239,Raw_data_Bowlers_2021!$A$2:$N$111,AF$2,FALSE),0)</f>
        <v>0</v>
      </c>
      <c r="AG239" s="14">
        <f>_xlfn.IFNA(VLOOKUP($Y239,Raw_data_Bowlers_2021!$A$2:$N$111,AG$2,FALSE),0)</f>
        <v>0</v>
      </c>
      <c r="AH239" s="14">
        <f>_xlfn.IFNA(VLOOKUP($Y239,Raw_data_Bowlers_2021!$A$2:$N$111,AH$2,FALSE),0)</f>
        <v>0</v>
      </c>
      <c r="AI239" s="14">
        <f>_xlfn.IFNA(VLOOKUP($Y239,Raw_data_Bowlers_2021!$A$2:$N$111,AI$2,FALSE),0)</f>
        <v>0</v>
      </c>
      <c r="AJ239" s="14">
        <f>_xlfn.IFNA(VLOOKUP($Y239,Raw_data_Bowlers_2021!$A$2:$N$111,AJ$2,FALSE),0)</f>
        <v>0</v>
      </c>
      <c r="AK239" s="14">
        <f>_xlfn.IFNA(VLOOKUP($Y239,Raw_data_Bowlers_2021!$A$2:$N$111,AK$2,FALSE),0)</f>
        <v>0</v>
      </c>
      <c r="AL239" s="14">
        <f>_xlfn.IFNA(VLOOKUP($Y239,Raw_data_Bowlers_2021!$A$2:$N$111,AL$2,FALSE),0)</f>
        <v>0</v>
      </c>
      <c r="AM239" s="13">
        <v>2020</v>
      </c>
      <c r="AN239" s="14">
        <f t="shared" si="3"/>
        <v>236</v>
      </c>
    </row>
    <row r="240" spans="1:40" x14ac:dyDescent="0.25">
      <c r="A240" s="43" t="s">
        <v>81</v>
      </c>
      <c r="B240" s="44">
        <v>0</v>
      </c>
      <c r="C240" s="44">
        <v>0</v>
      </c>
      <c r="D240" s="44">
        <v>0</v>
      </c>
      <c r="E240" s="44">
        <v>0</v>
      </c>
      <c r="F240" s="44">
        <v>0</v>
      </c>
      <c r="G240" s="44">
        <v>0</v>
      </c>
      <c r="H240" s="44">
        <v>0</v>
      </c>
      <c r="I240" s="44">
        <v>0</v>
      </c>
      <c r="J240" s="44">
        <v>0</v>
      </c>
      <c r="K240" s="44">
        <v>0</v>
      </c>
      <c r="L240" s="44">
        <v>0</v>
      </c>
      <c r="M240" s="44">
        <v>0</v>
      </c>
      <c r="N240" s="44">
        <v>2020</v>
      </c>
      <c r="O240" s="45">
        <v>236</v>
      </c>
      <c r="Y240" s="16" t="s">
        <v>129</v>
      </c>
      <c r="Z240" s="14">
        <f>_xlfn.IFNA(VLOOKUP($Y240,Raw_data_Bowlers_2021!$A$2:$N$111,Z$2,FALSE),0)</f>
        <v>0</v>
      </c>
      <c r="AA240" s="14">
        <f>_xlfn.IFNA(VLOOKUP($Y240,Raw_data_Bowlers_2021!$A$2:$N$111,AA$2,FALSE),0)</f>
        <v>0</v>
      </c>
      <c r="AB240" s="14">
        <f>_xlfn.IFNA(VLOOKUP($Y240,Raw_data_Bowlers_2021!$A$2:$N$111,AB$2,FALSE),0)</f>
        <v>0</v>
      </c>
      <c r="AC240" s="14">
        <f>_xlfn.IFNA(VLOOKUP($Y240,Raw_data_Bowlers_2021!$A$2:$N$111,AC$2,FALSE),0)</f>
        <v>0</v>
      </c>
      <c r="AD240" s="14">
        <f>_xlfn.IFNA(VLOOKUP($Y240,Raw_data_Bowlers_2021!$A$2:$N$111,AD$2,FALSE),0)</f>
        <v>0</v>
      </c>
      <c r="AE240" s="14">
        <f>_xlfn.IFNA(VLOOKUP($Y240,Raw_data_Bowlers_2021!$A$2:$N$111,AE$2,FALSE),0)</f>
        <v>0</v>
      </c>
      <c r="AF240" s="14">
        <f>_xlfn.IFNA(VLOOKUP($Y240,Raw_data_Bowlers_2021!$A$2:$N$111,AF$2,FALSE),0)</f>
        <v>0</v>
      </c>
      <c r="AG240" s="14">
        <f>_xlfn.IFNA(VLOOKUP($Y240,Raw_data_Bowlers_2021!$A$2:$N$111,AG$2,FALSE),0)</f>
        <v>0</v>
      </c>
      <c r="AH240" s="14">
        <f>_xlfn.IFNA(VLOOKUP($Y240,Raw_data_Bowlers_2021!$A$2:$N$111,AH$2,FALSE),0)</f>
        <v>0</v>
      </c>
      <c r="AI240" s="14">
        <f>_xlfn.IFNA(VLOOKUP($Y240,Raw_data_Bowlers_2021!$A$2:$N$111,AI$2,FALSE),0)</f>
        <v>0</v>
      </c>
      <c r="AJ240" s="14">
        <f>_xlfn.IFNA(VLOOKUP($Y240,Raw_data_Bowlers_2021!$A$2:$N$111,AJ$2,FALSE),0)</f>
        <v>0</v>
      </c>
      <c r="AK240" s="14">
        <f>_xlfn.IFNA(VLOOKUP($Y240,Raw_data_Bowlers_2021!$A$2:$N$111,AK$2,FALSE),0)</f>
        <v>0</v>
      </c>
      <c r="AL240" s="14">
        <f>_xlfn.IFNA(VLOOKUP($Y240,Raw_data_Bowlers_2021!$A$2:$N$111,AL$2,FALSE),0)</f>
        <v>0</v>
      </c>
      <c r="AM240" s="16">
        <v>2020</v>
      </c>
      <c r="AN240" s="14">
        <f t="shared" si="3"/>
        <v>237</v>
      </c>
    </row>
    <row r="241" spans="1:40" x14ac:dyDescent="0.25">
      <c r="A241" s="43" t="s">
        <v>129</v>
      </c>
      <c r="B241" s="44">
        <v>14</v>
      </c>
      <c r="C241" s="44">
        <v>55.4</v>
      </c>
      <c r="D241" s="44">
        <v>365</v>
      </c>
      <c r="E241" s="44">
        <v>20</v>
      </c>
      <c r="F241" s="44">
        <v>6.56</v>
      </c>
      <c r="G241" s="44">
        <v>18.25</v>
      </c>
      <c r="H241" s="44">
        <v>16.7</v>
      </c>
      <c r="I241" s="44">
        <v>0</v>
      </c>
      <c r="J241" s="44">
        <v>0</v>
      </c>
      <c r="K241" s="44">
        <v>29</v>
      </c>
      <c r="L241" s="44">
        <v>18</v>
      </c>
      <c r="M241" s="44">
        <v>176</v>
      </c>
      <c r="N241" s="44">
        <v>2020</v>
      </c>
      <c r="O241" s="45">
        <v>237</v>
      </c>
      <c r="Y241" s="13" t="s">
        <v>130</v>
      </c>
      <c r="Z241" s="14">
        <f>_xlfn.IFNA(VLOOKUP($Y241,Raw_data_Bowlers_2021!$A$2:$N$111,Z$2,FALSE),0)</f>
        <v>0</v>
      </c>
      <c r="AA241" s="14">
        <f>_xlfn.IFNA(VLOOKUP($Y241,Raw_data_Bowlers_2021!$A$2:$N$111,AA$2,FALSE),0)</f>
        <v>0</v>
      </c>
      <c r="AB241" s="14">
        <f>_xlfn.IFNA(VLOOKUP($Y241,Raw_data_Bowlers_2021!$A$2:$N$111,AB$2,FALSE),0)</f>
        <v>0</v>
      </c>
      <c r="AC241" s="14">
        <f>_xlfn.IFNA(VLOOKUP($Y241,Raw_data_Bowlers_2021!$A$2:$N$111,AC$2,FALSE),0)</f>
        <v>0</v>
      </c>
      <c r="AD241" s="14">
        <f>_xlfn.IFNA(VLOOKUP($Y241,Raw_data_Bowlers_2021!$A$2:$N$111,AD$2,FALSE),0)</f>
        <v>0</v>
      </c>
      <c r="AE241" s="14">
        <f>_xlfn.IFNA(VLOOKUP($Y241,Raw_data_Bowlers_2021!$A$2:$N$111,AE$2,FALSE),0)</f>
        <v>0</v>
      </c>
      <c r="AF241" s="14">
        <f>_xlfn.IFNA(VLOOKUP($Y241,Raw_data_Bowlers_2021!$A$2:$N$111,AF$2,FALSE),0)</f>
        <v>0</v>
      </c>
      <c r="AG241" s="14">
        <f>_xlfn.IFNA(VLOOKUP($Y241,Raw_data_Bowlers_2021!$A$2:$N$111,AG$2,FALSE),0)</f>
        <v>0</v>
      </c>
      <c r="AH241" s="14">
        <f>_xlfn.IFNA(VLOOKUP($Y241,Raw_data_Bowlers_2021!$A$2:$N$111,AH$2,FALSE),0)</f>
        <v>0</v>
      </c>
      <c r="AI241" s="14">
        <f>_xlfn.IFNA(VLOOKUP($Y241,Raw_data_Bowlers_2021!$A$2:$N$111,AI$2,FALSE),0)</f>
        <v>0</v>
      </c>
      <c r="AJ241" s="14">
        <f>_xlfn.IFNA(VLOOKUP($Y241,Raw_data_Bowlers_2021!$A$2:$N$111,AJ$2,FALSE),0)</f>
        <v>0</v>
      </c>
      <c r="AK241" s="14">
        <f>_xlfn.IFNA(VLOOKUP($Y241,Raw_data_Bowlers_2021!$A$2:$N$111,AK$2,FALSE),0)</f>
        <v>0</v>
      </c>
      <c r="AL241" s="14">
        <f>_xlfn.IFNA(VLOOKUP($Y241,Raw_data_Bowlers_2021!$A$2:$N$111,AL$2,FALSE),0)</f>
        <v>0</v>
      </c>
      <c r="AM241" s="13">
        <v>2020</v>
      </c>
      <c r="AN241" s="14">
        <f t="shared" si="3"/>
        <v>238</v>
      </c>
    </row>
    <row r="242" spans="1:40" x14ac:dyDescent="0.25">
      <c r="A242" s="43" t="s">
        <v>130</v>
      </c>
      <c r="B242" s="44">
        <v>0</v>
      </c>
      <c r="C242" s="44">
        <v>0</v>
      </c>
      <c r="D242" s="44">
        <v>0</v>
      </c>
      <c r="E242" s="44">
        <v>0</v>
      </c>
      <c r="F242" s="44">
        <v>0</v>
      </c>
      <c r="G242" s="44">
        <v>0</v>
      </c>
      <c r="H242" s="44">
        <v>0</v>
      </c>
      <c r="I242" s="44">
        <v>0</v>
      </c>
      <c r="J242" s="44">
        <v>0</v>
      </c>
      <c r="K242" s="44">
        <v>0</v>
      </c>
      <c r="L242" s="44">
        <v>0</v>
      </c>
      <c r="M242" s="44">
        <v>0</v>
      </c>
      <c r="N242" s="44">
        <v>2020</v>
      </c>
      <c r="O242" s="45">
        <v>238</v>
      </c>
      <c r="Y242" s="16" t="s">
        <v>131</v>
      </c>
      <c r="Z242" s="14">
        <f>_xlfn.IFNA(VLOOKUP($Y242,Raw_data_Bowlers_2021!$A$2:$N$111,Z$2,FALSE),0)</f>
        <v>6</v>
      </c>
      <c r="AA242" s="14">
        <f>_xlfn.IFNA(VLOOKUP($Y242,Raw_data_Bowlers_2021!$A$2:$N$111,AA$2,FALSE),0)</f>
        <v>22</v>
      </c>
      <c r="AB242" s="14">
        <f>_xlfn.IFNA(VLOOKUP($Y242,Raw_data_Bowlers_2021!$A$2:$N$111,AB$2,FALSE),0)</f>
        <v>168</v>
      </c>
      <c r="AC242" s="14">
        <f>_xlfn.IFNA(VLOOKUP($Y242,Raw_data_Bowlers_2021!$A$2:$N$111,AC$2,FALSE),0)</f>
        <v>4</v>
      </c>
      <c r="AD242" s="14">
        <f>_xlfn.IFNA(VLOOKUP($Y242,Raw_data_Bowlers_2021!$A$2:$N$111,AD$2,FALSE),0)</f>
        <v>7.64</v>
      </c>
      <c r="AE242" s="14">
        <f>_xlfn.IFNA(VLOOKUP($Y242,Raw_data_Bowlers_2021!$A$2:$N$111,AE$2,FALSE),0)</f>
        <v>42</v>
      </c>
      <c r="AF242" s="14">
        <f>_xlfn.IFNA(VLOOKUP($Y242,Raw_data_Bowlers_2021!$A$2:$N$111,AF$2,FALSE),0)</f>
        <v>33</v>
      </c>
      <c r="AG242" s="14">
        <f>_xlfn.IFNA(VLOOKUP($Y242,Raw_data_Bowlers_2021!$A$2:$N$111,AG$2,FALSE),0)</f>
        <v>0</v>
      </c>
      <c r="AH242" s="14">
        <f>_xlfn.IFNA(VLOOKUP($Y242,Raw_data_Bowlers_2021!$A$2:$N$111,AH$2,FALSE),0)</f>
        <v>0</v>
      </c>
      <c r="AI242" s="14">
        <f>_xlfn.IFNA(VLOOKUP($Y242,Raw_data_Bowlers_2021!$A$2:$N$111,AI$2,FALSE),0)</f>
        <v>42064</v>
      </c>
      <c r="AJ242" s="14">
        <f>_xlfn.IFNA(VLOOKUP($Y242,Raw_data_Bowlers_2021!$A$2:$N$111,AJ$2,FALSE),0)</f>
        <v>17</v>
      </c>
      <c r="AK242" s="14">
        <f>_xlfn.IFNA(VLOOKUP($Y242,Raw_data_Bowlers_2021!$A$2:$N$111,AK$2,FALSE),0)</f>
        <v>6</v>
      </c>
      <c r="AL242" s="14">
        <f>_xlfn.IFNA(VLOOKUP($Y242,Raw_data_Bowlers_2021!$A$2:$N$111,AL$2,FALSE),0)</f>
        <v>52</v>
      </c>
      <c r="AM242" s="16">
        <v>2020</v>
      </c>
      <c r="AN242" s="14">
        <f t="shared" si="3"/>
        <v>239</v>
      </c>
    </row>
    <row r="243" spans="1:40" x14ac:dyDescent="0.25">
      <c r="A243" s="43" t="s">
        <v>131</v>
      </c>
      <c r="B243" s="44">
        <v>7</v>
      </c>
      <c r="C243" s="44">
        <v>23</v>
      </c>
      <c r="D243" s="44">
        <v>228</v>
      </c>
      <c r="E243" s="44">
        <v>4</v>
      </c>
      <c r="F243" s="44">
        <v>9.91</v>
      </c>
      <c r="G243" s="44">
        <v>57</v>
      </c>
      <c r="H243" s="44">
        <v>34.5</v>
      </c>
      <c r="I243" s="44">
        <v>0</v>
      </c>
      <c r="J243" s="44">
        <v>0</v>
      </c>
      <c r="K243" s="44">
        <v>12</v>
      </c>
      <c r="L243" s="44">
        <v>13</v>
      </c>
      <c r="M243" s="44">
        <v>35</v>
      </c>
      <c r="N243" s="44">
        <v>2020</v>
      </c>
      <c r="O243" s="45">
        <v>239</v>
      </c>
      <c r="Y243" s="13" t="s">
        <v>83</v>
      </c>
      <c r="Z243" s="14">
        <f>_xlfn.IFNA(VLOOKUP($Y243,Raw_data_Bowlers_2021!$A$2:$N$111,Z$2,FALSE),0)</f>
        <v>3</v>
      </c>
      <c r="AA243" s="14">
        <f>_xlfn.IFNA(VLOOKUP($Y243,Raw_data_Bowlers_2021!$A$2:$N$111,AA$2,FALSE),0)</f>
        <v>9</v>
      </c>
      <c r="AB243" s="14">
        <f>_xlfn.IFNA(VLOOKUP($Y243,Raw_data_Bowlers_2021!$A$2:$N$111,AB$2,FALSE),0)</f>
        <v>66</v>
      </c>
      <c r="AC243" s="14">
        <f>_xlfn.IFNA(VLOOKUP($Y243,Raw_data_Bowlers_2021!$A$2:$N$111,AC$2,FALSE),0)</f>
        <v>5</v>
      </c>
      <c r="AD243" s="14">
        <f>_xlfn.IFNA(VLOOKUP($Y243,Raw_data_Bowlers_2021!$A$2:$N$111,AD$2,FALSE),0)</f>
        <v>7.33</v>
      </c>
      <c r="AE243" s="14">
        <f>_xlfn.IFNA(VLOOKUP($Y243,Raw_data_Bowlers_2021!$A$2:$N$111,AE$2,FALSE),0)</f>
        <v>13.2</v>
      </c>
      <c r="AF243" s="14">
        <f>_xlfn.IFNA(VLOOKUP($Y243,Raw_data_Bowlers_2021!$A$2:$N$111,AF$2,FALSE),0)</f>
        <v>10.8</v>
      </c>
      <c r="AG243" s="14">
        <f>_xlfn.IFNA(VLOOKUP($Y243,Raw_data_Bowlers_2021!$A$2:$N$111,AG$2,FALSE),0)</f>
        <v>0</v>
      </c>
      <c r="AH243" s="14">
        <f>_xlfn.IFNA(VLOOKUP($Y243,Raw_data_Bowlers_2021!$A$2:$N$111,AH$2,FALSE),0)</f>
        <v>0</v>
      </c>
      <c r="AI243" s="14">
        <f>_xlfn.IFNA(VLOOKUP($Y243,Raw_data_Bowlers_2021!$A$2:$N$111,AI$2,FALSE),0)</f>
        <v>44533</v>
      </c>
      <c r="AJ243" s="14">
        <f>_xlfn.IFNA(VLOOKUP($Y243,Raw_data_Bowlers_2021!$A$2:$N$111,AJ$2,FALSE),0)</f>
        <v>5</v>
      </c>
      <c r="AK243" s="14">
        <f>_xlfn.IFNA(VLOOKUP($Y243,Raw_data_Bowlers_2021!$A$2:$N$111,AK$2,FALSE),0)</f>
        <v>3</v>
      </c>
      <c r="AL243" s="14">
        <f>_xlfn.IFNA(VLOOKUP($Y243,Raw_data_Bowlers_2021!$A$2:$N$111,AL$2,FALSE),0)</f>
        <v>21</v>
      </c>
      <c r="AM243" s="13">
        <v>2020</v>
      </c>
      <c r="AN243" s="14">
        <f t="shared" si="3"/>
        <v>240</v>
      </c>
    </row>
    <row r="244" spans="1:40" x14ac:dyDescent="0.25">
      <c r="A244" s="43" t="s">
        <v>83</v>
      </c>
      <c r="B244" s="44">
        <v>5</v>
      </c>
      <c r="C244" s="44">
        <v>15</v>
      </c>
      <c r="D244" s="44">
        <v>148</v>
      </c>
      <c r="E244" s="44">
        <v>2</v>
      </c>
      <c r="F244" s="44">
        <v>9.8699999999999992</v>
      </c>
      <c r="G244" s="44">
        <v>74</v>
      </c>
      <c r="H244" s="44">
        <v>45</v>
      </c>
      <c r="I244" s="44">
        <v>0</v>
      </c>
      <c r="J244" s="44">
        <v>0</v>
      </c>
      <c r="K244" s="44">
        <v>13</v>
      </c>
      <c r="L244" s="44">
        <v>7</v>
      </c>
      <c r="M244" s="44">
        <v>26</v>
      </c>
      <c r="N244" s="44">
        <v>2020</v>
      </c>
      <c r="O244" s="45">
        <v>240</v>
      </c>
      <c r="Y244" s="16" t="s">
        <v>84</v>
      </c>
      <c r="Z244" s="14">
        <f>_xlfn.IFNA(VLOOKUP($Y244,Raw_data_Bowlers_2021!$A$2:$N$111,Z$2,FALSE),0)</f>
        <v>14</v>
      </c>
      <c r="AA244" s="14">
        <f>_xlfn.IFNA(VLOOKUP($Y244,Raw_data_Bowlers_2021!$A$2:$N$111,AA$2,FALSE),0)</f>
        <v>55</v>
      </c>
      <c r="AB244" s="14">
        <f>_xlfn.IFNA(VLOOKUP($Y244,Raw_data_Bowlers_2021!$A$2:$N$111,AB$2,FALSE),0)</f>
        <v>410</v>
      </c>
      <c r="AC244" s="14">
        <f>_xlfn.IFNA(VLOOKUP($Y244,Raw_data_Bowlers_2021!$A$2:$N$111,AC$2,FALSE),0)</f>
        <v>21</v>
      </c>
      <c r="AD244" s="14">
        <f>_xlfn.IFNA(VLOOKUP($Y244,Raw_data_Bowlers_2021!$A$2:$N$111,AD$2,FALSE),0)</f>
        <v>7.45</v>
      </c>
      <c r="AE244" s="14">
        <f>_xlfn.IFNA(VLOOKUP($Y244,Raw_data_Bowlers_2021!$A$2:$N$111,AE$2,FALSE),0)</f>
        <v>19.52</v>
      </c>
      <c r="AF244" s="14">
        <f>_xlfn.IFNA(VLOOKUP($Y244,Raw_data_Bowlers_2021!$A$2:$N$111,AF$2,FALSE),0)</f>
        <v>15.71</v>
      </c>
      <c r="AG244" s="14">
        <f>_xlfn.IFNA(VLOOKUP($Y244,Raw_data_Bowlers_2021!$A$2:$N$111,AG$2,FALSE),0)</f>
        <v>0</v>
      </c>
      <c r="AH244" s="14">
        <f>_xlfn.IFNA(VLOOKUP($Y244,Raw_data_Bowlers_2021!$A$2:$N$111,AH$2,FALSE),0)</f>
        <v>0</v>
      </c>
      <c r="AI244" s="14">
        <f>_xlfn.IFNA(VLOOKUP($Y244,Raw_data_Bowlers_2021!$A$2:$N$111,AI$2,FALSE),0)</f>
        <v>13210</v>
      </c>
      <c r="AJ244" s="14">
        <f>_xlfn.IFNA(VLOOKUP($Y244,Raw_data_Bowlers_2021!$A$2:$N$111,AJ$2,FALSE),0)</f>
        <v>36</v>
      </c>
      <c r="AK244" s="14">
        <f>_xlfn.IFNA(VLOOKUP($Y244,Raw_data_Bowlers_2021!$A$2:$N$111,AK$2,FALSE),0)</f>
        <v>11</v>
      </c>
      <c r="AL244" s="14">
        <f>_xlfn.IFNA(VLOOKUP($Y244,Raw_data_Bowlers_2021!$A$2:$N$111,AL$2,FALSE),0)</f>
        <v>145</v>
      </c>
      <c r="AM244" s="16">
        <v>2020</v>
      </c>
      <c r="AN244" s="14">
        <f t="shared" si="3"/>
        <v>241</v>
      </c>
    </row>
    <row r="245" spans="1:40" x14ac:dyDescent="0.25">
      <c r="A245" s="43" t="s">
        <v>84</v>
      </c>
      <c r="B245" s="44">
        <v>15</v>
      </c>
      <c r="C245" s="44">
        <v>60</v>
      </c>
      <c r="D245" s="44">
        <v>404</v>
      </c>
      <c r="E245" s="44">
        <v>27</v>
      </c>
      <c r="F245" s="44">
        <v>6.73</v>
      </c>
      <c r="G245" s="44">
        <v>14.96</v>
      </c>
      <c r="H245" s="44">
        <v>13.33</v>
      </c>
      <c r="I245" s="44">
        <v>2</v>
      </c>
      <c r="J245" s="44">
        <v>0</v>
      </c>
      <c r="K245" s="44">
        <v>37</v>
      </c>
      <c r="L245" s="44">
        <v>13</v>
      </c>
      <c r="M245" s="44">
        <v>175</v>
      </c>
      <c r="N245" s="44">
        <v>2020</v>
      </c>
      <c r="O245" s="45">
        <v>241</v>
      </c>
      <c r="Y245" s="13" t="s">
        <v>382</v>
      </c>
      <c r="Z245" s="14">
        <f>_xlfn.IFNA(VLOOKUP($Y245,Raw_data_Bowlers_2021!$A$2:$N$111,Z$2,FALSE),0)</f>
        <v>0</v>
      </c>
      <c r="AA245" s="14">
        <f>_xlfn.IFNA(VLOOKUP($Y245,Raw_data_Bowlers_2021!$A$2:$N$111,AA$2,FALSE),0)</f>
        <v>0</v>
      </c>
      <c r="AB245" s="14">
        <f>_xlfn.IFNA(VLOOKUP($Y245,Raw_data_Bowlers_2021!$A$2:$N$111,AB$2,FALSE),0)</f>
        <v>0</v>
      </c>
      <c r="AC245" s="14">
        <f>_xlfn.IFNA(VLOOKUP($Y245,Raw_data_Bowlers_2021!$A$2:$N$111,AC$2,FALSE),0)</f>
        <v>0</v>
      </c>
      <c r="AD245" s="14">
        <f>_xlfn.IFNA(VLOOKUP($Y245,Raw_data_Bowlers_2021!$A$2:$N$111,AD$2,FALSE),0)</f>
        <v>0</v>
      </c>
      <c r="AE245" s="14">
        <f>_xlfn.IFNA(VLOOKUP($Y245,Raw_data_Bowlers_2021!$A$2:$N$111,AE$2,FALSE),0)</f>
        <v>0</v>
      </c>
      <c r="AF245" s="14">
        <f>_xlfn.IFNA(VLOOKUP($Y245,Raw_data_Bowlers_2021!$A$2:$N$111,AF$2,FALSE),0)</f>
        <v>0</v>
      </c>
      <c r="AG245" s="14">
        <f>_xlfn.IFNA(VLOOKUP($Y245,Raw_data_Bowlers_2021!$A$2:$N$111,AG$2,FALSE),0)</f>
        <v>0</v>
      </c>
      <c r="AH245" s="14">
        <f>_xlfn.IFNA(VLOOKUP($Y245,Raw_data_Bowlers_2021!$A$2:$N$111,AH$2,FALSE),0)</f>
        <v>0</v>
      </c>
      <c r="AI245" s="14">
        <f>_xlfn.IFNA(VLOOKUP($Y245,Raw_data_Bowlers_2021!$A$2:$N$111,AI$2,FALSE),0)</f>
        <v>0</v>
      </c>
      <c r="AJ245" s="14">
        <f>_xlfn.IFNA(VLOOKUP($Y245,Raw_data_Bowlers_2021!$A$2:$N$111,AJ$2,FALSE),0)</f>
        <v>0</v>
      </c>
      <c r="AK245" s="14">
        <f>_xlfn.IFNA(VLOOKUP($Y245,Raw_data_Bowlers_2021!$A$2:$N$111,AK$2,FALSE),0)</f>
        <v>0</v>
      </c>
      <c r="AL245" s="14">
        <f>_xlfn.IFNA(VLOOKUP($Y245,Raw_data_Bowlers_2021!$A$2:$N$111,AL$2,FALSE),0)</f>
        <v>0</v>
      </c>
      <c r="AM245" s="13">
        <v>2020</v>
      </c>
      <c r="AN245" s="14">
        <f t="shared" si="3"/>
        <v>242</v>
      </c>
    </row>
    <row r="246" spans="1:40" x14ac:dyDescent="0.25">
      <c r="A246" s="43" t="s">
        <v>382</v>
      </c>
      <c r="B246" s="44">
        <v>10</v>
      </c>
      <c r="C246" s="44">
        <v>35.299999999999997</v>
      </c>
      <c r="D246" s="44">
        <v>320</v>
      </c>
      <c r="E246" s="44">
        <v>11</v>
      </c>
      <c r="F246" s="44">
        <v>9.01</v>
      </c>
      <c r="G246" s="44">
        <v>29.09</v>
      </c>
      <c r="H246" s="44">
        <v>19.36</v>
      </c>
      <c r="I246" s="44">
        <v>0</v>
      </c>
      <c r="J246" s="44">
        <v>0</v>
      </c>
      <c r="K246" s="44">
        <v>34</v>
      </c>
      <c r="L246" s="44">
        <v>10</v>
      </c>
      <c r="M246" s="44">
        <v>78</v>
      </c>
      <c r="N246" s="44">
        <v>2020</v>
      </c>
      <c r="O246" s="45">
        <v>242</v>
      </c>
      <c r="Y246" s="16" t="s">
        <v>171</v>
      </c>
      <c r="Z246" s="14">
        <f>_xlfn.IFNA(VLOOKUP($Y246,Raw_data_Bowlers_2021!$A$2:$N$111,Z$2,FALSE),0)</f>
        <v>0</v>
      </c>
      <c r="AA246" s="14">
        <f>_xlfn.IFNA(VLOOKUP($Y246,Raw_data_Bowlers_2021!$A$2:$N$111,AA$2,FALSE),0)</f>
        <v>0</v>
      </c>
      <c r="AB246" s="14">
        <f>_xlfn.IFNA(VLOOKUP($Y246,Raw_data_Bowlers_2021!$A$2:$N$111,AB$2,FALSE),0)</f>
        <v>0</v>
      </c>
      <c r="AC246" s="14">
        <f>_xlfn.IFNA(VLOOKUP($Y246,Raw_data_Bowlers_2021!$A$2:$N$111,AC$2,FALSE),0)</f>
        <v>0</v>
      </c>
      <c r="AD246" s="14">
        <f>_xlfn.IFNA(VLOOKUP($Y246,Raw_data_Bowlers_2021!$A$2:$N$111,AD$2,FALSE),0)</f>
        <v>0</v>
      </c>
      <c r="AE246" s="14">
        <f>_xlfn.IFNA(VLOOKUP($Y246,Raw_data_Bowlers_2021!$A$2:$N$111,AE$2,FALSE),0)</f>
        <v>0</v>
      </c>
      <c r="AF246" s="14">
        <f>_xlfn.IFNA(VLOOKUP($Y246,Raw_data_Bowlers_2021!$A$2:$N$111,AF$2,FALSE),0)</f>
        <v>0</v>
      </c>
      <c r="AG246" s="14">
        <f>_xlfn.IFNA(VLOOKUP($Y246,Raw_data_Bowlers_2021!$A$2:$N$111,AG$2,FALSE),0)</f>
        <v>0</v>
      </c>
      <c r="AH246" s="14">
        <f>_xlfn.IFNA(VLOOKUP($Y246,Raw_data_Bowlers_2021!$A$2:$N$111,AH$2,FALSE),0)</f>
        <v>0</v>
      </c>
      <c r="AI246" s="14">
        <f>_xlfn.IFNA(VLOOKUP($Y246,Raw_data_Bowlers_2021!$A$2:$N$111,AI$2,FALSE),0)</f>
        <v>0</v>
      </c>
      <c r="AJ246" s="14">
        <f>_xlfn.IFNA(VLOOKUP($Y246,Raw_data_Bowlers_2021!$A$2:$N$111,AJ$2,FALSE),0)</f>
        <v>0</v>
      </c>
      <c r="AK246" s="14">
        <f>_xlfn.IFNA(VLOOKUP($Y246,Raw_data_Bowlers_2021!$A$2:$N$111,AK$2,FALSE),0)</f>
        <v>0</v>
      </c>
      <c r="AL246" s="14">
        <f>_xlfn.IFNA(VLOOKUP($Y246,Raw_data_Bowlers_2021!$A$2:$N$111,AL$2,FALSE),0)</f>
        <v>0</v>
      </c>
      <c r="AM246" s="16">
        <v>2020</v>
      </c>
      <c r="AN246" s="14">
        <f t="shared" si="3"/>
        <v>243</v>
      </c>
    </row>
    <row r="247" spans="1:40" x14ac:dyDescent="0.25">
      <c r="A247" s="43" t="s">
        <v>171</v>
      </c>
      <c r="B247" s="44">
        <v>0</v>
      </c>
      <c r="C247" s="44">
        <v>0</v>
      </c>
      <c r="D247" s="44">
        <v>0</v>
      </c>
      <c r="E247" s="44">
        <v>0</v>
      </c>
      <c r="F247" s="44">
        <v>0</v>
      </c>
      <c r="G247" s="44">
        <v>0</v>
      </c>
      <c r="H247" s="44">
        <v>0</v>
      </c>
      <c r="I247" s="44">
        <v>0</v>
      </c>
      <c r="J247" s="44">
        <v>0</v>
      </c>
      <c r="K247" s="44">
        <v>0</v>
      </c>
      <c r="L247" s="44">
        <v>0</v>
      </c>
      <c r="M247" s="44">
        <v>0</v>
      </c>
      <c r="N247" s="44">
        <v>2020</v>
      </c>
      <c r="O247" s="45">
        <v>243</v>
      </c>
      <c r="Y247" s="13" t="s">
        <v>172</v>
      </c>
      <c r="Z247" s="14">
        <f>_xlfn.IFNA(VLOOKUP($Y247,Raw_data_Bowlers_2021!$A$2:$N$111,Z$2,FALSE),0)</f>
        <v>8</v>
      </c>
      <c r="AA247" s="14">
        <f>_xlfn.IFNA(VLOOKUP($Y247,Raw_data_Bowlers_2021!$A$2:$N$111,AA$2,FALSE),0)</f>
        <v>31.5</v>
      </c>
      <c r="AB247" s="14">
        <f>_xlfn.IFNA(VLOOKUP($Y247,Raw_data_Bowlers_2021!$A$2:$N$111,AB$2,FALSE),0)</f>
        <v>247</v>
      </c>
      <c r="AC247" s="14">
        <f>_xlfn.IFNA(VLOOKUP($Y247,Raw_data_Bowlers_2021!$A$2:$N$111,AC$2,FALSE),0)</f>
        <v>16</v>
      </c>
      <c r="AD247" s="14">
        <f>_xlfn.IFNA(VLOOKUP($Y247,Raw_data_Bowlers_2021!$A$2:$N$111,AD$2,FALSE),0)</f>
        <v>7.76</v>
      </c>
      <c r="AE247" s="14">
        <f>_xlfn.IFNA(VLOOKUP($Y247,Raw_data_Bowlers_2021!$A$2:$N$111,AE$2,FALSE),0)</f>
        <v>15.44</v>
      </c>
      <c r="AF247" s="14">
        <f>_xlfn.IFNA(VLOOKUP($Y247,Raw_data_Bowlers_2021!$A$2:$N$111,AF$2,FALSE),0)</f>
        <v>11.94</v>
      </c>
      <c r="AG247" s="14">
        <f>_xlfn.IFNA(VLOOKUP($Y247,Raw_data_Bowlers_2021!$A$2:$N$111,AG$2,FALSE),0)</f>
        <v>1</v>
      </c>
      <c r="AH247" s="14">
        <f>_xlfn.IFNA(VLOOKUP($Y247,Raw_data_Bowlers_2021!$A$2:$N$111,AH$2,FALSE),0)</f>
        <v>0</v>
      </c>
      <c r="AI247" s="14">
        <f>_xlfn.IFNA(VLOOKUP($Y247,Raw_data_Bowlers_2021!$A$2:$N$111,AI$2,FALSE),0)</f>
        <v>19085</v>
      </c>
      <c r="AJ247" s="14">
        <f>_xlfn.IFNA(VLOOKUP($Y247,Raw_data_Bowlers_2021!$A$2:$N$111,AJ$2,FALSE),0)</f>
        <v>24</v>
      </c>
      <c r="AK247" s="14">
        <f>_xlfn.IFNA(VLOOKUP($Y247,Raw_data_Bowlers_2021!$A$2:$N$111,AK$2,FALSE),0)</f>
        <v>5</v>
      </c>
      <c r="AL247" s="14">
        <f>_xlfn.IFNA(VLOOKUP($Y247,Raw_data_Bowlers_2021!$A$2:$N$111,AL$2,FALSE),0)</f>
        <v>75</v>
      </c>
      <c r="AM247" s="13">
        <v>2020</v>
      </c>
      <c r="AN247" s="14">
        <f t="shared" si="3"/>
        <v>244</v>
      </c>
    </row>
    <row r="248" spans="1:40" x14ac:dyDescent="0.25">
      <c r="A248" s="43" t="s">
        <v>172</v>
      </c>
      <c r="B248" s="44">
        <v>7</v>
      </c>
      <c r="C248" s="44">
        <v>28</v>
      </c>
      <c r="D248" s="44">
        <v>233</v>
      </c>
      <c r="E248" s="44">
        <v>14</v>
      </c>
      <c r="F248" s="44">
        <v>8.32</v>
      </c>
      <c r="G248" s="44">
        <v>16.64</v>
      </c>
      <c r="H248" s="44">
        <v>12</v>
      </c>
      <c r="I248" s="44">
        <v>0</v>
      </c>
      <c r="J248" s="44">
        <v>0</v>
      </c>
      <c r="K248" s="44">
        <v>24</v>
      </c>
      <c r="L248" s="44">
        <v>5</v>
      </c>
      <c r="M248" s="44">
        <v>58</v>
      </c>
      <c r="N248" s="44">
        <v>2020</v>
      </c>
      <c r="O248" s="45">
        <v>244</v>
      </c>
      <c r="Y248" s="16" t="s">
        <v>393</v>
      </c>
      <c r="Z248" s="14">
        <f>_xlfn.IFNA(VLOOKUP($Y248,Raw_data_Bowlers_2021!$A$2:$N$111,Z$2,FALSE),0)</f>
        <v>0</v>
      </c>
      <c r="AA248" s="14">
        <f>_xlfn.IFNA(VLOOKUP($Y248,Raw_data_Bowlers_2021!$A$2:$N$111,AA$2,FALSE),0)</f>
        <v>0</v>
      </c>
      <c r="AB248" s="14">
        <f>_xlfn.IFNA(VLOOKUP($Y248,Raw_data_Bowlers_2021!$A$2:$N$111,AB$2,FALSE),0)</f>
        <v>0</v>
      </c>
      <c r="AC248" s="14">
        <f>_xlfn.IFNA(VLOOKUP($Y248,Raw_data_Bowlers_2021!$A$2:$N$111,AC$2,FALSE),0)</f>
        <v>0</v>
      </c>
      <c r="AD248" s="14">
        <f>_xlfn.IFNA(VLOOKUP($Y248,Raw_data_Bowlers_2021!$A$2:$N$111,AD$2,FALSE),0)</f>
        <v>0</v>
      </c>
      <c r="AE248" s="14">
        <f>_xlfn.IFNA(VLOOKUP($Y248,Raw_data_Bowlers_2021!$A$2:$N$111,AE$2,FALSE),0)</f>
        <v>0</v>
      </c>
      <c r="AF248" s="14">
        <f>_xlfn.IFNA(VLOOKUP($Y248,Raw_data_Bowlers_2021!$A$2:$N$111,AF$2,FALSE),0)</f>
        <v>0</v>
      </c>
      <c r="AG248" s="14">
        <f>_xlfn.IFNA(VLOOKUP($Y248,Raw_data_Bowlers_2021!$A$2:$N$111,AG$2,FALSE),0)</f>
        <v>0</v>
      </c>
      <c r="AH248" s="14">
        <f>_xlfn.IFNA(VLOOKUP($Y248,Raw_data_Bowlers_2021!$A$2:$N$111,AH$2,FALSE),0)</f>
        <v>0</v>
      </c>
      <c r="AI248" s="14">
        <f>_xlfn.IFNA(VLOOKUP($Y248,Raw_data_Bowlers_2021!$A$2:$N$111,AI$2,FALSE),0)</f>
        <v>0</v>
      </c>
      <c r="AJ248" s="14">
        <f>_xlfn.IFNA(VLOOKUP($Y248,Raw_data_Bowlers_2021!$A$2:$N$111,AJ$2,FALSE),0)</f>
        <v>0</v>
      </c>
      <c r="AK248" s="14">
        <f>_xlfn.IFNA(VLOOKUP($Y248,Raw_data_Bowlers_2021!$A$2:$N$111,AK$2,FALSE),0)</f>
        <v>0</v>
      </c>
      <c r="AL248" s="14">
        <f>_xlfn.IFNA(VLOOKUP($Y248,Raw_data_Bowlers_2021!$A$2:$N$111,AL$2,FALSE),0)</f>
        <v>0</v>
      </c>
      <c r="AM248" s="16">
        <v>2020</v>
      </c>
      <c r="AN248" s="14">
        <f t="shared" si="3"/>
        <v>245</v>
      </c>
    </row>
    <row r="249" spans="1:40" x14ac:dyDescent="0.25">
      <c r="A249" s="43" t="s">
        <v>393</v>
      </c>
      <c r="B249" s="44">
        <v>0</v>
      </c>
      <c r="C249" s="44">
        <v>0</v>
      </c>
      <c r="D249" s="44">
        <v>0</v>
      </c>
      <c r="E249" s="44">
        <v>0</v>
      </c>
      <c r="F249" s="44">
        <v>0</v>
      </c>
      <c r="G249" s="44">
        <v>0</v>
      </c>
      <c r="H249" s="44">
        <v>0</v>
      </c>
      <c r="I249" s="44">
        <v>0</v>
      </c>
      <c r="J249" s="44">
        <v>0</v>
      </c>
      <c r="K249" s="44">
        <v>0</v>
      </c>
      <c r="L249" s="44">
        <v>0</v>
      </c>
      <c r="M249" s="44">
        <v>0</v>
      </c>
      <c r="N249" s="44">
        <v>2020</v>
      </c>
      <c r="O249" s="45">
        <v>245</v>
      </c>
      <c r="Y249" s="13" t="s">
        <v>9</v>
      </c>
      <c r="Z249" s="14">
        <f>_xlfn.IFNA(VLOOKUP($Y249,Raw_data_Bowlers_2021!$A$2:$N$111,Z$2,FALSE),0)</f>
        <v>0</v>
      </c>
      <c r="AA249" s="14">
        <f>_xlfn.IFNA(VLOOKUP($Y249,Raw_data_Bowlers_2021!$A$2:$N$111,AA$2,FALSE),0)</f>
        <v>0</v>
      </c>
      <c r="AB249" s="14">
        <f>_xlfn.IFNA(VLOOKUP($Y249,Raw_data_Bowlers_2021!$A$2:$N$111,AB$2,FALSE),0)</f>
        <v>0</v>
      </c>
      <c r="AC249" s="14">
        <f>_xlfn.IFNA(VLOOKUP($Y249,Raw_data_Bowlers_2021!$A$2:$N$111,AC$2,FALSE),0)</f>
        <v>0</v>
      </c>
      <c r="AD249" s="14">
        <f>_xlfn.IFNA(VLOOKUP($Y249,Raw_data_Bowlers_2021!$A$2:$N$111,AD$2,FALSE),0)</f>
        <v>0</v>
      </c>
      <c r="AE249" s="14">
        <f>_xlfn.IFNA(VLOOKUP($Y249,Raw_data_Bowlers_2021!$A$2:$N$111,AE$2,FALSE),0)</f>
        <v>0</v>
      </c>
      <c r="AF249" s="14">
        <f>_xlfn.IFNA(VLOOKUP($Y249,Raw_data_Bowlers_2021!$A$2:$N$111,AF$2,FALSE),0)</f>
        <v>0</v>
      </c>
      <c r="AG249" s="14">
        <f>_xlfn.IFNA(VLOOKUP($Y249,Raw_data_Bowlers_2021!$A$2:$N$111,AG$2,FALSE),0)</f>
        <v>0</v>
      </c>
      <c r="AH249" s="14">
        <f>_xlfn.IFNA(VLOOKUP($Y249,Raw_data_Bowlers_2021!$A$2:$N$111,AH$2,FALSE),0)</f>
        <v>0</v>
      </c>
      <c r="AI249" s="14">
        <f>_xlfn.IFNA(VLOOKUP($Y249,Raw_data_Bowlers_2021!$A$2:$N$111,AI$2,FALSE),0)</f>
        <v>0</v>
      </c>
      <c r="AJ249" s="14">
        <f>_xlfn.IFNA(VLOOKUP($Y249,Raw_data_Bowlers_2021!$A$2:$N$111,AJ$2,FALSE),0)</f>
        <v>0</v>
      </c>
      <c r="AK249" s="14">
        <f>_xlfn.IFNA(VLOOKUP($Y249,Raw_data_Bowlers_2021!$A$2:$N$111,AK$2,FALSE),0)</f>
        <v>0</v>
      </c>
      <c r="AL249" s="14">
        <f>_xlfn.IFNA(VLOOKUP($Y249,Raw_data_Bowlers_2021!$A$2:$N$111,AL$2,FALSE),0)</f>
        <v>0</v>
      </c>
      <c r="AM249" s="13">
        <v>2020</v>
      </c>
      <c r="AN249" s="14">
        <f t="shared" si="3"/>
        <v>246</v>
      </c>
    </row>
    <row r="250" spans="1:40" x14ac:dyDescent="0.25">
      <c r="A250" s="43" t="s">
        <v>9</v>
      </c>
      <c r="B250" s="44">
        <v>2</v>
      </c>
      <c r="C250" s="44">
        <v>8</v>
      </c>
      <c r="D250" s="44">
        <v>84</v>
      </c>
      <c r="E250" s="44">
        <v>1</v>
      </c>
      <c r="F250" s="44">
        <v>10.5</v>
      </c>
      <c r="G250" s="44">
        <v>84</v>
      </c>
      <c r="H250" s="44">
        <v>48</v>
      </c>
      <c r="I250" s="44">
        <v>0</v>
      </c>
      <c r="J250" s="44">
        <v>0</v>
      </c>
      <c r="K250" s="44">
        <v>3</v>
      </c>
      <c r="L250" s="44">
        <v>7</v>
      </c>
      <c r="M250" s="44">
        <v>11</v>
      </c>
      <c r="N250" s="44">
        <v>2020</v>
      </c>
      <c r="O250" s="45">
        <v>246</v>
      </c>
      <c r="Y250" s="16" t="s">
        <v>31</v>
      </c>
      <c r="Z250" s="14">
        <f>_xlfn.IFNA(VLOOKUP($Y250,Raw_data_Bowlers_2021!$A$2:$N$111,Z$2,FALSE),0)</f>
        <v>15</v>
      </c>
      <c r="AA250" s="14">
        <f>_xlfn.IFNA(VLOOKUP($Y250,Raw_data_Bowlers_2021!$A$2:$N$111,AA$2,FALSE),0)</f>
        <v>56</v>
      </c>
      <c r="AB250" s="14">
        <f>_xlfn.IFNA(VLOOKUP($Y250,Raw_data_Bowlers_2021!$A$2:$N$111,AB$2,FALSE),0)</f>
        <v>457</v>
      </c>
      <c r="AC250" s="14">
        <f>_xlfn.IFNA(VLOOKUP($Y250,Raw_data_Bowlers_2021!$A$2:$N$111,AC$2,FALSE),0)</f>
        <v>15</v>
      </c>
      <c r="AD250" s="14">
        <f>_xlfn.IFNA(VLOOKUP($Y250,Raw_data_Bowlers_2021!$A$2:$N$111,AD$2,FALSE),0)</f>
        <v>8.16</v>
      </c>
      <c r="AE250" s="14">
        <f>_xlfn.IFNA(VLOOKUP($Y250,Raw_data_Bowlers_2021!$A$2:$N$111,AE$2,FALSE),0)</f>
        <v>30.47</v>
      </c>
      <c r="AF250" s="14">
        <f>_xlfn.IFNA(VLOOKUP($Y250,Raw_data_Bowlers_2021!$A$2:$N$111,AF$2,FALSE),0)</f>
        <v>22.4</v>
      </c>
      <c r="AG250" s="14">
        <f>_xlfn.IFNA(VLOOKUP($Y250,Raw_data_Bowlers_2021!$A$2:$N$111,AG$2,FALSE),0)</f>
        <v>0</v>
      </c>
      <c r="AH250" s="14">
        <f>_xlfn.IFNA(VLOOKUP($Y250,Raw_data_Bowlers_2021!$A$2:$N$111,AH$2,FALSE),0)</f>
        <v>0</v>
      </c>
      <c r="AI250" s="14">
        <f>_xlfn.IFNA(VLOOKUP($Y250,Raw_data_Bowlers_2021!$A$2:$N$111,AI$2,FALSE),0)</f>
        <v>13210</v>
      </c>
      <c r="AJ250" s="14">
        <f>_xlfn.IFNA(VLOOKUP($Y250,Raw_data_Bowlers_2021!$A$2:$N$111,AJ$2,FALSE),0)</f>
        <v>32</v>
      </c>
      <c r="AK250" s="14">
        <f>_xlfn.IFNA(VLOOKUP($Y250,Raw_data_Bowlers_2021!$A$2:$N$111,AK$2,FALSE),0)</f>
        <v>24</v>
      </c>
      <c r="AL250" s="14">
        <f>_xlfn.IFNA(VLOOKUP($Y250,Raw_data_Bowlers_2021!$A$2:$N$111,AL$2,FALSE),0)</f>
        <v>135</v>
      </c>
      <c r="AM250" s="16">
        <v>2020</v>
      </c>
      <c r="AN250" s="14">
        <f t="shared" si="3"/>
        <v>247</v>
      </c>
    </row>
    <row r="251" spans="1:40" x14ac:dyDescent="0.25">
      <c r="A251" s="43" t="s">
        <v>31</v>
      </c>
      <c r="B251" s="44">
        <v>17</v>
      </c>
      <c r="C251" s="44">
        <v>65.400000000000006</v>
      </c>
      <c r="D251" s="44">
        <v>547</v>
      </c>
      <c r="E251" s="44">
        <v>30</v>
      </c>
      <c r="F251" s="44">
        <v>8.33</v>
      </c>
      <c r="G251" s="44">
        <v>18.23</v>
      </c>
      <c r="H251" s="44">
        <v>13.13</v>
      </c>
      <c r="I251" s="44">
        <v>2</v>
      </c>
      <c r="J251" s="44">
        <v>0</v>
      </c>
      <c r="K251" s="44">
        <v>51</v>
      </c>
      <c r="L251" s="44">
        <v>21</v>
      </c>
      <c r="M251" s="44">
        <v>157</v>
      </c>
      <c r="N251" s="44">
        <v>2020</v>
      </c>
      <c r="O251" s="45">
        <v>247</v>
      </c>
      <c r="Y251" s="13" t="s">
        <v>85</v>
      </c>
      <c r="Z251" s="14">
        <f>_xlfn.IFNA(VLOOKUP($Y251,Raw_data_Bowlers_2021!$A$2:$N$111,Z$2,FALSE),0)</f>
        <v>9</v>
      </c>
      <c r="AA251" s="14">
        <f>_xlfn.IFNA(VLOOKUP($Y251,Raw_data_Bowlers_2021!$A$2:$N$111,AA$2,FALSE),0)</f>
        <v>13.1</v>
      </c>
      <c r="AB251" s="14">
        <f>_xlfn.IFNA(VLOOKUP($Y251,Raw_data_Bowlers_2021!$A$2:$N$111,AB$2,FALSE),0)</f>
        <v>95</v>
      </c>
      <c r="AC251" s="14">
        <f>_xlfn.IFNA(VLOOKUP($Y251,Raw_data_Bowlers_2021!$A$2:$N$111,AC$2,FALSE),0)</f>
        <v>5</v>
      </c>
      <c r="AD251" s="14">
        <f>_xlfn.IFNA(VLOOKUP($Y251,Raw_data_Bowlers_2021!$A$2:$N$111,AD$2,FALSE),0)</f>
        <v>7.22</v>
      </c>
      <c r="AE251" s="14">
        <f>_xlfn.IFNA(VLOOKUP($Y251,Raw_data_Bowlers_2021!$A$2:$N$111,AE$2,FALSE),0)</f>
        <v>19</v>
      </c>
      <c r="AF251" s="14">
        <f>_xlfn.IFNA(VLOOKUP($Y251,Raw_data_Bowlers_2021!$A$2:$N$111,AF$2,FALSE),0)</f>
        <v>15.8</v>
      </c>
      <c r="AG251" s="14">
        <f>_xlfn.IFNA(VLOOKUP($Y251,Raw_data_Bowlers_2021!$A$2:$N$111,AG$2,FALSE),0)</f>
        <v>0</v>
      </c>
      <c r="AH251" s="14">
        <f>_xlfn.IFNA(VLOOKUP($Y251,Raw_data_Bowlers_2021!$A$2:$N$111,AH$2,FALSE),0)</f>
        <v>0</v>
      </c>
      <c r="AI251" s="14">
        <f>_xlfn.IFNA(VLOOKUP($Y251,Raw_data_Bowlers_2021!$A$2:$N$111,AI$2,FALSE),0)</f>
        <v>44410</v>
      </c>
      <c r="AJ251" s="14">
        <f>_xlfn.IFNA(VLOOKUP($Y251,Raw_data_Bowlers_2021!$A$2:$N$111,AJ$2,FALSE),0)</f>
        <v>8</v>
      </c>
      <c r="AK251" s="14">
        <f>_xlfn.IFNA(VLOOKUP($Y251,Raw_data_Bowlers_2021!$A$2:$N$111,AK$2,FALSE),0)</f>
        <v>2</v>
      </c>
      <c r="AL251" s="14">
        <f>_xlfn.IFNA(VLOOKUP($Y251,Raw_data_Bowlers_2021!$A$2:$N$111,AL$2,FALSE),0)</f>
        <v>27</v>
      </c>
      <c r="AM251" s="13">
        <v>2020</v>
      </c>
      <c r="AN251" s="14">
        <f t="shared" si="3"/>
        <v>248</v>
      </c>
    </row>
    <row r="252" spans="1:40" x14ac:dyDescent="0.25">
      <c r="A252" s="43" t="s">
        <v>85</v>
      </c>
      <c r="B252" s="44">
        <v>11</v>
      </c>
      <c r="C252" s="44">
        <v>21</v>
      </c>
      <c r="D252" s="44">
        <v>190</v>
      </c>
      <c r="E252" s="44">
        <v>4</v>
      </c>
      <c r="F252" s="44">
        <v>9.0500000000000007</v>
      </c>
      <c r="G252" s="44">
        <v>47.5</v>
      </c>
      <c r="H252" s="44">
        <v>31.5</v>
      </c>
      <c r="I252" s="44">
        <v>0</v>
      </c>
      <c r="J252" s="44">
        <v>0</v>
      </c>
      <c r="K252" s="44">
        <v>13</v>
      </c>
      <c r="L252" s="44">
        <v>7</v>
      </c>
      <c r="M252" s="44">
        <v>33</v>
      </c>
      <c r="N252" s="44">
        <v>2020</v>
      </c>
      <c r="O252" s="45">
        <v>248</v>
      </c>
      <c r="Y252" s="16" t="s">
        <v>132</v>
      </c>
      <c r="Z252" s="14">
        <f>_xlfn.IFNA(VLOOKUP($Y252,Raw_data_Bowlers_2021!$A$2:$N$111,Z$2,FALSE),0)</f>
        <v>4</v>
      </c>
      <c r="AA252" s="14">
        <f>_xlfn.IFNA(VLOOKUP($Y252,Raw_data_Bowlers_2021!$A$2:$N$111,AA$2,FALSE),0)</f>
        <v>14</v>
      </c>
      <c r="AB252" s="14">
        <f>_xlfn.IFNA(VLOOKUP($Y252,Raw_data_Bowlers_2021!$A$2:$N$111,AB$2,FALSE),0)</f>
        <v>124</v>
      </c>
      <c r="AC252" s="14">
        <f>_xlfn.IFNA(VLOOKUP($Y252,Raw_data_Bowlers_2021!$A$2:$N$111,AC$2,FALSE),0)</f>
        <v>4</v>
      </c>
      <c r="AD252" s="14">
        <f>_xlfn.IFNA(VLOOKUP($Y252,Raw_data_Bowlers_2021!$A$2:$N$111,AD$2,FALSE),0)</f>
        <v>8.86</v>
      </c>
      <c r="AE252" s="14">
        <f>_xlfn.IFNA(VLOOKUP($Y252,Raw_data_Bowlers_2021!$A$2:$N$111,AE$2,FALSE),0)</f>
        <v>31</v>
      </c>
      <c r="AF252" s="14">
        <f>_xlfn.IFNA(VLOOKUP($Y252,Raw_data_Bowlers_2021!$A$2:$N$111,AF$2,FALSE),0)</f>
        <v>21</v>
      </c>
      <c r="AG252" s="14">
        <f>_xlfn.IFNA(VLOOKUP($Y252,Raw_data_Bowlers_2021!$A$2:$N$111,AG$2,FALSE),0)</f>
        <v>0</v>
      </c>
      <c r="AH252" s="14">
        <f>_xlfn.IFNA(VLOOKUP($Y252,Raw_data_Bowlers_2021!$A$2:$N$111,AH$2,FALSE),0)</f>
        <v>0</v>
      </c>
      <c r="AI252" s="14">
        <f>_xlfn.IFNA(VLOOKUP($Y252,Raw_data_Bowlers_2021!$A$2:$N$111,AI$2,FALSE),0)</f>
        <v>47150</v>
      </c>
      <c r="AJ252" s="14">
        <f>_xlfn.IFNA(VLOOKUP($Y252,Raw_data_Bowlers_2021!$A$2:$N$111,AJ$2,FALSE),0)</f>
        <v>17</v>
      </c>
      <c r="AK252" s="14">
        <f>_xlfn.IFNA(VLOOKUP($Y252,Raw_data_Bowlers_2021!$A$2:$N$111,AK$2,FALSE),0)</f>
        <v>2</v>
      </c>
      <c r="AL252" s="14">
        <f>_xlfn.IFNA(VLOOKUP($Y252,Raw_data_Bowlers_2021!$A$2:$N$111,AL$2,FALSE),0)</f>
        <v>37</v>
      </c>
      <c r="AM252" s="16">
        <v>2020</v>
      </c>
      <c r="AN252" s="14">
        <f t="shared" si="3"/>
        <v>249</v>
      </c>
    </row>
    <row r="253" spans="1:40" x14ac:dyDescent="0.25">
      <c r="A253" s="43" t="s">
        <v>132</v>
      </c>
      <c r="B253" s="44">
        <v>10</v>
      </c>
      <c r="C253" s="44">
        <v>38.1</v>
      </c>
      <c r="D253" s="44">
        <v>367</v>
      </c>
      <c r="E253" s="44">
        <v>9</v>
      </c>
      <c r="F253" s="44">
        <v>9.6199999999999992</v>
      </c>
      <c r="G253" s="44">
        <v>40.78</v>
      </c>
      <c r="H253" s="44">
        <v>25.44</v>
      </c>
      <c r="I253" s="44">
        <v>0</v>
      </c>
      <c r="J253" s="44">
        <v>0</v>
      </c>
      <c r="K253" s="44">
        <v>28</v>
      </c>
      <c r="L253" s="44">
        <v>21</v>
      </c>
      <c r="M253" s="44">
        <v>83</v>
      </c>
      <c r="N253" s="44">
        <v>2020</v>
      </c>
      <c r="O253" s="45">
        <v>249</v>
      </c>
      <c r="Y253" s="13" t="s">
        <v>53</v>
      </c>
      <c r="Z253" s="14">
        <f>_xlfn.IFNA(VLOOKUP($Y253,Raw_data_Bowlers_2021!$A$2:$N$111,Z$2,FALSE),0)</f>
        <v>0</v>
      </c>
      <c r="AA253" s="14">
        <f>_xlfn.IFNA(VLOOKUP($Y253,Raw_data_Bowlers_2021!$A$2:$N$111,AA$2,FALSE),0)</f>
        <v>0</v>
      </c>
      <c r="AB253" s="14">
        <f>_xlfn.IFNA(VLOOKUP($Y253,Raw_data_Bowlers_2021!$A$2:$N$111,AB$2,FALSE),0)</f>
        <v>0</v>
      </c>
      <c r="AC253" s="14">
        <f>_xlfn.IFNA(VLOOKUP($Y253,Raw_data_Bowlers_2021!$A$2:$N$111,AC$2,FALSE),0)</f>
        <v>0</v>
      </c>
      <c r="AD253" s="14">
        <f>_xlfn.IFNA(VLOOKUP($Y253,Raw_data_Bowlers_2021!$A$2:$N$111,AD$2,FALSE),0)</f>
        <v>0</v>
      </c>
      <c r="AE253" s="14">
        <f>_xlfn.IFNA(VLOOKUP($Y253,Raw_data_Bowlers_2021!$A$2:$N$111,AE$2,FALSE),0)</f>
        <v>0</v>
      </c>
      <c r="AF253" s="14">
        <f>_xlfn.IFNA(VLOOKUP($Y253,Raw_data_Bowlers_2021!$A$2:$N$111,AF$2,FALSE),0)</f>
        <v>0</v>
      </c>
      <c r="AG253" s="14">
        <f>_xlfn.IFNA(VLOOKUP($Y253,Raw_data_Bowlers_2021!$A$2:$N$111,AG$2,FALSE),0)</f>
        <v>0</v>
      </c>
      <c r="AH253" s="14">
        <f>_xlfn.IFNA(VLOOKUP($Y253,Raw_data_Bowlers_2021!$A$2:$N$111,AH$2,FALSE),0)</f>
        <v>0</v>
      </c>
      <c r="AI253" s="14">
        <f>_xlfn.IFNA(VLOOKUP($Y253,Raw_data_Bowlers_2021!$A$2:$N$111,AI$2,FALSE),0)</f>
        <v>0</v>
      </c>
      <c r="AJ253" s="14">
        <f>_xlfn.IFNA(VLOOKUP($Y253,Raw_data_Bowlers_2021!$A$2:$N$111,AJ$2,FALSE),0)</f>
        <v>0</v>
      </c>
      <c r="AK253" s="14">
        <f>_xlfn.IFNA(VLOOKUP($Y253,Raw_data_Bowlers_2021!$A$2:$N$111,AK$2,FALSE),0)</f>
        <v>0</v>
      </c>
      <c r="AL253" s="14">
        <f>_xlfn.IFNA(VLOOKUP($Y253,Raw_data_Bowlers_2021!$A$2:$N$111,AL$2,FALSE),0)</f>
        <v>0</v>
      </c>
      <c r="AM253" s="13">
        <v>2020</v>
      </c>
      <c r="AN253" s="14">
        <f t="shared" si="3"/>
        <v>250</v>
      </c>
    </row>
    <row r="254" spans="1:40" x14ac:dyDescent="0.25">
      <c r="A254" s="43" t="s">
        <v>53</v>
      </c>
      <c r="B254" s="44">
        <v>0</v>
      </c>
      <c r="C254" s="44">
        <v>0</v>
      </c>
      <c r="D254" s="44">
        <v>0</v>
      </c>
      <c r="E254" s="44">
        <v>0</v>
      </c>
      <c r="F254" s="44">
        <v>0</v>
      </c>
      <c r="G254" s="44">
        <v>0</v>
      </c>
      <c r="H254" s="44">
        <v>0</v>
      </c>
      <c r="I254" s="44">
        <v>0</v>
      </c>
      <c r="J254" s="44">
        <v>0</v>
      </c>
      <c r="K254" s="44">
        <v>0</v>
      </c>
      <c r="L254" s="44">
        <v>0</v>
      </c>
      <c r="M254" s="44">
        <v>0</v>
      </c>
      <c r="N254" s="44">
        <v>2020</v>
      </c>
      <c r="O254" s="45">
        <v>250</v>
      </c>
      <c r="Y254" s="16" t="s">
        <v>86</v>
      </c>
      <c r="Z254" s="14">
        <f>_xlfn.IFNA(VLOOKUP($Y254,Raw_data_Bowlers_2021!$A$2:$N$111,Z$2,FALSE),0)</f>
        <v>12</v>
      </c>
      <c r="AA254" s="14">
        <f>_xlfn.IFNA(VLOOKUP($Y254,Raw_data_Bowlers_2021!$A$2:$N$111,AA$2,FALSE),0)</f>
        <v>33.1</v>
      </c>
      <c r="AB254" s="14">
        <f>_xlfn.IFNA(VLOOKUP($Y254,Raw_data_Bowlers_2021!$A$2:$N$111,AB$2,FALSE),0)</f>
        <v>265</v>
      </c>
      <c r="AC254" s="14">
        <f>_xlfn.IFNA(VLOOKUP($Y254,Raw_data_Bowlers_2021!$A$2:$N$111,AC$2,FALSE),0)</f>
        <v>5</v>
      </c>
      <c r="AD254" s="14">
        <f>_xlfn.IFNA(VLOOKUP($Y254,Raw_data_Bowlers_2021!$A$2:$N$111,AD$2,FALSE),0)</f>
        <v>7.99</v>
      </c>
      <c r="AE254" s="14">
        <f>_xlfn.IFNA(VLOOKUP($Y254,Raw_data_Bowlers_2021!$A$2:$N$111,AE$2,FALSE),0)</f>
        <v>53</v>
      </c>
      <c r="AF254" s="14">
        <f>_xlfn.IFNA(VLOOKUP($Y254,Raw_data_Bowlers_2021!$A$2:$N$111,AF$2,FALSE),0)</f>
        <v>39.799999999999997</v>
      </c>
      <c r="AG254" s="14">
        <f>_xlfn.IFNA(VLOOKUP($Y254,Raw_data_Bowlers_2021!$A$2:$N$111,AG$2,FALSE),0)</f>
        <v>0</v>
      </c>
      <c r="AH254" s="14">
        <f>_xlfn.IFNA(VLOOKUP($Y254,Raw_data_Bowlers_2021!$A$2:$N$111,AH$2,FALSE),0)</f>
        <v>0</v>
      </c>
      <c r="AI254" s="14">
        <f>_xlfn.IFNA(VLOOKUP($Y254,Raw_data_Bowlers_2021!$A$2:$N$111,AI$2,FALSE),0)</f>
        <v>41275</v>
      </c>
      <c r="AJ254" s="14">
        <f>_xlfn.IFNA(VLOOKUP($Y254,Raw_data_Bowlers_2021!$A$2:$N$111,AJ$2,FALSE),0)</f>
        <v>15</v>
      </c>
      <c r="AK254" s="14">
        <f>_xlfn.IFNA(VLOOKUP($Y254,Raw_data_Bowlers_2021!$A$2:$N$111,AK$2,FALSE),0)</f>
        <v>12</v>
      </c>
      <c r="AL254" s="14">
        <f>_xlfn.IFNA(VLOOKUP($Y254,Raw_data_Bowlers_2021!$A$2:$N$111,AL$2,FALSE),0)</f>
        <v>69</v>
      </c>
      <c r="AM254" s="16">
        <v>2020</v>
      </c>
      <c r="AN254" s="14">
        <f t="shared" si="3"/>
        <v>251</v>
      </c>
    </row>
    <row r="255" spans="1:40" x14ac:dyDescent="0.25">
      <c r="A255" s="43" t="s">
        <v>86</v>
      </c>
      <c r="B255" s="44">
        <v>16</v>
      </c>
      <c r="C255" s="44">
        <v>50.1</v>
      </c>
      <c r="D255" s="44">
        <v>380</v>
      </c>
      <c r="E255" s="44">
        <v>6</v>
      </c>
      <c r="F255" s="44">
        <v>7.57</v>
      </c>
      <c r="G255" s="44">
        <v>63.33</v>
      </c>
      <c r="H255" s="44">
        <v>50.17</v>
      </c>
      <c r="I255" s="44">
        <v>0</v>
      </c>
      <c r="J255" s="44">
        <v>0</v>
      </c>
      <c r="K255" s="44">
        <v>27</v>
      </c>
      <c r="L255" s="44">
        <v>11</v>
      </c>
      <c r="M255" s="44">
        <v>100</v>
      </c>
      <c r="N255" s="44">
        <v>2020</v>
      </c>
      <c r="O255" s="45">
        <v>251</v>
      </c>
      <c r="Y255" s="13" t="s">
        <v>173</v>
      </c>
      <c r="Z255" s="14">
        <f>_xlfn.IFNA(VLOOKUP($Y255,Raw_data_Bowlers_2021!$A$2:$N$111,Z$2,FALSE),0)</f>
        <v>7</v>
      </c>
      <c r="AA255" s="14">
        <f>_xlfn.IFNA(VLOOKUP($Y255,Raw_data_Bowlers_2021!$A$2:$N$111,AA$2,FALSE),0)</f>
        <v>27</v>
      </c>
      <c r="AB255" s="14">
        <f>_xlfn.IFNA(VLOOKUP($Y255,Raw_data_Bowlers_2021!$A$2:$N$111,AB$2,FALSE),0)</f>
        <v>219</v>
      </c>
      <c r="AC255" s="14">
        <f>_xlfn.IFNA(VLOOKUP($Y255,Raw_data_Bowlers_2021!$A$2:$N$111,AC$2,FALSE),0)</f>
        <v>5</v>
      </c>
      <c r="AD255" s="14">
        <f>_xlfn.IFNA(VLOOKUP($Y255,Raw_data_Bowlers_2021!$A$2:$N$111,AD$2,FALSE),0)</f>
        <v>8.11</v>
      </c>
      <c r="AE255" s="14">
        <f>_xlfn.IFNA(VLOOKUP($Y255,Raw_data_Bowlers_2021!$A$2:$N$111,AE$2,FALSE),0)</f>
        <v>43.8</v>
      </c>
      <c r="AF255" s="14">
        <f>_xlfn.IFNA(VLOOKUP($Y255,Raw_data_Bowlers_2021!$A$2:$N$111,AF$2,FALSE),0)</f>
        <v>32.4</v>
      </c>
      <c r="AG255" s="14">
        <f>_xlfn.IFNA(VLOOKUP($Y255,Raw_data_Bowlers_2021!$A$2:$N$111,AG$2,FALSE),0)</f>
        <v>0</v>
      </c>
      <c r="AH255" s="14">
        <f>_xlfn.IFNA(VLOOKUP($Y255,Raw_data_Bowlers_2021!$A$2:$N$111,AH$2,FALSE),0)</f>
        <v>0</v>
      </c>
      <c r="AI255" s="14">
        <f>_xlfn.IFNA(VLOOKUP($Y255,Raw_data_Bowlers_2021!$A$2:$N$111,AI$2,FALSE),0)</f>
        <v>44256</v>
      </c>
      <c r="AJ255" s="14">
        <f>_xlfn.IFNA(VLOOKUP($Y255,Raw_data_Bowlers_2021!$A$2:$N$111,AJ$2,FALSE),0)</f>
        <v>25</v>
      </c>
      <c r="AK255" s="14">
        <f>_xlfn.IFNA(VLOOKUP($Y255,Raw_data_Bowlers_2021!$A$2:$N$111,AK$2,FALSE),0)</f>
        <v>4</v>
      </c>
      <c r="AL255" s="14">
        <f>_xlfn.IFNA(VLOOKUP($Y255,Raw_data_Bowlers_2021!$A$2:$N$111,AL$2,FALSE),0)</f>
        <v>56</v>
      </c>
      <c r="AM255" s="13">
        <v>2020</v>
      </c>
      <c r="AN255" s="14">
        <f t="shared" si="3"/>
        <v>252</v>
      </c>
    </row>
    <row r="256" spans="1:40" x14ac:dyDescent="0.25">
      <c r="A256" s="43" t="s">
        <v>173</v>
      </c>
      <c r="B256" s="44">
        <v>7</v>
      </c>
      <c r="C256" s="44">
        <v>25.4</v>
      </c>
      <c r="D256" s="44">
        <v>242</v>
      </c>
      <c r="E256" s="44">
        <v>8</v>
      </c>
      <c r="F256" s="44">
        <v>9.43</v>
      </c>
      <c r="G256" s="44">
        <v>30.25</v>
      </c>
      <c r="H256" s="44">
        <v>19.25</v>
      </c>
      <c r="I256" s="44">
        <v>0</v>
      </c>
      <c r="J256" s="44">
        <v>0</v>
      </c>
      <c r="K256" s="44">
        <v>22</v>
      </c>
      <c r="L256" s="44">
        <v>11</v>
      </c>
      <c r="M256" s="44">
        <v>62</v>
      </c>
      <c r="N256" s="44">
        <v>2020</v>
      </c>
      <c r="O256" s="45">
        <v>252</v>
      </c>
      <c r="Y256" s="16" t="s">
        <v>54</v>
      </c>
      <c r="Z256" s="14">
        <f>_xlfn.IFNA(VLOOKUP($Y256,Raw_data_Bowlers_2021!$A$2:$N$111,Z$2,FALSE),0)</f>
        <v>0</v>
      </c>
      <c r="AA256" s="14">
        <f>_xlfn.IFNA(VLOOKUP($Y256,Raw_data_Bowlers_2021!$A$2:$N$111,AA$2,FALSE),0)</f>
        <v>0</v>
      </c>
      <c r="AB256" s="14">
        <f>_xlfn.IFNA(VLOOKUP($Y256,Raw_data_Bowlers_2021!$A$2:$N$111,AB$2,FALSE),0)</f>
        <v>0</v>
      </c>
      <c r="AC256" s="14">
        <f>_xlfn.IFNA(VLOOKUP($Y256,Raw_data_Bowlers_2021!$A$2:$N$111,AC$2,FALSE),0)</f>
        <v>0</v>
      </c>
      <c r="AD256" s="14">
        <f>_xlfn.IFNA(VLOOKUP($Y256,Raw_data_Bowlers_2021!$A$2:$N$111,AD$2,FALSE),0)</f>
        <v>0</v>
      </c>
      <c r="AE256" s="14">
        <f>_xlfn.IFNA(VLOOKUP($Y256,Raw_data_Bowlers_2021!$A$2:$N$111,AE$2,FALSE),0)</f>
        <v>0</v>
      </c>
      <c r="AF256" s="14">
        <f>_xlfn.IFNA(VLOOKUP($Y256,Raw_data_Bowlers_2021!$A$2:$N$111,AF$2,FALSE),0)</f>
        <v>0</v>
      </c>
      <c r="AG256" s="14">
        <f>_xlfn.IFNA(VLOOKUP($Y256,Raw_data_Bowlers_2021!$A$2:$N$111,AG$2,FALSE),0)</f>
        <v>0</v>
      </c>
      <c r="AH256" s="14">
        <f>_xlfn.IFNA(VLOOKUP($Y256,Raw_data_Bowlers_2021!$A$2:$N$111,AH$2,FALSE),0)</f>
        <v>0</v>
      </c>
      <c r="AI256" s="14">
        <f>_xlfn.IFNA(VLOOKUP($Y256,Raw_data_Bowlers_2021!$A$2:$N$111,AI$2,FALSE),0)</f>
        <v>0</v>
      </c>
      <c r="AJ256" s="14">
        <f>_xlfn.IFNA(VLOOKUP($Y256,Raw_data_Bowlers_2021!$A$2:$N$111,AJ$2,FALSE),0)</f>
        <v>0</v>
      </c>
      <c r="AK256" s="14">
        <f>_xlfn.IFNA(VLOOKUP($Y256,Raw_data_Bowlers_2021!$A$2:$N$111,AK$2,FALSE),0)</f>
        <v>0</v>
      </c>
      <c r="AL256" s="14">
        <f>_xlfn.IFNA(VLOOKUP($Y256,Raw_data_Bowlers_2021!$A$2:$N$111,AL$2,FALSE),0)</f>
        <v>0</v>
      </c>
      <c r="AM256" s="16">
        <v>2020</v>
      </c>
      <c r="AN256" s="14">
        <f t="shared" si="3"/>
        <v>253</v>
      </c>
    </row>
    <row r="257" spans="1:40" x14ac:dyDescent="0.25">
      <c r="A257" s="43" t="s">
        <v>54</v>
      </c>
      <c r="B257" s="44">
        <v>0</v>
      </c>
      <c r="C257" s="44">
        <v>0</v>
      </c>
      <c r="D257" s="44">
        <v>0</v>
      </c>
      <c r="E257" s="44">
        <v>0</v>
      </c>
      <c r="F257" s="44">
        <v>0</v>
      </c>
      <c r="G257" s="44">
        <v>0</v>
      </c>
      <c r="H257" s="44">
        <v>0</v>
      </c>
      <c r="I257" s="44">
        <v>0</v>
      </c>
      <c r="J257" s="44">
        <v>0</v>
      </c>
      <c r="K257" s="44">
        <v>0</v>
      </c>
      <c r="L257" s="44">
        <v>0</v>
      </c>
      <c r="M257" s="44">
        <v>0</v>
      </c>
      <c r="N257" s="44">
        <v>2020</v>
      </c>
      <c r="O257" s="45">
        <v>253</v>
      </c>
      <c r="Y257" s="13" t="s">
        <v>55</v>
      </c>
      <c r="Z257" s="14">
        <f>_xlfn.IFNA(VLOOKUP($Y257,Raw_data_Bowlers_2021!$A$2:$N$111,Z$2,FALSE),0)</f>
        <v>1</v>
      </c>
      <c r="AA257" s="14">
        <f>_xlfn.IFNA(VLOOKUP($Y257,Raw_data_Bowlers_2021!$A$2:$N$111,AA$2,FALSE),0)</f>
        <v>2</v>
      </c>
      <c r="AB257" s="14">
        <f>_xlfn.IFNA(VLOOKUP($Y257,Raw_data_Bowlers_2021!$A$2:$N$111,AB$2,FALSE),0)</f>
        <v>25</v>
      </c>
      <c r="AC257" s="14">
        <f>_xlfn.IFNA(VLOOKUP($Y257,Raw_data_Bowlers_2021!$A$2:$N$111,AC$2,FALSE),0)</f>
        <v>0</v>
      </c>
      <c r="AD257" s="14">
        <f>_xlfn.IFNA(VLOOKUP($Y257,Raw_data_Bowlers_2021!$A$2:$N$111,AD$2,FALSE),0)</f>
        <v>12.5</v>
      </c>
      <c r="AE257" s="14">
        <f>_xlfn.IFNA(VLOOKUP($Y257,Raw_data_Bowlers_2021!$A$2:$N$111,AE$2,FALSE),0)</f>
        <v>0</v>
      </c>
      <c r="AF257" s="14">
        <f>_xlfn.IFNA(VLOOKUP($Y257,Raw_data_Bowlers_2021!$A$2:$N$111,AF$2,FALSE),0)</f>
        <v>0</v>
      </c>
      <c r="AG257" s="14">
        <f>_xlfn.IFNA(VLOOKUP($Y257,Raw_data_Bowlers_2021!$A$2:$N$111,AG$2,FALSE),0)</f>
        <v>0</v>
      </c>
      <c r="AH257" s="14">
        <f>_xlfn.IFNA(VLOOKUP($Y257,Raw_data_Bowlers_2021!$A$2:$N$111,AH$2,FALSE),0)</f>
        <v>0</v>
      </c>
      <c r="AI257" s="14" t="str">
        <f>_xlfn.IFNA(VLOOKUP($Y257,Raw_data_Bowlers_2021!$A$2:$N$111,AI$2,FALSE),0)</f>
        <v>0/25</v>
      </c>
      <c r="AJ257" s="14">
        <f>_xlfn.IFNA(VLOOKUP($Y257,Raw_data_Bowlers_2021!$A$2:$N$111,AJ$2,FALSE),0)</f>
        <v>1</v>
      </c>
      <c r="AK257" s="14">
        <f>_xlfn.IFNA(VLOOKUP($Y257,Raw_data_Bowlers_2021!$A$2:$N$111,AK$2,FALSE),0)</f>
        <v>2</v>
      </c>
      <c r="AL257" s="14">
        <f>_xlfn.IFNA(VLOOKUP($Y257,Raw_data_Bowlers_2021!$A$2:$N$111,AL$2,FALSE),0)</f>
        <v>2</v>
      </c>
      <c r="AM257" s="13">
        <v>2020</v>
      </c>
      <c r="AN257" s="14">
        <f t="shared" si="3"/>
        <v>254</v>
      </c>
    </row>
    <row r="258" spans="1:40" x14ac:dyDescent="0.25">
      <c r="A258" s="43" t="s">
        <v>55</v>
      </c>
      <c r="B258" s="44">
        <v>9</v>
      </c>
      <c r="C258" s="44">
        <v>26</v>
      </c>
      <c r="D258" s="44">
        <v>231</v>
      </c>
      <c r="E258" s="44">
        <v>5</v>
      </c>
      <c r="F258" s="44">
        <v>8.8800000000000008</v>
      </c>
      <c r="G258" s="44">
        <v>46.2</v>
      </c>
      <c r="H258" s="44">
        <v>31.2</v>
      </c>
      <c r="I258" s="44">
        <v>0</v>
      </c>
      <c r="J258" s="44">
        <v>0</v>
      </c>
      <c r="K258" s="44">
        <v>15</v>
      </c>
      <c r="L258" s="44">
        <v>11</v>
      </c>
      <c r="M258" s="44">
        <v>46</v>
      </c>
      <c r="N258" s="44">
        <v>2020</v>
      </c>
      <c r="O258" s="45">
        <v>254</v>
      </c>
      <c r="Y258" s="16" t="s">
        <v>107</v>
      </c>
      <c r="Z258" s="14">
        <f>_xlfn.IFNA(VLOOKUP($Y258,Raw_data_Bowlers_2021!$A$2:$N$111,Z$2,FALSE),0)</f>
        <v>0</v>
      </c>
      <c r="AA258" s="14">
        <f>_xlfn.IFNA(VLOOKUP($Y258,Raw_data_Bowlers_2021!$A$2:$N$111,AA$2,FALSE),0)</f>
        <v>0</v>
      </c>
      <c r="AB258" s="14">
        <f>_xlfn.IFNA(VLOOKUP($Y258,Raw_data_Bowlers_2021!$A$2:$N$111,AB$2,FALSE),0)</f>
        <v>0</v>
      </c>
      <c r="AC258" s="14">
        <f>_xlfn.IFNA(VLOOKUP($Y258,Raw_data_Bowlers_2021!$A$2:$N$111,AC$2,FALSE),0)</f>
        <v>0</v>
      </c>
      <c r="AD258" s="14">
        <f>_xlfn.IFNA(VLOOKUP($Y258,Raw_data_Bowlers_2021!$A$2:$N$111,AD$2,FALSE),0)</f>
        <v>0</v>
      </c>
      <c r="AE258" s="14">
        <f>_xlfn.IFNA(VLOOKUP($Y258,Raw_data_Bowlers_2021!$A$2:$N$111,AE$2,FALSE),0)</f>
        <v>0</v>
      </c>
      <c r="AF258" s="14">
        <f>_xlfn.IFNA(VLOOKUP($Y258,Raw_data_Bowlers_2021!$A$2:$N$111,AF$2,FALSE),0)</f>
        <v>0</v>
      </c>
      <c r="AG258" s="14">
        <f>_xlfn.IFNA(VLOOKUP($Y258,Raw_data_Bowlers_2021!$A$2:$N$111,AG$2,FALSE),0)</f>
        <v>0</v>
      </c>
      <c r="AH258" s="14">
        <f>_xlfn.IFNA(VLOOKUP($Y258,Raw_data_Bowlers_2021!$A$2:$N$111,AH$2,FALSE),0)</f>
        <v>0</v>
      </c>
      <c r="AI258" s="14">
        <f>_xlfn.IFNA(VLOOKUP($Y258,Raw_data_Bowlers_2021!$A$2:$N$111,AI$2,FALSE),0)</f>
        <v>0</v>
      </c>
      <c r="AJ258" s="14">
        <f>_xlfn.IFNA(VLOOKUP($Y258,Raw_data_Bowlers_2021!$A$2:$N$111,AJ$2,FALSE),0)</f>
        <v>0</v>
      </c>
      <c r="AK258" s="14">
        <f>_xlfn.IFNA(VLOOKUP($Y258,Raw_data_Bowlers_2021!$A$2:$N$111,AK$2,FALSE),0)</f>
        <v>0</v>
      </c>
      <c r="AL258" s="14">
        <f>_xlfn.IFNA(VLOOKUP($Y258,Raw_data_Bowlers_2021!$A$2:$N$111,AL$2,FALSE),0)</f>
        <v>0</v>
      </c>
      <c r="AM258" s="16">
        <v>2020</v>
      </c>
      <c r="AN258" s="14">
        <f t="shared" si="3"/>
        <v>255</v>
      </c>
    </row>
    <row r="259" spans="1:40" x14ac:dyDescent="0.25">
      <c r="A259" s="43" t="s">
        <v>107</v>
      </c>
      <c r="B259" s="44">
        <v>0</v>
      </c>
      <c r="C259" s="44">
        <v>0</v>
      </c>
      <c r="D259" s="44">
        <v>0</v>
      </c>
      <c r="E259" s="44">
        <v>0</v>
      </c>
      <c r="F259" s="44">
        <v>0</v>
      </c>
      <c r="G259" s="44">
        <v>0</v>
      </c>
      <c r="H259" s="44">
        <v>0</v>
      </c>
      <c r="I259" s="44">
        <v>0</v>
      </c>
      <c r="J259" s="44">
        <v>0</v>
      </c>
      <c r="K259" s="44">
        <v>0</v>
      </c>
      <c r="L259" s="44">
        <v>0</v>
      </c>
      <c r="M259" s="44">
        <v>0</v>
      </c>
      <c r="N259" s="44">
        <v>2020</v>
      </c>
      <c r="O259" s="45">
        <v>255</v>
      </c>
      <c r="Y259" s="13" t="s">
        <v>174</v>
      </c>
      <c r="Z259" s="14">
        <f>_xlfn.IFNA(VLOOKUP($Y259,Raw_data_Bowlers_2021!$A$2:$N$111,Z$2,FALSE),0)</f>
        <v>0</v>
      </c>
      <c r="AA259" s="14">
        <f>_xlfn.IFNA(VLOOKUP($Y259,Raw_data_Bowlers_2021!$A$2:$N$111,AA$2,FALSE),0)</f>
        <v>0</v>
      </c>
      <c r="AB259" s="14">
        <f>_xlfn.IFNA(VLOOKUP($Y259,Raw_data_Bowlers_2021!$A$2:$N$111,AB$2,FALSE),0)</f>
        <v>0</v>
      </c>
      <c r="AC259" s="14">
        <f>_xlfn.IFNA(VLOOKUP($Y259,Raw_data_Bowlers_2021!$A$2:$N$111,AC$2,FALSE),0)</f>
        <v>0</v>
      </c>
      <c r="AD259" s="14">
        <f>_xlfn.IFNA(VLOOKUP($Y259,Raw_data_Bowlers_2021!$A$2:$N$111,AD$2,FALSE),0)</f>
        <v>0</v>
      </c>
      <c r="AE259" s="14">
        <f>_xlfn.IFNA(VLOOKUP($Y259,Raw_data_Bowlers_2021!$A$2:$N$111,AE$2,FALSE),0)</f>
        <v>0</v>
      </c>
      <c r="AF259" s="14">
        <f>_xlfn.IFNA(VLOOKUP($Y259,Raw_data_Bowlers_2021!$A$2:$N$111,AF$2,FALSE),0)</f>
        <v>0</v>
      </c>
      <c r="AG259" s="14">
        <f>_xlfn.IFNA(VLOOKUP($Y259,Raw_data_Bowlers_2021!$A$2:$N$111,AG$2,FALSE),0)</f>
        <v>0</v>
      </c>
      <c r="AH259" s="14">
        <f>_xlfn.IFNA(VLOOKUP($Y259,Raw_data_Bowlers_2021!$A$2:$N$111,AH$2,FALSE),0)</f>
        <v>0</v>
      </c>
      <c r="AI259" s="14">
        <f>_xlfn.IFNA(VLOOKUP($Y259,Raw_data_Bowlers_2021!$A$2:$N$111,AI$2,FALSE),0)</f>
        <v>0</v>
      </c>
      <c r="AJ259" s="14">
        <f>_xlfn.IFNA(VLOOKUP($Y259,Raw_data_Bowlers_2021!$A$2:$N$111,AJ$2,FALSE),0)</f>
        <v>0</v>
      </c>
      <c r="AK259" s="14">
        <f>_xlfn.IFNA(VLOOKUP($Y259,Raw_data_Bowlers_2021!$A$2:$N$111,AK$2,FALSE),0)</f>
        <v>0</v>
      </c>
      <c r="AL259" s="14">
        <f>_xlfn.IFNA(VLOOKUP($Y259,Raw_data_Bowlers_2021!$A$2:$N$111,AL$2,FALSE),0)</f>
        <v>0</v>
      </c>
      <c r="AM259" s="13">
        <v>2020</v>
      </c>
      <c r="AN259" s="14">
        <f t="shared" si="3"/>
        <v>256</v>
      </c>
    </row>
    <row r="260" spans="1:40" x14ac:dyDescent="0.25">
      <c r="A260" s="43" t="s">
        <v>174</v>
      </c>
      <c r="B260" s="44">
        <v>0</v>
      </c>
      <c r="C260" s="44">
        <v>0</v>
      </c>
      <c r="D260" s="44">
        <v>0</v>
      </c>
      <c r="E260" s="44">
        <v>0</v>
      </c>
      <c r="F260" s="44">
        <v>0</v>
      </c>
      <c r="G260" s="44">
        <v>0</v>
      </c>
      <c r="H260" s="44">
        <v>0</v>
      </c>
      <c r="I260" s="44">
        <v>0</v>
      </c>
      <c r="J260" s="44">
        <v>0</v>
      </c>
      <c r="K260" s="44">
        <v>0</v>
      </c>
      <c r="L260" s="44">
        <v>0</v>
      </c>
      <c r="M260" s="44">
        <v>0</v>
      </c>
      <c r="N260" s="44">
        <v>2020</v>
      </c>
      <c r="O260" s="45">
        <v>256</v>
      </c>
      <c r="Y260" s="16" t="s">
        <v>175</v>
      </c>
      <c r="Z260" s="14">
        <f>_xlfn.IFNA(VLOOKUP($Y260,Raw_data_Bowlers_2021!$A$2:$N$111,Z$2,FALSE),0)</f>
        <v>0</v>
      </c>
      <c r="AA260" s="14">
        <f>_xlfn.IFNA(VLOOKUP($Y260,Raw_data_Bowlers_2021!$A$2:$N$111,AA$2,FALSE),0)</f>
        <v>0</v>
      </c>
      <c r="AB260" s="14">
        <f>_xlfn.IFNA(VLOOKUP($Y260,Raw_data_Bowlers_2021!$A$2:$N$111,AB$2,FALSE),0)</f>
        <v>0</v>
      </c>
      <c r="AC260" s="14">
        <f>_xlfn.IFNA(VLOOKUP($Y260,Raw_data_Bowlers_2021!$A$2:$N$111,AC$2,FALSE),0)</f>
        <v>0</v>
      </c>
      <c r="AD260" s="14">
        <f>_xlfn.IFNA(VLOOKUP($Y260,Raw_data_Bowlers_2021!$A$2:$N$111,AD$2,FALSE),0)</f>
        <v>0</v>
      </c>
      <c r="AE260" s="14">
        <f>_xlfn.IFNA(VLOOKUP($Y260,Raw_data_Bowlers_2021!$A$2:$N$111,AE$2,FALSE),0)</f>
        <v>0</v>
      </c>
      <c r="AF260" s="14">
        <f>_xlfn.IFNA(VLOOKUP($Y260,Raw_data_Bowlers_2021!$A$2:$N$111,AF$2,FALSE),0)</f>
        <v>0</v>
      </c>
      <c r="AG260" s="14">
        <f>_xlfn.IFNA(VLOOKUP($Y260,Raw_data_Bowlers_2021!$A$2:$N$111,AG$2,FALSE),0)</f>
        <v>0</v>
      </c>
      <c r="AH260" s="14">
        <f>_xlfn.IFNA(VLOOKUP($Y260,Raw_data_Bowlers_2021!$A$2:$N$111,AH$2,FALSE),0)</f>
        <v>0</v>
      </c>
      <c r="AI260" s="14">
        <f>_xlfn.IFNA(VLOOKUP($Y260,Raw_data_Bowlers_2021!$A$2:$N$111,AI$2,FALSE),0)</f>
        <v>0</v>
      </c>
      <c r="AJ260" s="14">
        <f>_xlfn.IFNA(VLOOKUP($Y260,Raw_data_Bowlers_2021!$A$2:$N$111,AJ$2,FALSE),0)</f>
        <v>0</v>
      </c>
      <c r="AK260" s="14">
        <f>_xlfn.IFNA(VLOOKUP($Y260,Raw_data_Bowlers_2021!$A$2:$N$111,AK$2,FALSE),0)</f>
        <v>0</v>
      </c>
      <c r="AL260" s="14">
        <f>_xlfn.IFNA(VLOOKUP($Y260,Raw_data_Bowlers_2021!$A$2:$N$111,AL$2,FALSE),0)</f>
        <v>0</v>
      </c>
      <c r="AM260" s="16">
        <v>2020</v>
      </c>
      <c r="AN260" s="14">
        <f t="shared" si="3"/>
        <v>257</v>
      </c>
    </row>
    <row r="261" spans="1:40" x14ac:dyDescent="0.25">
      <c r="A261" s="43" t="s">
        <v>175</v>
      </c>
      <c r="B261" s="44">
        <v>1</v>
      </c>
      <c r="C261" s="44">
        <v>2</v>
      </c>
      <c r="D261" s="44">
        <v>24</v>
      </c>
      <c r="E261" s="44">
        <v>0</v>
      </c>
      <c r="F261" s="44">
        <v>12</v>
      </c>
      <c r="G261" s="44">
        <v>0</v>
      </c>
      <c r="H261" s="44">
        <v>0</v>
      </c>
      <c r="I261" s="44">
        <v>0</v>
      </c>
      <c r="J261" s="44">
        <v>0</v>
      </c>
      <c r="K261" s="44">
        <v>0</v>
      </c>
      <c r="L261" s="44">
        <v>2</v>
      </c>
      <c r="M261" s="44">
        <v>0</v>
      </c>
      <c r="N261" s="44">
        <v>2020</v>
      </c>
      <c r="O261" s="45">
        <v>257</v>
      </c>
      <c r="Y261" s="13" t="s">
        <v>56</v>
      </c>
      <c r="Z261" s="14">
        <f>_xlfn.IFNA(VLOOKUP($Y261,Raw_data_Bowlers_2021!$A$2:$N$111,Z$2,FALSE),0)</f>
        <v>0</v>
      </c>
      <c r="AA261" s="14">
        <f>_xlfn.IFNA(VLOOKUP($Y261,Raw_data_Bowlers_2021!$A$2:$N$111,AA$2,FALSE),0)</f>
        <v>0</v>
      </c>
      <c r="AB261" s="14">
        <f>_xlfn.IFNA(VLOOKUP($Y261,Raw_data_Bowlers_2021!$A$2:$N$111,AB$2,FALSE),0)</f>
        <v>0</v>
      </c>
      <c r="AC261" s="14">
        <f>_xlfn.IFNA(VLOOKUP($Y261,Raw_data_Bowlers_2021!$A$2:$N$111,AC$2,FALSE),0)</f>
        <v>0</v>
      </c>
      <c r="AD261" s="14">
        <f>_xlfn.IFNA(VLOOKUP($Y261,Raw_data_Bowlers_2021!$A$2:$N$111,AD$2,FALSE),0)</f>
        <v>0</v>
      </c>
      <c r="AE261" s="14">
        <f>_xlfn.IFNA(VLOOKUP($Y261,Raw_data_Bowlers_2021!$A$2:$N$111,AE$2,FALSE),0)</f>
        <v>0</v>
      </c>
      <c r="AF261" s="14">
        <f>_xlfn.IFNA(VLOOKUP($Y261,Raw_data_Bowlers_2021!$A$2:$N$111,AF$2,FALSE),0)</f>
        <v>0</v>
      </c>
      <c r="AG261" s="14">
        <f>_xlfn.IFNA(VLOOKUP($Y261,Raw_data_Bowlers_2021!$A$2:$N$111,AG$2,FALSE),0)</f>
        <v>0</v>
      </c>
      <c r="AH261" s="14">
        <f>_xlfn.IFNA(VLOOKUP($Y261,Raw_data_Bowlers_2021!$A$2:$N$111,AH$2,FALSE),0)</f>
        <v>0</v>
      </c>
      <c r="AI261" s="14">
        <f>_xlfn.IFNA(VLOOKUP($Y261,Raw_data_Bowlers_2021!$A$2:$N$111,AI$2,FALSE),0)</f>
        <v>0</v>
      </c>
      <c r="AJ261" s="14">
        <f>_xlfn.IFNA(VLOOKUP($Y261,Raw_data_Bowlers_2021!$A$2:$N$111,AJ$2,FALSE),0)</f>
        <v>0</v>
      </c>
      <c r="AK261" s="14">
        <f>_xlfn.IFNA(VLOOKUP($Y261,Raw_data_Bowlers_2021!$A$2:$N$111,AK$2,FALSE),0)</f>
        <v>0</v>
      </c>
      <c r="AL261" s="14">
        <f>_xlfn.IFNA(VLOOKUP($Y261,Raw_data_Bowlers_2021!$A$2:$N$111,AL$2,FALSE),0)</f>
        <v>0</v>
      </c>
      <c r="AM261" s="13">
        <v>2020</v>
      </c>
      <c r="AN261" s="14">
        <f t="shared" si="3"/>
        <v>258</v>
      </c>
    </row>
    <row r="262" spans="1:40" x14ac:dyDescent="0.25">
      <c r="A262" s="43" t="s">
        <v>56</v>
      </c>
      <c r="B262" s="44">
        <v>4</v>
      </c>
      <c r="C262" s="44">
        <v>12</v>
      </c>
      <c r="D262" s="44">
        <v>92</v>
      </c>
      <c r="E262" s="44">
        <v>1</v>
      </c>
      <c r="F262" s="44">
        <v>7.67</v>
      </c>
      <c r="G262" s="44">
        <v>92</v>
      </c>
      <c r="H262" s="44">
        <v>72</v>
      </c>
      <c r="I262" s="44">
        <v>0</v>
      </c>
      <c r="J262" s="44">
        <v>0</v>
      </c>
      <c r="K262" s="44">
        <v>1</v>
      </c>
      <c r="L262" s="44">
        <v>5</v>
      </c>
      <c r="M262" s="44">
        <v>20</v>
      </c>
      <c r="N262" s="44">
        <v>2020</v>
      </c>
      <c r="O262" s="45">
        <v>258</v>
      </c>
      <c r="Y262" s="16" t="s">
        <v>57</v>
      </c>
      <c r="Z262" s="14">
        <f>_xlfn.IFNA(VLOOKUP($Y262,Raw_data_Bowlers_2021!$A$2:$N$111,Z$2,FALSE),0)</f>
        <v>8</v>
      </c>
      <c r="AA262" s="14">
        <f>_xlfn.IFNA(VLOOKUP($Y262,Raw_data_Bowlers_2021!$A$2:$N$111,AA$2,FALSE),0)</f>
        <v>30</v>
      </c>
      <c r="AB262" s="14">
        <f>_xlfn.IFNA(VLOOKUP($Y262,Raw_data_Bowlers_2021!$A$2:$N$111,AB$2,FALSE),0)</f>
        <v>224</v>
      </c>
      <c r="AC262" s="14">
        <f>_xlfn.IFNA(VLOOKUP($Y262,Raw_data_Bowlers_2021!$A$2:$N$111,AC$2,FALSE),0)</f>
        <v>13</v>
      </c>
      <c r="AD262" s="14">
        <f>_xlfn.IFNA(VLOOKUP($Y262,Raw_data_Bowlers_2021!$A$2:$N$111,AD$2,FALSE),0)</f>
        <v>7.47</v>
      </c>
      <c r="AE262" s="14">
        <f>_xlfn.IFNA(VLOOKUP($Y262,Raw_data_Bowlers_2021!$A$2:$N$111,AE$2,FALSE),0)</f>
        <v>17.23</v>
      </c>
      <c r="AF262" s="14">
        <f>_xlfn.IFNA(VLOOKUP($Y262,Raw_data_Bowlers_2021!$A$2:$N$111,AF$2,FALSE),0)</f>
        <v>13.85</v>
      </c>
      <c r="AG262" s="14">
        <f>_xlfn.IFNA(VLOOKUP($Y262,Raw_data_Bowlers_2021!$A$2:$N$111,AG$2,FALSE),0)</f>
        <v>0</v>
      </c>
      <c r="AH262" s="14">
        <f>_xlfn.IFNA(VLOOKUP($Y262,Raw_data_Bowlers_2021!$A$2:$N$111,AH$2,FALSE),0)</f>
        <v>0</v>
      </c>
      <c r="AI262" s="14">
        <f>_xlfn.IFNA(VLOOKUP($Y262,Raw_data_Bowlers_2021!$A$2:$N$111,AI$2,FALSE),0)</f>
        <v>43160</v>
      </c>
      <c r="AJ262" s="14">
        <f>_xlfn.IFNA(VLOOKUP($Y262,Raw_data_Bowlers_2021!$A$2:$N$111,AJ$2,FALSE),0)</f>
        <v>24</v>
      </c>
      <c r="AK262" s="14">
        <f>_xlfn.IFNA(VLOOKUP($Y262,Raw_data_Bowlers_2021!$A$2:$N$111,AK$2,FALSE),0)</f>
        <v>6</v>
      </c>
      <c r="AL262" s="14">
        <f>_xlfn.IFNA(VLOOKUP($Y262,Raw_data_Bowlers_2021!$A$2:$N$111,AL$2,FALSE),0)</f>
        <v>77</v>
      </c>
      <c r="AM262" s="16">
        <v>2020</v>
      </c>
      <c r="AN262" s="14">
        <f t="shared" ref="AN262:AN325" si="4">AN261+1</f>
        <v>259</v>
      </c>
    </row>
    <row r="263" spans="1:40" x14ac:dyDescent="0.25">
      <c r="A263" s="43" t="s">
        <v>57</v>
      </c>
      <c r="B263" s="44">
        <v>5</v>
      </c>
      <c r="C263" s="44">
        <v>19.5</v>
      </c>
      <c r="D263" s="44">
        <v>148</v>
      </c>
      <c r="E263" s="44">
        <v>6</v>
      </c>
      <c r="F263" s="44">
        <v>7.46</v>
      </c>
      <c r="G263" s="44">
        <v>24.67</v>
      </c>
      <c r="H263" s="44">
        <v>19.829999999999998</v>
      </c>
      <c r="I263" s="44">
        <v>0</v>
      </c>
      <c r="J263" s="44">
        <v>0</v>
      </c>
      <c r="K263" s="44">
        <v>16</v>
      </c>
      <c r="L263" s="44">
        <v>3</v>
      </c>
      <c r="M263" s="44">
        <v>48</v>
      </c>
      <c r="N263" s="44">
        <v>2020</v>
      </c>
      <c r="O263" s="45">
        <v>259</v>
      </c>
      <c r="Y263" s="13" t="s">
        <v>108</v>
      </c>
      <c r="Z263" s="14">
        <f>_xlfn.IFNA(VLOOKUP($Y263,Raw_data_Bowlers_2021!$A$2:$N$111,Z$2,FALSE),0)</f>
        <v>3</v>
      </c>
      <c r="AA263" s="14">
        <f>_xlfn.IFNA(VLOOKUP($Y263,Raw_data_Bowlers_2021!$A$2:$N$111,AA$2,FALSE),0)</f>
        <v>11</v>
      </c>
      <c r="AB263" s="14">
        <f>_xlfn.IFNA(VLOOKUP($Y263,Raw_data_Bowlers_2021!$A$2:$N$111,AB$2,FALSE),0)</f>
        <v>97</v>
      </c>
      <c r="AC263" s="14">
        <f>_xlfn.IFNA(VLOOKUP($Y263,Raw_data_Bowlers_2021!$A$2:$N$111,AC$2,FALSE),0)</f>
        <v>1</v>
      </c>
      <c r="AD263" s="14">
        <f>_xlfn.IFNA(VLOOKUP($Y263,Raw_data_Bowlers_2021!$A$2:$N$111,AD$2,FALSE),0)</f>
        <v>8.82</v>
      </c>
      <c r="AE263" s="14">
        <f>_xlfn.IFNA(VLOOKUP($Y263,Raw_data_Bowlers_2021!$A$2:$N$111,AE$2,FALSE),0)</f>
        <v>97</v>
      </c>
      <c r="AF263" s="14">
        <f>_xlfn.IFNA(VLOOKUP($Y263,Raw_data_Bowlers_2021!$A$2:$N$111,AF$2,FALSE),0)</f>
        <v>66</v>
      </c>
      <c r="AG263" s="14">
        <f>_xlfn.IFNA(VLOOKUP($Y263,Raw_data_Bowlers_2021!$A$2:$N$111,AG$2,FALSE),0)</f>
        <v>0</v>
      </c>
      <c r="AH263" s="14">
        <f>_xlfn.IFNA(VLOOKUP($Y263,Raw_data_Bowlers_2021!$A$2:$N$111,AH$2,FALSE),0)</f>
        <v>0</v>
      </c>
      <c r="AI263" s="14">
        <f>_xlfn.IFNA(VLOOKUP($Y263,Raw_data_Bowlers_2021!$A$2:$N$111,AI$2,FALSE),0)</f>
        <v>11689</v>
      </c>
      <c r="AJ263" s="14">
        <f>_xlfn.IFNA(VLOOKUP($Y263,Raw_data_Bowlers_2021!$A$2:$N$111,AJ$2,FALSE),0)</f>
        <v>5</v>
      </c>
      <c r="AK263" s="14">
        <f>_xlfn.IFNA(VLOOKUP($Y263,Raw_data_Bowlers_2021!$A$2:$N$111,AK$2,FALSE),0)</f>
        <v>4</v>
      </c>
      <c r="AL263" s="14">
        <f>_xlfn.IFNA(VLOOKUP($Y263,Raw_data_Bowlers_2021!$A$2:$N$111,AL$2,FALSE),0)</f>
        <v>19</v>
      </c>
      <c r="AM263" s="13">
        <v>2020</v>
      </c>
      <c r="AN263" s="14">
        <f t="shared" si="4"/>
        <v>260</v>
      </c>
    </row>
    <row r="264" spans="1:40" x14ac:dyDescent="0.25">
      <c r="A264" s="43" t="s">
        <v>108</v>
      </c>
      <c r="B264" s="44">
        <v>9</v>
      </c>
      <c r="C264" s="44">
        <v>31.3</v>
      </c>
      <c r="D264" s="44">
        <v>235</v>
      </c>
      <c r="E264" s="44">
        <v>10</v>
      </c>
      <c r="F264" s="44">
        <v>7.46</v>
      </c>
      <c r="G264" s="44">
        <v>23.5</v>
      </c>
      <c r="H264" s="44">
        <v>18.899999999999999</v>
      </c>
      <c r="I264" s="44">
        <v>0</v>
      </c>
      <c r="J264" s="44">
        <v>0</v>
      </c>
      <c r="K264" s="44">
        <v>20</v>
      </c>
      <c r="L264" s="44">
        <v>9</v>
      </c>
      <c r="M264" s="44">
        <v>70</v>
      </c>
      <c r="N264" s="44">
        <v>2020</v>
      </c>
      <c r="O264" s="45">
        <v>260</v>
      </c>
      <c r="Y264" s="16" t="s">
        <v>58</v>
      </c>
      <c r="Z264" s="14">
        <f>_xlfn.IFNA(VLOOKUP($Y264,Raw_data_Bowlers_2021!$A$2:$N$111,Z$2,FALSE),0)</f>
        <v>10</v>
      </c>
      <c r="AA264" s="14">
        <f>_xlfn.IFNA(VLOOKUP($Y264,Raw_data_Bowlers_2021!$A$2:$N$111,AA$2,FALSE),0)</f>
        <v>38.299999999999997</v>
      </c>
      <c r="AB264" s="14">
        <f>_xlfn.IFNA(VLOOKUP($Y264,Raw_data_Bowlers_2021!$A$2:$N$111,AB$2,FALSE),0)</f>
        <v>350</v>
      </c>
      <c r="AC264" s="14">
        <f>_xlfn.IFNA(VLOOKUP($Y264,Raw_data_Bowlers_2021!$A$2:$N$111,AC$2,FALSE),0)</f>
        <v>12</v>
      </c>
      <c r="AD264" s="14">
        <f>_xlfn.IFNA(VLOOKUP($Y264,Raw_data_Bowlers_2021!$A$2:$N$111,AD$2,FALSE),0)</f>
        <v>9.09</v>
      </c>
      <c r="AE264" s="14">
        <f>_xlfn.IFNA(VLOOKUP($Y264,Raw_data_Bowlers_2021!$A$2:$N$111,AE$2,FALSE),0)</f>
        <v>29.17</v>
      </c>
      <c r="AF264" s="14">
        <f>_xlfn.IFNA(VLOOKUP($Y264,Raw_data_Bowlers_2021!$A$2:$N$111,AF$2,FALSE),0)</f>
        <v>19.25</v>
      </c>
      <c r="AG264" s="14">
        <f>_xlfn.IFNA(VLOOKUP($Y264,Raw_data_Bowlers_2021!$A$2:$N$111,AG$2,FALSE),0)</f>
        <v>0</v>
      </c>
      <c r="AH264" s="14">
        <f>_xlfn.IFNA(VLOOKUP($Y264,Raw_data_Bowlers_2021!$A$2:$N$111,AH$2,FALSE),0)</f>
        <v>0</v>
      </c>
      <c r="AI264" s="14">
        <f>_xlfn.IFNA(VLOOKUP($Y264,Raw_data_Bowlers_2021!$A$2:$N$111,AI$2,FALSE),0)</f>
        <v>11018</v>
      </c>
      <c r="AJ264" s="14">
        <f>_xlfn.IFNA(VLOOKUP($Y264,Raw_data_Bowlers_2021!$A$2:$N$111,AJ$2,FALSE),0)</f>
        <v>33</v>
      </c>
      <c r="AK264" s="14">
        <f>_xlfn.IFNA(VLOOKUP($Y264,Raw_data_Bowlers_2021!$A$2:$N$111,AK$2,FALSE),0)</f>
        <v>14</v>
      </c>
      <c r="AL264" s="14">
        <f>_xlfn.IFNA(VLOOKUP($Y264,Raw_data_Bowlers_2021!$A$2:$N$111,AL$2,FALSE),0)</f>
        <v>105</v>
      </c>
      <c r="AM264" s="16">
        <v>2020</v>
      </c>
      <c r="AN264" s="14">
        <f t="shared" si="4"/>
        <v>261</v>
      </c>
    </row>
    <row r="265" spans="1:40" x14ac:dyDescent="0.25">
      <c r="A265" s="43" t="s">
        <v>58</v>
      </c>
      <c r="B265" s="44">
        <v>6</v>
      </c>
      <c r="C265" s="44">
        <v>17.3</v>
      </c>
      <c r="D265" s="44">
        <v>163</v>
      </c>
      <c r="E265" s="44">
        <v>4</v>
      </c>
      <c r="F265" s="44">
        <v>9.31</v>
      </c>
      <c r="G265" s="44">
        <v>40.75</v>
      </c>
      <c r="H265" s="44">
        <v>26.25</v>
      </c>
      <c r="I265" s="44">
        <v>0</v>
      </c>
      <c r="J265" s="44">
        <v>0</v>
      </c>
      <c r="K265" s="44">
        <v>20</v>
      </c>
      <c r="L265" s="44">
        <v>4</v>
      </c>
      <c r="M265" s="44">
        <v>36</v>
      </c>
      <c r="N265" s="44">
        <v>2020</v>
      </c>
      <c r="O265" s="45">
        <v>261</v>
      </c>
      <c r="Y265" s="13" t="s">
        <v>357</v>
      </c>
      <c r="Z265" s="14">
        <f>_xlfn.IFNA(VLOOKUP($Y265,Raw_data_Bowlers_2021!$A$2:$N$111,Z$2,FALSE),0)</f>
        <v>0</v>
      </c>
      <c r="AA265" s="14">
        <f>_xlfn.IFNA(VLOOKUP($Y265,Raw_data_Bowlers_2021!$A$2:$N$111,AA$2,FALSE),0)</f>
        <v>0</v>
      </c>
      <c r="AB265" s="14">
        <f>_xlfn.IFNA(VLOOKUP($Y265,Raw_data_Bowlers_2021!$A$2:$N$111,AB$2,FALSE),0)</f>
        <v>0</v>
      </c>
      <c r="AC265" s="14">
        <f>_xlfn.IFNA(VLOOKUP($Y265,Raw_data_Bowlers_2021!$A$2:$N$111,AC$2,FALSE),0)</f>
        <v>0</v>
      </c>
      <c r="AD265" s="14">
        <f>_xlfn.IFNA(VLOOKUP($Y265,Raw_data_Bowlers_2021!$A$2:$N$111,AD$2,FALSE),0)</f>
        <v>0</v>
      </c>
      <c r="AE265" s="14">
        <f>_xlfn.IFNA(VLOOKUP($Y265,Raw_data_Bowlers_2021!$A$2:$N$111,AE$2,FALSE),0)</f>
        <v>0</v>
      </c>
      <c r="AF265" s="14">
        <f>_xlfn.IFNA(VLOOKUP($Y265,Raw_data_Bowlers_2021!$A$2:$N$111,AF$2,FALSE),0)</f>
        <v>0</v>
      </c>
      <c r="AG265" s="14">
        <f>_xlfn.IFNA(VLOOKUP($Y265,Raw_data_Bowlers_2021!$A$2:$N$111,AG$2,FALSE),0)</f>
        <v>0</v>
      </c>
      <c r="AH265" s="14">
        <f>_xlfn.IFNA(VLOOKUP($Y265,Raw_data_Bowlers_2021!$A$2:$N$111,AH$2,FALSE),0)</f>
        <v>0</v>
      </c>
      <c r="AI265" s="14">
        <f>_xlfn.IFNA(VLOOKUP($Y265,Raw_data_Bowlers_2021!$A$2:$N$111,AI$2,FALSE),0)</f>
        <v>0</v>
      </c>
      <c r="AJ265" s="14">
        <f>_xlfn.IFNA(VLOOKUP($Y265,Raw_data_Bowlers_2021!$A$2:$N$111,AJ$2,FALSE),0)</f>
        <v>0</v>
      </c>
      <c r="AK265" s="14">
        <f>_xlfn.IFNA(VLOOKUP($Y265,Raw_data_Bowlers_2021!$A$2:$N$111,AK$2,FALSE),0)</f>
        <v>0</v>
      </c>
      <c r="AL265" s="14">
        <f>_xlfn.IFNA(VLOOKUP($Y265,Raw_data_Bowlers_2021!$A$2:$N$111,AL$2,FALSE),0)</f>
        <v>0</v>
      </c>
      <c r="AM265" s="13">
        <v>2020</v>
      </c>
      <c r="AN265" s="14">
        <f t="shared" si="4"/>
        <v>262</v>
      </c>
    </row>
    <row r="266" spans="1:40" x14ac:dyDescent="0.25">
      <c r="A266" s="43" t="s">
        <v>357</v>
      </c>
      <c r="B266" s="44">
        <v>0</v>
      </c>
      <c r="C266" s="44">
        <v>0</v>
      </c>
      <c r="D266" s="44">
        <v>0</v>
      </c>
      <c r="E266" s="44">
        <v>0</v>
      </c>
      <c r="F266" s="44">
        <v>0</v>
      </c>
      <c r="G266" s="44">
        <v>0</v>
      </c>
      <c r="H266" s="44">
        <v>0</v>
      </c>
      <c r="I266" s="44">
        <v>0</v>
      </c>
      <c r="J266" s="44">
        <v>0</v>
      </c>
      <c r="K266" s="44">
        <v>0</v>
      </c>
      <c r="L266" s="44">
        <v>0</v>
      </c>
      <c r="M266" s="44">
        <v>0</v>
      </c>
      <c r="N266" s="44">
        <v>2020</v>
      </c>
      <c r="O266" s="45">
        <v>262</v>
      </c>
      <c r="Y266" s="16" t="s">
        <v>110</v>
      </c>
      <c r="Z266" s="14">
        <f>_xlfn.IFNA(VLOOKUP($Y266,Raw_data_Bowlers_2021!$A$2:$N$111,Z$2,FALSE),0)</f>
        <v>0</v>
      </c>
      <c r="AA266" s="14">
        <f>_xlfn.IFNA(VLOOKUP($Y266,Raw_data_Bowlers_2021!$A$2:$N$111,AA$2,FALSE),0)</f>
        <v>0</v>
      </c>
      <c r="AB266" s="14">
        <f>_xlfn.IFNA(VLOOKUP($Y266,Raw_data_Bowlers_2021!$A$2:$N$111,AB$2,FALSE),0)</f>
        <v>0</v>
      </c>
      <c r="AC266" s="14">
        <f>_xlfn.IFNA(VLOOKUP($Y266,Raw_data_Bowlers_2021!$A$2:$N$111,AC$2,FALSE),0)</f>
        <v>0</v>
      </c>
      <c r="AD266" s="14">
        <f>_xlfn.IFNA(VLOOKUP($Y266,Raw_data_Bowlers_2021!$A$2:$N$111,AD$2,FALSE),0)</f>
        <v>0</v>
      </c>
      <c r="AE266" s="14">
        <f>_xlfn.IFNA(VLOOKUP($Y266,Raw_data_Bowlers_2021!$A$2:$N$111,AE$2,FALSE),0)</f>
        <v>0</v>
      </c>
      <c r="AF266" s="14">
        <f>_xlfn.IFNA(VLOOKUP($Y266,Raw_data_Bowlers_2021!$A$2:$N$111,AF$2,FALSE),0)</f>
        <v>0</v>
      </c>
      <c r="AG266" s="14">
        <f>_xlfn.IFNA(VLOOKUP($Y266,Raw_data_Bowlers_2021!$A$2:$N$111,AG$2,FALSE),0)</f>
        <v>0</v>
      </c>
      <c r="AH266" s="14">
        <f>_xlfn.IFNA(VLOOKUP($Y266,Raw_data_Bowlers_2021!$A$2:$N$111,AH$2,FALSE),0)</f>
        <v>0</v>
      </c>
      <c r="AI266" s="14">
        <f>_xlfn.IFNA(VLOOKUP($Y266,Raw_data_Bowlers_2021!$A$2:$N$111,AI$2,FALSE),0)</f>
        <v>0</v>
      </c>
      <c r="AJ266" s="14">
        <f>_xlfn.IFNA(VLOOKUP($Y266,Raw_data_Bowlers_2021!$A$2:$N$111,AJ$2,FALSE),0)</f>
        <v>0</v>
      </c>
      <c r="AK266" s="14">
        <f>_xlfn.IFNA(VLOOKUP($Y266,Raw_data_Bowlers_2021!$A$2:$N$111,AK$2,FALSE),0)</f>
        <v>0</v>
      </c>
      <c r="AL266" s="14">
        <f>_xlfn.IFNA(VLOOKUP($Y266,Raw_data_Bowlers_2021!$A$2:$N$111,AL$2,FALSE),0)</f>
        <v>0</v>
      </c>
      <c r="AM266" s="16">
        <v>2020</v>
      </c>
      <c r="AN266" s="14">
        <f t="shared" si="4"/>
        <v>263</v>
      </c>
    </row>
    <row r="267" spans="1:40" x14ac:dyDescent="0.25">
      <c r="A267" s="43" t="s">
        <v>110</v>
      </c>
      <c r="B267" s="44">
        <v>0</v>
      </c>
      <c r="C267" s="44">
        <v>0</v>
      </c>
      <c r="D267" s="44">
        <v>0</v>
      </c>
      <c r="E267" s="44">
        <v>0</v>
      </c>
      <c r="F267" s="44">
        <v>0</v>
      </c>
      <c r="G267" s="44">
        <v>0</v>
      </c>
      <c r="H267" s="44">
        <v>0</v>
      </c>
      <c r="I267" s="44">
        <v>0</v>
      </c>
      <c r="J267" s="44">
        <v>0</v>
      </c>
      <c r="K267" s="44">
        <v>0</v>
      </c>
      <c r="L267" s="44">
        <v>0</v>
      </c>
      <c r="M267" s="44">
        <v>0</v>
      </c>
      <c r="N267" s="44">
        <v>2020</v>
      </c>
      <c r="O267" s="45">
        <v>263</v>
      </c>
      <c r="Y267" s="13" t="s">
        <v>111</v>
      </c>
      <c r="Z267" s="14">
        <f>_xlfn.IFNA(VLOOKUP($Y267,Raw_data_Bowlers_2021!$A$2:$N$111,Z$2,FALSE),0)</f>
        <v>0</v>
      </c>
      <c r="AA267" s="14">
        <f>_xlfn.IFNA(VLOOKUP($Y267,Raw_data_Bowlers_2021!$A$2:$N$111,AA$2,FALSE),0)</f>
        <v>0</v>
      </c>
      <c r="AB267" s="14">
        <f>_xlfn.IFNA(VLOOKUP($Y267,Raw_data_Bowlers_2021!$A$2:$N$111,AB$2,FALSE),0)</f>
        <v>0</v>
      </c>
      <c r="AC267" s="14">
        <f>_xlfn.IFNA(VLOOKUP($Y267,Raw_data_Bowlers_2021!$A$2:$N$111,AC$2,FALSE),0)</f>
        <v>0</v>
      </c>
      <c r="AD267" s="14">
        <f>_xlfn.IFNA(VLOOKUP($Y267,Raw_data_Bowlers_2021!$A$2:$N$111,AD$2,FALSE),0)</f>
        <v>0</v>
      </c>
      <c r="AE267" s="14">
        <f>_xlfn.IFNA(VLOOKUP($Y267,Raw_data_Bowlers_2021!$A$2:$N$111,AE$2,FALSE),0)</f>
        <v>0</v>
      </c>
      <c r="AF267" s="14">
        <f>_xlfn.IFNA(VLOOKUP($Y267,Raw_data_Bowlers_2021!$A$2:$N$111,AF$2,FALSE),0)</f>
        <v>0</v>
      </c>
      <c r="AG267" s="14">
        <f>_xlfn.IFNA(VLOOKUP($Y267,Raw_data_Bowlers_2021!$A$2:$N$111,AG$2,FALSE),0)</f>
        <v>0</v>
      </c>
      <c r="AH267" s="14">
        <f>_xlfn.IFNA(VLOOKUP($Y267,Raw_data_Bowlers_2021!$A$2:$N$111,AH$2,FALSE),0)</f>
        <v>0</v>
      </c>
      <c r="AI267" s="14">
        <f>_xlfn.IFNA(VLOOKUP($Y267,Raw_data_Bowlers_2021!$A$2:$N$111,AI$2,FALSE),0)</f>
        <v>0</v>
      </c>
      <c r="AJ267" s="14">
        <f>_xlfn.IFNA(VLOOKUP($Y267,Raw_data_Bowlers_2021!$A$2:$N$111,AJ$2,FALSE),0)</f>
        <v>0</v>
      </c>
      <c r="AK267" s="14">
        <f>_xlfn.IFNA(VLOOKUP($Y267,Raw_data_Bowlers_2021!$A$2:$N$111,AK$2,FALSE),0)</f>
        <v>0</v>
      </c>
      <c r="AL267" s="14">
        <f>_xlfn.IFNA(VLOOKUP($Y267,Raw_data_Bowlers_2021!$A$2:$N$111,AL$2,FALSE),0)</f>
        <v>0</v>
      </c>
      <c r="AM267" s="13">
        <v>2020</v>
      </c>
      <c r="AN267" s="14">
        <f t="shared" si="4"/>
        <v>264</v>
      </c>
    </row>
    <row r="268" spans="1:40" x14ac:dyDescent="0.25">
      <c r="A268" s="43" t="s">
        <v>111</v>
      </c>
      <c r="B268" s="44">
        <v>0</v>
      </c>
      <c r="C268" s="44">
        <v>0</v>
      </c>
      <c r="D268" s="44">
        <v>0</v>
      </c>
      <c r="E268" s="44">
        <v>0</v>
      </c>
      <c r="F268" s="44">
        <v>0</v>
      </c>
      <c r="G268" s="44">
        <v>0</v>
      </c>
      <c r="H268" s="44">
        <v>0</v>
      </c>
      <c r="I268" s="44">
        <v>0</v>
      </c>
      <c r="J268" s="44">
        <v>0</v>
      </c>
      <c r="K268" s="44">
        <v>0</v>
      </c>
      <c r="L268" s="44">
        <v>0</v>
      </c>
      <c r="M268" s="44">
        <v>0</v>
      </c>
      <c r="N268" s="44">
        <v>2020</v>
      </c>
      <c r="O268" s="45">
        <v>264</v>
      </c>
      <c r="Y268" s="16" t="s">
        <v>137</v>
      </c>
      <c r="Z268" s="14">
        <f>_xlfn.IFNA(VLOOKUP($Y268,Raw_data_Bowlers_2021!$A$2:$N$111,Z$2,FALSE),0)</f>
        <v>4</v>
      </c>
      <c r="AA268" s="14">
        <f>_xlfn.IFNA(VLOOKUP($Y268,Raw_data_Bowlers_2021!$A$2:$N$111,AA$2,FALSE),0)</f>
        <v>7</v>
      </c>
      <c r="AB268" s="14">
        <f>_xlfn.IFNA(VLOOKUP($Y268,Raw_data_Bowlers_2021!$A$2:$N$111,AB$2,FALSE),0)</f>
        <v>47</v>
      </c>
      <c r="AC268" s="14">
        <f>_xlfn.IFNA(VLOOKUP($Y268,Raw_data_Bowlers_2021!$A$2:$N$111,AC$2,FALSE),0)</f>
        <v>1</v>
      </c>
      <c r="AD268" s="14">
        <f>_xlfn.IFNA(VLOOKUP($Y268,Raw_data_Bowlers_2021!$A$2:$N$111,AD$2,FALSE),0)</f>
        <v>6.71</v>
      </c>
      <c r="AE268" s="14">
        <f>_xlfn.IFNA(VLOOKUP($Y268,Raw_data_Bowlers_2021!$A$2:$N$111,AE$2,FALSE),0)</f>
        <v>47</v>
      </c>
      <c r="AF268" s="14">
        <f>_xlfn.IFNA(VLOOKUP($Y268,Raw_data_Bowlers_2021!$A$2:$N$111,AF$2,FALSE),0)</f>
        <v>42</v>
      </c>
      <c r="AG268" s="14">
        <f>_xlfn.IFNA(VLOOKUP($Y268,Raw_data_Bowlers_2021!$A$2:$N$111,AG$2,FALSE),0)</f>
        <v>0</v>
      </c>
      <c r="AH268" s="14">
        <f>_xlfn.IFNA(VLOOKUP($Y268,Raw_data_Bowlers_2021!$A$2:$N$111,AH$2,FALSE),0)</f>
        <v>0</v>
      </c>
      <c r="AI268" s="14">
        <f>_xlfn.IFNA(VLOOKUP($Y268,Raw_data_Bowlers_2021!$A$2:$N$111,AI$2,FALSE),0)</f>
        <v>44562</v>
      </c>
      <c r="AJ268" s="14">
        <f>_xlfn.IFNA(VLOOKUP($Y268,Raw_data_Bowlers_2021!$A$2:$N$111,AJ$2,FALSE),0)</f>
        <v>3</v>
      </c>
      <c r="AK268" s="14">
        <f>_xlfn.IFNA(VLOOKUP($Y268,Raw_data_Bowlers_2021!$A$2:$N$111,AK$2,FALSE),0)</f>
        <v>1</v>
      </c>
      <c r="AL268" s="14">
        <f>_xlfn.IFNA(VLOOKUP($Y268,Raw_data_Bowlers_2021!$A$2:$N$111,AL$2,FALSE),0)</f>
        <v>13</v>
      </c>
      <c r="AM268" s="16">
        <v>2020</v>
      </c>
      <c r="AN268" s="14">
        <f t="shared" si="4"/>
        <v>265</v>
      </c>
    </row>
    <row r="269" spans="1:40" x14ac:dyDescent="0.25">
      <c r="A269" s="43" t="s">
        <v>137</v>
      </c>
      <c r="B269" s="44">
        <v>0</v>
      </c>
      <c r="C269" s="44">
        <v>0</v>
      </c>
      <c r="D269" s="44">
        <v>0</v>
      </c>
      <c r="E269" s="44">
        <v>0</v>
      </c>
      <c r="F269" s="44">
        <v>0</v>
      </c>
      <c r="G269" s="44">
        <v>0</v>
      </c>
      <c r="H269" s="44">
        <v>0</v>
      </c>
      <c r="I269" s="44">
        <v>0</v>
      </c>
      <c r="J269" s="44">
        <v>0</v>
      </c>
      <c r="K269" s="44">
        <v>0</v>
      </c>
      <c r="L269" s="44">
        <v>0</v>
      </c>
      <c r="M269" s="44">
        <v>0</v>
      </c>
      <c r="N269" s="44">
        <v>2020</v>
      </c>
      <c r="O269" s="45">
        <v>265</v>
      </c>
      <c r="Y269" s="13" t="s">
        <v>176</v>
      </c>
      <c r="Z269" s="14">
        <f>_xlfn.IFNA(VLOOKUP($Y269,Raw_data_Bowlers_2021!$A$2:$N$111,Z$2,FALSE),0)</f>
        <v>0</v>
      </c>
      <c r="AA269" s="14">
        <f>_xlfn.IFNA(VLOOKUP($Y269,Raw_data_Bowlers_2021!$A$2:$N$111,AA$2,FALSE),0)</f>
        <v>0</v>
      </c>
      <c r="AB269" s="14">
        <f>_xlfn.IFNA(VLOOKUP($Y269,Raw_data_Bowlers_2021!$A$2:$N$111,AB$2,FALSE),0)</f>
        <v>0</v>
      </c>
      <c r="AC269" s="14">
        <f>_xlfn.IFNA(VLOOKUP($Y269,Raw_data_Bowlers_2021!$A$2:$N$111,AC$2,FALSE),0)</f>
        <v>0</v>
      </c>
      <c r="AD269" s="14">
        <f>_xlfn.IFNA(VLOOKUP($Y269,Raw_data_Bowlers_2021!$A$2:$N$111,AD$2,FALSE),0)</f>
        <v>0</v>
      </c>
      <c r="AE269" s="14">
        <f>_xlfn.IFNA(VLOOKUP($Y269,Raw_data_Bowlers_2021!$A$2:$N$111,AE$2,FALSE),0)</f>
        <v>0</v>
      </c>
      <c r="AF269" s="14">
        <f>_xlfn.IFNA(VLOOKUP($Y269,Raw_data_Bowlers_2021!$A$2:$N$111,AF$2,FALSE),0)</f>
        <v>0</v>
      </c>
      <c r="AG269" s="14">
        <f>_xlfn.IFNA(VLOOKUP($Y269,Raw_data_Bowlers_2021!$A$2:$N$111,AG$2,FALSE),0)</f>
        <v>0</v>
      </c>
      <c r="AH269" s="14">
        <f>_xlfn.IFNA(VLOOKUP($Y269,Raw_data_Bowlers_2021!$A$2:$N$111,AH$2,FALSE),0)</f>
        <v>0</v>
      </c>
      <c r="AI269" s="14">
        <f>_xlfn.IFNA(VLOOKUP($Y269,Raw_data_Bowlers_2021!$A$2:$N$111,AI$2,FALSE),0)</f>
        <v>0</v>
      </c>
      <c r="AJ269" s="14">
        <f>_xlfn.IFNA(VLOOKUP($Y269,Raw_data_Bowlers_2021!$A$2:$N$111,AJ$2,FALSE),0)</f>
        <v>0</v>
      </c>
      <c r="AK269" s="14">
        <f>_xlfn.IFNA(VLOOKUP($Y269,Raw_data_Bowlers_2021!$A$2:$N$111,AK$2,FALSE),0)</f>
        <v>0</v>
      </c>
      <c r="AL269" s="14">
        <f>_xlfn.IFNA(VLOOKUP($Y269,Raw_data_Bowlers_2021!$A$2:$N$111,AL$2,FALSE),0)</f>
        <v>0</v>
      </c>
      <c r="AM269" s="13">
        <v>2020</v>
      </c>
      <c r="AN269" s="14">
        <f t="shared" si="4"/>
        <v>266</v>
      </c>
    </row>
    <row r="270" spans="1:40" x14ac:dyDescent="0.25">
      <c r="A270" s="43" t="s">
        <v>176</v>
      </c>
      <c r="B270" s="44">
        <v>0</v>
      </c>
      <c r="C270" s="44">
        <v>0</v>
      </c>
      <c r="D270" s="44">
        <v>0</v>
      </c>
      <c r="E270" s="44">
        <v>0</v>
      </c>
      <c r="F270" s="44">
        <v>0</v>
      </c>
      <c r="G270" s="44">
        <v>0</v>
      </c>
      <c r="H270" s="44">
        <v>0</v>
      </c>
      <c r="I270" s="44">
        <v>0</v>
      </c>
      <c r="J270" s="44">
        <v>0</v>
      </c>
      <c r="K270" s="44">
        <v>0</v>
      </c>
      <c r="L270" s="44">
        <v>0</v>
      </c>
      <c r="M270" s="44">
        <v>0</v>
      </c>
      <c r="N270" s="44">
        <v>2020</v>
      </c>
      <c r="O270" s="45">
        <v>266</v>
      </c>
      <c r="Y270" s="16" t="s">
        <v>14</v>
      </c>
      <c r="Z270" s="14">
        <f>_xlfn.IFNA(VLOOKUP($Y270,Raw_data_Bowlers_2021!$A$2:$N$111,Z$2,FALSE),0)</f>
        <v>10</v>
      </c>
      <c r="AA270" s="14">
        <f>_xlfn.IFNA(VLOOKUP($Y270,Raw_data_Bowlers_2021!$A$2:$N$111,AA$2,FALSE),0)</f>
        <v>25.2</v>
      </c>
      <c r="AB270" s="14">
        <f>_xlfn.IFNA(VLOOKUP($Y270,Raw_data_Bowlers_2021!$A$2:$N$111,AB$2,FALSE),0)</f>
        <v>161</v>
      </c>
      <c r="AC270" s="14">
        <f>_xlfn.IFNA(VLOOKUP($Y270,Raw_data_Bowlers_2021!$A$2:$N$111,AC$2,FALSE),0)</f>
        <v>6</v>
      </c>
      <c r="AD270" s="14">
        <f>_xlfn.IFNA(VLOOKUP($Y270,Raw_data_Bowlers_2021!$A$2:$N$111,AD$2,FALSE),0)</f>
        <v>6.36</v>
      </c>
      <c r="AE270" s="14">
        <f>_xlfn.IFNA(VLOOKUP($Y270,Raw_data_Bowlers_2021!$A$2:$N$111,AE$2,FALSE),0)</f>
        <v>26.83</v>
      </c>
      <c r="AF270" s="14">
        <f>_xlfn.IFNA(VLOOKUP($Y270,Raw_data_Bowlers_2021!$A$2:$N$111,AF$2,FALSE),0)</f>
        <v>25.33</v>
      </c>
      <c r="AG270" s="14">
        <f>_xlfn.IFNA(VLOOKUP($Y270,Raw_data_Bowlers_2021!$A$2:$N$111,AG$2,FALSE),0)</f>
        <v>0</v>
      </c>
      <c r="AH270" s="14">
        <f>_xlfn.IFNA(VLOOKUP($Y270,Raw_data_Bowlers_2021!$A$2:$N$111,AH$2,FALSE),0)</f>
        <v>0</v>
      </c>
      <c r="AI270" s="14">
        <f>_xlfn.IFNA(VLOOKUP($Y270,Raw_data_Bowlers_2021!$A$2:$N$111,AI$2,FALSE),0)</f>
        <v>44380</v>
      </c>
      <c r="AJ270" s="14">
        <f>_xlfn.IFNA(VLOOKUP($Y270,Raw_data_Bowlers_2021!$A$2:$N$111,AJ$2,FALSE),0)</f>
        <v>3</v>
      </c>
      <c r="AK270" s="14">
        <f>_xlfn.IFNA(VLOOKUP($Y270,Raw_data_Bowlers_2021!$A$2:$N$111,AK$2,FALSE),0)</f>
        <v>8</v>
      </c>
      <c r="AL270" s="14">
        <f>_xlfn.IFNA(VLOOKUP($Y270,Raw_data_Bowlers_2021!$A$2:$N$111,AL$2,FALSE),0)</f>
        <v>51</v>
      </c>
      <c r="AM270" s="16">
        <v>2020</v>
      </c>
      <c r="AN270" s="14">
        <f t="shared" si="4"/>
        <v>267</v>
      </c>
    </row>
    <row r="271" spans="1:40" x14ac:dyDescent="0.25">
      <c r="A271" s="43" t="s">
        <v>14</v>
      </c>
      <c r="B271" s="44">
        <v>3</v>
      </c>
      <c r="C271" s="44">
        <v>5</v>
      </c>
      <c r="D271" s="44">
        <v>42</v>
      </c>
      <c r="E271" s="44">
        <v>1</v>
      </c>
      <c r="F271" s="44">
        <v>8.4</v>
      </c>
      <c r="G271" s="44">
        <v>42</v>
      </c>
      <c r="H271" s="44">
        <v>30</v>
      </c>
      <c r="I271" s="44">
        <v>0</v>
      </c>
      <c r="J271" s="44">
        <v>0</v>
      </c>
      <c r="K271" s="44">
        <v>2</v>
      </c>
      <c r="L271" s="44">
        <v>2</v>
      </c>
      <c r="M271" s="44">
        <v>8</v>
      </c>
      <c r="N271" s="44">
        <v>2020</v>
      </c>
      <c r="O271" s="45">
        <v>267</v>
      </c>
      <c r="Y271" s="13" t="s">
        <v>177</v>
      </c>
      <c r="Z271" s="14">
        <f>_xlfn.IFNA(VLOOKUP($Y271,Raw_data_Bowlers_2021!$A$2:$N$111,Z$2,FALSE),0)</f>
        <v>3</v>
      </c>
      <c r="AA271" s="14">
        <f>_xlfn.IFNA(VLOOKUP($Y271,Raw_data_Bowlers_2021!$A$2:$N$111,AA$2,FALSE),0)</f>
        <v>8</v>
      </c>
      <c r="AB271" s="14">
        <f>_xlfn.IFNA(VLOOKUP($Y271,Raw_data_Bowlers_2021!$A$2:$N$111,AB$2,FALSE),0)</f>
        <v>86</v>
      </c>
      <c r="AC271" s="14">
        <f>_xlfn.IFNA(VLOOKUP($Y271,Raw_data_Bowlers_2021!$A$2:$N$111,AC$2,FALSE),0)</f>
        <v>2</v>
      </c>
      <c r="AD271" s="14">
        <f>_xlfn.IFNA(VLOOKUP($Y271,Raw_data_Bowlers_2021!$A$2:$N$111,AD$2,FALSE),0)</f>
        <v>10.75</v>
      </c>
      <c r="AE271" s="14">
        <f>_xlfn.IFNA(VLOOKUP($Y271,Raw_data_Bowlers_2021!$A$2:$N$111,AE$2,FALSE),0)</f>
        <v>43</v>
      </c>
      <c r="AF271" s="14">
        <f>_xlfn.IFNA(VLOOKUP($Y271,Raw_data_Bowlers_2021!$A$2:$N$111,AF$2,FALSE),0)</f>
        <v>24</v>
      </c>
      <c r="AG271" s="14">
        <f>_xlfn.IFNA(VLOOKUP($Y271,Raw_data_Bowlers_2021!$A$2:$N$111,AG$2,FALSE),0)</f>
        <v>0</v>
      </c>
      <c r="AH271" s="14">
        <f>_xlfn.IFNA(VLOOKUP($Y271,Raw_data_Bowlers_2021!$A$2:$N$111,AH$2,FALSE),0)</f>
        <v>0</v>
      </c>
      <c r="AI271" s="14">
        <f>_xlfn.IFNA(VLOOKUP($Y271,Raw_data_Bowlers_2021!$A$2:$N$111,AI$2,FALSE),0)</f>
        <v>11720</v>
      </c>
      <c r="AJ271" s="14">
        <f>_xlfn.IFNA(VLOOKUP($Y271,Raw_data_Bowlers_2021!$A$2:$N$111,AJ$2,FALSE),0)</f>
        <v>8</v>
      </c>
      <c r="AK271" s="14">
        <f>_xlfn.IFNA(VLOOKUP($Y271,Raw_data_Bowlers_2021!$A$2:$N$111,AK$2,FALSE),0)</f>
        <v>5</v>
      </c>
      <c r="AL271" s="14">
        <f>_xlfn.IFNA(VLOOKUP($Y271,Raw_data_Bowlers_2021!$A$2:$N$111,AL$2,FALSE),0)</f>
        <v>13</v>
      </c>
      <c r="AM271" s="13">
        <v>2020</v>
      </c>
      <c r="AN271" s="14">
        <f t="shared" si="4"/>
        <v>268</v>
      </c>
    </row>
    <row r="272" spans="1:40" x14ac:dyDescent="0.25">
      <c r="A272" s="43" t="s">
        <v>177</v>
      </c>
      <c r="B272" s="44">
        <v>1</v>
      </c>
      <c r="C272" s="44">
        <v>4</v>
      </c>
      <c r="D272" s="44">
        <v>23</v>
      </c>
      <c r="E272" s="44">
        <v>0</v>
      </c>
      <c r="F272" s="44">
        <v>5.75</v>
      </c>
      <c r="G272" s="44">
        <v>0</v>
      </c>
      <c r="H272" s="44">
        <v>0</v>
      </c>
      <c r="I272" s="44">
        <v>0</v>
      </c>
      <c r="J272" s="44">
        <v>0</v>
      </c>
      <c r="K272" s="44">
        <v>0</v>
      </c>
      <c r="L272" s="44">
        <v>0</v>
      </c>
      <c r="M272" s="44">
        <v>5</v>
      </c>
      <c r="N272" s="44">
        <v>2020</v>
      </c>
      <c r="O272" s="45">
        <v>268</v>
      </c>
      <c r="Y272" s="16" t="s">
        <v>113</v>
      </c>
      <c r="Z272" s="14">
        <f>_xlfn.IFNA(VLOOKUP($Y272,Raw_data_Bowlers_2021!$A$2:$N$111,Z$2,FALSE),0)</f>
        <v>14</v>
      </c>
      <c r="AA272" s="14">
        <f>_xlfn.IFNA(VLOOKUP($Y272,Raw_data_Bowlers_2021!$A$2:$N$111,AA$2,FALSE),0)</f>
        <v>52.4</v>
      </c>
      <c r="AB272" s="14">
        <f>_xlfn.IFNA(VLOOKUP($Y272,Raw_data_Bowlers_2021!$A$2:$N$111,AB$2,FALSE),0)</f>
        <v>395</v>
      </c>
      <c r="AC272" s="14">
        <f>_xlfn.IFNA(VLOOKUP($Y272,Raw_data_Bowlers_2021!$A$2:$N$111,AC$2,FALSE),0)</f>
        <v>19</v>
      </c>
      <c r="AD272" s="14">
        <f>_xlfn.IFNA(VLOOKUP($Y272,Raw_data_Bowlers_2021!$A$2:$N$111,AD$2,FALSE),0)</f>
        <v>7.5</v>
      </c>
      <c r="AE272" s="14">
        <f>_xlfn.IFNA(VLOOKUP($Y272,Raw_data_Bowlers_2021!$A$2:$N$111,AE$2,FALSE),0)</f>
        <v>20.79</v>
      </c>
      <c r="AF272" s="14">
        <f>_xlfn.IFNA(VLOOKUP($Y272,Raw_data_Bowlers_2021!$A$2:$N$111,AF$2,FALSE),0)</f>
        <v>16.63</v>
      </c>
      <c r="AG272" s="14">
        <f>_xlfn.IFNA(VLOOKUP($Y272,Raw_data_Bowlers_2021!$A$2:$N$111,AG$2,FALSE),0)</f>
        <v>0</v>
      </c>
      <c r="AH272" s="14">
        <f>_xlfn.IFNA(VLOOKUP($Y272,Raw_data_Bowlers_2021!$A$2:$N$111,AH$2,FALSE),0)</f>
        <v>0</v>
      </c>
      <c r="AI272" s="14">
        <f>_xlfn.IFNA(VLOOKUP($Y272,Raw_data_Bowlers_2021!$A$2:$N$111,AI$2,FALSE),0)</f>
        <v>44256</v>
      </c>
      <c r="AJ272" s="14">
        <f>_xlfn.IFNA(VLOOKUP($Y272,Raw_data_Bowlers_2021!$A$2:$N$111,AJ$2,FALSE),0)</f>
        <v>44</v>
      </c>
      <c r="AK272" s="14">
        <f>_xlfn.IFNA(VLOOKUP($Y272,Raw_data_Bowlers_2021!$A$2:$N$111,AK$2,FALSE),0)</f>
        <v>14</v>
      </c>
      <c r="AL272" s="14">
        <f>_xlfn.IFNA(VLOOKUP($Y272,Raw_data_Bowlers_2021!$A$2:$N$111,AL$2,FALSE),0)</f>
        <v>146</v>
      </c>
      <c r="AM272" s="16">
        <v>2020</v>
      </c>
      <c r="AN272" s="14">
        <f t="shared" si="4"/>
        <v>269</v>
      </c>
    </row>
    <row r="273" spans="1:40" x14ac:dyDescent="0.25">
      <c r="A273" s="43" t="s">
        <v>113</v>
      </c>
      <c r="B273" s="44">
        <v>14</v>
      </c>
      <c r="C273" s="44">
        <v>53.4</v>
      </c>
      <c r="D273" s="44">
        <v>460</v>
      </c>
      <c r="E273" s="44">
        <v>20</v>
      </c>
      <c r="F273" s="44">
        <v>8.57</v>
      </c>
      <c r="G273" s="44">
        <v>23</v>
      </c>
      <c r="H273" s="44">
        <v>16.100000000000001</v>
      </c>
      <c r="I273" s="44">
        <v>0</v>
      </c>
      <c r="J273" s="44">
        <v>0</v>
      </c>
      <c r="K273" s="44">
        <v>51</v>
      </c>
      <c r="L273" s="44">
        <v>15</v>
      </c>
      <c r="M273" s="44">
        <v>141</v>
      </c>
      <c r="N273" s="44">
        <v>2020</v>
      </c>
      <c r="O273" s="45">
        <v>269</v>
      </c>
      <c r="Y273" s="13" t="s">
        <v>155</v>
      </c>
      <c r="Z273" s="14">
        <f>_xlfn.IFNA(VLOOKUP($Y273,Raw_data_Bowlers_2021!$A$2:$N$111,Z$2,FALSE),0)</f>
        <v>15</v>
      </c>
      <c r="AA273" s="14">
        <f>_xlfn.IFNA(VLOOKUP($Y273,Raw_data_Bowlers_2021!$A$2:$N$111,AA$2,FALSE),0)</f>
        <v>52</v>
      </c>
      <c r="AB273" s="14">
        <f>_xlfn.IFNA(VLOOKUP($Y273,Raw_data_Bowlers_2021!$A$2:$N$111,AB$2,FALSE),0)</f>
        <v>353</v>
      </c>
      <c r="AC273" s="14">
        <f>_xlfn.IFNA(VLOOKUP($Y273,Raw_data_Bowlers_2021!$A$2:$N$111,AC$2,FALSE),0)</f>
        <v>11</v>
      </c>
      <c r="AD273" s="14">
        <f>_xlfn.IFNA(VLOOKUP($Y273,Raw_data_Bowlers_2021!$A$2:$N$111,AD$2,FALSE),0)</f>
        <v>6.79</v>
      </c>
      <c r="AE273" s="14">
        <f>_xlfn.IFNA(VLOOKUP($Y273,Raw_data_Bowlers_2021!$A$2:$N$111,AE$2,FALSE),0)</f>
        <v>32.090000000000003</v>
      </c>
      <c r="AF273" s="14">
        <f>_xlfn.IFNA(VLOOKUP($Y273,Raw_data_Bowlers_2021!$A$2:$N$111,AF$2,FALSE),0)</f>
        <v>28.36</v>
      </c>
      <c r="AG273" s="14">
        <f>_xlfn.IFNA(VLOOKUP($Y273,Raw_data_Bowlers_2021!$A$2:$N$111,AG$2,FALSE),0)</f>
        <v>0</v>
      </c>
      <c r="AH273" s="14">
        <f>_xlfn.IFNA(VLOOKUP($Y273,Raw_data_Bowlers_2021!$A$2:$N$111,AH$2,FALSE),0)</f>
        <v>0</v>
      </c>
      <c r="AI273" s="14">
        <f>_xlfn.IFNA(VLOOKUP($Y273,Raw_data_Bowlers_2021!$A$2:$N$111,AI$2,FALSE),0)</f>
        <v>46447</v>
      </c>
      <c r="AJ273" s="14">
        <f>_xlfn.IFNA(VLOOKUP($Y273,Raw_data_Bowlers_2021!$A$2:$N$111,AJ$2,FALSE),0)</f>
        <v>44</v>
      </c>
      <c r="AK273" s="14">
        <f>_xlfn.IFNA(VLOOKUP($Y273,Raw_data_Bowlers_2021!$A$2:$N$111,AK$2,FALSE),0)</f>
        <v>6</v>
      </c>
      <c r="AL273" s="14">
        <f>_xlfn.IFNA(VLOOKUP($Y273,Raw_data_Bowlers_2021!$A$2:$N$111,AL$2,FALSE),0)</f>
        <v>147</v>
      </c>
      <c r="AM273" s="13">
        <v>2020</v>
      </c>
      <c r="AN273" s="14">
        <f t="shared" si="4"/>
        <v>270</v>
      </c>
    </row>
    <row r="274" spans="1:40" x14ac:dyDescent="0.25">
      <c r="A274" s="43" t="s">
        <v>155</v>
      </c>
      <c r="B274" s="44">
        <v>9</v>
      </c>
      <c r="C274" s="44">
        <v>27</v>
      </c>
      <c r="D274" s="44">
        <v>232</v>
      </c>
      <c r="E274" s="44">
        <v>11</v>
      </c>
      <c r="F274" s="44">
        <v>8.59</v>
      </c>
      <c r="G274" s="44">
        <v>21.09</v>
      </c>
      <c r="H274" s="44">
        <v>14.73</v>
      </c>
      <c r="I274" s="44">
        <v>0</v>
      </c>
      <c r="J274" s="44">
        <v>0</v>
      </c>
      <c r="K274" s="44">
        <v>24</v>
      </c>
      <c r="L274" s="44">
        <v>11</v>
      </c>
      <c r="M274" s="44">
        <v>77</v>
      </c>
      <c r="N274" s="44">
        <v>2020</v>
      </c>
      <c r="O274" s="45">
        <v>270</v>
      </c>
      <c r="Y274" s="16" t="s">
        <v>33</v>
      </c>
      <c r="Z274" s="14">
        <f>_xlfn.IFNA(VLOOKUP($Y274,Raw_data_Bowlers_2021!$A$2:$N$111,Z$2,FALSE),0)</f>
        <v>8</v>
      </c>
      <c r="AA274" s="14">
        <f>_xlfn.IFNA(VLOOKUP($Y274,Raw_data_Bowlers_2021!$A$2:$N$111,AA$2,FALSE),0)</f>
        <v>11.1</v>
      </c>
      <c r="AB274" s="14">
        <f>_xlfn.IFNA(VLOOKUP($Y274,Raw_data_Bowlers_2021!$A$2:$N$111,AB$2,FALSE),0)</f>
        <v>117</v>
      </c>
      <c r="AC274" s="14">
        <f>_xlfn.IFNA(VLOOKUP($Y274,Raw_data_Bowlers_2021!$A$2:$N$111,AC$2,FALSE),0)</f>
        <v>2</v>
      </c>
      <c r="AD274" s="14">
        <f>_xlfn.IFNA(VLOOKUP($Y274,Raw_data_Bowlers_2021!$A$2:$N$111,AD$2,FALSE),0)</f>
        <v>10.48</v>
      </c>
      <c r="AE274" s="14">
        <f>_xlfn.IFNA(VLOOKUP($Y274,Raw_data_Bowlers_2021!$A$2:$N$111,AE$2,FALSE),0)</f>
        <v>58.5</v>
      </c>
      <c r="AF274" s="14">
        <f>_xlfn.IFNA(VLOOKUP($Y274,Raw_data_Bowlers_2021!$A$2:$N$111,AF$2,FALSE),0)</f>
        <v>33.5</v>
      </c>
      <c r="AG274" s="14">
        <f>_xlfn.IFNA(VLOOKUP($Y274,Raw_data_Bowlers_2021!$A$2:$N$111,AG$2,FALSE),0)</f>
        <v>0</v>
      </c>
      <c r="AH274" s="14">
        <f>_xlfn.IFNA(VLOOKUP($Y274,Raw_data_Bowlers_2021!$A$2:$N$111,AH$2,FALSE),0)</f>
        <v>0</v>
      </c>
      <c r="AI274" s="14">
        <f>_xlfn.IFNA(VLOOKUP($Y274,Raw_data_Bowlers_2021!$A$2:$N$111,AI$2,FALSE),0)</f>
        <v>44378</v>
      </c>
      <c r="AJ274" s="14">
        <f>_xlfn.IFNA(VLOOKUP($Y274,Raw_data_Bowlers_2021!$A$2:$N$111,AJ$2,FALSE),0)</f>
        <v>9</v>
      </c>
      <c r="AK274" s="14">
        <f>_xlfn.IFNA(VLOOKUP($Y274,Raw_data_Bowlers_2021!$A$2:$N$111,AK$2,FALSE),0)</f>
        <v>6</v>
      </c>
      <c r="AL274" s="14">
        <f>_xlfn.IFNA(VLOOKUP($Y274,Raw_data_Bowlers_2021!$A$2:$N$111,AL$2,FALSE),0)</f>
        <v>17</v>
      </c>
      <c r="AM274" s="16">
        <v>2020</v>
      </c>
      <c r="AN274" s="14">
        <f t="shared" si="4"/>
        <v>271</v>
      </c>
    </row>
    <row r="275" spans="1:40" x14ac:dyDescent="0.25">
      <c r="A275" s="43" t="s">
        <v>33</v>
      </c>
      <c r="B275" s="44">
        <v>13</v>
      </c>
      <c r="C275" s="44">
        <v>29.4</v>
      </c>
      <c r="D275" s="44">
        <v>283</v>
      </c>
      <c r="E275" s="44">
        <v>13</v>
      </c>
      <c r="F275" s="44">
        <v>9.5399999999999991</v>
      </c>
      <c r="G275" s="44">
        <v>21.77</v>
      </c>
      <c r="H275" s="44">
        <v>13.69</v>
      </c>
      <c r="I275" s="44">
        <v>0</v>
      </c>
      <c r="J275" s="44">
        <v>0</v>
      </c>
      <c r="K275" s="44">
        <v>23</v>
      </c>
      <c r="L275" s="44">
        <v>14</v>
      </c>
      <c r="M275" s="44">
        <v>50</v>
      </c>
      <c r="N275" s="44">
        <v>2020</v>
      </c>
      <c r="O275" s="45">
        <v>271</v>
      </c>
      <c r="Y275" s="13" t="s">
        <v>178</v>
      </c>
      <c r="Z275" s="14">
        <f>_xlfn.IFNA(VLOOKUP($Y275,Raw_data_Bowlers_2021!$A$2:$N$111,Z$2,FALSE),0)</f>
        <v>0</v>
      </c>
      <c r="AA275" s="14">
        <f>_xlfn.IFNA(VLOOKUP($Y275,Raw_data_Bowlers_2021!$A$2:$N$111,AA$2,FALSE),0)</f>
        <v>0</v>
      </c>
      <c r="AB275" s="14">
        <f>_xlfn.IFNA(VLOOKUP($Y275,Raw_data_Bowlers_2021!$A$2:$N$111,AB$2,FALSE),0)</f>
        <v>0</v>
      </c>
      <c r="AC275" s="14">
        <f>_xlfn.IFNA(VLOOKUP($Y275,Raw_data_Bowlers_2021!$A$2:$N$111,AC$2,FALSE),0)</f>
        <v>0</v>
      </c>
      <c r="AD275" s="14">
        <f>_xlfn.IFNA(VLOOKUP($Y275,Raw_data_Bowlers_2021!$A$2:$N$111,AD$2,FALSE),0)</f>
        <v>0</v>
      </c>
      <c r="AE275" s="14">
        <f>_xlfn.IFNA(VLOOKUP($Y275,Raw_data_Bowlers_2021!$A$2:$N$111,AE$2,FALSE),0)</f>
        <v>0</v>
      </c>
      <c r="AF275" s="14">
        <f>_xlfn.IFNA(VLOOKUP($Y275,Raw_data_Bowlers_2021!$A$2:$N$111,AF$2,FALSE),0)</f>
        <v>0</v>
      </c>
      <c r="AG275" s="14">
        <f>_xlfn.IFNA(VLOOKUP($Y275,Raw_data_Bowlers_2021!$A$2:$N$111,AG$2,FALSE),0)</f>
        <v>0</v>
      </c>
      <c r="AH275" s="14">
        <f>_xlfn.IFNA(VLOOKUP($Y275,Raw_data_Bowlers_2021!$A$2:$N$111,AH$2,FALSE),0)</f>
        <v>0</v>
      </c>
      <c r="AI275" s="14">
        <f>_xlfn.IFNA(VLOOKUP($Y275,Raw_data_Bowlers_2021!$A$2:$N$111,AI$2,FALSE),0)</f>
        <v>0</v>
      </c>
      <c r="AJ275" s="14">
        <f>_xlfn.IFNA(VLOOKUP($Y275,Raw_data_Bowlers_2021!$A$2:$N$111,AJ$2,FALSE),0)</f>
        <v>0</v>
      </c>
      <c r="AK275" s="14">
        <f>_xlfn.IFNA(VLOOKUP($Y275,Raw_data_Bowlers_2021!$A$2:$N$111,AK$2,FALSE),0)</f>
        <v>0</v>
      </c>
      <c r="AL275" s="14">
        <f>_xlfn.IFNA(VLOOKUP($Y275,Raw_data_Bowlers_2021!$A$2:$N$111,AL$2,FALSE),0)</f>
        <v>0</v>
      </c>
      <c r="AM275" s="13">
        <v>2020</v>
      </c>
      <c r="AN275" s="14">
        <f t="shared" si="4"/>
        <v>272</v>
      </c>
    </row>
    <row r="276" spans="1:40" x14ac:dyDescent="0.25">
      <c r="A276" s="43" t="s">
        <v>178</v>
      </c>
      <c r="B276" s="44">
        <v>1</v>
      </c>
      <c r="C276" s="44">
        <v>0.4</v>
      </c>
      <c r="D276" s="44">
        <v>6</v>
      </c>
      <c r="E276" s="44">
        <v>0</v>
      </c>
      <c r="F276" s="44">
        <v>9</v>
      </c>
      <c r="G276" s="44">
        <v>0</v>
      </c>
      <c r="H276" s="44">
        <v>0</v>
      </c>
      <c r="I276" s="44">
        <v>0</v>
      </c>
      <c r="J276" s="44">
        <v>0</v>
      </c>
      <c r="K276" s="44">
        <v>1</v>
      </c>
      <c r="L276" s="44">
        <v>0</v>
      </c>
      <c r="M276" s="44">
        <v>1</v>
      </c>
      <c r="N276" s="44">
        <v>2020</v>
      </c>
      <c r="O276" s="45">
        <v>272</v>
      </c>
      <c r="Y276" s="16" t="s">
        <v>15</v>
      </c>
      <c r="Z276" s="14">
        <f>_xlfn.IFNA(VLOOKUP($Y276,Raw_data_Bowlers_2021!$A$2:$N$111,Z$2,FALSE),0)</f>
        <v>0</v>
      </c>
      <c r="AA276" s="14">
        <f>_xlfn.IFNA(VLOOKUP($Y276,Raw_data_Bowlers_2021!$A$2:$N$111,AA$2,FALSE),0)</f>
        <v>0</v>
      </c>
      <c r="AB276" s="14">
        <f>_xlfn.IFNA(VLOOKUP($Y276,Raw_data_Bowlers_2021!$A$2:$N$111,AB$2,FALSE),0)</f>
        <v>0</v>
      </c>
      <c r="AC276" s="14">
        <f>_xlfn.IFNA(VLOOKUP($Y276,Raw_data_Bowlers_2021!$A$2:$N$111,AC$2,FALSE),0)</f>
        <v>0</v>
      </c>
      <c r="AD276" s="14">
        <f>_xlfn.IFNA(VLOOKUP($Y276,Raw_data_Bowlers_2021!$A$2:$N$111,AD$2,FALSE),0)</f>
        <v>0</v>
      </c>
      <c r="AE276" s="14">
        <f>_xlfn.IFNA(VLOOKUP($Y276,Raw_data_Bowlers_2021!$A$2:$N$111,AE$2,FALSE),0)</f>
        <v>0</v>
      </c>
      <c r="AF276" s="14">
        <f>_xlfn.IFNA(VLOOKUP($Y276,Raw_data_Bowlers_2021!$A$2:$N$111,AF$2,FALSE),0)</f>
        <v>0</v>
      </c>
      <c r="AG276" s="14">
        <f>_xlfn.IFNA(VLOOKUP($Y276,Raw_data_Bowlers_2021!$A$2:$N$111,AG$2,FALSE),0)</f>
        <v>0</v>
      </c>
      <c r="AH276" s="14">
        <f>_xlfn.IFNA(VLOOKUP($Y276,Raw_data_Bowlers_2021!$A$2:$N$111,AH$2,FALSE),0)</f>
        <v>0</v>
      </c>
      <c r="AI276" s="14">
        <f>_xlfn.IFNA(VLOOKUP($Y276,Raw_data_Bowlers_2021!$A$2:$N$111,AI$2,FALSE),0)</f>
        <v>0</v>
      </c>
      <c r="AJ276" s="14">
        <f>_xlfn.IFNA(VLOOKUP($Y276,Raw_data_Bowlers_2021!$A$2:$N$111,AJ$2,FALSE),0)</f>
        <v>0</v>
      </c>
      <c r="AK276" s="14">
        <f>_xlfn.IFNA(VLOOKUP($Y276,Raw_data_Bowlers_2021!$A$2:$N$111,AK$2,FALSE),0)</f>
        <v>0</v>
      </c>
      <c r="AL276" s="14">
        <f>_xlfn.IFNA(VLOOKUP($Y276,Raw_data_Bowlers_2021!$A$2:$N$111,AL$2,FALSE),0)</f>
        <v>0</v>
      </c>
      <c r="AM276" s="16">
        <v>2020</v>
      </c>
      <c r="AN276" s="14">
        <f t="shared" si="4"/>
        <v>273</v>
      </c>
    </row>
    <row r="277" spans="1:40" x14ac:dyDescent="0.25">
      <c r="A277" s="43" t="s">
        <v>15</v>
      </c>
      <c r="B277" s="44">
        <v>0</v>
      </c>
      <c r="C277" s="44">
        <v>0</v>
      </c>
      <c r="D277" s="44">
        <v>0</v>
      </c>
      <c r="E277" s="44">
        <v>0</v>
      </c>
      <c r="F277" s="44">
        <v>0</v>
      </c>
      <c r="G277" s="44">
        <v>0</v>
      </c>
      <c r="H277" s="44">
        <v>0</v>
      </c>
      <c r="I277" s="44">
        <v>0</v>
      </c>
      <c r="J277" s="44">
        <v>0</v>
      </c>
      <c r="K277" s="44">
        <v>0</v>
      </c>
      <c r="L277" s="44">
        <v>0</v>
      </c>
      <c r="M277" s="44">
        <v>0</v>
      </c>
      <c r="N277" s="44">
        <v>2020</v>
      </c>
      <c r="O277" s="45">
        <v>273</v>
      </c>
      <c r="Y277" s="13" t="s">
        <v>179</v>
      </c>
      <c r="Z277" s="14">
        <f>_xlfn.IFNA(VLOOKUP($Y277,Raw_data_Bowlers_2021!$A$2:$N$111,Z$2,FALSE),0)</f>
        <v>1</v>
      </c>
      <c r="AA277" s="14">
        <f>_xlfn.IFNA(VLOOKUP($Y277,Raw_data_Bowlers_2021!$A$2:$N$111,AA$2,FALSE),0)</f>
        <v>4</v>
      </c>
      <c r="AB277" s="14">
        <f>_xlfn.IFNA(VLOOKUP($Y277,Raw_data_Bowlers_2021!$A$2:$N$111,AB$2,FALSE),0)</f>
        <v>29</v>
      </c>
      <c r="AC277" s="14">
        <f>_xlfn.IFNA(VLOOKUP($Y277,Raw_data_Bowlers_2021!$A$2:$N$111,AC$2,FALSE),0)</f>
        <v>2</v>
      </c>
      <c r="AD277" s="14">
        <f>_xlfn.IFNA(VLOOKUP($Y277,Raw_data_Bowlers_2021!$A$2:$N$111,AD$2,FALSE),0)</f>
        <v>7.25</v>
      </c>
      <c r="AE277" s="14">
        <f>_xlfn.IFNA(VLOOKUP($Y277,Raw_data_Bowlers_2021!$A$2:$N$111,AE$2,FALSE),0)</f>
        <v>14.5</v>
      </c>
      <c r="AF277" s="14">
        <f>_xlfn.IFNA(VLOOKUP($Y277,Raw_data_Bowlers_2021!$A$2:$N$111,AF$2,FALSE),0)</f>
        <v>12</v>
      </c>
      <c r="AG277" s="14">
        <f>_xlfn.IFNA(VLOOKUP($Y277,Raw_data_Bowlers_2021!$A$2:$N$111,AG$2,FALSE),0)</f>
        <v>0</v>
      </c>
      <c r="AH277" s="14">
        <f>_xlfn.IFNA(VLOOKUP($Y277,Raw_data_Bowlers_2021!$A$2:$N$111,AH$2,FALSE),0)</f>
        <v>0</v>
      </c>
      <c r="AI277" s="14">
        <f>_xlfn.IFNA(VLOOKUP($Y277,Raw_data_Bowlers_2021!$A$2:$N$111,AI$2,FALSE),0)</f>
        <v>47150</v>
      </c>
      <c r="AJ277" s="14">
        <f>_xlfn.IFNA(VLOOKUP($Y277,Raw_data_Bowlers_2021!$A$2:$N$111,AJ$2,FALSE),0)</f>
        <v>1</v>
      </c>
      <c r="AK277" s="14">
        <f>_xlfn.IFNA(VLOOKUP($Y277,Raw_data_Bowlers_2021!$A$2:$N$111,AK$2,FALSE),0)</f>
        <v>2</v>
      </c>
      <c r="AL277" s="14">
        <f>_xlfn.IFNA(VLOOKUP($Y277,Raw_data_Bowlers_2021!$A$2:$N$111,AL$2,FALSE),0)</f>
        <v>10</v>
      </c>
      <c r="AM277" s="13">
        <v>2020</v>
      </c>
      <c r="AN277" s="14">
        <f t="shared" si="4"/>
        <v>274</v>
      </c>
    </row>
    <row r="278" spans="1:40" x14ac:dyDescent="0.25">
      <c r="A278" s="43" t="s">
        <v>179</v>
      </c>
      <c r="B278" s="44">
        <v>2</v>
      </c>
      <c r="C278" s="44">
        <v>8</v>
      </c>
      <c r="D278" s="44">
        <v>83</v>
      </c>
      <c r="E278" s="44">
        <v>0</v>
      </c>
      <c r="F278" s="44">
        <v>10.38</v>
      </c>
      <c r="G278" s="44">
        <v>0</v>
      </c>
      <c r="H278" s="44">
        <v>0</v>
      </c>
      <c r="I278" s="44">
        <v>0</v>
      </c>
      <c r="J278" s="44">
        <v>0</v>
      </c>
      <c r="K278" s="44">
        <v>4</v>
      </c>
      <c r="L278" s="44">
        <v>5</v>
      </c>
      <c r="M278" s="44">
        <v>12</v>
      </c>
      <c r="N278" s="44">
        <v>2020</v>
      </c>
      <c r="O278" s="45">
        <v>274</v>
      </c>
      <c r="Y278" s="16" t="s">
        <v>16</v>
      </c>
      <c r="Z278" s="14">
        <f>_xlfn.IFNA(VLOOKUP($Y278,Raw_data_Bowlers_2021!$A$2:$N$111,Z$2,FALSE),0)</f>
        <v>0</v>
      </c>
      <c r="AA278" s="14">
        <f>_xlfn.IFNA(VLOOKUP($Y278,Raw_data_Bowlers_2021!$A$2:$N$111,AA$2,FALSE),0)</f>
        <v>0</v>
      </c>
      <c r="AB278" s="14">
        <f>_xlfn.IFNA(VLOOKUP($Y278,Raw_data_Bowlers_2021!$A$2:$N$111,AB$2,FALSE),0)</f>
        <v>0</v>
      </c>
      <c r="AC278" s="14">
        <f>_xlfn.IFNA(VLOOKUP($Y278,Raw_data_Bowlers_2021!$A$2:$N$111,AC$2,FALSE),0)</f>
        <v>0</v>
      </c>
      <c r="AD278" s="14">
        <f>_xlfn.IFNA(VLOOKUP($Y278,Raw_data_Bowlers_2021!$A$2:$N$111,AD$2,FALSE),0)</f>
        <v>0</v>
      </c>
      <c r="AE278" s="14">
        <f>_xlfn.IFNA(VLOOKUP($Y278,Raw_data_Bowlers_2021!$A$2:$N$111,AE$2,FALSE),0)</f>
        <v>0</v>
      </c>
      <c r="AF278" s="14">
        <f>_xlfn.IFNA(VLOOKUP($Y278,Raw_data_Bowlers_2021!$A$2:$N$111,AF$2,FALSE),0)</f>
        <v>0</v>
      </c>
      <c r="AG278" s="14">
        <f>_xlfn.IFNA(VLOOKUP($Y278,Raw_data_Bowlers_2021!$A$2:$N$111,AG$2,FALSE),0)</f>
        <v>0</v>
      </c>
      <c r="AH278" s="14">
        <f>_xlfn.IFNA(VLOOKUP($Y278,Raw_data_Bowlers_2021!$A$2:$N$111,AH$2,FALSE),0)</f>
        <v>0</v>
      </c>
      <c r="AI278" s="14">
        <f>_xlfn.IFNA(VLOOKUP($Y278,Raw_data_Bowlers_2021!$A$2:$N$111,AI$2,FALSE),0)</f>
        <v>0</v>
      </c>
      <c r="AJ278" s="14">
        <f>_xlfn.IFNA(VLOOKUP($Y278,Raw_data_Bowlers_2021!$A$2:$N$111,AJ$2,FALSE),0)</f>
        <v>0</v>
      </c>
      <c r="AK278" s="14">
        <f>_xlfn.IFNA(VLOOKUP($Y278,Raw_data_Bowlers_2021!$A$2:$N$111,AK$2,FALSE),0)</f>
        <v>0</v>
      </c>
      <c r="AL278" s="14">
        <f>_xlfn.IFNA(VLOOKUP($Y278,Raw_data_Bowlers_2021!$A$2:$N$111,AL$2,FALSE),0)</f>
        <v>0</v>
      </c>
      <c r="AM278" s="16">
        <v>2020</v>
      </c>
      <c r="AN278" s="14">
        <f t="shared" si="4"/>
        <v>275</v>
      </c>
    </row>
    <row r="279" spans="1:40" x14ac:dyDescent="0.25">
      <c r="A279" s="43" t="s">
        <v>16</v>
      </c>
      <c r="B279" s="44">
        <v>0</v>
      </c>
      <c r="C279" s="44">
        <v>0</v>
      </c>
      <c r="D279" s="44">
        <v>0</v>
      </c>
      <c r="E279" s="44">
        <v>0</v>
      </c>
      <c r="F279" s="44">
        <v>0</v>
      </c>
      <c r="G279" s="44">
        <v>0</v>
      </c>
      <c r="H279" s="44">
        <v>0</v>
      </c>
      <c r="I279" s="44">
        <v>0</v>
      </c>
      <c r="J279" s="44">
        <v>0</v>
      </c>
      <c r="K279" s="44">
        <v>0</v>
      </c>
      <c r="L279" s="44">
        <v>0</v>
      </c>
      <c r="M279" s="44">
        <v>0</v>
      </c>
      <c r="N279" s="44">
        <v>2020</v>
      </c>
      <c r="O279" s="45">
        <v>275</v>
      </c>
      <c r="Y279" s="13" t="s">
        <v>114</v>
      </c>
      <c r="Z279" s="14">
        <f>_xlfn.IFNA(VLOOKUP($Y279,Raw_data_Bowlers_2021!$A$2:$N$111,Z$2,FALSE),0)</f>
        <v>0</v>
      </c>
      <c r="AA279" s="14">
        <f>_xlfn.IFNA(VLOOKUP($Y279,Raw_data_Bowlers_2021!$A$2:$N$111,AA$2,FALSE),0)</f>
        <v>0</v>
      </c>
      <c r="AB279" s="14">
        <f>_xlfn.IFNA(VLOOKUP($Y279,Raw_data_Bowlers_2021!$A$2:$N$111,AB$2,FALSE),0)</f>
        <v>0</v>
      </c>
      <c r="AC279" s="14">
        <f>_xlfn.IFNA(VLOOKUP($Y279,Raw_data_Bowlers_2021!$A$2:$N$111,AC$2,FALSE),0)</f>
        <v>0</v>
      </c>
      <c r="AD279" s="14">
        <f>_xlfn.IFNA(VLOOKUP($Y279,Raw_data_Bowlers_2021!$A$2:$N$111,AD$2,FALSE),0)</f>
        <v>0</v>
      </c>
      <c r="AE279" s="14">
        <f>_xlfn.IFNA(VLOOKUP($Y279,Raw_data_Bowlers_2021!$A$2:$N$111,AE$2,FALSE),0)</f>
        <v>0</v>
      </c>
      <c r="AF279" s="14">
        <f>_xlfn.IFNA(VLOOKUP($Y279,Raw_data_Bowlers_2021!$A$2:$N$111,AF$2,FALSE),0)</f>
        <v>0</v>
      </c>
      <c r="AG279" s="14">
        <f>_xlfn.IFNA(VLOOKUP($Y279,Raw_data_Bowlers_2021!$A$2:$N$111,AG$2,FALSE),0)</f>
        <v>0</v>
      </c>
      <c r="AH279" s="14">
        <f>_xlfn.IFNA(VLOOKUP($Y279,Raw_data_Bowlers_2021!$A$2:$N$111,AH$2,FALSE),0)</f>
        <v>0</v>
      </c>
      <c r="AI279" s="14">
        <f>_xlfn.IFNA(VLOOKUP($Y279,Raw_data_Bowlers_2021!$A$2:$N$111,AI$2,FALSE),0)</f>
        <v>0</v>
      </c>
      <c r="AJ279" s="14">
        <f>_xlfn.IFNA(VLOOKUP($Y279,Raw_data_Bowlers_2021!$A$2:$N$111,AJ$2,FALSE),0)</f>
        <v>0</v>
      </c>
      <c r="AK279" s="14">
        <f>_xlfn.IFNA(VLOOKUP($Y279,Raw_data_Bowlers_2021!$A$2:$N$111,AK$2,FALSE),0)</f>
        <v>0</v>
      </c>
      <c r="AL279" s="14">
        <f>_xlfn.IFNA(VLOOKUP($Y279,Raw_data_Bowlers_2021!$A$2:$N$111,AL$2,FALSE),0)</f>
        <v>0</v>
      </c>
      <c r="AM279" s="13">
        <v>2020</v>
      </c>
      <c r="AN279" s="14">
        <f t="shared" si="4"/>
        <v>276</v>
      </c>
    </row>
    <row r="280" spans="1:40" x14ac:dyDescent="0.25">
      <c r="A280" s="43" t="s">
        <v>114</v>
      </c>
      <c r="B280" s="44">
        <v>0</v>
      </c>
      <c r="C280" s="44">
        <v>0</v>
      </c>
      <c r="D280" s="44">
        <v>0</v>
      </c>
      <c r="E280" s="44">
        <v>0</v>
      </c>
      <c r="F280" s="44">
        <v>0</v>
      </c>
      <c r="G280" s="44">
        <v>0</v>
      </c>
      <c r="H280" s="44">
        <v>0</v>
      </c>
      <c r="I280" s="44">
        <v>0</v>
      </c>
      <c r="J280" s="44">
        <v>0</v>
      </c>
      <c r="K280" s="44">
        <v>0</v>
      </c>
      <c r="L280" s="44">
        <v>0</v>
      </c>
      <c r="M280" s="44">
        <v>0</v>
      </c>
      <c r="N280" s="44">
        <v>2020</v>
      </c>
      <c r="O280" s="45">
        <v>276</v>
      </c>
      <c r="Y280" s="16" t="s">
        <v>59</v>
      </c>
      <c r="Z280" s="14">
        <f>_xlfn.IFNA(VLOOKUP($Y280,Raw_data_Bowlers_2021!$A$2:$N$111,Z$2,FALSE),0)</f>
        <v>2</v>
      </c>
      <c r="AA280" s="14">
        <f>_xlfn.IFNA(VLOOKUP($Y280,Raw_data_Bowlers_2021!$A$2:$N$111,AA$2,FALSE),0)</f>
        <v>2</v>
      </c>
      <c r="AB280" s="14">
        <f>_xlfn.IFNA(VLOOKUP($Y280,Raw_data_Bowlers_2021!$A$2:$N$111,AB$2,FALSE),0)</f>
        <v>12</v>
      </c>
      <c r="AC280" s="14">
        <f>_xlfn.IFNA(VLOOKUP($Y280,Raw_data_Bowlers_2021!$A$2:$N$111,AC$2,FALSE),0)</f>
        <v>0</v>
      </c>
      <c r="AD280" s="14">
        <f>_xlfn.IFNA(VLOOKUP($Y280,Raw_data_Bowlers_2021!$A$2:$N$111,AD$2,FALSE),0)</f>
        <v>6</v>
      </c>
      <c r="AE280" s="14">
        <f>_xlfn.IFNA(VLOOKUP($Y280,Raw_data_Bowlers_2021!$A$2:$N$111,AE$2,FALSE),0)</f>
        <v>0</v>
      </c>
      <c r="AF280" s="14">
        <f>_xlfn.IFNA(VLOOKUP($Y280,Raw_data_Bowlers_2021!$A$2:$N$111,AF$2,FALSE),0)</f>
        <v>0</v>
      </c>
      <c r="AG280" s="14">
        <f>_xlfn.IFNA(VLOOKUP($Y280,Raw_data_Bowlers_2021!$A$2:$N$111,AG$2,FALSE),0)</f>
        <v>0</v>
      </c>
      <c r="AH280" s="14">
        <f>_xlfn.IFNA(VLOOKUP($Y280,Raw_data_Bowlers_2021!$A$2:$N$111,AH$2,FALSE),0)</f>
        <v>0</v>
      </c>
      <c r="AI280" s="14" t="str">
        <f>_xlfn.IFNA(VLOOKUP($Y280,Raw_data_Bowlers_2021!$A$2:$N$111,AI$2,FALSE),0)</f>
        <v>0/5</v>
      </c>
      <c r="AJ280" s="14">
        <f>_xlfn.IFNA(VLOOKUP($Y280,Raw_data_Bowlers_2021!$A$2:$N$111,AJ$2,FALSE),0)</f>
        <v>1</v>
      </c>
      <c r="AK280" s="14">
        <f>_xlfn.IFNA(VLOOKUP($Y280,Raw_data_Bowlers_2021!$A$2:$N$111,AK$2,FALSE),0)</f>
        <v>0</v>
      </c>
      <c r="AL280" s="14">
        <f>_xlfn.IFNA(VLOOKUP($Y280,Raw_data_Bowlers_2021!$A$2:$N$111,AL$2,FALSE),0)</f>
        <v>5</v>
      </c>
      <c r="AM280" s="16">
        <v>2020</v>
      </c>
      <c r="AN280" s="14">
        <f t="shared" si="4"/>
        <v>277</v>
      </c>
    </row>
    <row r="281" spans="1:40" x14ac:dyDescent="0.25">
      <c r="A281" s="43" t="s">
        <v>59</v>
      </c>
      <c r="B281" s="44">
        <v>2</v>
      </c>
      <c r="C281" s="44">
        <v>2</v>
      </c>
      <c r="D281" s="44">
        <v>23</v>
      </c>
      <c r="E281" s="44">
        <v>0</v>
      </c>
      <c r="F281" s="44">
        <v>11.5</v>
      </c>
      <c r="G281" s="44">
        <v>0</v>
      </c>
      <c r="H281" s="44">
        <v>0</v>
      </c>
      <c r="I281" s="44">
        <v>0</v>
      </c>
      <c r="J281" s="44">
        <v>0</v>
      </c>
      <c r="K281" s="44">
        <v>3</v>
      </c>
      <c r="L281" s="44">
        <v>0</v>
      </c>
      <c r="M281" s="44">
        <v>0</v>
      </c>
      <c r="N281" s="44">
        <v>2020</v>
      </c>
      <c r="O281" s="45">
        <v>277</v>
      </c>
      <c r="Y281" s="13" t="s">
        <v>156</v>
      </c>
      <c r="Z281" s="14">
        <f>_xlfn.IFNA(VLOOKUP($Y281,Raw_data_Bowlers_2021!$A$2:$N$111,Z$2,FALSE),0)</f>
        <v>2</v>
      </c>
      <c r="AA281" s="14">
        <f>_xlfn.IFNA(VLOOKUP($Y281,Raw_data_Bowlers_2021!$A$2:$N$111,AA$2,FALSE),0)</f>
        <v>4</v>
      </c>
      <c r="AB281" s="14">
        <f>_xlfn.IFNA(VLOOKUP($Y281,Raw_data_Bowlers_2021!$A$2:$N$111,AB$2,FALSE),0)</f>
        <v>52</v>
      </c>
      <c r="AC281" s="14">
        <f>_xlfn.IFNA(VLOOKUP($Y281,Raw_data_Bowlers_2021!$A$2:$N$111,AC$2,FALSE),0)</f>
        <v>0</v>
      </c>
      <c r="AD281" s="14">
        <f>_xlfn.IFNA(VLOOKUP($Y281,Raw_data_Bowlers_2021!$A$2:$N$111,AD$2,FALSE),0)</f>
        <v>13</v>
      </c>
      <c r="AE281" s="14">
        <f>_xlfn.IFNA(VLOOKUP($Y281,Raw_data_Bowlers_2021!$A$2:$N$111,AE$2,FALSE),0)</f>
        <v>0</v>
      </c>
      <c r="AF281" s="14">
        <f>_xlfn.IFNA(VLOOKUP($Y281,Raw_data_Bowlers_2021!$A$2:$N$111,AF$2,FALSE),0)</f>
        <v>0</v>
      </c>
      <c r="AG281" s="14">
        <f>_xlfn.IFNA(VLOOKUP($Y281,Raw_data_Bowlers_2021!$A$2:$N$111,AG$2,FALSE),0)</f>
        <v>0</v>
      </c>
      <c r="AH281" s="14">
        <f>_xlfn.IFNA(VLOOKUP($Y281,Raw_data_Bowlers_2021!$A$2:$N$111,AH$2,FALSE),0)</f>
        <v>0</v>
      </c>
      <c r="AI281" s="14" t="str">
        <f>_xlfn.IFNA(VLOOKUP($Y281,Raw_data_Bowlers_2021!$A$2:$N$111,AI$2,FALSE),0)</f>
        <v>0/25</v>
      </c>
      <c r="AJ281" s="14">
        <f>_xlfn.IFNA(VLOOKUP($Y281,Raw_data_Bowlers_2021!$A$2:$N$111,AJ$2,FALSE),0)</f>
        <v>5</v>
      </c>
      <c r="AK281" s="14">
        <f>_xlfn.IFNA(VLOOKUP($Y281,Raw_data_Bowlers_2021!$A$2:$N$111,AK$2,FALSE),0)</f>
        <v>3</v>
      </c>
      <c r="AL281" s="14">
        <f>_xlfn.IFNA(VLOOKUP($Y281,Raw_data_Bowlers_2021!$A$2:$N$111,AL$2,FALSE),0)</f>
        <v>5</v>
      </c>
      <c r="AM281" s="13">
        <v>2020</v>
      </c>
      <c r="AN281" s="14">
        <f t="shared" si="4"/>
        <v>278</v>
      </c>
    </row>
    <row r="282" spans="1:40" x14ac:dyDescent="0.25">
      <c r="A282" s="43" t="s">
        <v>156</v>
      </c>
      <c r="B282" s="44">
        <v>13</v>
      </c>
      <c r="C282" s="44">
        <v>45.4</v>
      </c>
      <c r="D282" s="44">
        <v>379</v>
      </c>
      <c r="E282" s="44">
        <v>6</v>
      </c>
      <c r="F282" s="44">
        <v>8.3000000000000007</v>
      </c>
      <c r="G282" s="44">
        <v>63.17</v>
      </c>
      <c r="H282" s="44">
        <v>45.67</v>
      </c>
      <c r="I282" s="44">
        <v>0</v>
      </c>
      <c r="J282" s="44">
        <v>0</v>
      </c>
      <c r="K282" s="44">
        <v>34</v>
      </c>
      <c r="L282" s="44">
        <v>17</v>
      </c>
      <c r="M282" s="44">
        <v>118</v>
      </c>
      <c r="N282" s="44">
        <v>2020</v>
      </c>
      <c r="O282" s="45">
        <v>278</v>
      </c>
      <c r="Y282" s="16" t="s">
        <v>89</v>
      </c>
      <c r="Z282" s="14">
        <f>_xlfn.IFNA(VLOOKUP($Y282,Raw_data_Bowlers_2021!$A$2:$N$111,Z$2,FALSE),0)</f>
        <v>5</v>
      </c>
      <c r="AA282" s="14">
        <f>_xlfn.IFNA(VLOOKUP($Y282,Raw_data_Bowlers_2021!$A$2:$N$111,AA$2,FALSE),0)</f>
        <v>20</v>
      </c>
      <c r="AB282" s="14">
        <f>_xlfn.IFNA(VLOOKUP($Y282,Raw_data_Bowlers_2021!$A$2:$N$111,AB$2,FALSE),0)</f>
        <v>127</v>
      </c>
      <c r="AC282" s="14">
        <f>_xlfn.IFNA(VLOOKUP($Y282,Raw_data_Bowlers_2021!$A$2:$N$111,AC$2,FALSE),0)</f>
        <v>7</v>
      </c>
      <c r="AD282" s="14">
        <f>_xlfn.IFNA(VLOOKUP($Y282,Raw_data_Bowlers_2021!$A$2:$N$111,AD$2,FALSE),0)</f>
        <v>6.35</v>
      </c>
      <c r="AE282" s="14">
        <f>_xlfn.IFNA(VLOOKUP($Y282,Raw_data_Bowlers_2021!$A$2:$N$111,AE$2,FALSE),0)</f>
        <v>18.14</v>
      </c>
      <c r="AF282" s="14">
        <f>_xlfn.IFNA(VLOOKUP($Y282,Raw_data_Bowlers_2021!$A$2:$N$111,AF$2,FALSE),0)</f>
        <v>17.14</v>
      </c>
      <c r="AG282" s="14">
        <f>_xlfn.IFNA(VLOOKUP($Y282,Raw_data_Bowlers_2021!$A$2:$N$111,AG$2,FALSE),0)</f>
        <v>1</v>
      </c>
      <c r="AH282" s="14">
        <f>_xlfn.IFNA(VLOOKUP($Y282,Raw_data_Bowlers_2021!$A$2:$N$111,AH$2,FALSE),0)</f>
        <v>0</v>
      </c>
      <c r="AI282" s="14">
        <f>_xlfn.IFNA(VLOOKUP($Y282,Raw_data_Bowlers_2021!$A$2:$N$111,AI$2,FALSE),0)</f>
        <v>41730</v>
      </c>
      <c r="AJ282" s="14">
        <f>_xlfn.IFNA(VLOOKUP($Y282,Raw_data_Bowlers_2021!$A$2:$N$111,AJ$2,FALSE),0)</f>
        <v>15</v>
      </c>
      <c r="AK282" s="14">
        <f>_xlfn.IFNA(VLOOKUP($Y282,Raw_data_Bowlers_2021!$A$2:$N$111,AK$2,FALSE),0)</f>
        <v>2</v>
      </c>
      <c r="AL282" s="14">
        <f>_xlfn.IFNA(VLOOKUP($Y282,Raw_data_Bowlers_2021!$A$2:$N$111,AL$2,FALSE),0)</f>
        <v>54</v>
      </c>
      <c r="AM282" s="16">
        <v>2020</v>
      </c>
      <c r="AN282" s="14">
        <f t="shared" si="4"/>
        <v>279</v>
      </c>
    </row>
    <row r="283" spans="1:40" x14ac:dyDescent="0.25">
      <c r="A283" s="43" t="s">
        <v>89</v>
      </c>
      <c r="B283" s="44">
        <v>7</v>
      </c>
      <c r="C283" s="44">
        <v>26</v>
      </c>
      <c r="D283" s="44">
        <v>206</v>
      </c>
      <c r="E283" s="44">
        <v>5</v>
      </c>
      <c r="F283" s="44">
        <v>7.92</v>
      </c>
      <c r="G283" s="44">
        <v>41.2</v>
      </c>
      <c r="H283" s="44">
        <v>31.2</v>
      </c>
      <c r="I283" s="44">
        <v>0</v>
      </c>
      <c r="J283" s="44">
        <v>0</v>
      </c>
      <c r="K283" s="44">
        <v>17</v>
      </c>
      <c r="L283" s="44">
        <v>9</v>
      </c>
      <c r="M283" s="44">
        <v>69</v>
      </c>
      <c r="N283" s="44">
        <v>2020</v>
      </c>
      <c r="O283" s="45">
        <v>279</v>
      </c>
      <c r="Y283" s="13" t="s">
        <v>377</v>
      </c>
      <c r="Z283" s="14">
        <f>_xlfn.IFNA(VLOOKUP($Y283,Raw_data_Bowlers_2021!$A$2:$N$111,Z$2,FALSE),0)</f>
        <v>0</v>
      </c>
      <c r="AA283" s="14">
        <f>_xlfn.IFNA(VLOOKUP($Y283,Raw_data_Bowlers_2021!$A$2:$N$111,AA$2,FALSE),0)</f>
        <v>0</v>
      </c>
      <c r="AB283" s="14">
        <f>_xlfn.IFNA(VLOOKUP($Y283,Raw_data_Bowlers_2021!$A$2:$N$111,AB$2,FALSE),0)</f>
        <v>0</v>
      </c>
      <c r="AC283" s="14">
        <f>_xlfn.IFNA(VLOOKUP($Y283,Raw_data_Bowlers_2021!$A$2:$N$111,AC$2,FALSE),0)</f>
        <v>0</v>
      </c>
      <c r="AD283" s="14">
        <f>_xlfn.IFNA(VLOOKUP($Y283,Raw_data_Bowlers_2021!$A$2:$N$111,AD$2,FALSE),0)</f>
        <v>0</v>
      </c>
      <c r="AE283" s="14">
        <f>_xlfn.IFNA(VLOOKUP($Y283,Raw_data_Bowlers_2021!$A$2:$N$111,AE$2,FALSE),0)</f>
        <v>0</v>
      </c>
      <c r="AF283" s="14">
        <f>_xlfn.IFNA(VLOOKUP($Y283,Raw_data_Bowlers_2021!$A$2:$N$111,AF$2,FALSE),0)</f>
        <v>0</v>
      </c>
      <c r="AG283" s="14">
        <f>_xlfn.IFNA(VLOOKUP($Y283,Raw_data_Bowlers_2021!$A$2:$N$111,AG$2,FALSE),0)</f>
        <v>0</v>
      </c>
      <c r="AH283" s="14">
        <f>_xlfn.IFNA(VLOOKUP($Y283,Raw_data_Bowlers_2021!$A$2:$N$111,AH$2,FALSE),0)</f>
        <v>0</v>
      </c>
      <c r="AI283" s="14">
        <f>_xlfn.IFNA(VLOOKUP($Y283,Raw_data_Bowlers_2021!$A$2:$N$111,AI$2,FALSE),0)</f>
        <v>0</v>
      </c>
      <c r="AJ283" s="14">
        <f>_xlfn.IFNA(VLOOKUP($Y283,Raw_data_Bowlers_2021!$A$2:$N$111,AJ$2,FALSE),0)</f>
        <v>0</v>
      </c>
      <c r="AK283" s="14">
        <f>_xlfn.IFNA(VLOOKUP($Y283,Raw_data_Bowlers_2021!$A$2:$N$111,AK$2,FALSE),0)</f>
        <v>0</v>
      </c>
      <c r="AL283" s="14">
        <f>_xlfn.IFNA(VLOOKUP($Y283,Raw_data_Bowlers_2021!$A$2:$N$111,AL$2,FALSE),0)</f>
        <v>0</v>
      </c>
      <c r="AM283" s="13">
        <v>2020</v>
      </c>
      <c r="AN283" s="14">
        <f t="shared" si="4"/>
        <v>280</v>
      </c>
    </row>
    <row r="284" spans="1:40" x14ac:dyDescent="0.25">
      <c r="A284" s="43" t="s">
        <v>377</v>
      </c>
      <c r="B284" s="44">
        <v>0</v>
      </c>
      <c r="C284" s="44">
        <v>0</v>
      </c>
      <c r="D284" s="44">
        <v>0</v>
      </c>
      <c r="E284" s="44">
        <v>0</v>
      </c>
      <c r="F284" s="44">
        <v>0</v>
      </c>
      <c r="G284" s="44">
        <v>0</v>
      </c>
      <c r="H284" s="44">
        <v>0</v>
      </c>
      <c r="I284" s="44">
        <v>0</v>
      </c>
      <c r="J284" s="44">
        <v>0</v>
      </c>
      <c r="K284" s="44">
        <v>0</v>
      </c>
      <c r="L284" s="44">
        <v>0</v>
      </c>
      <c r="M284" s="44">
        <v>0</v>
      </c>
      <c r="N284" s="44">
        <v>2020</v>
      </c>
      <c r="O284" s="45">
        <v>280</v>
      </c>
      <c r="Y284" s="16" t="s">
        <v>34</v>
      </c>
      <c r="Z284" s="14">
        <f>_xlfn.IFNA(VLOOKUP($Y284,Raw_data_Bowlers_2021!$A$2:$N$111,Z$2,FALSE),0)</f>
        <v>0</v>
      </c>
      <c r="AA284" s="14">
        <f>_xlfn.IFNA(VLOOKUP($Y284,Raw_data_Bowlers_2021!$A$2:$N$111,AA$2,FALSE),0)</f>
        <v>0</v>
      </c>
      <c r="AB284" s="14">
        <f>_xlfn.IFNA(VLOOKUP($Y284,Raw_data_Bowlers_2021!$A$2:$N$111,AB$2,FALSE),0)</f>
        <v>0</v>
      </c>
      <c r="AC284" s="14">
        <f>_xlfn.IFNA(VLOOKUP($Y284,Raw_data_Bowlers_2021!$A$2:$N$111,AC$2,FALSE),0)</f>
        <v>0</v>
      </c>
      <c r="AD284" s="14">
        <f>_xlfn.IFNA(VLOOKUP($Y284,Raw_data_Bowlers_2021!$A$2:$N$111,AD$2,FALSE),0)</f>
        <v>0</v>
      </c>
      <c r="AE284" s="14">
        <f>_xlfn.IFNA(VLOOKUP($Y284,Raw_data_Bowlers_2021!$A$2:$N$111,AE$2,FALSE),0)</f>
        <v>0</v>
      </c>
      <c r="AF284" s="14">
        <f>_xlfn.IFNA(VLOOKUP($Y284,Raw_data_Bowlers_2021!$A$2:$N$111,AF$2,FALSE),0)</f>
        <v>0</v>
      </c>
      <c r="AG284" s="14">
        <f>_xlfn.IFNA(VLOOKUP($Y284,Raw_data_Bowlers_2021!$A$2:$N$111,AG$2,FALSE),0)</f>
        <v>0</v>
      </c>
      <c r="AH284" s="14">
        <f>_xlfn.IFNA(VLOOKUP($Y284,Raw_data_Bowlers_2021!$A$2:$N$111,AH$2,FALSE),0)</f>
        <v>0</v>
      </c>
      <c r="AI284" s="14">
        <f>_xlfn.IFNA(VLOOKUP($Y284,Raw_data_Bowlers_2021!$A$2:$N$111,AI$2,FALSE),0)</f>
        <v>0</v>
      </c>
      <c r="AJ284" s="14">
        <f>_xlfn.IFNA(VLOOKUP($Y284,Raw_data_Bowlers_2021!$A$2:$N$111,AJ$2,FALSE),0)</f>
        <v>0</v>
      </c>
      <c r="AK284" s="14">
        <f>_xlfn.IFNA(VLOOKUP($Y284,Raw_data_Bowlers_2021!$A$2:$N$111,AK$2,FALSE),0)</f>
        <v>0</v>
      </c>
      <c r="AL284" s="14">
        <f>_xlfn.IFNA(VLOOKUP($Y284,Raw_data_Bowlers_2021!$A$2:$N$111,AL$2,FALSE),0)</f>
        <v>0</v>
      </c>
      <c r="AM284" s="16">
        <v>2020</v>
      </c>
      <c r="AN284" s="14">
        <f t="shared" si="4"/>
        <v>281</v>
      </c>
    </row>
    <row r="285" spans="1:40" x14ac:dyDescent="0.25">
      <c r="A285" s="43" t="s">
        <v>34</v>
      </c>
      <c r="B285" s="44">
        <v>3</v>
      </c>
      <c r="C285" s="44">
        <v>8</v>
      </c>
      <c r="D285" s="44">
        <v>72</v>
      </c>
      <c r="E285" s="44">
        <v>0</v>
      </c>
      <c r="F285" s="44">
        <v>9</v>
      </c>
      <c r="G285" s="44">
        <v>0</v>
      </c>
      <c r="H285" s="44">
        <v>0</v>
      </c>
      <c r="I285" s="44">
        <v>0</v>
      </c>
      <c r="J285" s="44">
        <v>0</v>
      </c>
      <c r="K285" s="44">
        <v>5</v>
      </c>
      <c r="L285" s="44">
        <v>4</v>
      </c>
      <c r="M285" s="44">
        <v>12</v>
      </c>
      <c r="N285" s="44">
        <v>2020</v>
      </c>
      <c r="O285" s="45">
        <v>281</v>
      </c>
      <c r="Y285" s="13" t="s">
        <v>61</v>
      </c>
      <c r="Z285" s="14">
        <f>_xlfn.IFNA(VLOOKUP($Y285,Raw_data_Bowlers_2021!$A$2:$N$111,Z$2,FALSE),0)</f>
        <v>7</v>
      </c>
      <c r="AA285" s="14">
        <f>_xlfn.IFNA(VLOOKUP($Y285,Raw_data_Bowlers_2021!$A$2:$N$111,AA$2,FALSE),0)</f>
        <v>26.5</v>
      </c>
      <c r="AB285" s="14">
        <f>_xlfn.IFNA(VLOOKUP($Y285,Raw_data_Bowlers_2021!$A$2:$N$111,AB$2,FALSE),0)</f>
        <v>237</v>
      </c>
      <c r="AC285" s="14">
        <f>_xlfn.IFNA(VLOOKUP($Y285,Raw_data_Bowlers_2021!$A$2:$N$111,AC$2,FALSE),0)</f>
        <v>9</v>
      </c>
      <c r="AD285" s="14">
        <f>_xlfn.IFNA(VLOOKUP($Y285,Raw_data_Bowlers_2021!$A$2:$N$111,AD$2,FALSE),0)</f>
        <v>8.83</v>
      </c>
      <c r="AE285" s="14">
        <f>_xlfn.IFNA(VLOOKUP($Y285,Raw_data_Bowlers_2021!$A$2:$N$111,AE$2,FALSE),0)</f>
        <v>26.33</v>
      </c>
      <c r="AF285" s="14">
        <f>_xlfn.IFNA(VLOOKUP($Y285,Raw_data_Bowlers_2021!$A$2:$N$111,AF$2,FALSE),0)</f>
        <v>17.89</v>
      </c>
      <c r="AG285" s="14">
        <f>_xlfn.IFNA(VLOOKUP($Y285,Raw_data_Bowlers_2021!$A$2:$N$111,AG$2,FALSE),0)</f>
        <v>0</v>
      </c>
      <c r="AH285" s="14">
        <f>_xlfn.IFNA(VLOOKUP($Y285,Raw_data_Bowlers_2021!$A$2:$N$111,AH$2,FALSE),0)</f>
        <v>0</v>
      </c>
      <c r="AI285" s="14">
        <f>_xlfn.IFNA(VLOOKUP($Y285,Raw_data_Bowlers_2021!$A$2:$N$111,AI$2,FALSE),0)</f>
        <v>45352</v>
      </c>
      <c r="AJ285" s="14">
        <f>_xlfn.IFNA(VLOOKUP($Y285,Raw_data_Bowlers_2021!$A$2:$N$111,AJ$2,FALSE),0)</f>
        <v>18</v>
      </c>
      <c r="AK285" s="14">
        <f>_xlfn.IFNA(VLOOKUP($Y285,Raw_data_Bowlers_2021!$A$2:$N$111,AK$2,FALSE),0)</f>
        <v>12</v>
      </c>
      <c r="AL285" s="14">
        <f>_xlfn.IFNA(VLOOKUP($Y285,Raw_data_Bowlers_2021!$A$2:$N$111,AL$2,FALSE),0)</f>
        <v>60</v>
      </c>
      <c r="AM285" s="13">
        <v>2020</v>
      </c>
      <c r="AN285" s="14">
        <f t="shared" si="4"/>
        <v>282</v>
      </c>
    </row>
    <row r="286" spans="1:40" x14ac:dyDescent="0.25">
      <c r="A286" s="43" t="s">
        <v>61</v>
      </c>
      <c r="B286" s="44">
        <v>14</v>
      </c>
      <c r="C286" s="44">
        <v>52</v>
      </c>
      <c r="D286" s="44">
        <v>409</v>
      </c>
      <c r="E286" s="44">
        <v>12</v>
      </c>
      <c r="F286" s="44">
        <v>7.87</v>
      </c>
      <c r="G286" s="44">
        <v>34.08</v>
      </c>
      <c r="H286" s="44">
        <v>26</v>
      </c>
      <c r="I286" s="44">
        <v>1</v>
      </c>
      <c r="J286" s="44">
        <v>0</v>
      </c>
      <c r="K286" s="44">
        <v>43</v>
      </c>
      <c r="L286" s="44">
        <v>15</v>
      </c>
      <c r="M286" s="44">
        <v>140</v>
      </c>
      <c r="N286" s="44">
        <v>2020</v>
      </c>
      <c r="O286" s="45">
        <v>282</v>
      </c>
      <c r="Y286" s="16" t="s">
        <v>180</v>
      </c>
      <c r="Z286" s="14">
        <f>_xlfn.IFNA(VLOOKUP($Y286,Raw_data_Bowlers_2021!$A$2:$N$111,Z$2,FALSE),0)</f>
        <v>0</v>
      </c>
      <c r="AA286" s="14">
        <f>_xlfn.IFNA(VLOOKUP($Y286,Raw_data_Bowlers_2021!$A$2:$N$111,AA$2,FALSE),0)</f>
        <v>0</v>
      </c>
      <c r="AB286" s="14">
        <f>_xlfn.IFNA(VLOOKUP($Y286,Raw_data_Bowlers_2021!$A$2:$N$111,AB$2,FALSE),0)</f>
        <v>0</v>
      </c>
      <c r="AC286" s="14">
        <f>_xlfn.IFNA(VLOOKUP($Y286,Raw_data_Bowlers_2021!$A$2:$N$111,AC$2,FALSE),0)</f>
        <v>0</v>
      </c>
      <c r="AD286" s="14">
        <f>_xlfn.IFNA(VLOOKUP($Y286,Raw_data_Bowlers_2021!$A$2:$N$111,AD$2,FALSE),0)</f>
        <v>0</v>
      </c>
      <c r="AE286" s="14">
        <f>_xlfn.IFNA(VLOOKUP($Y286,Raw_data_Bowlers_2021!$A$2:$N$111,AE$2,FALSE),0)</f>
        <v>0</v>
      </c>
      <c r="AF286" s="14">
        <f>_xlfn.IFNA(VLOOKUP($Y286,Raw_data_Bowlers_2021!$A$2:$N$111,AF$2,FALSE),0)</f>
        <v>0</v>
      </c>
      <c r="AG286" s="14">
        <f>_xlfn.IFNA(VLOOKUP($Y286,Raw_data_Bowlers_2021!$A$2:$N$111,AG$2,FALSE),0)</f>
        <v>0</v>
      </c>
      <c r="AH286" s="14">
        <f>_xlfn.IFNA(VLOOKUP($Y286,Raw_data_Bowlers_2021!$A$2:$N$111,AH$2,FALSE),0)</f>
        <v>0</v>
      </c>
      <c r="AI286" s="14">
        <f>_xlfn.IFNA(VLOOKUP($Y286,Raw_data_Bowlers_2021!$A$2:$N$111,AI$2,FALSE),0)</f>
        <v>0</v>
      </c>
      <c r="AJ286" s="14">
        <f>_xlfn.IFNA(VLOOKUP($Y286,Raw_data_Bowlers_2021!$A$2:$N$111,AJ$2,FALSE),0)</f>
        <v>0</v>
      </c>
      <c r="AK286" s="14">
        <f>_xlfn.IFNA(VLOOKUP($Y286,Raw_data_Bowlers_2021!$A$2:$N$111,AK$2,FALSE),0)</f>
        <v>0</v>
      </c>
      <c r="AL286" s="14">
        <f>_xlfn.IFNA(VLOOKUP($Y286,Raw_data_Bowlers_2021!$A$2:$N$111,AL$2,FALSE),0)</f>
        <v>0</v>
      </c>
      <c r="AM286" s="16">
        <v>2020</v>
      </c>
      <c r="AN286" s="14">
        <f t="shared" si="4"/>
        <v>283</v>
      </c>
    </row>
    <row r="287" spans="1:40" x14ac:dyDescent="0.25">
      <c r="A287" s="43" t="s">
        <v>180</v>
      </c>
      <c r="B287" s="44">
        <v>0</v>
      </c>
      <c r="C287" s="44">
        <v>0</v>
      </c>
      <c r="D287" s="44">
        <v>0</v>
      </c>
      <c r="E287" s="44">
        <v>0</v>
      </c>
      <c r="F287" s="44">
        <v>0</v>
      </c>
      <c r="G287" s="44">
        <v>0</v>
      </c>
      <c r="H287" s="44">
        <v>0</v>
      </c>
      <c r="I287" s="44">
        <v>0</v>
      </c>
      <c r="J287" s="44">
        <v>0</v>
      </c>
      <c r="K287" s="44">
        <v>0</v>
      </c>
      <c r="L287" s="44">
        <v>0</v>
      </c>
      <c r="M287" s="44">
        <v>0</v>
      </c>
      <c r="N287" s="44">
        <v>2020</v>
      </c>
      <c r="O287" s="45">
        <v>283</v>
      </c>
      <c r="Y287" s="13" t="s">
        <v>35</v>
      </c>
      <c r="Z287" s="14">
        <f>_xlfn.IFNA(VLOOKUP($Y287,Raw_data_Bowlers_2021!$A$2:$N$111,Z$2,FALSE),0)</f>
        <v>0</v>
      </c>
      <c r="AA287" s="14">
        <f>_xlfn.IFNA(VLOOKUP($Y287,Raw_data_Bowlers_2021!$A$2:$N$111,AA$2,FALSE),0)</f>
        <v>0</v>
      </c>
      <c r="AB287" s="14">
        <f>_xlfn.IFNA(VLOOKUP($Y287,Raw_data_Bowlers_2021!$A$2:$N$111,AB$2,FALSE),0)</f>
        <v>0</v>
      </c>
      <c r="AC287" s="14">
        <f>_xlfn.IFNA(VLOOKUP($Y287,Raw_data_Bowlers_2021!$A$2:$N$111,AC$2,FALSE),0)</f>
        <v>0</v>
      </c>
      <c r="AD287" s="14">
        <f>_xlfn.IFNA(VLOOKUP($Y287,Raw_data_Bowlers_2021!$A$2:$N$111,AD$2,FALSE),0)</f>
        <v>0</v>
      </c>
      <c r="AE287" s="14">
        <f>_xlfn.IFNA(VLOOKUP($Y287,Raw_data_Bowlers_2021!$A$2:$N$111,AE$2,FALSE),0)</f>
        <v>0</v>
      </c>
      <c r="AF287" s="14">
        <f>_xlfn.IFNA(VLOOKUP($Y287,Raw_data_Bowlers_2021!$A$2:$N$111,AF$2,FALSE),0)</f>
        <v>0</v>
      </c>
      <c r="AG287" s="14">
        <f>_xlfn.IFNA(VLOOKUP($Y287,Raw_data_Bowlers_2021!$A$2:$N$111,AG$2,FALSE),0)</f>
        <v>0</v>
      </c>
      <c r="AH287" s="14">
        <f>_xlfn.IFNA(VLOOKUP($Y287,Raw_data_Bowlers_2021!$A$2:$N$111,AH$2,FALSE),0)</f>
        <v>0</v>
      </c>
      <c r="AI287" s="14">
        <f>_xlfn.IFNA(VLOOKUP($Y287,Raw_data_Bowlers_2021!$A$2:$N$111,AI$2,FALSE),0)</f>
        <v>0</v>
      </c>
      <c r="AJ287" s="14">
        <f>_xlfn.IFNA(VLOOKUP($Y287,Raw_data_Bowlers_2021!$A$2:$N$111,AJ$2,FALSE),0)</f>
        <v>0</v>
      </c>
      <c r="AK287" s="14">
        <f>_xlfn.IFNA(VLOOKUP($Y287,Raw_data_Bowlers_2021!$A$2:$N$111,AK$2,FALSE),0)</f>
        <v>0</v>
      </c>
      <c r="AL287" s="14">
        <f>_xlfn.IFNA(VLOOKUP($Y287,Raw_data_Bowlers_2021!$A$2:$N$111,AL$2,FALSE),0)</f>
        <v>0</v>
      </c>
      <c r="AM287" s="13">
        <v>2020</v>
      </c>
      <c r="AN287" s="14">
        <f t="shared" si="4"/>
        <v>284</v>
      </c>
    </row>
    <row r="288" spans="1:40" x14ac:dyDescent="0.25">
      <c r="A288" s="43" t="s">
        <v>35</v>
      </c>
      <c r="B288" s="44">
        <v>0</v>
      </c>
      <c r="C288" s="44">
        <v>0</v>
      </c>
      <c r="D288" s="44">
        <v>0</v>
      </c>
      <c r="E288" s="44">
        <v>0</v>
      </c>
      <c r="F288" s="44">
        <v>0</v>
      </c>
      <c r="G288" s="44">
        <v>0</v>
      </c>
      <c r="H288" s="44">
        <v>0</v>
      </c>
      <c r="I288" s="44">
        <v>0</v>
      </c>
      <c r="J288" s="44">
        <v>0</v>
      </c>
      <c r="K288" s="44">
        <v>0</v>
      </c>
      <c r="L288" s="44">
        <v>0</v>
      </c>
      <c r="M288" s="44">
        <v>0</v>
      </c>
      <c r="N288" s="44">
        <v>2020</v>
      </c>
      <c r="O288" s="45">
        <v>284</v>
      </c>
      <c r="Y288" s="16" t="s">
        <v>115</v>
      </c>
      <c r="Z288" s="14">
        <f>_xlfn.IFNA(VLOOKUP($Y288,Raw_data_Bowlers_2021!$A$2:$N$111,Z$2,FALSE),0)</f>
        <v>0</v>
      </c>
      <c r="AA288" s="14">
        <f>_xlfn.IFNA(VLOOKUP($Y288,Raw_data_Bowlers_2021!$A$2:$N$111,AA$2,FALSE),0)</f>
        <v>0</v>
      </c>
      <c r="AB288" s="14">
        <f>_xlfn.IFNA(VLOOKUP($Y288,Raw_data_Bowlers_2021!$A$2:$N$111,AB$2,FALSE),0)</f>
        <v>0</v>
      </c>
      <c r="AC288" s="14">
        <f>_xlfn.IFNA(VLOOKUP($Y288,Raw_data_Bowlers_2021!$A$2:$N$111,AC$2,FALSE),0)</f>
        <v>0</v>
      </c>
      <c r="AD288" s="14">
        <f>_xlfn.IFNA(VLOOKUP($Y288,Raw_data_Bowlers_2021!$A$2:$N$111,AD$2,FALSE),0)</f>
        <v>0</v>
      </c>
      <c r="AE288" s="14">
        <f>_xlfn.IFNA(VLOOKUP($Y288,Raw_data_Bowlers_2021!$A$2:$N$111,AE$2,FALSE),0)</f>
        <v>0</v>
      </c>
      <c r="AF288" s="14">
        <f>_xlfn.IFNA(VLOOKUP($Y288,Raw_data_Bowlers_2021!$A$2:$N$111,AF$2,FALSE),0)</f>
        <v>0</v>
      </c>
      <c r="AG288" s="14">
        <f>_xlfn.IFNA(VLOOKUP($Y288,Raw_data_Bowlers_2021!$A$2:$N$111,AG$2,FALSE),0)</f>
        <v>0</v>
      </c>
      <c r="AH288" s="14">
        <f>_xlfn.IFNA(VLOOKUP($Y288,Raw_data_Bowlers_2021!$A$2:$N$111,AH$2,FALSE),0)</f>
        <v>0</v>
      </c>
      <c r="AI288" s="14">
        <f>_xlfn.IFNA(VLOOKUP($Y288,Raw_data_Bowlers_2021!$A$2:$N$111,AI$2,FALSE),0)</f>
        <v>0</v>
      </c>
      <c r="AJ288" s="14">
        <f>_xlfn.IFNA(VLOOKUP($Y288,Raw_data_Bowlers_2021!$A$2:$N$111,AJ$2,FALSE),0)</f>
        <v>0</v>
      </c>
      <c r="AK288" s="14">
        <f>_xlfn.IFNA(VLOOKUP($Y288,Raw_data_Bowlers_2021!$A$2:$N$111,AK$2,FALSE),0)</f>
        <v>0</v>
      </c>
      <c r="AL288" s="14">
        <f>_xlfn.IFNA(VLOOKUP($Y288,Raw_data_Bowlers_2021!$A$2:$N$111,AL$2,FALSE),0)</f>
        <v>0</v>
      </c>
      <c r="AM288" s="16">
        <v>2020</v>
      </c>
      <c r="AN288" s="14">
        <f t="shared" si="4"/>
        <v>285</v>
      </c>
    </row>
    <row r="289" spans="1:40" x14ac:dyDescent="0.25">
      <c r="A289" s="43" t="s">
        <v>115</v>
      </c>
      <c r="B289" s="44">
        <v>0</v>
      </c>
      <c r="C289" s="44">
        <v>0</v>
      </c>
      <c r="D289" s="44">
        <v>0</v>
      </c>
      <c r="E289" s="44">
        <v>0</v>
      </c>
      <c r="F289" s="44">
        <v>0</v>
      </c>
      <c r="G289" s="44">
        <v>0</v>
      </c>
      <c r="H289" s="44">
        <v>0</v>
      </c>
      <c r="I289" s="44">
        <v>0</v>
      </c>
      <c r="J289" s="44">
        <v>0</v>
      </c>
      <c r="K289" s="44">
        <v>0</v>
      </c>
      <c r="L289" s="44">
        <v>0</v>
      </c>
      <c r="M289" s="44">
        <v>0</v>
      </c>
      <c r="N289" s="44">
        <v>2020</v>
      </c>
      <c r="O289" s="45">
        <v>285</v>
      </c>
      <c r="Y289" s="13" t="s">
        <v>91</v>
      </c>
      <c r="Z289" s="14">
        <f>_xlfn.IFNA(VLOOKUP($Y289,Raw_data_Bowlers_2021!$A$2:$N$111,Z$2,FALSE),0)</f>
        <v>0</v>
      </c>
      <c r="AA289" s="14">
        <f>_xlfn.IFNA(VLOOKUP($Y289,Raw_data_Bowlers_2021!$A$2:$N$111,AA$2,FALSE),0)</f>
        <v>0</v>
      </c>
      <c r="AB289" s="14">
        <f>_xlfn.IFNA(VLOOKUP($Y289,Raw_data_Bowlers_2021!$A$2:$N$111,AB$2,FALSE),0)</f>
        <v>0</v>
      </c>
      <c r="AC289" s="14">
        <f>_xlfn.IFNA(VLOOKUP($Y289,Raw_data_Bowlers_2021!$A$2:$N$111,AC$2,FALSE),0)</f>
        <v>0</v>
      </c>
      <c r="AD289" s="14">
        <f>_xlfn.IFNA(VLOOKUP($Y289,Raw_data_Bowlers_2021!$A$2:$N$111,AD$2,FALSE),0)</f>
        <v>0</v>
      </c>
      <c r="AE289" s="14">
        <f>_xlfn.IFNA(VLOOKUP($Y289,Raw_data_Bowlers_2021!$A$2:$N$111,AE$2,FALSE),0)</f>
        <v>0</v>
      </c>
      <c r="AF289" s="14">
        <f>_xlfn.IFNA(VLOOKUP($Y289,Raw_data_Bowlers_2021!$A$2:$N$111,AF$2,FALSE),0)</f>
        <v>0</v>
      </c>
      <c r="AG289" s="14">
        <f>_xlfn.IFNA(VLOOKUP($Y289,Raw_data_Bowlers_2021!$A$2:$N$111,AG$2,FALSE),0)</f>
        <v>0</v>
      </c>
      <c r="AH289" s="14">
        <f>_xlfn.IFNA(VLOOKUP($Y289,Raw_data_Bowlers_2021!$A$2:$N$111,AH$2,FALSE),0)</f>
        <v>0</v>
      </c>
      <c r="AI289" s="14">
        <f>_xlfn.IFNA(VLOOKUP($Y289,Raw_data_Bowlers_2021!$A$2:$N$111,AI$2,FALSE),0)</f>
        <v>0</v>
      </c>
      <c r="AJ289" s="14">
        <f>_xlfn.IFNA(VLOOKUP($Y289,Raw_data_Bowlers_2021!$A$2:$N$111,AJ$2,FALSE),0)</f>
        <v>0</v>
      </c>
      <c r="AK289" s="14">
        <f>_xlfn.IFNA(VLOOKUP($Y289,Raw_data_Bowlers_2021!$A$2:$N$111,AK$2,FALSE),0)</f>
        <v>0</v>
      </c>
      <c r="AL289" s="14">
        <f>_xlfn.IFNA(VLOOKUP($Y289,Raw_data_Bowlers_2021!$A$2:$N$111,AL$2,FALSE),0)</f>
        <v>0</v>
      </c>
      <c r="AM289" s="13">
        <v>2020</v>
      </c>
      <c r="AN289" s="14">
        <f t="shared" si="4"/>
        <v>286</v>
      </c>
    </row>
    <row r="290" spans="1:40" x14ac:dyDescent="0.25">
      <c r="A290" s="43" t="s">
        <v>91</v>
      </c>
      <c r="B290" s="44">
        <v>0</v>
      </c>
      <c r="C290" s="44">
        <v>0</v>
      </c>
      <c r="D290" s="44">
        <v>0</v>
      </c>
      <c r="E290" s="44">
        <v>0</v>
      </c>
      <c r="F290" s="44">
        <v>0</v>
      </c>
      <c r="G290" s="44">
        <v>0</v>
      </c>
      <c r="H290" s="44">
        <v>0</v>
      </c>
      <c r="I290" s="44">
        <v>0</v>
      </c>
      <c r="J290" s="44">
        <v>0</v>
      </c>
      <c r="K290" s="44">
        <v>0</v>
      </c>
      <c r="L290" s="44">
        <v>0</v>
      </c>
      <c r="M290" s="44">
        <v>0</v>
      </c>
      <c r="N290" s="44">
        <v>2020</v>
      </c>
      <c r="O290" s="45">
        <v>286</v>
      </c>
      <c r="Y290" s="16" t="s">
        <v>36</v>
      </c>
      <c r="Z290" s="14">
        <f>_xlfn.IFNA(VLOOKUP($Y290,Raw_data_Bowlers_2021!$A$2:$N$111,Z$2,FALSE),0)</f>
        <v>13</v>
      </c>
      <c r="AA290" s="14">
        <f>_xlfn.IFNA(VLOOKUP($Y290,Raw_data_Bowlers_2021!$A$2:$N$111,AA$2,FALSE),0)</f>
        <v>44.4</v>
      </c>
      <c r="AB290" s="14">
        <f>_xlfn.IFNA(VLOOKUP($Y290,Raw_data_Bowlers_2021!$A$2:$N$111,AB$2,FALSE),0)</f>
        <v>331</v>
      </c>
      <c r="AC290" s="14">
        <f>_xlfn.IFNA(VLOOKUP($Y290,Raw_data_Bowlers_2021!$A$2:$N$111,AC$2,FALSE),0)</f>
        <v>7</v>
      </c>
      <c r="AD290" s="14">
        <f>_xlfn.IFNA(VLOOKUP($Y290,Raw_data_Bowlers_2021!$A$2:$N$111,AD$2,FALSE),0)</f>
        <v>7.41</v>
      </c>
      <c r="AE290" s="14">
        <f>_xlfn.IFNA(VLOOKUP($Y290,Raw_data_Bowlers_2021!$A$2:$N$111,AE$2,FALSE),0)</f>
        <v>47.29</v>
      </c>
      <c r="AF290" s="14">
        <f>_xlfn.IFNA(VLOOKUP($Y290,Raw_data_Bowlers_2021!$A$2:$N$111,AF$2,FALSE),0)</f>
        <v>38.29</v>
      </c>
      <c r="AG290" s="14">
        <f>_xlfn.IFNA(VLOOKUP($Y290,Raw_data_Bowlers_2021!$A$2:$N$111,AG$2,FALSE),0)</f>
        <v>0</v>
      </c>
      <c r="AH290" s="14">
        <f>_xlfn.IFNA(VLOOKUP($Y290,Raw_data_Bowlers_2021!$A$2:$N$111,AH$2,FALSE),0)</f>
        <v>0</v>
      </c>
      <c r="AI290" s="14">
        <f>_xlfn.IFNA(VLOOKUP($Y290,Raw_data_Bowlers_2021!$A$2:$N$111,AI$2,FALSE),0)</f>
        <v>46419</v>
      </c>
      <c r="AJ290" s="14">
        <f>_xlfn.IFNA(VLOOKUP($Y290,Raw_data_Bowlers_2021!$A$2:$N$111,AJ$2,FALSE),0)</f>
        <v>20</v>
      </c>
      <c r="AK290" s="14">
        <f>_xlfn.IFNA(VLOOKUP($Y290,Raw_data_Bowlers_2021!$A$2:$N$111,AK$2,FALSE),0)</f>
        <v>15</v>
      </c>
      <c r="AL290" s="14">
        <f>_xlfn.IFNA(VLOOKUP($Y290,Raw_data_Bowlers_2021!$A$2:$N$111,AL$2,FALSE),0)</f>
        <v>95</v>
      </c>
      <c r="AM290" s="16">
        <v>2020</v>
      </c>
      <c r="AN290" s="14">
        <f t="shared" si="4"/>
        <v>287</v>
      </c>
    </row>
    <row r="291" spans="1:40" x14ac:dyDescent="0.25">
      <c r="A291" s="43" t="s">
        <v>36</v>
      </c>
      <c r="B291" s="44">
        <v>15</v>
      </c>
      <c r="C291" s="44">
        <v>51</v>
      </c>
      <c r="D291" s="44">
        <v>391</v>
      </c>
      <c r="E291" s="44">
        <v>13</v>
      </c>
      <c r="F291" s="44">
        <v>7.67</v>
      </c>
      <c r="G291" s="44">
        <v>30.08</v>
      </c>
      <c r="H291" s="44">
        <v>23.54</v>
      </c>
      <c r="I291" s="44">
        <v>0</v>
      </c>
      <c r="J291" s="44">
        <v>0</v>
      </c>
      <c r="K291" s="44">
        <v>29</v>
      </c>
      <c r="L291" s="44">
        <v>14</v>
      </c>
      <c r="M291" s="44">
        <v>101</v>
      </c>
      <c r="N291" s="44">
        <v>2020</v>
      </c>
      <c r="O291" s="45">
        <v>287</v>
      </c>
      <c r="Y291" s="13" t="s">
        <v>140</v>
      </c>
      <c r="Z291" s="14">
        <f>_xlfn.IFNA(VLOOKUP($Y291,Raw_data_Bowlers_2021!$A$2:$N$111,Z$2,FALSE),0)</f>
        <v>6</v>
      </c>
      <c r="AA291" s="14">
        <f>_xlfn.IFNA(VLOOKUP($Y291,Raw_data_Bowlers_2021!$A$2:$N$111,AA$2,FALSE),0)</f>
        <v>6.1</v>
      </c>
      <c r="AB291" s="14">
        <f>_xlfn.IFNA(VLOOKUP($Y291,Raw_data_Bowlers_2021!$A$2:$N$111,AB$2,FALSE),0)</f>
        <v>73</v>
      </c>
      <c r="AC291" s="14">
        <f>_xlfn.IFNA(VLOOKUP($Y291,Raw_data_Bowlers_2021!$A$2:$N$111,AC$2,FALSE),0)</f>
        <v>1</v>
      </c>
      <c r="AD291" s="14">
        <f>_xlfn.IFNA(VLOOKUP($Y291,Raw_data_Bowlers_2021!$A$2:$N$111,AD$2,FALSE),0)</f>
        <v>11.84</v>
      </c>
      <c r="AE291" s="14">
        <f>_xlfn.IFNA(VLOOKUP($Y291,Raw_data_Bowlers_2021!$A$2:$N$111,AE$2,FALSE),0)</f>
        <v>73</v>
      </c>
      <c r="AF291" s="14">
        <f>_xlfn.IFNA(VLOOKUP($Y291,Raw_data_Bowlers_2021!$A$2:$N$111,AF$2,FALSE),0)</f>
        <v>37</v>
      </c>
      <c r="AG291" s="14">
        <f>_xlfn.IFNA(VLOOKUP($Y291,Raw_data_Bowlers_2021!$A$2:$N$111,AG$2,FALSE),0)</f>
        <v>0</v>
      </c>
      <c r="AH291" s="14">
        <f>_xlfn.IFNA(VLOOKUP($Y291,Raw_data_Bowlers_2021!$A$2:$N$111,AH$2,FALSE),0)</f>
        <v>0</v>
      </c>
      <c r="AI291" s="14">
        <f>_xlfn.IFNA(VLOOKUP($Y291,Raw_data_Bowlers_2021!$A$2:$N$111,AI$2,FALSE),0)</f>
        <v>44378</v>
      </c>
      <c r="AJ291" s="14">
        <f>_xlfn.IFNA(VLOOKUP($Y291,Raw_data_Bowlers_2021!$A$2:$N$111,AJ$2,FALSE),0)</f>
        <v>6</v>
      </c>
      <c r="AK291" s="14">
        <f>_xlfn.IFNA(VLOOKUP($Y291,Raw_data_Bowlers_2021!$A$2:$N$111,AK$2,FALSE),0)</f>
        <v>4</v>
      </c>
      <c r="AL291" s="14">
        <f>_xlfn.IFNA(VLOOKUP($Y291,Raw_data_Bowlers_2021!$A$2:$N$111,AL$2,FALSE),0)</f>
        <v>7</v>
      </c>
      <c r="AM291" s="13">
        <v>2020</v>
      </c>
      <c r="AN291" s="14">
        <f t="shared" si="4"/>
        <v>288</v>
      </c>
    </row>
    <row r="292" spans="1:40" x14ac:dyDescent="0.25">
      <c r="A292" s="43" t="s">
        <v>140</v>
      </c>
      <c r="B292" s="44">
        <v>2</v>
      </c>
      <c r="C292" s="44">
        <v>2</v>
      </c>
      <c r="D292" s="44">
        <v>27</v>
      </c>
      <c r="E292" s="44">
        <v>0</v>
      </c>
      <c r="F292" s="44">
        <v>13.5</v>
      </c>
      <c r="G292" s="44">
        <v>0</v>
      </c>
      <c r="H292" s="44">
        <v>0</v>
      </c>
      <c r="I292" s="44">
        <v>0</v>
      </c>
      <c r="J292" s="44">
        <v>0</v>
      </c>
      <c r="K292" s="44">
        <v>1</v>
      </c>
      <c r="L292" s="44">
        <v>2</v>
      </c>
      <c r="M292" s="44">
        <v>3</v>
      </c>
      <c r="N292" s="44">
        <v>2020</v>
      </c>
      <c r="O292" s="45">
        <v>288</v>
      </c>
      <c r="Y292" s="16" t="s">
        <v>141</v>
      </c>
      <c r="Z292" s="14">
        <f>_xlfn.IFNA(VLOOKUP($Y292,Raw_data_Bowlers_2021!$A$2:$N$111,Z$2,FALSE),0)</f>
        <v>13</v>
      </c>
      <c r="AA292" s="14">
        <f>_xlfn.IFNA(VLOOKUP($Y292,Raw_data_Bowlers_2021!$A$2:$N$111,AA$2,FALSE),0)</f>
        <v>37</v>
      </c>
      <c r="AB292" s="14">
        <f>_xlfn.IFNA(VLOOKUP($Y292,Raw_data_Bowlers_2021!$A$2:$N$111,AB$2,FALSE),0)</f>
        <v>340</v>
      </c>
      <c r="AC292" s="14">
        <f>_xlfn.IFNA(VLOOKUP($Y292,Raw_data_Bowlers_2021!$A$2:$N$111,AC$2,FALSE),0)</f>
        <v>8</v>
      </c>
      <c r="AD292" s="14">
        <f>_xlfn.IFNA(VLOOKUP($Y292,Raw_data_Bowlers_2021!$A$2:$N$111,AD$2,FALSE),0)</f>
        <v>9.19</v>
      </c>
      <c r="AE292" s="14">
        <f>_xlfn.IFNA(VLOOKUP($Y292,Raw_data_Bowlers_2021!$A$2:$N$111,AE$2,FALSE),0)</f>
        <v>42.5</v>
      </c>
      <c r="AF292" s="14">
        <f>_xlfn.IFNA(VLOOKUP($Y292,Raw_data_Bowlers_2021!$A$2:$N$111,AF$2,FALSE),0)</f>
        <v>27.75</v>
      </c>
      <c r="AG292" s="14">
        <f>_xlfn.IFNA(VLOOKUP($Y292,Raw_data_Bowlers_2021!$A$2:$N$111,AG$2,FALSE),0)</f>
        <v>0</v>
      </c>
      <c r="AH292" s="14">
        <f>_xlfn.IFNA(VLOOKUP($Y292,Raw_data_Bowlers_2021!$A$2:$N$111,AH$2,FALSE),0)</f>
        <v>0</v>
      </c>
      <c r="AI292" s="14">
        <f>_xlfn.IFNA(VLOOKUP($Y292,Raw_data_Bowlers_2021!$A$2:$N$111,AI$2,FALSE),0)</f>
        <v>14305</v>
      </c>
      <c r="AJ292" s="14">
        <f>_xlfn.IFNA(VLOOKUP($Y292,Raw_data_Bowlers_2021!$A$2:$N$111,AJ$2,FALSE),0)</f>
        <v>22</v>
      </c>
      <c r="AK292" s="14">
        <f>_xlfn.IFNA(VLOOKUP($Y292,Raw_data_Bowlers_2021!$A$2:$N$111,AK$2,FALSE),0)</f>
        <v>16</v>
      </c>
      <c r="AL292" s="14">
        <f>_xlfn.IFNA(VLOOKUP($Y292,Raw_data_Bowlers_2021!$A$2:$N$111,AL$2,FALSE),0)</f>
        <v>50</v>
      </c>
      <c r="AM292" s="16">
        <v>2020</v>
      </c>
      <c r="AN292" s="14">
        <f t="shared" si="4"/>
        <v>289</v>
      </c>
    </row>
    <row r="293" spans="1:40" x14ac:dyDescent="0.25">
      <c r="A293" s="43" t="s">
        <v>141</v>
      </c>
      <c r="B293" s="44">
        <v>14</v>
      </c>
      <c r="C293" s="44">
        <v>46</v>
      </c>
      <c r="D293" s="44">
        <v>326</v>
      </c>
      <c r="E293" s="44">
        <v>10</v>
      </c>
      <c r="F293" s="44">
        <v>7.09</v>
      </c>
      <c r="G293" s="44">
        <v>32.6</v>
      </c>
      <c r="H293" s="44">
        <v>27.6</v>
      </c>
      <c r="I293" s="44">
        <v>0</v>
      </c>
      <c r="J293" s="44">
        <v>0</v>
      </c>
      <c r="K293" s="44">
        <v>12</v>
      </c>
      <c r="L293" s="44">
        <v>16</v>
      </c>
      <c r="M293" s="44">
        <v>96</v>
      </c>
      <c r="N293" s="44">
        <v>2020</v>
      </c>
      <c r="O293" s="45">
        <v>289</v>
      </c>
      <c r="Y293" s="13" t="s">
        <v>17</v>
      </c>
      <c r="Z293" s="14">
        <f>_xlfn.IFNA(VLOOKUP($Y293,Raw_data_Bowlers_2021!$A$2:$N$111,Z$2,FALSE),0)</f>
        <v>16</v>
      </c>
      <c r="AA293" s="14">
        <f>_xlfn.IFNA(VLOOKUP($Y293,Raw_data_Bowlers_2021!$A$2:$N$111,AA$2,FALSE),0)</f>
        <v>49</v>
      </c>
      <c r="AB293" s="14">
        <f>_xlfn.IFNA(VLOOKUP($Y293,Raw_data_Bowlers_2021!$A$2:$N$111,AB$2,FALSE),0)</f>
        <v>346</v>
      </c>
      <c r="AC293" s="14">
        <f>_xlfn.IFNA(VLOOKUP($Y293,Raw_data_Bowlers_2021!$A$2:$N$111,AC$2,FALSE),0)</f>
        <v>13</v>
      </c>
      <c r="AD293" s="14">
        <f>_xlfn.IFNA(VLOOKUP($Y293,Raw_data_Bowlers_2021!$A$2:$N$111,AD$2,FALSE),0)</f>
        <v>7.06</v>
      </c>
      <c r="AE293" s="14">
        <f>_xlfn.IFNA(VLOOKUP($Y293,Raw_data_Bowlers_2021!$A$2:$N$111,AE$2,FALSE),0)</f>
        <v>26.62</v>
      </c>
      <c r="AF293" s="14">
        <f>_xlfn.IFNA(VLOOKUP($Y293,Raw_data_Bowlers_2021!$A$2:$N$111,AF$2,FALSE),0)</f>
        <v>22.62</v>
      </c>
      <c r="AG293" s="14">
        <f>_xlfn.IFNA(VLOOKUP($Y293,Raw_data_Bowlers_2021!$A$2:$N$111,AG$2,FALSE),0)</f>
        <v>0</v>
      </c>
      <c r="AH293" s="14">
        <f>_xlfn.IFNA(VLOOKUP($Y293,Raw_data_Bowlers_2021!$A$2:$N$111,AH$2,FALSE),0)</f>
        <v>0</v>
      </c>
      <c r="AI293" s="14">
        <f>_xlfn.IFNA(VLOOKUP($Y293,Raw_data_Bowlers_2021!$A$2:$N$111,AI$2,FALSE),0)</f>
        <v>41334</v>
      </c>
      <c r="AJ293" s="14">
        <f>_xlfn.IFNA(VLOOKUP($Y293,Raw_data_Bowlers_2021!$A$2:$N$111,AJ$2,FALSE),0)</f>
        <v>20</v>
      </c>
      <c r="AK293" s="14">
        <f>_xlfn.IFNA(VLOOKUP($Y293,Raw_data_Bowlers_2021!$A$2:$N$111,AK$2,FALSE),0)</f>
        <v>14</v>
      </c>
      <c r="AL293" s="14">
        <f>_xlfn.IFNA(VLOOKUP($Y293,Raw_data_Bowlers_2021!$A$2:$N$111,AL$2,FALSE),0)</f>
        <v>105</v>
      </c>
      <c r="AM293" s="13">
        <v>2020</v>
      </c>
      <c r="AN293" s="14">
        <f t="shared" si="4"/>
        <v>290</v>
      </c>
    </row>
    <row r="294" spans="1:40" x14ac:dyDescent="0.25">
      <c r="A294" s="43" t="s">
        <v>17</v>
      </c>
      <c r="B294" s="44">
        <v>13</v>
      </c>
      <c r="C294" s="44">
        <v>36.200000000000003</v>
      </c>
      <c r="D294" s="44">
        <v>318</v>
      </c>
      <c r="E294" s="44">
        <v>6</v>
      </c>
      <c r="F294" s="44">
        <v>8.75</v>
      </c>
      <c r="G294" s="44">
        <v>53</v>
      </c>
      <c r="H294" s="44">
        <v>36.33</v>
      </c>
      <c r="I294" s="44">
        <v>0</v>
      </c>
      <c r="J294" s="44">
        <v>0</v>
      </c>
      <c r="K294" s="44">
        <v>15</v>
      </c>
      <c r="L294" s="44">
        <v>17</v>
      </c>
      <c r="M294" s="44">
        <v>56</v>
      </c>
      <c r="N294" s="44">
        <v>2020</v>
      </c>
      <c r="O294" s="45">
        <v>290</v>
      </c>
      <c r="Y294" s="16" t="s">
        <v>62</v>
      </c>
      <c r="Z294" s="14">
        <f>_xlfn.IFNA(VLOOKUP($Y294,Raw_data_Bowlers_2021!$A$2:$N$111,Z$2,FALSE),0)</f>
        <v>0</v>
      </c>
      <c r="AA294" s="14">
        <f>_xlfn.IFNA(VLOOKUP($Y294,Raw_data_Bowlers_2021!$A$2:$N$111,AA$2,FALSE),0)</f>
        <v>0</v>
      </c>
      <c r="AB294" s="14">
        <f>_xlfn.IFNA(VLOOKUP($Y294,Raw_data_Bowlers_2021!$A$2:$N$111,AB$2,FALSE),0)</f>
        <v>0</v>
      </c>
      <c r="AC294" s="14">
        <f>_xlfn.IFNA(VLOOKUP($Y294,Raw_data_Bowlers_2021!$A$2:$N$111,AC$2,FALSE),0)</f>
        <v>0</v>
      </c>
      <c r="AD294" s="14">
        <f>_xlfn.IFNA(VLOOKUP($Y294,Raw_data_Bowlers_2021!$A$2:$N$111,AD$2,FALSE),0)</f>
        <v>0</v>
      </c>
      <c r="AE294" s="14">
        <f>_xlfn.IFNA(VLOOKUP($Y294,Raw_data_Bowlers_2021!$A$2:$N$111,AE$2,FALSE),0)</f>
        <v>0</v>
      </c>
      <c r="AF294" s="14">
        <f>_xlfn.IFNA(VLOOKUP($Y294,Raw_data_Bowlers_2021!$A$2:$N$111,AF$2,FALSE),0)</f>
        <v>0</v>
      </c>
      <c r="AG294" s="14">
        <f>_xlfn.IFNA(VLOOKUP($Y294,Raw_data_Bowlers_2021!$A$2:$N$111,AG$2,FALSE),0)</f>
        <v>0</v>
      </c>
      <c r="AH294" s="14">
        <f>_xlfn.IFNA(VLOOKUP($Y294,Raw_data_Bowlers_2021!$A$2:$N$111,AH$2,FALSE),0)</f>
        <v>0</v>
      </c>
      <c r="AI294" s="14">
        <f>_xlfn.IFNA(VLOOKUP($Y294,Raw_data_Bowlers_2021!$A$2:$N$111,AI$2,FALSE),0)</f>
        <v>0</v>
      </c>
      <c r="AJ294" s="14">
        <f>_xlfn.IFNA(VLOOKUP($Y294,Raw_data_Bowlers_2021!$A$2:$N$111,AJ$2,FALSE),0)</f>
        <v>0</v>
      </c>
      <c r="AK294" s="14">
        <f>_xlfn.IFNA(VLOOKUP($Y294,Raw_data_Bowlers_2021!$A$2:$N$111,AK$2,FALSE),0)</f>
        <v>0</v>
      </c>
      <c r="AL294" s="14">
        <f>_xlfn.IFNA(VLOOKUP($Y294,Raw_data_Bowlers_2021!$A$2:$N$111,AL$2,FALSE),0)</f>
        <v>0</v>
      </c>
      <c r="AM294" s="16">
        <v>2020</v>
      </c>
      <c r="AN294" s="14">
        <f t="shared" si="4"/>
        <v>291</v>
      </c>
    </row>
    <row r="295" spans="1:40" x14ac:dyDescent="0.25">
      <c r="A295" s="43" t="s">
        <v>62</v>
      </c>
      <c r="B295" s="44">
        <v>0</v>
      </c>
      <c r="C295" s="44">
        <v>0</v>
      </c>
      <c r="D295" s="44">
        <v>0</v>
      </c>
      <c r="E295" s="44">
        <v>0</v>
      </c>
      <c r="F295" s="44">
        <v>0</v>
      </c>
      <c r="G295" s="44">
        <v>0</v>
      </c>
      <c r="H295" s="44">
        <v>0</v>
      </c>
      <c r="I295" s="44">
        <v>0</v>
      </c>
      <c r="J295" s="44">
        <v>0</v>
      </c>
      <c r="K295" s="44">
        <v>0</v>
      </c>
      <c r="L295" s="44">
        <v>0</v>
      </c>
      <c r="M295" s="44">
        <v>0</v>
      </c>
      <c r="N295" s="44">
        <v>2020</v>
      </c>
      <c r="O295" s="45">
        <v>291</v>
      </c>
      <c r="Y295" s="13" t="s">
        <v>181</v>
      </c>
      <c r="Z295" s="14">
        <f>_xlfn.IFNA(VLOOKUP($Y295,Raw_data_Bowlers_2021!$A$2:$N$111,Z$2,FALSE),0)</f>
        <v>14</v>
      </c>
      <c r="AA295" s="14">
        <f>_xlfn.IFNA(VLOOKUP($Y295,Raw_data_Bowlers_2021!$A$2:$N$111,AA$2,FALSE),0)</f>
        <v>56</v>
      </c>
      <c r="AB295" s="14">
        <f>_xlfn.IFNA(VLOOKUP($Y295,Raw_data_Bowlers_2021!$A$2:$N$111,AB$2,FALSE),0)</f>
        <v>375</v>
      </c>
      <c r="AC295" s="14">
        <f>_xlfn.IFNA(VLOOKUP($Y295,Raw_data_Bowlers_2021!$A$2:$N$111,AC$2,FALSE),0)</f>
        <v>18</v>
      </c>
      <c r="AD295" s="14">
        <f>_xlfn.IFNA(VLOOKUP($Y295,Raw_data_Bowlers_2021!$A$2:$N$111,AD$2,FALSE),0)</f>
        <v>6.7</v>
      </c>
      <c r="AE295" s="14">
        <f>_xlfn.IFNA(VLOOKUP($Y295,Raw_data_Bowlers_2021!$A$2:$N$111,AE$2,FALSE),0)</f>
        <v>20.83</v>
      </c>
      <c r="AF295" s="14">
        <f>_xlfn.IFNA(VLOOKUP($Y295,Raw_data_Bowlers_2021!$A$2:$N$111,AF$2,FALSE),0)</f>
        <v>18.670000000000002</v>
      </c>
      <c r="AG295" s="14">
        <f>_xlfn.IFNA(VLOOKUP($Y295,Raw_data_Bowlers_2021!$A$2:$N$111,AG$2,FALSE),0)</f>
        <v>0</v>
      </c>
      <c r="AH295" s="14">
        <f>_xlfn.IFNA(VLOOKUP($Y295,Raw_data_Bowlers_2021!$A$2:$N$111,AH$2,FALSE),0)</f>
        <v>0</v>
      </c>
      <c r="AI295" s="14">
        <f>_xlfn.IFNA(VLOOKUP($Y295,Raw_data_Bowlers_2021!$A$2:$N$111,AI$2,FALSE),0)</f>
        <v>13210</v>
      </c>
      <c r="AJ295" s="14">
        <f>_xlfn.IFNA(VLOOKUP($Y295,Raw_data_Bowlers_2021!$A$2:$N$111,AJ$2,FALSE),0)</f>
        <v>32</v>
      </c>
      <c r="AK295" s="14">
        <f>_xlfn.IFNA(VLOOKUP($Y295,Raw_data_Bowlers_2021!$A$2:$N$111,AK$2,FALSE),0)</f>
        <v>9</v>
      </c>
      <c r="AL295" s="14">
        <f>_xlfn.IFNA(VLOOKUP($Y295,Raw_data_Bowlers_2021!$A$2:$N$111,AL$2,FALSE),0)</f>
        <v>130</v>
      </c>
      <c r="AM295" s="13">
        <v>2020</v>
      </c>
      <c r="AN295" s="14">
        <f t="shared" si="4"/>
        <v>292</v>
      </c>
    </row>
    <row r="296" spans="1:40" x14ac:dyDescent="0.25">
      <c r="A296" s="43" t="s">
        <v>181</v>
      </c>
      <c r="B296" s="44">
        <v>16</v>
      </c>
      <c r="C296" s="44">
        <v>64</v>
      </c>
      <c r="D296" s="44">
        <v>344</v>
      </c>
      <c r="E296" s="44">
        <v>20</v>
      </c>
      <c r="F296" s="44">
        <v>5.38</v>
      </c>
      <c r="G296" s="44">
        <v>17.2</v>
      </c>
      <c r="H296" s="44">
        <v>19.2</v>
      </c>
      <c r="I296" s="44">
        <v>0</v>
      </c>
      <c r="J296" s="44">
        <v>0</v>
      </c>
      <c r="K296" s="44">
        <v>17</v>
      </c>
      <c r="L296" s="44">
        <v>10</v>
      </c>
      <c r="M296" s="44">
        <v>168</v>
      </c>
      <c r="N296" s="44">
        <v>2020</v>
      </c>
      <c r="O296" s="45">
        <v>292</v>
      </c>
      <c r="Y296" s="16" t="s">
        <v>116</v>
      </c>
      <c r="Z296" s="14">
        <f>_xlfn.IFNA(VLOOKUP($Y296,Raw_data_Bowlers_2021!$A$2:$N$111,Z$2,FALSE),0)</f>
        <v>9</v>
      </c>
      <c r="AA296" s="14">
        <f>_xlfn.IFNA(VLOOKUP($Y296,Raw_data_Bowlers_2021!$A$2:$N$111,AA$2,FALSE),0)</f>
        <v>36</v>
      </c>
      <c r="AB296" s="14">
        <f>_xlfn.IFNA(VLOOKUP($Y296,Raw_data_Bowlers_2021!$A$2:$N$111,AB$2,FALSE),0)</f>
        <v>230</v>
      </c>
      <c r="AC296" s="14">
        <f>_xlfn.IFNA(VLOOKUP($Y296,Raw_data_Bowlers_2021!$A$2:$N$111,AC$2,FALSE),0)</f>
        <v>12</v>
      </c>
      <c r="AD296" s="14">
        <f>_xlfn.IFNA(VLOOKUP($Y296,Raw_data_Bowlers_2021!$A$2:$N$111,AD$2,FALSE),0)</f>
        <v>6.39</v>
      </c>
      <c r="AE296" s="14">
        <f>_xlfn.IFNA(VLOOKUP($Y296,Raw_data_Bowlers_2021!$A$2:$N$111,AE$2,FALSE),0)</f>
        <v>19.170000000000002</v>
      </c>
      <c r="AF296" s="14">
        <f>_xlfn.IFNA(VLOOKUP($Y296,Raw_data_Bowlers_2021!$A$2:$N$111,AF$2,FALSE),0)</f>
        <v>18</v>
      </c>
      <c r="AG296" s="14">
        <f>_xlfn.IFNA(VLOOKUP($Y296,Raw_data_Bowlers_2021!$A$2:$N$111,AG$2,FALSE),0)</f>
        <v>0</v>
      </c>
      <c r="AH296" s="14">
        <f>_xlfn.IFNA(VLOOKUP($Y296,Raw_data_Bowlers_2021!$A$2:$N$111,AH$2,FALSE),0)</f>
        <v>0</v>
      </c>
      <c r="AI296" s="14">
        <f>_xlfn.IFNA(VLOOKUP($Y296,Raw_data_Bowlers_2021!$A$2:$N$111,AI$2,FALSE),0)</f>
        <v>45352</v>
      </c>
      <c r="AJ296" s="14">
        <f>_xlfn.IFNA(VLOOKUP($Y296,Raw_data_Bowlers_2021!$A$2:$N$111,AJ$2,FALSE),0)</f>
        <v>17</v>
      </c>
      <c r="AK296" s="14">
        <f>_xlfn.IFNA(VLOOKUP($Y296,Raw_data_Bowlers_2021!$A$2:$N$111,AK$2,FALSE),0)</f>
        <v>7</v>
      </c>
      <c r="AL296" s="14">
        <f>_xlfn.IFNA(VLOOKUP($Y296,Raw_data_Bowlers_2021!$A$2:$N$111,AL$2,FALSE),0)</f>
        <v>87</v>
      </c>
      <c r="AM296" s="16">
        <v>2020</v>
      </c>
      <c r="AN296" s="14">
        <f t="shared" si="4"/>
        <v>293</v>
      </c>
    </row>
    <row r="297" spans="1:40" x14ac:dyDescent="0.25">
      <c r="A297" s="43" t="s">
        <v>116</v>
      </c>
      <c r="B297" s="44">
        <v>14</v>
      </c>
      <c r="C297" s="44">
        <v>51</v>
      </c>
      <c r="D297" s="44">
        <v>376</v>
      </c>
      <c r="E297" s="44">
        <v>12</v>
      </c>
      <c r="F297" s="44">
        <v>7.37</v>
      </c>
      <c r="G297" s="44">
        <v>31.33</v>
      </c>
      <c r="H297" s="44">
        <v>25.5</v>
      </c>
      <c r="I297" s="44">
        <v>0</v>
      </c>
      <c r="J297" s="44">
        <v>0</v>
      </c>
      <c r="K297" s="44">
        <v>25</v>
      </c>
      <c r="L297" s="44">
        <v>17</v>
      </c>
      <c r="M297" s="44">
        <v>122</v>
      </c>
      <c r="N297" s="44">
        <v>2020</v>
      </c>
      <c r="O297" s="45">
        <v>293</v>
      </c>
      <c r="Y297" s="13" t="s">
        <v>92</v>
      </c>
      <c r="Z297" s="14">
        <f>_xlfn.IFNA(VLOOKUP($Y297,Raw_data_Bowlers_2021!$A$2:$N$111,Z$2,FALSE),0)</f>
        <v>11</v>
      </c>
      <c r="AA297" s="14">
        <f>_xlfn.IFNA(VLOOKUP($Y297,Raw_data_Bowlers_2021!$A$2:$N$111,AA$2,FALSE),0)</f>
        <v>43</v>
      </c>
      <c r="AB297" s="14">
        <f>_xlfn.IFNA(VLOOKUP($Y297,Raw_data_Bowlers_2021!$A$2:$N$111,AB$2,FALSE),0)</f>
        <v>318</v>
      </c>
      <c r="AC297" s="14">
        <f>_xlfn.IFNA(VLOOKUP($Y297,Raw_data_Bowlers_2021!$A$2:$N$111,AC$2,FALSE),0)</f>
        <v>13</v>
      </c>
      <c r="AD297" s="14">
        <f>_xlfn.IFNA(VLOOKUP($Y297,Raw_data_Bowlers_2021!$A$2:$N$111,AD$2,FALSE),0)</f>
        <v>7.4</v>
      </c>
      <c r="AE297" s="14">
        <f>_xlfn.IFNA(VLOOKUP($Y297,Raw_data_Bowlers_2021!$A$2:$N$111,AE$2,FALSE),0)</f>
        <v>24.46</v>
      </c>
      <c r="AF297" s="14">
        <f>_xlfn.IFNA(VLOOKUP($Y297,Raw_data_Bowlers_2021!$A$2:$N$111,AF$2,FALSE),0)</f>
        <v>19.850000000000001</v>
      </c>
      <c r="AG297" s="14">
        <f>_xlfn.IFNA(VLOOKUP($Y297,Raw_data_Bowlers_2021!$A$2:$N$111,AG$2,FALSE),0)</f>
        <v>1</v>
      </c>
      <c r="AH297" s="14">
        <f>_xlfn.IFNA(VLOOKUP($Y297,Raw_data_Bowlers_2021!$A$2:$N$111,AH$2,FALSE),0)</f>
        <v>0</v>
      </c>
      <c r="AI297" s="14">
        <f>_xlfn.IFNA(VLOOKUP($Y297,Raw_data_Bowlers_2021!$A$2:$N$111,AI$2,FALSE),0)</f>
        <v>46478</v>
      </c>
      <c r="AJ297" s="14">
        <f>_xlfn.IFNA(VLOOKUP($Y297,Raw_data_Bowlers_2021!$A$2:$N$111,AJ$2,FALSE),0)</f>
        <v>17</v>
      </c>
      <c r="AK297" s="14">
        <f>_xlfn.IFNA(VLOOKUP($Y297,Raw_data_Bowlers_2021!$A$2:$N$111,AK$2,FALSE),0)</f>
        <v>15</v>
      </c>
      <c r="AL297" s="14">
        <f>_xlfn.IFNA(VLOOKUP($Y297,Raw_data_Bowlers_2021!$A$2:$N$111,AL$2,FALSE),0)</f>
        <v>93</v>
      </c>
      <c r="AM297" s="13">
        <v>2020</v>
      </c>
      <c r="AN297" s="14">
        <f t="shared" si="4"/>
        <v>294</v>
      </c>
    </row>
    <row r="298" spans="1:40" x14ac:dyDescent="0.25">
      <c r="A298" s="43" t="s">
        <v>92</v>
      </c>
      <c r="B298" s="44">
        <v>15</v>
      </c>
      <c r="C298" s="44">
        <v>53</v>
      </c>
      <c r="D298" s="44">
        <v>433</v>
      </c>
      <c r="E298" s="44">
        <v>15</v>
      </c>
      <c r="F298" s="44">
        <v>8.17</v>
      </c>
      <c r="G298" s="44">
        <v>28.87</v>
      </c>
      <c r="H298" s="44">
        <v>21.2</v>
      </c>
      <c r="I298" s="44">
        <v>0</v>
      </c>
      <c r="J298" s="44">
        <v>0</v>
      </c>
      <c r="K298" s="44">
        <v>30</v>
      </c>
      <c r="L298" s="44">
        <v>19</v>
      </c>
      <c r="M298" s="44">
        <v>104</v>
      </c>
      <c r="N298" s="44">
        <v>2020</v>
      </c>
      <c r="O298" s="45">
        <v>294</v>
      </c>
      <c r="Y298" s="16" t="s">
        <v>18</v>
      </c>
      <c r="Z298" s="14">
        <f>_xlfn.IFNA(VLOOKUP($Y298,Raw_data_Bowlers_2021!$A$2:$N$111,Z$2,FALSE),0)</f>
        <v>0</v>
      </c>
      <c r="AA298" s="14">
        <f>_xlfn.IFNA(VLOOKUP($Y298,Raw_data_Bowlers_2021!$A$2:$N$111,AA$2,FALSE),0)</f>
        <v>0</v>
      </c>
      <c r="AB298" s="14">
        <f>_xlfn.IFNA(VLOOKUP($Y298,Raw_data_Bowlers_2021!$A$2:$N$111,AB$2,FALSE),0)</f>
        <v>0</v>
      </c>
      <c r="AC298" s="14">
        <f>_xlfn.IFNA(VLOOKUP($Y298,Raw_data_Bowlers_2021!$A$2:$N$111,AC$2,FALSE),0)</f>
        <v>0</v>
      </c>
      <c r="AD298" s="14">
        <f>_xlfn.IFNA(VLOOKUP($Y298,Raw_data_Bowlers_2021!$A$2:$N$111,AD$2,FALSE),0)</f>
        <v>0</v>
      </c>
      <c r="AE298" s="14">
        <f>_xlfn.IFNA(VLOOKUP($Y298,Raw_data_Bowlers_2021!$A$2:$N$111,AE$2,FALSE),0)</f>
        <v>0</v>
      </c>
      <c r="AF298" s="14">
        <f>_xlfn.IFNA(VLOOKUP($Y298,Raw_data_Bowlers_2021!$A$2:$N$111,AF$2,FALSE),0)</f>
        <v>0</v>
      </c>
      <c r="AG298" s="14">
        <f>_xlfn.IFNA(VLOOKUP($Y298,Raw_data_Bowlers_2021!$A$2:$N$111,AG$2,FALSE),0)</f>
        <v>0</v>
      </c>
      <c r="AH298" s="14">
        <f>_xlfn.IFNA(VLOOKUP($Y298,Raw_data_Bowlers_2021!$A$2:$N$111,AH$2,FALSE),0)</f>
        <v>0</v>
      </c>
      <c r="AI298" s="14">
        <f>_xlfn.IFNA(VLOOKUP($Y298,Raw_data_Bowlers_2021!$A$2:$N$111,AI$2,FALSE),0)</f>
        <v>0</v>
      </c>
      <c r="AJ298" s="14">
        <f>_xlfn.IFNA(VLOOKUP($Y298,Raw_data_Bowlers_2021!$A$2:$N$111,AJ$2,FALSE),0)</f>
        <v>0</v>
      </c>
      <c r="AK298" s="14">
        <f>_xlfn.IFNA(VLOOKUP($Y298,Raw_data_Bowlers_2021!$A$2:$N$111,AK$2,FALSE),0)</f>
        <v>0</v>
      </c>
      <c r="AL298" s="14">
        <f>_xlfn.IFNA(VLOOKUP($Y298,Raw_data_Bowlers_2021!$A$2:$N$111,AL$2,FALSE),0)</f>
        <v>0</v>
      </c>
      <c r="AM298" s="16">
        <v>2020</v>
      </c>
      <c r="AN298" s="14">
        <f t="shared" si="4"/>
        <v>295</v>
      </c>
    </row>
    <row r="299" spans="1:40" x14ac:dyDescent="0.25">
      <c r="A299" s="43" t="s">
        <v>18</v>
      </c>
      <c r="B299" s="44">
        <v>0</v>
      </c>
      <c r="C299" s="44">
        <v>0</v>
      </c>
      <c r="D299" s="44">
        <v>0</v>
      </c>
      <c r="E299" s="44">
        <v>0</v>
      </c>
      <c r="F299" s="44">
        <v>0</v>
      </c>
      <c r="G299" s="44">
        <v>0</v>
      </c>
      <c r="H299" s="44">
        <v>0</v>
      </c>
      <c r="I299" s="44">
        <v>0</v>
      </c>
      <c r="J299" s="44">
        <v>0</v>
      </c>
      <c r="K299" s="44">
        <v>0</v>
      </c>
      <c r="L299" s="44">
        <v>0</v>
      </c>
      <c r="M299" s="44">
        <v>0</v>
      </c>
      <c r="N299" s="44">
        <v>2020</v>
      </c>
      <c r="O299" s="45">
        <v>295</v>
      </c>
      <c r="Y299" s="13" t="s">
        <v>93</v>
      </c>
      <c r="Z299" s="14">
        <f>_xlfn.IFNA(VLOOKUP($Y299,Raw_data_Bowlers_2021!$A$2:$N$111,Z$2,FALSE),0)</f>
        <v>2</v>
      </c>
      <c r="AA299" s="14">
        <f>_xlfn.IFNA(VLOOKUP($Y299,Raw_data_Bowlers_2021!$A$2:$N$111,AA$2,FALSE),0)</f>
        <v>1.1000000000000001</v>
      </c>
      <c r="AB299" s="14">
        <f>_xlfn.IFNA(VLOOKUP($Y299,Raw_data_Bowlers_2021!$A$2:$N$111,AB$2,FALSE),0)</f>
        <v>13</v>
      </c>
      <c r="AC299" s="14">
        <f>_xlfn.IFNA(VLOOKUP($Y299,Raw_data_Bowlers_2021!$A$2:$N$111,AC$2,FALSE),0)</f>
        <v>0</v>
      </c>
      <c r="AD299" s="14">
        <f>_xlfn.IFNA(VLOOKUP($Y299,Raw_data_Bowlers_2021!$A$2:$N$111,AD$2,FALSE),0)</f>
        <v>11.14</v>
      </c>
      <c r="AE299" s="14">
        <f>_xlfn.IFNA(VLOOKUP($Y299,Raw_data_Bowlers_2021!$A$2:$N$111,AE$2,FALSE),0)</f>
        <v>0</v>
      </c>
      <c r="AF299" s="14">
        <f>_xlfn.IFNA(VLOOKUP($Y299,Raw_data_Bowlers_2021!$A$2:$N$111,AF$2,FALSE),0)</f>
        <v>0</v>
      </c>
      <c r="AG299" s="14">
        <f>_xlfn.IFNA(VLOOKUP($Y299,Raw_data_Bowlers_2021!$A$2:$N$111,AG$2,FALSE),0)</f>
        <v>0</v>
      </c>
      <c r="AH299" s="14">
        <f>_xlfn.IFNA(VLOOKUP($Y299,Raw_data_Bowlers_2021!$A$2:$N$111,AH$2,FALSE),0)</f>
        <v>0</v>
      </c>
      <c r="AI299" s="14" t="str">
        <f>_xlfn.IFNA(VLOOKUP($Y299,Raw_data_Bowlers_2021!$A$2:$N$111,AI$2,FALSE),0)</f>
        <v>0/4</v>
      </c>
      <c r="AJ299" s="14">
        <f>_xlfn.IFNA(VLOOKUP($Y299,Raw_data_Bowlers_2021!$A$2:$N$111,AJ$2,FALSE),0)</f>
        <v>2</v>
      </c>
      <c r="AK299" s="14">
        <f>_xlfn.IFNA(VLOOKUP($Y299,Raw_data_Bowlers_2021!$A$2:$N$111,AK$2,FALSE),0)</f>
        <v>0</v>
      </c>
      <c r="AL299" s="14">
        <f>_xlfn.IFNA(VLOOKUP($Y299,Raw_data_Bowlers_2021!$A$2:$N$111,AL$2,FALSE),0)</f>
        <v>0</v>
      </c>
      <c r="AM299" s="13">
        <v>2020</v>
      </c>
      <c r="AN299" s="14">
        <f t="shared" si="4"/>
        <v>296</v>
      </c>
    </row>
    <row r="300" spans="1:40" x14ac:dyDescent="0.25">
      <c r="A300" s="43" t="s">
        <v>93</v>
      </c>
      <c r="B300" s="44">
        <v>0</v>
      </c>
      <c r="C300" s="44">
        <v>0</v>
      </c>
      <c r="D300" s="44">
        <v>0</v>
      </c>
      <c r="E300" s="44">
        <v>0</v>
      </c>
      <c r="F300" s="44">
        <v>0</v>
      </c>
      <c r="G300" s="44">
        <v>0</v>
      </c>
      <c r="H300" s="44">
        <v>0</v>
      </c>
      <c r="I300" s="44">
        <v>0</v>
      </c>
      <c r="J300" s="44">
        <v>0</v>
      </c>
      <c r="K300" s="44">
        <v>0</v>
      </c>
      <c r="L300" s="44">
        <v>0</v>
      </c>
      <c r="M300" s="44">
        <v>0</v>
      </c>
      <c r="N300" s="44">
        <v>2020</v>
      </c>
      <c r="O300" s="45">
        <v>296</v>
      </c>
      <c r="Y300" s="16" t="s">
        <v>63</v>
      </c>
      <c r="Z300" s="14">
        <f>_xlfn.IFNA(VLOOKUP($Y300,Raw_data_Bowlers_2021!$A$2:$N$111,Z$2,FALSE),0)</f>
        <v>0</v>
      </c>
      <c r="AA300" s="14">
        <f>_xlfn.IFNA(VLOOKUP($Y300,Raw_data_Bowlers_2021!$A$2:$N$111,AA$2,FALSE),0)</f>
        <v>0</v>
      </c>
      <c r="AB300" s="14">
        <f>_xlfn.IFNA(VLOOKUP($Y300,Raw_data_Bowlers_2021!$A$2:$N$111,AB$2,FALSE),0)</f>
        <v>0</v>
      </c>
      <c r="AC300" s="14">
        <f>_xlfn.IFNA(VLOOKUP($Y300,Raw_data_Bowlers_2021!$A$2:$N$111,AC$2,FALSE),0)</f>
        <v>0</v>
      </c>
      <c r="AD300" s="14">
        <f>_xlfn.IFNA(VLOOKUP($Y300,Raw_data_Bowlers_2021!$A$2:$N$111,AD$2,FALSE),0)</f>
        <v>0</v>
      </c>
      <c r="AE300" s="14">
        <f>_xlfn.IFNA(VLOOKUP($Y300,Raw_data_Bowlers_2021!$A$2:$N$111,AE$2,FALSE),0)</f>
        <v>0</v>
      </c>
      <c r="AF300" s="14">
        <f>_xlfn.IFNA(VLOOKUP($Y300,Raw_data_Bowlers_2021!$A$2:$N$111,AF$2,FALSE),0)</f>
        <v>0</v>
      </c>
      <c r="AG300" s="14">
        <f>_xlfn.IFNA(VLOOKUP($Y300,Raw_data_Bowlers_2021!$A$2:$N$111,AG$2,FALSE),0)</f>
        <v>0</v>
      </c>
      <c r="AH300" s="14">
        <f>_xlfn.IFNA(VLOOKUP($Y300,Raw_data_Bowlers_2021!$A$2:$N$111,AH$2,FALSE),0)</f>
        <v>0</v>
      </c>
      <c r="AI300" s="14">
        <f>_xlfn.IFNA(VLOOKUP($Y300,Raw_data_Bowlers_2021!$A$2:$N$111,AI$2,FALSE),0)</f>
        <v>0</v>
      </c>
      <c r="AJ300" s="14">
        <f>_xlfn.IFNA(VLOOKUP($Y300,Raw_data_Bowlers_2021!$A$2:$N$111,AJ$2,FALSE),0)</f>
        <v>0</v>
      </c>
      <c r="AK300" s="14">
        <f>_xlfn.IFNA(VLOOKUP($Y300,Raw_data_Bowlers_2021!$A$2:$N$111,AK$2,FALSE),0)</f>
        <v>0</v>
      </c>
      <c r="AL300" s="14">
        <f>_xlfn.IFNA(VLOOKUP($Y300,Raw_data_Bowlers_2021!$A$2:$N$111,AL$2,FALSE),0)</f>
        <v>0</v>
      </c>
      <c r="AM300" s="16">
        <v>2020</v>
      </c>
      <c r="AN300" s="14">
        <f t="shared" si="4"/>
        <v>297</v>
      </c>
    </row>
    <row r="301" spans="1:40" x14ac:dyDescent="0.25">
      <c r="A301" s="43" t="s">
        <v>63</v>
      </c>
      <c r="B301" s="44">
        <v>0</v>
      </c>
      <c r="C301" s="44">
        <v>0</v>
      </c>
      <c r="D301" s="44">
        <v>0</v>
      </c>
      <c r="E301" s="44">
        <v>0</v>
      </c>
      <c r="F301" s="44">
        <v>0</v>
      </c>
      <c r="G301" s="44">
        <v>0</v>
      </c>
      <c r="H301" s="44">
        <v>0</v>
      </c>
      <c r="I301" s="44">
        <v>0</v>
      </c>
      <c r="J301" s="44">
        <v>0</v>
      </c>
      <c r="K301" s="44">
        <v>0</v>
      </c>
      <c r="L301" s="44">
        <v>0</v>
      </c>
      <c r="M301" s="44">
        <v>0</v>
      </c>
      <c r="N301" s="44">
        <v>2020</v>
      </c>
      <c r="O301" s="45">
        <v>297</v>
      </c>
      <c r="Y301" s="13" t="s">
        <v>37</v>
      </c>
      <c r="Z301" s="14">
        <f>_xlfn.IFNA(VLOOKUP($Y301,Raw_data_Bowlers_2021!$A$2:$N$111,Z$2,FALSE),0)</f>
        <v>0</v>
      </c>
      <c r="AA301" s="14">
        <f>_xlfn.IFNA(VLOOKUP($Y301,Raw_data_Bowlers_2021!$A$2:$N$111,AA$2,FALSE),0)</f>
        <v>0</v>
      </c>
      <c r="AB301" s="14">
        <f>_xlfn.IFNA(VLOOKUP($Y301,Raw_data_Bowlers_2021!$A$2:$N$111,AB$2,FALSE),0)</f>
        <v>0</v>
      </c>
      <c r="AC301" s="14">
        <f>_xlfn.IFNA(VLOOKUP($Y301,Raw_data_Bowlers_2021!$A$2:$N$111,AC$2,FALSE),0)</f>
        <v>0</v>
      </c>
      <c r="AD301" s="14">
        <f>_xlfn.IFNA(VLOOKUP($Y301,Raw_data_Bowlers_2021!$A$2:$N$111,AD$2,FALSE),0)</f>
        <v>0</v>
      </c>
      <c r="AE301" s="14">
        <f>_xlfn.IFNA(VLOOKUP($Y301,Raw_data_Bowlers_2021!$A$2:$N$111,AE$2,FALSE),0)</f>
        <v>0</v>
      </c>
      <c r="AF301" s="14">
        <f>_xlfn.IFNA(VLOOKUP($Y301,Raw_data_Bowlers_2021!$A$2:$N$111,AF$2,FALSE),0)</f>
        <v>0</v>
      </c>
      <c r="AG301" s="14">
        <f>_xlfn.IFNA(VLOOKUP($Y301,Raw_data_Bowlers_2021!$A$2:$N$111,AG$2,FALSE),0)</f>
        <v>0</v>
      </c>
      <c r="AH301" s="14">
        <f>_xlfn.IFNA(VLOOKUP($Y301,Raw_data_Bowlers_2021!$A$2:$N$111,AH$2,FALSE),0)</f>
        <v>0</v>
      </c>
      <c r="AI301" s="14">
        <f>_xlfn.IFNA(VLOOKUP($Y301,Raw_data_Bowlers_2021!$A$2:$N$111,AI$2,FALSE),0)</f>
        <v>0</v>
      </c>
      <c r="AJ301" s="14">
        <f>_xlfn.IFNA(VLOOKUP($Y301,Raw_data_Bowlers_2021!$A$2:$N$111,AJ$2,FALSE),0)</f>
        <v>0</v>
      </c>
      <c r="AK301" s="14">
        <f>_xlfn.IFNA(VLOOKUP($Y301,Raw_data_Bowlers_2021!$A$2:$N$111,AK$2,FALSE),0)</f>
        <v>0</v>
      </c>
      <c r="AL301" s="14">
        <f>_xlfn.IFNA(VLOOKUP($Y301,Raw_data_Bowlers_2021!$A$2:$N$111,AL$2,FALSE),0)</f>
        <v>0</v>
      </c>
      <c r="AM301" s="13">
        <v>2020</v>
      </c>
      <c r="AN301" s="14">
        <f t="shared" si="4"/>
        <v>298</v>
      </c>
    </row>
    <row r="302" spans="1:40" x14ac:dyDescent="0.25">
      <c r="A302" s="43" t="s">
        <v>37</v>
      </c>
      <c r="B302" s="44">
        <v>0</v>
      </c>
      <c r="C302" s="44">
        <v>0</v>
      </c>
      <c r="D302" s="44">
        <v>0</v>
      </c>
      <c r="E302" s="44">
        <v>0</v>
      </c>
      <c r="F302" s="44">
        <v>0</v>
      </c>
      <c r="G302" s="44">
        <v>0</v>
      </c>
      <c r="H302" s="44">
        <v>0</v>
      </c>
      <c r="I302" s="44">
        <v>0</v>
      </c>
      <c r="J302" s="44">
        <v>0</v>
      </c>
      <c r="K302" s="44">
        <v>0</v>
      </c>
      <c r="L302" s="44">
        <v>0</v>
      </c>
      <c r="M302" s="44">
        <v>0</v>
      </c>
      <c r="N302" s="44">
        <v>2020</v>
      </c>
      <c r="O302" s="45">
        <v>298</v>
      </c>
      <c r="Y302" s="16" t="s">
        <v>19</v>
      </c>
      <c r="Z302" s="14">
        <f>_xlfn.IFNA(VLOOKUP($Y302,Raw_data_Bowlers_2021!$A$2:$N$111,Z$2,FALSE),0)</f>
        <v>0</v>
      </c>
      <c r="AA302" s="14">
        <f>_xlfn.IFNA(VLOOKUP($Y302,Raw_data_Bowlers_2021!$A$2:$N$111,AA$2,FALSE),0)</f>
        <v>0</v>
      </c>
      <c r="AB302" s="14">
        <f>_xlfn.IFNA(VLOOKUP($Y302,Raw_data_Bowlers_2021!$A$2:$N$111,AB$2,FALSE),0)</f>
        <v>0</v>
      </c>
      <c r="AC302" s="14">
        <f>_xlfn.IFNA(VLOOKUP($Y302,Raw_data_Bowlers_2021!$A$2:$N$111,AC$2,FALSE),0)</f>
        <v>0</v>
      </c>
      <c r="AD302" s="14">
        <f>_xlfn.IFNA(VLOOKUP($Y302,Raw_data_Bowlers_2021!$A$2:$N$111,AD$2,FALSE),0)</f>
        <v>0</v>
      </c>
      <c r="AE302" s="14">
        <f>_xlfn.IFNA(VLOOKUP($Y302,Raw_data_Bowlers_2021!$A$2:$N$111,AE$2,FALSE),0)</f>
        <v>0</v>
      </c>
      <c r="AF302" s="14">
        <f>_xlfn.IFNA(VLOOKUP($Y302,Raw_data_Bowlers_2021!$A$2:$N$111,AF$2,FALSE),0)</f>
        <v>0</v>
      </c>
      <c r="AG302" s="14">
        <f>_xlfn.IFNA(VLOOKUP($Y302,Raw_data_Bowlers_2021!$A$2:$N$111,AG$2,FALSE),0)</f>
        <v>0</v>
      </c>
      <c r="AH302" s="14">
        <f>_xlfn.IFNA(VLOOKUP($Y302,Raw_data_Bowlers_2021!$A$2:$N$111,AH$2,FALSE),0)</f>
        <v>0</v>
      </c>
      <c r="AI302" s="14">
        <f>_xlfn.IFNA(VLOOKUP($Y302,Raw_data_Bowlers_2021!$A$2:$N$111,AI$2,FALSE),0)</f>
        <v>0</v>
      </c>
      <c r="AJ302" s="14">
        <f>_xlfn.IFNA(VLOOKUP($Y302,Raw_data_Bowlers_2021!$A$2:$N$111,AJ$2,FALSE),0)</f>
        <v>0</v>
      </c>
      <c r="AK302" s="14">
        <f>_xlfn.IFNA(VLOOKUP($Y302,Raw_data_Bowlers_2021!$A$2:$N$111,AK$2,FALSE),0)</f>
        <v>0</v>
      </c>
      <c r="AL302" s="14">
        <f>_xlfn.IFNA(VLOOKUP($Y302,Raw_data_Bowlers_2021!$A$2:$N$111,AL$2,FALSE),0)</f>
        <v>0</v>
      </c>
      <c r="AM302" s="16">
        <v>2020</v>
      </c>
      <c r="AN302" s="14">
        <f t="shared" si="4"/>
        <v>299</v>
      </c>
    </row>
    <row r="303" spans="1:40" x14ac:dyDescent="0.25">
      <c r="A303" s="43" t="s">
        <v>19</v>
      </c>
      <c r="B303" s="44">
        <v>0</v>
      </c>
      <c r="C303" s="44">
        <v>0</v>
      </c>
      <c r="D303" s="44">
        <v>0</v>
      </c>
      <c r="E303" s="44">
        <v>0</v>
      </c>
      <c r="F303" s="44">
        <v>0</v>
      </c>
      <c r="G303" s="44">
        <v>0</v>
      </c>
      <c r="H303" s="44">
        <v>0</v>
      </c>
      <c r="I303" s="44">
        <v>0</v>
      </c>
      <c r="J303" s="44">
        <v>0</v>
      </c>
      <c r="K303" s="44">
        <v>0</v>
      </c>
      <c r="L303" s="44">
        <v>0</v>
      </c>
      <c r="M303" s="44">
        <v>0</v>
      </c>
      <c r="N303" s="44">
        <v>2020</v>
      </c>
      <c r="O303" s="45">
        <v>299</v>
      </c>
      <c r="Y303" s="13" t="s">
        <v>39</v>
      </c>
      <c r="Z303" s="14">
        <f>_xlfn.IFNA(VLOOKUP($Y303,Raw_data_Bowlers_2021!$A$2:$N$111,Z$2,FALSE),0)</f>
        <v>0</v>
      </c>
      <c r="AA303" s="14">
        <f>_xlfn.IFNA(VLOOKUP($Y303,Raw_data_Bowlers_2021!$A$2:$N$111,AA$2,FALSE),0)</f>
        <v>0</v>
      </c>
      <c r="AB303" s="14">
        <f>_xlfn.IFNA(VLOOKUP($Y303,Raw_data_Bowlers_2021!$A$2:$N$111,AB$2,FALSE),0)</f>
        <v>0</v>
      </c>
      <c r="AC303" s="14">
        <f>_xlfn.IFNA(VLOOKUP($Y303,Raw_data_Bowlers_2021!$A$2:$N$111,AC$2,FALSE),0)</f>
        <v>0</v>
      </c>
      <c r="AD303" s="14">
        <f>_xlfn.IFNA(VLOOKUP($Y303,Raw_data_Bowlers_2021!$A$2:$N$111,AD$2,FALSE),0)</f>
        <v>0</v>
      </c>
      <c r="AE303" s="14">
        <f>_xlfn.IFNA(VLOOKUP($Y303,Raw_data_Bowlers_2021!$A$2:$N$111,AE$2,FALSE),0)</f>
        <v>0</v>
      </c>
      <c r="AF303" s="14">
        <f>_xlfn.IFNA(VLOOKUP($Y303,Raw_data_Bowlers_2021!$A$2:$N$111,AF$2,FALSE),0)</f>
        <v>0</v>
      </c>
      <c r="AG303" s="14">
        <f>_xlfn.IFNA(VLOOKUP($Y303,Raw_data_Bowlers_2021!$A$2:$N$111,AG$2,FALSE),0)</f>
        <v>0</v>
      </c>
      <c r="AH303" s="14">
        <f>_xlfn.IFNA(VLOOKUP($Y303,Raw_data_Bowlers_2021!$A$2:$N$111,AH$2,FALSE),0)</f>
        <v>0</v>
      </c>
      <c r="AI303" s="14">
        <f>_xlfn.IFNA(VLOOKUP($Y303,Raw_data_Bowlers_2021!$A$2:$N$111,AI$2,FALSE),0)</f>
        <v>0</v>
      </c>
      <c r="AJ303" s="14">
        <f>_xlfn.IFNA(VLOOKUP($Y303,Raw_data_Bowlers_2021!$A$2:$N$111,AJ$2,FALSE),0)</f>
        <v>0</v>
      </c>
      <c r="AK303" s="14">
        <f>_xlfn.IFNA(VLOOKUP($Y303,Raw_data_Bowlers_2021!$A$2:$N$111,AK$2,FALSE),0)</f>
        <v>0</v>
      </c>
      <c r="AL303" s="14">
        <f>_xlfn.IFNA(VLOOKUP($Y303,Raw_data_Bowlers_2021!$A$2:$N$111,AL$2,FALSE),0)</f>
        <v>0</v>
      </c>
      <c r="AM303" s="13">
        <v>2020</v>
      </c>
      <c r="AN303" s="14">
        <f t="shared" si="4"/>
        <v>300</v>
      </c>
    </row>
    <row r="304" spans="1:40" x14ac:dyDescent="0.25">
      <c r="A304" s="43" t="s">
        <v>39</v>
      </c>
      <c r="B304" s="44">
        <v>0</v>
      </c>
      <c r="C304" s="44">
        <v>0</v>
      </c>
      <c r="D304" s="44">
        <v>0</v>
      </c>
      <c r="E304" s="44">
        <v>0</v>
      </c>
      <c r="F304" s="44">
        <v>0</v>
      </c>
      <c r="G304" s="44">
        <v>0</v>
      </c>
      <c r="H304" s="44">
        <v>0</v>
      </c>
      <c r="I304" s="44">
        <v>0</v>
      </c>
      <c r="J304" s="44">
        <v>0</v>
      </c>
      <c r="K304" s="44">
        <v>0</v>
      </c>
      <c r="L304" s="44">
        <v>0</v>
      </c>
      <c r="M304" s="44">
        <v>0</v>
      </c>
      <c r="N304" s="44">
        <v>2020</v>
      </c>
      <c r="O304" s="45">
        <v>300</v>
      </c>
      <c r="Y304" s="16" t="s">
        <v>142</v>
      </c>
      <c r="Z304" s="14">
        <f>_xlfn.IFNA(VLOOKUP($Y304,Raw_data_Bowlers_2021!$A$2:$N$111,Z$2,FALSE),0)</f>
        <v>4</v>
      </c>
      <c r="AA304" s="14">
        <f>_xlfn.IFNA(VLOOKUP($Y304,Raw_data_Bowlers_2021!$A$2:$N$111,AA$2,FALSE),0)</f>
        <v>5</v>
      </c>
      <c r="AB304" s="14">
        <f>_xlfn.IFNA(VLOOKUP($Y304,Raw_data_Bowlers_2021!$A$2:$N$111,AB$2,FALSE),0)</f>
        <v>49</v>
      </c>
      <c r="AC304" s="14">
        <f>_xlfn.IFNA(VLOOKUP($Y304,Raw_data_Bowlers_2021!$A$2:$N$111,AC$2,FALSE),0)</f>
        <v>0</v>
      </c>
      <c r="AD304" s="14">
        <f>_xlfn.IFNA(VLOOKUP($Y304,Raw_data_Bowlers_2021!$A$2:$N$111,AD$2,FALSE),0)</f>
        <v>9.8000000000000007</v>
      </c>
      <c r="AE304" s="14">
        <f>_xlfn.IFNA(VLOOKUP($Y304,Raw_data_Bowlers_2021!$A$2:$N$111,AE$2,FALSE),0)</f>
        <v>0</v>
      </c>
      <c r="AF304" s="14">
        <f>_xlfn.IFNA(VLOOKUP($Y304,Raw_data_Bowlers_2021!$A$2:$N$111,AF$2,FALSE),0)</f>
        <v>0</v>
      </c>
      <c r="AG304" s="14">
        <f>_xlfn.IFNA(VLOOKUP($Y304,Raw_data_Bowlers_2021!$A$2:$N$111,AG$2,FALSE),0)</f>
        <v>0</v>
      </c>
      <c r="AH304" s="14">
        <f>_xlfn.IFNA(VLOOKUP($Y304,Raw_data_Bowlers_2021!$A$2:$N$111,AH$2,FALSE),0)</f>
        <v>0</v>
      </c>
      <c r="AI304" s="14" t="str">
        <f>_xlfn.IFNA(VLOOKUP($Y304,Raw_data_Bowlers_2021!$A$2:$N$111,AI$2,FALSE),0)</f>
        <v>0/5</v>
      </c>
      <c r="AJ304" s="14">
        <f>_xlfn.IFNA(VLOOKUP($Y304,Raw_data_Bowlers_2021!$A$2:$N$111,AJ$2,FALSE),0)</f>
        <v>2</v>
      </c>
      <c r="AK304" s="14">
        <f>_xlfn.IFNA(VLOOKUP($Y304,Raw_data_Bowlers_2021!$A$2:$N$111,AK$2,FALSE),0)</f>
        <v>3</v>
      </c>
      <c r="AL304" s="14">
        <f>_xlfn.IFNA(VLOOKUP($Y304,Raw_data_Bowlers_2021!$A$2:$N$111,AL$2,FALSE),0)</f>
        <v>7</v>
      </c>
      <c r="AM304" s="16">
        <v>2020</v>
      </c>
      <c r="AN304" s="14">
        <f t="shared" si="4"/>
        <v>301</v>
      </c>
    </row>
    <row r="305" spans="1:40" x14ac:dyDescent="0.25">
      <c r="A305" s="43" t="s">
        <v>142</v>
      </c>
      <c r="B305" s="44">
        <v>5</v>
      </c>
      <c r="C305" s="44">
        <v>9</v>
      </c>
      <c r="D305" s="44">
        <v>73</v>
      </c>
      <c r="E305" s="44">
        <v>4</v>
      </c>
      <c r="F305" s="44">
        <v>8.11</v>
      </c>
      <c r="G305" s="44">
        <v>18.25</v>
      </c>
      <c r="H305" s="44">
        <v>13.5</v>
      </c>
      <c r="I305" s="44">
        <v>0</v>
      </c>
      <c r="J305" s="44">
        <v>0</v>
      </c>
      <c r="K305" s="44">
        <v>6</v>
      </c>
      <c r="L305" s="44">
        <v>2</v>
      </c>
      <c r="M305" s="44">
        <v>14</v>
      </c>
      <c r="N305" s="44">
        <v>2020</v>
      </c>
      <c r="O305" s="45">
        <v>301</v>
      </c>
      <c r="Y305" s="13" t="s">
        <v>143</v>
      </c>
      <c r="Z305" s="14">
        <f>_xlfn.IFNA(VLOOKUP($Y305,Raw_data_Bowlers_2021!$A$2:$N$111,Z$2,FALSE),0)</f>
        <v>3</v>
      </c>
      <c r="AA305" s="14">
        <f>_xlfn.IFNA(VLOOKUP($Y305,Raw_data_Bowlers_2021!$A$2:$N$111,AA$2,FALSE),0)</f>
        <v>7</v>
      </c>
      <c r="AB305" s="14">
        <f>_xlfn.IFNA(VLOOKUP($Y305,Raw_data_Bowlers_2021!$A$2:$N$111,AB$2,FALSE),0)</f>
        <v>84</v>
      </c>
      <c r="AC305" s="14">
        <f>_xlfn.IFNA(VLOOKUP($Y305,Raw_data_Bowlers_2021!$A$2:$N$111,AC$2,FALSE),0)</f>
        <v>0</v>
      </c>
      <c r="AD305" s="14">
        <f>_xlfn.IFNA(VLOOKUP($Y305,Raw_data_Bowlers_2021!$A$2:$N$111,AD$2,FALSE),0)</f>
        <v>12</v>
      </c>
      <c r="AE305" s="14">
        <f>_xlfn.IFNA(VLOOKUP($Y305,Raw_data_Bowlers_2021!$A$2:$N$111,AE$2,FALSE),0)</f>
        <v>0</v>
      </c>
      <c r="AF305" s="14">
        <f>_xlfn.IFNA(VLOOKUP($Y305,Raw_data_Bowlers_2021!$A$2:$N$111,AF$2,FALSE),0)</f>
        <v>0</v>
      </c>
      <c r="AG305" s="14">
        <f>_xlfn.IFNA(VLOOKUP($Y305,Raw_data_Bowlers_2021!$A$2:$N$111,AG$2,FALSE),0)</f>
        <v>0</v>
      </c>
      <c r="AH305" s="14">
        <f>_xlfn.IFNA(VLOOKUP($Y305,Raw_data_Bowlers_2021!$A$2:$N$111,AH$2,FALSE),0)</f>
        <v>0</v>
      </c>
      <c r="AI305" s="14" t="str">
        <f>_xlfn.IFNA(VLOOKUP($Y305,Raw_data_Bowlers_2021!$A$2:$N$111,AI$2,FALSE),0)</f>
        <v>0/9</v>
      </c>
      <c r="AJ305" s="14">
        <f>_xlfn.IFNA(VLOOKUP($Y305,Raw_data_Bowlers_2021!$A$2:$N$111,AJ$2,FALSE),0)</f>
        <v>7</v>
      </c>
      <c r="AK305" s="14">
        <f>_xlfn.IFNA(VLOOKUP($Y305,Raw_data_Bowlers_2021!$A$2:$N$111,AK$2,FALSE),0)</f>
        <v>6</v>
      </c>
      <c r="AL305" s="14">
        <f>_xlfn.IFNA(VLOOKUP($Y305,Raw_data_Bowlers_2021!$A$2:$N$111,AL$2,FALSE),0)</f>
        <v>11</v>
      </c>
      <c r="AM305" s="13">
        <v>2020</v>
      </c>
      <c r="AN305" s="14">
        <f t="shared" si="4"/>
        <v>302</v>
      </c>
    </row>
    <row r="306" spans="1:40" x14ac:dyDescent="0.25">
      <c r="A306" s="43" t="s">
        <v>143</v>
      </c>
      <c r="B306" s="44">
        <v>14</v>
      </c>
      <c r="C306" s="44">
        <v>50</v>
      </c>
      <c r="D306" s="44">
        <v>427</v>
      </c>
      <c r="E306" s="44">
        <v>10</v>
      </c>
      <c r="F306" s="44">
        <v>8.5399999999999991</v>
      </c>
      <c r="G306" s="44">
        <v>42.7</v>
      </c>
      <c r="H306" s="44">
        <v>30</v>
      </c>
      <c r="I306" s="44">
        <v>0</v>
      </c>
      <c r="J306" s="44">
        <v>0</v>
      </c>
      <c r="K306" s="44">
        <v>30</v>
      </c>
      <c r="L306" s="44">
        <v>19</v>
      </c>
      <c r="M306" s="44">
        <v>86</v>
      </c>
      <c r="N306" s="44">
        <v>2020</v>
      </c>
      <c r="O306" s="45">
        <v>302</v>
      </c>
      <c r="Y306" s="16" t="s">
        <v>183</v>
      </c>
      <c r="Z306" s="14">
        <f>_xlfn.IFNA(VLOOKUP($Y306,Raw_data_Bowlers_2021!$A$2:$N$111,Z$2,FALSE),0)</f>
        <v>1</v>
      </c>
      <c r="AA306" s="14">
        <f>_xlfn.IFNA(VLOOKUP($Y306,Raw_data_Bowlers_2021!$A$2:$N$111,AA$2,FALSE),0)</f>
        <v>4</v>
      </c>
      <c r="AB306" s="14">
        <f>_xlfn.IFNA(VLOOKUP($Y306,Raw_data_Bowlers_2021!$A$2:$N$111,AB$2,FALSE),0)</f>
        <v>36</v>
      </c>
      <c r="AC306" s="14">
        <f>_xlfn.IFNA(VLOOKUP($Y306,Raw_data_Bowlers_2021!$A$2:$N$111,AC$2,FALSE),0)</f>
        <v>1</v>
      </c>
      <c r="AD306" s="14">
        <f>_xlfn.IFNA(VLOOKUP($Y306,Raw_data_Bowlers_2021!$A$2:$N$111,AD$2,FALSE),0)</f>
        <v>9</v>
      </c>
      <c r="AE306" s="14">
        <f>_xlfn.IFNA(VLOOKUP($Y306,Raw_data_Bowlers_2021!$A$2:$N$111,AE$2,FALSE),0)</f>
        <v>36</v>
      </c>
      <c r="AF306" s="14">
        <f>_xlfn.IFNA(VLOOKUP($Y306,Raw_data_Bowlers_2021!$A$2:$N$111,AF$2,FALSE),0)</f>
        <v>24</v>
      </c>
      <c r="AG306" s="14">
        <f>_xlfn.IFNA(VLOOKUP($Y306,Raw_data_Bowlers_2021!$A$2:$N$111,AG$2,FALSE),0)</f>
        <v>0</v>
      </c>
      <c r="AH306" s="14">
        <f>_xlfn.IFNA(VLOOKUP($Y306,Raw_data_Bowlers_2021!$A$2:$N$111,AH$2,FALSE),0)</f>
        <v>0</v>
      </c>
      <c r="AI306" s="14">
        <f>_xlfn.IFNA(VLOOKUP($Y306,Raw_data_Bowlers_2021!$A$2:$N$111,AI$2,FALSE),0)</f>
        <v>13150</v>
      </c>
      <c r="AJ306" s="14">
        <f>_xlfn.IFNA(VLOOKUP($Y306,Raw_data_Bowlers_2021!$A$2:$N$111,AJ$2,FALSE),0)</f>
        <v>2</v>
      </c>
      <c r="AK306" s="14">
        <f>_xlfn.IFNA(VLOOKUP($Y306,Raw_data_Bowlers_2021!$A$2:$N$111,AK$2,FALSE),0)</f>
        <v>3</v>
      </c>
      <c r="AL306" s="14">
        <f>_xlfn.IFNA(VLOOKUP($Y306,Raw_data_Bowlers_2021!$A$2:$N$111,AL$2,FALSE),0)</f>
        <v>9</v>
      </c>
      <c r="AM306" s="16">
        <v>2020</v>
      </c>
      <c r="AN306" s="14">
        <f t="shared" si="4"/>
        <v>303</v>
      </c>
    </row>
    <row r="307" spans="1:40" x14ac:dyDescent="0.25">
      <c r="A307" s="43" t="s">
        <v>183</v>
      </c>
      <c r="B307" s="44">
        <v>7</v>
      </c>
      <c r="C307" s="44">
        <v>22</v>
      </c>
      <c r="D307" s="44">
        <v>178</v>
      </c>
      <c r="E307" s="44">
        <v>5</v>
      </c>
      <c r="F307" s="44">
        <v>8.09</v>
      </c>
      <c r="G307" s="44">
        <v>35.6</v>
      </c>
      <c r="H307" s="44">
        <v>26.4</v>
      </c>
      <c r="I307" s="44">
        <v>0</v>
      </c>
      <c r="J307" s="44">
        <v>0</v>
      </c>
      <c r="K307" s="44">
        <v>13</v>
      </c>
      <c r="L307" s="44">
        <v>4</v>
      </c>
      <c r="M307" s="44">
        <v>31</v>
      </c>
      <c r="N307" s="44">
        <v>2020</v>
      </c>
      <c r="O307" s="45">
        <v>303</v>
      </c>
      <c r="Y307" s="13" t="s">
        <v>94</v>
      </c>
      <c r="Z307" s="14">
        <f>_xlfn.IFNA(VLOOKUP($Y307,Raw_data_Bowlers_2021!$A$2:$N$111,Z$2,FALSE),0)</f>
        <v>0</v>
      </c>
      <c r="AA307" s="14">
        <f>_xlfn.IFNA(VLOOKUP($Y307,Raw_data_Bowlers_2021!$A$2:$N$111,AA$2,FALSE),0)</f>
        <v>0</v>
      </c>
      <c r="AB307" s="14">
        <f>_xlfn.IFNA(VLOOKUP($Y307,Raw_data_Bowlers_2021!$A$2:$N$111,AB$2,FALSE),0)</f>
        <v>0</v>
      </c>
      <c r="AC307" s="14">
        <f>_xlfn.IFNA(VLOOKUP($Y307,Raw_data_Bowlers_2021!$A$2:$N$111,AC$2,FALSE),0)</f>
        <v>0</v>
      </c>
      <c r="AD307" s="14">
        <f>_xlfn.IFNA(VLOOKUP($Y307,Raw_data_Bowlers_2021!$A$2:$N$111,AD$2,FALSE),0)</f>
        <v>0</v>
      </c>
      <c r="AE307" s="14">
        <f>_xlfn.IFNA(VLOOKUP($Y307,Raw_data_Bowlers_2021!$A$2:$N$111,AE$2,FALSE),0)</f>
        <v>0</v>
      </c>
      <c r="AF307" s="14">
        <f>_xlfn.IFNA(VLOOKUP($Y307,Raw_data_Bowlers_2021!$A$2:$N$111,AF$2,FALSE),0)</f>
        <v>0</v>
      </c>
      <c r="AG307" s="14">
        <f>_xlfn.IFNA(VLOOKUP($Y307,Raw_data_Bowlers_2021!$A$2:$N$111,AG$2,FALSE),0)</f>
        <v>0</v>
      </c>
      <c r="AH307" s="14">
        <f>_xlfn.IFNA(VLOOKUP($Y307,Raw_data_Bowlers_2021!$A$2:$N$111,AH$2,FALSE),0)</f>
        <v>0</v>
      </c>
      <c r="AI307" s="14">
        <f>_xlfn.IFNA(VLOOKUP($Y307,Raw_data_Bowlers_2021!$A$2:$N$111,AI$2,FALSE),0)</f>
        <v>0</v>
      </c>
      <c r="AJ307" s="14">
        <f>_xlfn.IFNA(VLOOKUP($Y307,Raw_data_Bowlers_2021!$A$2:$N$111,AJ$2,FALSE),0)</f>
        <v>0</v>
      </c>
      <c r="AK307" s="14">
        <f>_xlfn.IFNA(VLOOKUP($Y307,Raw_data_Bowlers_2021!$A$2:$N$111,AK$2,FALSE),0)</f>
        <v>0</v>
      </c>
      <c r="AL307" s="14">
        <f>_xlfn.IFNA(VLOOKUP($Y307,Raw_data_Bowlers_2021!$A$2:$N$111,AL$2,FALSE),0)</f>
        <v>0</v>
      </c>
      <c r="AM307" s="13">
        <v>2020</v>
      </c>
      <c r="AN307" s="14">
        <f t="shared" si="4"/>
        <v>304</v>
      </c>
    </row>
    <row r="308" spans="1:40" x14ac:dyDescent="0.25">
      <c r="A308" s="43" t="s">
        <v>94</v>
      </c>
      <c r="B308" s="44">
        <v>0</v>
      </c>
      <c r="C308" s="44">
        <v>0</v>
      </c>
      <c r="D308" s="44">
        <v>0</v>
      </c>
      <c r="E308" s="44">
        <v>0</v>
      </c>
      <c r="F308" s="44">
        <v>0</v>
      </c>
      <c r="G308" s="44">
        <v>0</v>
      </c>
      <c r="H308" s="44">
        <v>0</v>
      </c>
      <c r="I308" s="44">
        <v>0</v>
      </c>
      <c r="J308" s="44">
        <v>0</v>
      </c>
      <c r="K308" s="44">
        <v>0</v>
      </c>
      <c r="L308" s="44">
        <v>0</v>
      </c>
      <c r="M308" s="44">
        <v>0</v>
      </c>
      <c r="N308" s="44">
        <v>2020</v>
      </c>
      <c r="O308" s="45">
        <v>304</v>
      </c>
      <c r="Y308" s="16" t="s">
        <v>184</v>
      </c>
      <c r="Z308" s="14">
        <f>_xlfn.IFNA(VLOOKUP($Y308,Raw_data_Bowlers_2021!$A$2:$N$111,Z$2,FALSE),0)</f>
        <v>7</v>
      </c>
      <c r="AA308" s="14">
        <f>_xlfn.IFNA(VLOOKUP($Y308,Raw_data_Bowlers_2021!$A$2:$N$111,AA$2,FALSE),0)</f>
        <v>23.3</v>
      </c>
      <c r="AB308" s="14">
        <f>_xlfn.IFNA(VLOOKUP($Y308,Raw_data_Bowlers_2021!$A$2:$N$111,AB$2,FALSE),0)</f>
        <v>203</v>
      </c>
      <c r="AC308" s="14">
        <f>_xlfn.IFNA(VLOOKUP($Y308,Raw_data_Bowlers_2021!$A$2:$N$111,AC$2,FALSE),0)</f>
        <v>3</v>
      </c>
      <c r="AD308" s="14">
        <f>_xlfn.IFNA(VLOOKUP($Y308,Raw_data_Bowlers_2021!$A$2:$N$111,AD$2,FALSE),0)</f>
        <v>8.64</v>
      </c>
      <c r="AE308" s="14">
        <f>_xlfn.IFNA(VLOOKUP($Y308,Raw_data_Bowlers_2021!$A$2:$N$111,AE$2,FALSE),0)</f>
        <v>67.67</v>
      </c>
      <c r="AF308" s="14">
        <f>_xlfn.IFNA(VLOOKUP($Y308,Raw_data_Bowlers_2021!$A$2:$N$111,AF$2,FALSE),0)</f>
        <v>47</v>
      </c>
      <c r="AG308" s="14">
        <f>_xlfn.IFNA(VLOOKUP($Y308,Raw_data_Bowlers_2021!$A$2:$N$111,AG$2,FALSE),0)</f>
        <v>0</v>
      </c>
      <c r="AH308" s="14">
        <f>_xlfn.IFNA(VLOOKUP($Y308,Raw_data_Bowlers_2021!$A$2:$N$111,AH$2,FALSE),0)</f>
        <v>0</v>
      </c>
      <c r="AI308" s="14">
        <f>_xlfn.IFNA(VLOOKUP($Y308,Raw_data_Bowlers_2021!$A$2:$N$111,AI$2,FALSE),0)</f>
        <v>43831</v>
      </c>
      <c r="AJ308" s="14">
        <f>_xlfn.IFNA(VLOOKUP($Y308,Raw_data_Bowlers_2021!$A$2:$N$111,AJ$2,FALSE),0)</f>
        <v>20</v>
      </c>
      <c r="AK308" s="14">
        <f>_xlfn.IFNA(VLOOKUP($Y308,Raw_data_Bowlers_2021!$A$2:$N$111,AK$2,FALSE),0)</f>
        <v>7</v>
      </c>
      <c r="AL308" s="14">
        <f>_xlfn.IFNA(VLOOKUP($Y308,Raw_data_Bowlers_2021!$A$2:$N$111,AL$2,FALSE),0)</f>
        <v>52</v>
      </c>
      <c r="AM308" s="16">
        <v>2020</v>
      </c>
      <c r="AN308" s="14">
        <f t="shared" si="4"/>
        <v>305</v>
      </c>
    </row>
    <row r="309" spans="1:40" x14ac:dyDescent="0.25">
      <c r="A309" s="43" t="s">
        <v>184</v>
      </c>
      <c r="B309" s="44">
        <v>13</v>
      </c>
      <c r="C309" s="44">
        <v>52</v>
      </c>
      <c r="D309" s="44">
        <v>374</v>
      </c>
      <c r="E309" s="44">
        <v>14</v>
      </c>
      <c r="F309" s="44">
        <v>7.19</v>
      </c>
      <c r="G309" s="44">
        <v>26.71</v>
      </c>
      <c r="H309" s="44">
        <v>22.29</v>
      </c>
      <c r="I309" s="44">
        <v>0</v>
      </c>
      <c r="J309" s="44">
        <v>0</v>
      </c>
      <c r="K309" s="44">
        <v>29</v>
      </c>
      <c r="L309" s="44">
        <v>13</v>
      </c>
      <c r="M309" s="44">
        <v>119</v>
      </c>
      <c r="N309" s="44">
        <v>2020</v>
      </c>
      <c r="O309" s="45">
        <v>305</v>
      </c>
      <c r="Y309" s="13" t="s">
        <v>160</v>
      </c>
      <c r="Z309" s="14">
        <f>_xlfn.IFNA(VLOOKUP($Y309,Raw_data_Bowlers_2021!$A$2:$N$111,Z$2,FALSE),0)</f>
        <v>6</v>
      </c>
      <c r="AA309" s="14">
        <f>_xlfn.IFNA(VLOOKUP($Y309,Raw_data_Bowlers_2021!$A$2:$N$111,AA$2,FALSE),0)</f>
        <v>14</v>
      </c>
      <c r="AB309" s="14">
        <f>_xlfn.IFNA(VLOOKUP($Y309,Raw_data_Bowlers_2021!$A$2:$N$111,AB$2,FALSE),0)</f>
        <v>92</v>
      </c>
      <c r="AC309" s="14">
        <f>_xlfn.IFNA(VLOOKUP($Y309,Raw_data_Bowlers_2021!$A$2:$N$111,AC$2,FALSE),0)</f>
        <v>7</v>
      </c>
      <c r="AD309" s="14">
        <f>_xlfn.IFNA(VLOOKUP($Y309,Raw_data_Bowlers_2021!$A$2:$N$111,AD$2,FALSE),0)</f>
        <v>6.57</v>
      </c>
      <c r="AE309" s="14">
        <f>_xlfn.IFNA(VLOOKUP($Y309,Raw_data_Bowlers_2021!$A$2:$N$111,AE$2,FALSE),0)</f>
        <v>13.14</v>
      </c>
      <c r="AF309" s="14">
        <f>_xlfn.IFNA(VLOOKUP($Y309,Raw_data_Bowlers_2021!$A$2:$N$111,AF$2,FALSE),0)</f>
        <v>12</v>
      </c>
      <c r="AG309" s="14">
        <f>_xlfn.IFNA(VLOOKUP($Y309,Raw_data_Bowlers_2021!$A$2:$N$111,AG$2,FALSE),0)</f>
        <v>0</v>
      </c>
      <c r="AH309" s="14">
        <f>_xlfn.IFNA(VLOOKUP($Y309,Raw_data_Bowlers_2021!$A$2:$N$111,AH$2,FALSE),0)</f>
        <v>0</v>
      </c>
      <c r="AI309" s="14">
        <f>_xlfn.IFNA(VLOOKUP($Y309,Raw_data_Bowlers_2021!$A$2:$N$111,AI$2,FALSE),0)</f>
        <v>44380</v>
      </c>
      <c r="AJ309" s="14">
        <f>_xlfn.IFNA(VLOOKUP($Y309,Raw_data_Bowlers_2021!$A$2:$N$111,AJ$2,FALSE),0)</f>
        <v>3</v>
      </c>
      <c r="AK309" s="14">
        <f>_xlfn.IFNA(VLOOKUP($Y309,Raw_data_Bowlers_2021!$A$2:$N$111,AK$2,FALSE),0)</f>
        <v>3</v>
      </c>
      <c r="AL309" s="14">
        <f>_xlfn.IFNA(VLOOKUP($Y309,Raw_data_Bowlers_2021!$A$2:$N$111,AL$2,FALSE),0)</f>
        <v>21</v>
      </c>
      <c r="AM309" s="13">
        <v>2020</v>
      </c>
      <c r="AN309" s="14">
        <f t="shared" si="4"/>
        <v>306</v>
      </c>
    </row>
    <row r="310" spans="1:40" x14ac:dyDescent="0.25">
      <c r="A310" s="43" t="s">
        <v>160</v>
      </c>
      <c r="B310" s="44">
        <v>2</v>
      </c>
      <c r="C310" s="44">
        <v>6</v>
      </c>
      <c r="D310" s="44">
        <v>44</v>
      </c>
      <c r="E310" s="44">
        <v>2</v>
      </c>
      <c r="F310" s="44">
        <v>7.33</v>
      </c>
      <c r="G310" s="44">
        <v>22</v>
      </c>
      <c r="H310" s="44">
        <v>18</v>
      </c>
      <c r="I310" s="44">
        <v>0</v>
      </c>
      <c r="J310" s="44">
        <v>0</v>
      </c>
      <c r="K310" s="44">
        <v>1</v>
      </c>
      <c r="L310" s="44">
        <v>2</v>
      </c>
      <c r="M310" s="44">
        <v>9</v>
      </c>
      <c r="N310" s="44">
        <v>2020</v>
      </c>
      <c r="O310" s="45">
        <v>306</v>
      </c>
      <c r="Y310" s="16" t="s">
        <v>66</v>
      </c>
      <c r="Z310" s="14">
        <f>_xlfn.IFNA(VLOOKUP($Y310,Raw_data_Bowlers_2021!$A$2:$N$111,Z$2,FALSE),0)</f>
        <v>9</v>
      </c>
      <c r="AA310" s="14">
        <f>_xlfn.IFNA(VLOOKUP($Y310,Raw_data_Bowlers_2021!$A$2:$N$111,AA$2,FALSE),0)</f>
        <v>32.1</v>
      </c>
      <c r="AB310" s="14">
        <f>_xlfn.IFNA(VLOOKUP($Y310,Raw_data_Bowlers_2021!$A$2:$N$111,AB$2,FALSE),0)</f>
        <v>233</v>
      </c>
      <c r="AC310" s="14">
        <f>_xlfn.IFNA(VLOOKUP($Y310,Raw_data_Bowlers_2021!$A$2:$N$111,AC$2,FALSE),0)</f>
        <v>11</v>
      </c>
      <c r="AD310" s="14">
        <f>_xlfn.IFNA(VLOOKUP($Y310,Raw_data_Bowlers_2021!$A$2:$N$111,AD$2,FALSE),0)</f>
        <v>7.24</v>
      </c>
      <c r="AE310" s="14">
        <f>_xlfn.IFNA(VLOOKUP($Y310,Raw_data_Bowlers_2021!$A$2:$N$111,AE$2,FALSE),0)</f>
        <v>21.18</v>
      </c>
      <c r="AF310" s="14">
        <f>_xlfn.IFNA(VLOOKUP($Y310,Raw_data_Bowlers_2021!$A$2:$N$111,AF$2,FALSE),0)</f>
        <v>17.55</v>
      </c>
      <c r="AG310" s="14">
        <f>_xlfn.IFNA(VLOOKUP($Y310,Raw_data_Bowlers_2021!$A$2:$N$111,AG$2,FALSE),0)</f>
        <v>1</v>
      </c>
      <c r="AH310" s="14">
        <f>_xlfn.IFNA(VLOOKUP($Y310,Raw_data_Bowlers_2021!$A$2:$N$111,AH$2,FALSE),0)</f>
        <v>0</v>
      </c>
      <c r="AI310" s="14">
        <f>_xlfn.IFNA(VLOOKUP($Y310,Raw_data_Bowlers_2021!$A$2:$N$111,AI$2,FALSE),0)</f>
        <v>44287</v>
      </c>
      <c r="AJ310" s="14">
        <f>_xlfn.IFNA(VLOOKUP($Y310,Raw_data_Bowlers_2021!$A$2:$N$111,AJ$2,FALSE),0)</f>
        <v>28</v>
      </c>
      <c r="AK310" s="14">
        <f>_xlfn.IFNA(VLOOKUP($Y310,Raw_data_Bowlers_2021!$A$2:$N$111,AK$2,FALSE),0)</f>
        <v>4</v>
      </c>
      <c r="AL310" s="14">
        <f>_xlfn.IFNA(VLOOKUP($Y310,Raw_data_Bowlers_2021!$A$2:$N$111,AL$2,FALSE),0)</f>
        <v>92</v>
      </c>
      <c r="AM310" s="16">
        <v>2020</v>
      </c>
      <c r="AN310" s="14">
        <f t="shared" si="4"/>
        <v>307</v>
      </c>
    </row>
    <row r="311" spans="1:40" x14ac:dyDescent="0.25">
      <c r="A311" s="43" t="s">
        <v>66</v>
      </c>
      <c r="B311" s="44">
        <v>8</v>
      </c>
      <c r="C311" s="44">
        <v>26</v>
      </c>
      <c r="D311" s="44">
        <v>212</v>
      </c>
      <c r="E311" s="44">
        <v>9</v>
      </c>
      <c r="F311" s="44">
        <v>8.15</v>
      </c>
      <c r="G311" s="44">
        <v>23.56</v>
      </c>
      <c r="H311" s="44">
        <v>17.329999999999998</v>
      </c>
      <c r="I311" s="44">
        <v>0</v>
      </c>
      <c r="J311" s="44">
        <v>0</v>
      </c>
      <c r="K311" s="44">
        <v>24</v>
      </c>
      <c r="L311" s="44">
        <v>5</v>
      </c>
      <c r="M311" s="44">
        <v>63</v>
      </c>
      <c r="N311" s="44">
        <v>2020</v>
      </c>
      <c r="O311" s="45">
        <v>307</v>
      </c>
      <c r="Y311" s="13" t="s">
        <v>67</v>
      </c>
      <c r="Z311" s="14">
        <f>_xlfn.IFNA(VLOOKUP($Y311,Raw_data_Bowlers_2021!$A$2:$N$111,Z$2,FALSE),0)</f>
        <v>0</v>
      </c>
      <c r="AA311" s="14">
        <f>_xlfn.IFNA(VLOOKUP($Y311,Raw_data_Bowlers_2021!$A$2:$N$111,AA$2,FALSE),0)</f>
        <v>0</v>
      </c>
      <c r="AB311" s="14">
        <f>_xlfn.IFNA(VLOOKUP($Y311,Raw_data_Bowlers_2021!$A$2:$N$111,AB$2,FALSE),0)</f>
        <v>0</v>
      </c>
      <c r="AC311" s="14">
        <f>_xlfn.IFNA(VLOOKUP($Y311,Raw_data_Bowlers_2021!$A$2:$N$111,AC$2,FALSE),0)</f>
        <v>0</v>
      </c>
      <c r="AD311" s="14">
        <f>_xlfn.IFNA(VLOOKUP($Y311,Raw_data_Bowlers_2021!$A$2:$N$111,AD$2,FALSE),0)</f>
        <v>0</v>
      </c>
      <c r="AE311" s="14">
        <f>_xlfn.IFNA(VLOOKUP($Y311,Raw_data_Bowlers_2021!$A$2:$N$111,AE$2,FALSE),0)</f>
        <v>0</v>
      </c>
      <c r="AF311" s="14">
        <f>_xlfn.IFNA(VLOOKUP($Y311,Raw_data_Bowlers_2021!$A$2:$N$111,AF$2,FALSE),0)</f>
        <v>0</v>
      </c>
      <c r="AG311" s="14">
        <f>_xlfn.IFNA(VLOOKUP($Y311,Raw_data_Bowlers_2021!$A$2:$N$111,AG$2,FALSE),0)</f>
        <v>0</v>
      </c>
      <c r="AH311" s="14">
        <f>_xlfn.IFNA(VLOOKUP($Y311,Raw_data_Bowlers_2021!$A$2:$N$111,AH$2,FALSE),0)</f>
        <v>0</v>
      </c>
      <c r="AI311" s="14">
        <f>_xlfn.IFNA(VLOOKUP($Y311,Raw_data_Bowlers_2021!$A$2:$N$111,AI$2,FALSE),0)</f>
        <v>0</v>
      </c>
      <c r="AJ311" s="14">
        <f>_xlfn.IFNA(VLOOKUP($Y311,Raw_data_Bowlers_2021!$A$2:$N$111,AJ$2,FALSE),0)</f>
        <v>0</v>
      </c>
      <c r="AK311" s="14">
        <f>_xlfn.IFNA(VLOOKUP($Y311,Raw_data_Bowlers_2021!$A$2:$N$111,AK$2,FALSE),0)</f>
        <v>0</v>
      </c>
      <c r="AL311" s="14">
        <f>_xlfn.IFNA(VLOOKUP($Y311,Raw_data_Bowlers_2021!$A$2:$N$111,AL$2,FALSE),0)</f>
        <v>0</v>
      </c>
      <c r="AM311" s="13">
        <v>2020</v>
      </c>
      <c r="AN311" s="14">
        <f t="shared" si="4"/>
        <v>308</v>
      </c>
    </row>
    <row r="312" spans="1:40" x14ac:dyDescent="0.25">
      <c r="A312" s="43" t="s">
        <v>67</v>
      </c>
      <c r="B312" s="44">
        <v>0</v>
      </c>
      <c r="C312" s="44">
        <v>0</v>
      </c>
      <c r="D312" s="44">
        <v>0</v>
      </c>
      <c r="E312" s="44">
        <v>0</v>
      </c>
      <c r="F312" s="44">
        <v>0</v>
      </c>
      <c r="G312" s="44">
        <v>0</v>
      </c>
      <c r="H312" s="44">
        <v>0</v>
      </c>
      <c r="I312" s="44">
        <v>0</v>
      </c>
      <c r="J312" s="44">
        <v>0</v>
      </c>
      <c r="K312" s="44">
        <v>0</v>
      </c>
      <c r="L312" s="44">
        <v>0</v>
      </c>
      <c r="M312" s="44">
        <v>0</v>
      </c>
      <c r="N312" s="44">
        <v>2020</v>
      </c>
      <c r="O312" s="45">
        <v>308</v>
      </c>
      <c r="Y312" s="16" t="s">
        <v>21</v>
      </c>
      <c r="Z312" s="14">
        <f>_xlfn.IFNA(VLOOKUP($Y312,Raw_data_Bowlers_2021!$A$2:$N$111,Z$2,FALSE),0)</f>
        <v>9</v>
      </c>
      <c r="AA312" s="14">
        <f>_xlfn.IFNA(VLOOKUP($Y312,Raw_data_Bowlers_2021!$A$2:$N$111,AA$2,FALSE),0)</f>
        <v>33</v>
      </c>
      <c r="AB312" s="14">
        <f>_xlfn.IFNA(VLOOKUP($Y312,Raw_data_Bowlers_2021!$A$2:$N$111,AB$2,FALSE),0)</f>
        <v>328</v>
      </c>
      <c r="AC312" s="14">
        <f>_xlfn.IFNA(VLOOKUP($Y312,Raw_data_Bowlers_2021!$A$2:$N$111,AC$2,FALSE),0)</f>
        <v>9</v>
      </c>
      <c r="AD312" s="14">
        <f>_xlfn.IFNA(VLOOKUP($Y312,Raw_data_Bowlers_2021!$A$2:$N$111,AD$2,FALSE),0)</f>
        <v>9.94</v>
      </c>
      <c r="AE312" s="14">
        <f>_xlfn.IFNA(VLOOKUP($Y312,Raw_data_Bowlers_2021!$A$2:$N$111,AE$2,FALSE),0)</f>
        <v>36.44</v>
      </c>
      <c r="AF312" s="14">
        <f>_xlfn.IFNA(VLOOKUP($Y312,Raw_data_Bowlers_2021!$A$2:$N$111,AF$2,FALSE),0)</f>
        <v>22</v>
      </c>
      <c r="AG312" s="14">
        <f>_xlfn.IFNA(VLOOKUP($Y312,Raw_data_Bowlers_2021!$A$2:$N$111,AG$2,FALSE),0)</f>
        <v>0</v>
      </c>
      <c r="AH312" s="14">
        <f>_xlfn.IFNA(VLOOKUP($Y312,Raw_data_Bowlers_2021!$A$2:$N$111,AH$2,FALSE),0)</f>
        <v>0</v>
      </c>
      <c r="AI312" s="14">
        <f>_xlfn.IFNA(VLOOKUP($Y312,Raw_data_Bowlers_2021!$A$2:$N$111,AI$2,FALSE),0)</f>
        <v>12479</v>
      </c>
      <c r="AJ312" s="14">
        <f>_xlfn.IFNA(VLOOKUP($Y312,Raw_data_Bowlers_2021!$A$2:$N$111,AJ$2,FALSE),0)</f>
        <v>27</v>
      </c>
      <c r="AK312" s="14">
        <f>_xlfn.IFNA(VLOOKUP($Y312,Raw_data_Bowlers_2021!$A$2:$N$111,AK$2,FALSE),0)</f>
        <v>20</v>
      </c>
      <c r="AL312" s="14">
        <f>_xlfn.IFNA(VLOOKUP($Y312,Raw_data_Bowlers_2021!$A$2:$N$111,AL$2,FALSE),0)</f>
        <v>78</v>
      </c>
      <c r="AM312" s="16">
        <v>2020</v>
      </c>
      <c r="AN312" s="14">
        <f t="shared" si="4"/>
        <v>309</v>
      </c>
    </row>
    <row r="313" spans="1:40" x14ac:dyDescent="0.25">
      <c r="A313" s="43" t="s">
        <v>21</v>
      </c>
      <c r="B313" s="44">
        <v>13</v>
      </c>
      <c r="C313" s="44">
        <v>42</v>
      </c>
      <c r="D313" s="44">
        <v>344</v>
      </c>
      <c r="E313" s="44">
        <v>13</v>
      </c>
      <c r="F313" s="44">
        <v>8.19</v>
      </c>
      <c r="G313" s="44">
        <v>26.46</v>
      </c>
      <c r="H313" s="44">
        <v>19.38</v>
      </c>
      <c r="I313" s="44">
        <v>0</v>
      </c>
      <c r="J313" s="44">
        <v>0</v>
      </c>
      <c r="K313" s="44">
        <v>36</v>
      </c>
      <c r="L313" s="44">
        <v>8</v>
      </c>
      <c r="M313" s="44">
        <v>91</v>
      </c>
      <c r="N313" s="44">
        <v>2020</v>
      </c>
      <c r="O313" s="45">
        <v>309</v>
      </c>
      <c r="Y313" s="13" t="s">
        <v>119</v>
      </c>
      <c r="Z313" s="14">
        <f>_xlfn.IFNA(VLOOKUP($Y313,Raw_data_Bowlers_2021!$A$2:$N$111,Z$2,FALSE),0)</f>
        <v>0</v>
      </c>
      <c r="AA313" s="14">
        <f>_xlfn.IFNA(VLOOKUP($Y313,Raw_data_Bowlers_2021!$A$2:$N$111,AA$2,FALSE),0)</f>
        <v>0</v>
      </c>
      <c r="AB313" s="14">
        <f>_xlfn.IFNA(VLOOKUP($Y313,Raw_data_Bowlers_2021!$A$2:$N$111,AB$2,FALSE),0)</f>
        <v>0</v>
      </c>
      <c r="AC313" s="14">
        <f>_xlfn.IFNA(VLOOKUP($Y313,Raw_data_Bowlers_2021!$A$2:$N$111,AC$2,FALSE),0)</f>
        <v>0</v>
      </c>
      <c r="AD313" s="14">
        <f>_xlfn.IFNA(VLOOKUP($Y313,Raw_data_Bowlers_2021!$A$2:$N$111,AD$2,FALSE),0)</f>
        <v>0</v>
      </c>
      <c r="AE313" s="14">
        <f>_xlfn.IFNA(VLOOKUP($Y313,Raw_data_Bowlers_2021!$A$2:$N$111,AE$2,FALSE),0)</f>
        <v>0</v>
      </c>
      <c r="AF313" s="14">
        <f>_xlfn.IFNA(VLOOKUP($Y313,Raw_data_Bowlers_2021!$A$2:$N$111,AF$2,FALSE),0)</f>
        <v>0</v>
      </c>
      <c r="AG313" s="14">
        <f>_xlfn.IFNA(VLOOKUP($Y313,Raw_data_Bowlers_2021!$A$2:$N$111,AG$2,FALSE),0)</f>
        <v>0</v>
      </c>
      <c r="AH313" s="14">
        <f>_xlfn.IFNA(VLOOKUP($Y313,Raw_data_Bowlers_2021!$A$2:$N$111,AH$2,FALSE),0)</f>
        <v>0</v>
      </c>
      <c r="AI313" s="14">
        <f>_xlfn.IFNA(VLOOKUP($Y313,Raw_data_Bowlers_2021!$A$2:$N$111,AI$2,FALSE),0)</f>
        <v>0</v>
      </c>
      <c r="AJ313" s="14">
        <f>_xlfn.IFNA(VLOOKUP($Y313,Raw_data_Bowlers_2021!$A$2:$N$111,AJ$2,FALSE),0)</f>
        <v>0</v>
      </c>
      <c r="AK313" s="14">
        <f>_xlfn.IFNA(VLOOKUP($Y313,Raw_data_Bowlers_2021!$A$2:$N$111,AK$2,FALSE),0)</f>
        <v>0</v>
      </c>
      <c r="AL313" s="14">
        <f>_xlfn.IFNA(VLOOKUP($Y313,Raw_data_Bowlers_2021!$A$2:$N$111,AL$2,FALSE),0)</f>
        <v>0</v>
      </c>
      <c r="AM313" s="13">
        <v>2020</v>
      </c>
      <c r="AN313" s="14">
        <f t="shared" si="4"/>
        <v>310</v>
      </c>
    </row>
    <row r="314" spans="1:40" x14ac:dyDescent="0.25">
      <c r="A314" s="43" t="s">
        <v>119</v>
      </c>
      <c r="B314" s="44">
        <v>0</v>
      </c>
      <c r="C314" s="44">
        <v>0</v>
      </c>
      <c r="D314" s="44">
        <v>0</v>
      </c>
      <c r="E314" s="44">
        <v>0</v>
      </c>
      <c r="F314" s="44">
        <v>0</v>
      </c>
      <c r="G314" s="44">
        <v>0</v>
      </c>
      <c r="H314" s="44">
        <v>0</v>
      </c>
      <c r="I314" s="44">
        <v>0</v>
      </c>
      <c r="J314" s="44">
        <v>0</v>
      </c>
      <c r="K314" s="44">
        <v>0</v>
      </c>
      <c r="L314" s="44">
        <v>0</v>
      </c>
      <c r="M314" s="44">
        <v>0</v>
      </c>
      <c r="N314" s="44">
        <v>2020</v>
      </c>
      <c r="O314" s="45">
        <v>310</v>
      </c>
      <c r="Y314" s="16" t="s">
        <v>22</v>
      </c>
      <c r="Z314" s="14">
        <f>_xlfn.IFNA(VLOOKUP($Y314,Raw_data_Bowlers_2021!$A$2:$N$111,Z$2,FALSE),0)</f>
        <v>16</v>
      </c>
      <c r="AA314" s="14">
        <f>_xlfn.IFNA(VLOOKUP($Y314,Raw_data_Bowlers_2021!$A$2:$N$111,AA$2,FALSE),0)</f>
        <v>59.5</v>
      </c>
      <c r="AB314" s="14">
        <f>_xlfn.IFNA(VLOOKUP($Y314,Raw_data_Bowlers_2021!$A$2:$N$111,AB$2,FALSE),0)</f>
        <v>527</v>
      </c>
      <c r="AC314" s="14">
        <f>_xlfn.IFNA(VLOOKUP($Y314,Raw_data_Bowlers_2021!$A$2:$N$111,AC$2,FALSE),0)</f>
        <v>21</v>
      </c>
      <c r="AD314" s="14">
        <f>_xlfn.IFNA(VLOOKUP($Y314,Raw_data_Bowlers_2021!$A$2:$N$111,AD$2,FALSE),0)</f>
        <v>8.81</v>
      </c>
      <c r="AE314" s="14">
        <f>_xlfn.IFNA(VLOOKUP($Y314,Raw_data_Bowlers_2021!$A$2:$N$111,AE$2,FALSE),0)</f>
        <v>25.1</v>
      </c>
      <c r="AF314" s="14">
        <f>_xlfn.IFNA(VLOOKUP($Y314,Raw_data_Bowlers_2021!$A$2:$N$111,AF$2,FALSE),0)</f>
        <v>17.100000000000001</v>
      </c>
      <c r="AG314" s="14">
        <f>_xlfn.IFNA(VLOOKUP($Y314,Raw_data_Bowlers_2021!$A$2:$N$111,AG$2,FALSE),0)</f>
        <v>0</v>
      </c>
      <c r="AH314" s="14">
        <f>_xlfn.IFNA(VLOOKUP($Y314,Raw_data_Bowlers_2021!$A$2:$N$111,AH$2,FALSE),0)</f>
        <v>0</v>
      </c>
      <c r="AI314" s="14">
        <f>_xlfn.IFNA(VLOOKUP($Y314,Raw_data_Bowlers_2021!$A$2:$N$111,AI$2,FALSE),0)</f>
        <v>46813</v>
      </c>
      <c r="AJ314" s="14">
        <f>_xlfn.IFNA(VLOOKUP($Y314,Raw_data_Bowlers_2021!$A$2:$N$111,AJ$2,FALSE),0)</f>
        <v>51</v>
      </c>
      <c r="AK314" s="14">
        <f>_xlfn.IFNA(VLOOKUP($Y314,Raw_data_Bowlers_2021!$A$2:$N$111,AK$2,FALSE),0)</f>
        <v>17</v>
      </c>
      <c r="AL314" s="14">
        <f>_xlfn.IFNA(VLOOKUP($Y314,Raw_data_Bowlers_2021!$A$2:$N$111,AL$2,FALSE),0)</f>
        <v>138</v>
      </c>
      <c r="AM314" s="16">
        <v>2020</v>
      </c>
      <c r="AN314" s="14">
        <f t="shared" si="4"/>
        <v>311</v>
      </c>
    </row>
    <row r="315" spans="1:40" x14ac:dyDescent="0.25">
      <c r="A315" s="43" t="s">
        <v>22</v>
      </c>
      <c r="B315" s="44">
        <v>9</v>
      </c>
      <c r="C315" s="44">
        <v>32.200000000000003</v>
      </c>
      <c r="D315" s="44">
        <v>275</v>
      </c>
      <c r="E315" s="44">
        <v>10</v>
      </c>
      <c r="F315" s="44">
        <v>8.51</v>
      </c>
      <c r="G315" s="44">
        <v>27.5</v>
      </c>
      <c r="H315" s="44">
        <v>19.399999999999999</v>
      </c>
      <c r="I315" s="44">
        <v>0</v>
      </c>
      <c r="J315" s="44">
        <v>0</v>
      </c>
      <c r="K315" s="44">
        <v>26</v>
      </c>
      <c r="L315" s="44">
        <v>8</v>
      </c>
      <c r="M315" s="44">
        <v>69</v>
      </c>
      <c r="N315" s="44">
        <v>2020</v>
      </c>
      <c r="O315" s="45">
        <v>311</v>
      </c>
      <c r="Y315" s="13" t="s">
        <v>40</v>
      </c>
      <c r="Z315" s="14">
        <f>_xlfn.IFNA(VLOOKUP($Y315,Raw_data_Bowlers_2021!$A$2:$N$111,Z$2,FALSE),0)</f>
        <v>0</v>
      </c>
      <c r="AA315" s="14">
        <f>_xlfn.IFNA(VLOOKUP($Y315,Raw_data_Bowlers_2021!$A$2:$N$111,AA$2,FALSE),0)</f>
        <v>0</v>
      </c>
      <c r="AB315" s="14">
        <f>_xlfn.IFNA(VLOOKUP($Y315,Raw_data_Bowlers_2021!$A$2:$N$111,AB$2,FALSE),0)</f>
        <v>0</v>
      </c>
      <c r="AC315" s="14">
        <f>_xlfn.IFNA(VLOOKUP($Y315,Raw_data_Bowlers_2021!$A$2:$N$111,AC$2,FALSE),0)</f>
        <v>0</v>
      </c>
      <c r="AD315" s="14">
        <f>_xlfn.IFNA(VLOOKUP($Y315,Raw_data_Bowlers_2021!$A$2:$N$111,AD$2,FALSE),0)</f>
        <v>0</v>
      </c>
      <c r="AE315" s="14">
        <f>_xlfn.IFNA(VLOOKUP($Y315,Raw_data_Bowlers_2021!$A$2:$N$111,AE$2,FALSE),0)</f>
        <v>0</v>
      </c>
      <c r="AF315" s="14">
        <f>_xlfn.IFNA(VLOOKUP($Y315,Raw_data_Bowlers_2021!$A$2:$N$111,AF$2,FALSE),0)</f>
        <v>0</v>
      </c>
      <c r="AG315" s="14">
        <f>_xlfn.IFNA(VLOOKUP($Y315,Raw_data_Bowlers_2021!$A$2:$N$111,AG$2,FALSE),0)</f>
        <v>0</v>
      </c>
      <c r="AH315" s="14">
        <f>_xlfn.IFNA(VLOOKUP($Y315,Raw_data_Bowlers_2021!$A$2:$N$111,AH$2,FALSE),0)</f>
        <v>0</v>
      </c>
      <c r="AI315" s="14">
        <f>_xlfn.IFNA(VLOOKUP($Y315,Raw_data_Bowlers_2021!$A$2:$N$111,AI$2,FALSE),0)</f>
        <v>0</v>
      </c>
      <c r="AJ315" s="14">
        <f>_xlfn.IFNA(VLOOKUP($Y315,Raw_data_Bowlers_2021!$A$2:$N$111,AJ$2,FALSE),0)</f>
        <v>0</v>
      </c>
      <c r="AK315" s="14">
        <f>_xlfn.IFNA(VLOOKUP($Y315,Raw_data_Bowlers_2021!$A$2:$N$111,AK$2,FALSE),0)</f>
        <v>0</v>
      </c>
      <c r="AL315" s="14">
        <f>_xlfn.IFNA(VLOOKUP($Y315,Raw_data_Bowlers_2021!$A$2:$N$111,AL$2,FALSE),0)</f>
        <v>0</v>
      </c>
      <c r="AM315" s="13">
        <v>2020</v>
      </c>
      <c r="AN315" s="14">
        <f t="shared" si="4"/>
        <v>312</v>
      </c>
    </row>
    <row r="316" spans="1:40" x14ac:dyDescent="0.25">
      <c r="A316" s="43" t="s">
        <v>40</v>
      </c>
      <c r="B316" s="44">
        <v>0</v>
      </c>
      <c r="C316" s="44">
        <v>0</v>
      </c>
      <c r="D316" s="44">
        <v>0</v>
      </c>
      <c r="E316" s="44">
        <v>0</v>
      </c>
      <c r="F316" s="44">
        <v>0</v>
      </c>
      <c r="G316" s="44">
        <v>0</v>
      </c>
      <c r="H316" s="44">
        <v>0</v>
      </c>
      <c r="I316" s="44">
        <v>0</v>
      </c>
      <c r="J316" s="44">
        <v>0</v>
      </c>
      <c r="K316" s="44">
        <v>0</v>
      </c>
      <c r="L316" s="44">
        <v>0</v>
      </c>
      <c r="M316" s="44">
        <v>0</v>
      </c>
      <c r="N316" s="44">
        <v>2020</v>
      </c>
      <c r="O316" s="45">
        <v>312</v>
      </c>
      <c r="Y316" s="16" t="s">
        <v>186</v>
      </c>
      <c r="Z316" s="14">
        <f>_xlfn.IFNA(VLOOKUP($Y316,Raw_data_Bowlers_2021!$A$2:$N$111,Z$2,FALSE),0)</f>
        <v>0</v>
      </c>
      <c r="AA316" s="14">
        <f>_xlfn.IFNA(VLOOKUP($Y316,Raw_data_Bowlers_2021!$A$2:$N$111,AA$2,FALSE),0)</f>
        <v>0</v>
      </c>
      <c r="AB316" s="14">
        <f>_xlfn.IFNA(VLOOKUP($Y316,Raw_data_Bowlers_2021!$A$2:$N$111,AB$2,FALSE),0)</f>
        <v>0</v>
      </c>
      <c r="AC316" s="14">
        <f>_xlfn.IFNA(VLOOKUP($Y316,Raw_data_Bowlers_2021!$A$2:$N$111,AC$2,FALSE),0)</f>
        <v>0</v>
      </c>
      <c r="AD316" s="14">
        <f>_xlfn.IFNA(VLOOKUP($Y316,Raw_data_Bowlers_2021!$A$2:$N$111,AD$2,FALSE),0)</f>
        <v>0</v>
      </c>
      <c r="AE316" s="14">
        <f>_xlfn.IFNA(VLOOKUP($Y316,Raw_data_Bowlers_2021!$A$2:$N$111,AE$2,FALSE),0)</f>
        <v>0</v>
      </c>
      <c r="AF316" s="14">
        <f>_xlfn.IFNA(VLOOKUP($Y316,Raw_data_Bowlers_2021!$A$2:$N$111,AF$2,FALSE),0)</f>
        <v>0</v>
      </c>
      <c r="AG316" s="14">
        <f>_xlfn.IFNA(VLOOKUP($Y316,Raw_data_Bowlers_2021!$A$2:$N$111,AG$2,FALSE),0)</f>
        <v>0</v>
      </c>
      <c r="AH316" s="14">
        <f>_xlfn.IFNA(VLOOKUP($Y316,Raw_data_Bowlers_2021!$A$2:$N$111,AH$2,FALSE),0)</f>
        <v>0</v>
      </c>
      <c r="AI316" s="14">
        <f>_xlfn.IFNA(VLOOKUP($Y316,Raw_data_Bowlers_2021!$A$2:$N$111,AI$2,FALSE),0)</f>
        <v>0</v>
      </c>
      <c r="AJ316" s="14">
        <f>_xlfn.IFNA(VLOOKUP($Y316,Raw_data_Bowlers_2021!$A$2:$N$111,AJ$2,FALSE),0)</f>
        <v>0</v>
      </c>
      <c r="AK316" s="14">
        <f>_xlfn.IFNA(VLOOKUP($Y316,Raw_data_Bowlers_2021!$A$2:$N$111,AK$2,FALSE),0)</f>
        <v>0</v>
      </c>
      <c r="AL316" s="14">
        <f>_xlfn.IFNA(VLOOKUP($Y316,Raw_data_Bowlers_2021!$A$2:$N$111,AL$2,FALSE),0)</f>
        <v>0</v>
      </c>
      <c r="AM316" s="16">
        <v>2020</v>
      </c>
      <c r="AN316" s="14">
        <f t="shared" si="4"/>
        <v>313</v>
      </c>
    </row>
    <row r="317" spans="1:40" x14ac:dyDescent="0.25">
      <c r="A317" s="43" t="s">
        <v>186</v>
      </c>
      <c r="B317" s="44">
        <v>0</v>
      </c>
      <c r="C317" s="44">
        <v>0</v>
      </c>
      <c r="D317" s="44">
        <v>0</v>
      </c>
      <c r="E317" s="44">
        <v>0</v>
      </c>
      <c r="F317" s="44">
        <v>0</v>
      </c>
      <c r="G317" s="44">
        <v>0</v>
      </c>
      <c r="H317" s="44">
        <v>0</v>
      </c>
      <c r="I317" s="44">
        <v>0</v>
      </c>
      <c r="J317" s="44">
        <v>0</v>
      </c>
      <c r="K317" s="44">
        <v>0</v>
      </c>
      <c r="L317" s="44">
        <v>0</v>
      </c>
      <c r="M317" s="44">
        <v>0</v>
      </c>
      <c r="N317" s="44">
        <v>2020</v>
      </c>
      <c r="O317" s="45">
        <v>313</v>
      </c>
      <c r="Y317" s="13" t="s">
        <v>69</v>
      </c>
      <c r="Z317" s="14">
        <f>_xlfn.IFNA(VLOOKUP($Y317,Raw_data_Bowlers_2021!$A$2:$N$111,Z$2,FALSE),0)</f>
        <v>14</v>
      </c>
      <c r="AA317" s="14">
        <f>_xlfn.IFNA(VLOOKUP($Y317,Raw_data_Bowlers_2021!$A$2:$N$111,AA$2,FALSE),0)</f>
        <v>56</v>
      </c>
      <c r="AB317" s="14">
        <f>_xlfn.IFNA(VLOOKUP($Y317,Raw_data_Bowlers_2021!$A$2:$N$111,AB$2,FALSE),0)</f>
        <v>361</v>
      </c>
      <c r="AC317" s="14">
        <f>_xlfn.IFNA(VLOOKUP($Y317,Raw_data_Bowlers_2021!$A$2:$N$111,AC$2,FALSE),0)</f>
        <v>16</v>
      </c>
      <c r="AD317" s="14">
        <f>_xlfn.IFNA(VLOOKUP($Y317,Raw_data_Bowlers_2021!$A$2:$N$111,AD$2,FALSE),0)</f>
        <v>6.45</v>
      </c>
      <c r="AE317" s="14">
        <f>_xlfn.IFNA(VLOOKUP($Y317,Raw_data_Bowlers_2021!$A$2:$N$111,AE$2,FALSE),0)</f>
        <v>22.56</v>
      </c>
      <c r="AF317" s="14">
        <f>_xlfn.IFNA(VLOOKUP($Y317,Raw_data_Bowlers_2021!$A$2:$N$111,AF$2,FALSE),0)</f>
        <v>21</v>
      </c>
      <c r="AG317" s="14">
        <f>_xlfn.IFNA(VLOOKUP($Y317,Raw_data_Bowlers_2021!$A$2:$N$111,AG$2,FALSE),0)</f>
        <v>1</v>
      </c>
      <c r="AH317" s="14">
        <f>_xlfn.IFNA(VLOOKUP($Y317,Raw_data_Bowlers_2021!$A$2:$N$111,AH$2,FALSE),0)</f>
        <v>0</v>
      </c>
      <c r="AI317" s="14">
        <f>_xlfn.IFNA(VLOOKUP($Y317,Raw_data_Bowlers_2021!$A$2:$N$111,AI$2,FALSE),0)</f>
        <v>44287</v>
      </c>
      <c r="AJ317" s="14">
        <f>_xlfn.IFNA(VLOOKUP($Y317,Raw_data_Bowlers_2021!$A$2:$N$111,AJ$2,FALSE),0)</f>
        <v>18</v>
      </c>
      <c r="AK317" s="14">
        <f>_xlfn.IFNA(VLOOKUP($Y317,Raw_data_Bowlers_2021!$A$2:$N$111,AK$2,FALSE),0)</f>
        <v>15</v>
      </c>
      <c r="AL317" s="14">
        <f>_xlfn.IFNA(VLOOKUP($Y317,Raw_data_Bowlers_2021!$A$2:$N$111,AL$2,FALSE),0)</f>
        <v>131</v>
      </c>
      <c r="AM317" s="13">
        <v>2020</v>
      </c>
      <c r="AN317" s="14">
        <f t="shared" si="4"/>
        <v>314</v>
      </c>
    </row>
    <row r="318" spans="1:40" x14ac:dyDescent="0.25">
      <c r="A318" s="43" t="s">
        <v>69</v>
      </c>
      <c r="B318" s="44">
        <v>10</v>
      </c>
      <c r="C318" s="44">
        <v>38</v>
      </c>
      <c r="D318" s="44">
        <v>302</v>
      </c>
      <c r="E318" s="44">
        <v>5</v>
      </c>
      <c r="F318" s="44">
        <v>7.95</v>
      </c>
      <c r="G318" s="44">
        <v>60.4</v>
      </c>
      <c r="H318" s="44">
        <v>45.6</v>
      </c>
      <c r="I318" s="44">
        <v>0</v>
      </c>
      <c r="J318" s="44">
        <v>0</v>
      </c>
      <c r="K318" s="44">
        <v>14</v>
      </c>
      <c r="L318" s="44">
        <v>15</v>
      </c>
      <c r="M318" s="44">
        <v>67</v>
      </c>
      <c r="N318" s="44">
        <v>2020</v>
      </c>
      <c r="O318" s="45">
        <v>314</v>
      </c>
      <c r="Y318" s="16" t="s">
        <v>41</v>
      </c>
      <c r="Z318" s="14">
        <f>_xlfn.IFNA(VLOOKUP($Y318,Raw_data_Bowlers_2021!$A$2:$N$111,Z$2,FALSE),0)</f>
        <v>0</v>
      </c>
      <c r="AA318" s="14">
        <f>_xlfn.IFNA(VLOOKUP($Y318,Raw_data_Bowlers_2021!$A$2:$N$111,AA$2,FALSE),0)</f>
        <v>0</v>
      </c>
      <c r="AB318" s="14">
        <f>_xlfn.IFNA(VLOOKUP($Y318,Raw_data_Bowlers_2021!$A$2:$N$111,AB$2,FALSE),0)</f>
        <v>0</v>
      </c>
      <c r="AC318" s="14">
        <f>_xlfn.IFNA(VLOOKUP($Y318,Raw_data_Bowlers_2021!$A$2:$N$111,AC$2,FALSE),0)</f>
        <v>0</v>
      </c>
      <c r="AD318" s="14">
        <f>_xlfn.IFNA(VLOOKUP($Y318,Raw_data_Bowlers_2021!$A$2:$N$111,AD$2,FALSE),0)</f>
        <v>0</v>
      </c>
      <c r="AE318" s="14">
        <f>_xlfn.IFNA(VLOOKUP($Y318,Raw_data_Bowlers_2021!$A$2:$N$111,AE$2,FALSE),0)</f>
        <v>0</v>
      </c>
      <c r="AF318" s="14">
        <f>_xlfn.IFNA(VLOOKUP($Y318,Raw_data_Bowlers_2021!$A$2:$N$111,AF$2,FALSE),0)</f>
        <v>0</v>
      </c>
      <c r="AG318" s="14">
        <f>_xlfn.IFNA(VLOOKUP($Y318,Raw_data_Bowlers_2021!$A$2:$N$111,AG$2,FALSE),0)</f>
        <v>0</v>
      </c>
      <c r="AH318" s="14">
        <f>_xlfn.IFNA(VLOOKUP($Y318,Raw_data_Bowlers_2021!$A$2:$N$111,AH$2,FALSE),0)</f>
        <v>0</v>
      </c>
      <c r="AI318" s="14">
        <f>_xlfn.IFNA(VLOOKUP($Y318,Raw_data_Bowlers_2021!$A$2:$N$111,AI$2,FALSE),0)</f>
        <v>0</v>
      </c>
      <c r="AJ318" s="14">
        <f>_xlfn.IFNA(VLOOKUP($Y318,Raw_data_Bowlers_2021!$A$2:$N$111,AJ$2,FALSE),0)</f>
        <v>0</v>
      </c>
      <c r="AK318" s="14">
        <f>_xlfn.IFNA(VLOOKUP($Y318,Raw_data_Bowlers_2021!$A$2:$N$111,AK$2,FALSE),0)</f>
        <v>0</v>
      </c>
      <c r="AL318" s="14">
        <f>_xlfn.IFNA(VLOOKUP($Y318,Raw_data_Bowlers_2021!$A$2:$N$111,AL$2,FALSE),0)</f>
        <v>0</v>
      </c>
      <c r="AM318" s="16">
        <v>2020</v>
      </c>
      <c r="AN318" s="14">
        <f t="shared" si="4"/>
        <v>315</v>
      </c>
    </row>
    <row r="319" spans="1:40" x14ac:dyDescent="0.25">
      <c r="A319" s="43" t="s">
        <v>41</v>
      </c>
      <c r="B319" s="44">
        <v>0</v>
      </c>
      <c r="C319" s="44">
        <v>0</v>
      </c>
      <c r="D319" s="44">
        <v>0</v>
      </c>
      <c r="E319" s="44">
        <v>0</v>
      </c>
      <c r="F319" s="44">
        <v>0</v>
      </c>
      <c r="G319" s="44">
        <v>0</v>
      </c>
      <c r="H319" s="44">
        <v>0</v>
      </c>
      <c r="I319" s="44">
        <v>0</v>
      </c>
      <c r="J319" s="44">
        <v>0</v>
      </c>
      <c r="K319" s="44">
        <v>0</v>
      </c>
      <c r="L319" s="44">
        <v>0</v>
      </c>
      <c r="M319" s="44">
        <v>0</v>
      </c>
      <c r="N319" s="44">
        <v>2020</v>
      </c>
      <c r="O319" s="45">
        <v>315</v>
      </c>
      <c r="Y319" s="13" t="s">
        <v>360</v>
      </c>
      <c r="Z319" s="14">
        <f>_xlfn.IFNA(VLOOKUP($Y319,Raw_data_Bowlers_2021!$A$2:$N$111,Z$2,FALSE),0)</f>
        <v>0</v>
      </c>
      <c r="AA319" s="14">
        <f>_xlfn.IFNA(VLOOKUP($Y319,Raw_data_Bowlers_2021!$A$2:$N$111,AA$2,FALSE),0)</f>
        <v>0</v>
      </c>
      <c r="AB319" s="14">
        <f>_xlfn.IFNA(VLOOKUP($Y319,Raw_data_Bowlers_2021!$A$2:$N$111,AB$2,FALSE),0)</f>
        <v>0</v>
      </c>
      <c r="AC319" s="14">
        <f>_xlfn.IFNA(VLOOKUP($Y319,Raw_data_Bowlers_2021!$A$2:$N$111,AC$2,FALSE),0)</f>
        <v>0</v>
      </c>
      <c r="AD319" s="14">
        <f>_xlfn.IFNA(VLOOKUP($Y319,Raw_data_Bowlers_2021!$A$2:$N$111,AD$2,FALSE),0)</f>
        <v>0</v>
      </c>
      <c r="AE319" s="14">
        <f>_xlfn.IFNA(VLOOKUP($Y319,Raw_data_Bowlers_2021!$A$2:$N$111,AE$2,FALSE),0)</f>
        <v>0</v>
      </c>
      <c r="AF319" s="14">
        <f>_xlfn.IFNA(VLOOKUP($Y319,Raw_data_Bowlers_2021!$A$2:$N$111,AF$2,FALSE),0)</f>
        <v>0</v>
      </c>
      <c r="AG319" s="14">
        <f>_xlfn.IFNA(VLOOKUP($Y319,Raw_data_Bowlers_2021!$A$2:$N$111,AG$2,FALSE),0)</f>
        <v>0</v>
      </c>
      <c r="AH319" s="14">
        <f>_xlfn.IFNA(VLOOKUP($Y319,Raw_data_Bowlers_2021!$A$2:$N$111,AH$2,FALSE),0)</f>
        <v>0</v>
      </c>
      <c r="AI319" s="14">
        <f>_xlfn.IFNA(VLOOKUP($Y319,Raw_data_Bowlers_2021!$A$2:$N$111,AI$2,FALSE),0)</f>
        <v>0</v>
      </c>
      <c r="AJ319" s="14">
        <f>_xlfn.IFNA(VLOOKUP($Y319,Raw_data_Bowlers_2021!$A$2:$N$111,AJ$2,FALSE),0)</f>
        <v>0</v>
      </c>
      <c r="AK319" s="14">
        <f>_xlfn.IFNA(VLOOKUP($Y319,Raw_data_Bowlers_2021!$A$2:$N$111,AK$2,FALSE),0)</f>
        <v>0</v>
      </c>
      <c r="AL319" s="14">
        <f>_xlfn.IFNA(VLOOKUP($Y319,Raw_data_Bowlers_2021!$A$2:$N$111,AL$2,FALSE),0)</f>
        <v>0</v>
      </c>
      <c r="AM319" s="13">
        <v>2020</v>
      </c>
      <c r="AN319" s="14">
        <f t="shared" si="4"/>
        <v>316</v>
      </c>
    </row>
    <row r="320" spans="1:40" x14ac:dyDescent="0.25">
      <c r="A320" s="43" t="s">
        <v>360</v>
      </c>
      <c r="B320" s="44">
        <v>0</v>
      </c>
      <c r="C320" s="44">
        <v>0</v>
      </c>
      <c r="D320" s="44">
        <v>0</v>
      </c>
      <c r="E320" s="44">
        <v>0</v>
      </c>
      <c r="F320" s="44">
        <v>0</v>
      </c>
      <c r="G320" s="44">
        <v>0</v>
      </c>
      <c r="H320" s="44">
        <v>0</v>
      </c>
      <c r="I320" s="44">
        <v>0</v>
      </c>
      <c r="J320" s="44">
        <v>0</v>
      </c>
      <c r="K320" s="44">
        <v>0</v>
      </c>
      <c r="L320" s="44">
        <v>0</v>
      </c>
      <c r="M320" s="44">
        <v>0</v>
      </c>
      <c r="N320" s="44">
        <v>2020</v>
      </c>
      <c r="O320" s="45">
        <v>316</v>
      </c>
      <c r="Y320" s="16" t="s">
        <v>371</v>
      </c>
      <c r="Z320" s="14">
        <f>_xlfn.IFNA(VLOOKUP($Y320,Raw_data_Bowlers_2021!$A$2:$N$111,Z$2,FALSE),0)</f>
        <v>0</v>
      </c>
      <c r="AA320" s="14">
        <f>_xlfn.IFNA(VLOOKUP($Y320,Raw_data_Bowlers_2021!$A$2:$N$111,AA$2,FALSE),0)</f>
        <v>0</v>
      </c>
      <c r="AB320" s="14">
        <f>_xlfn.IFNA(VLOOKUP($Y320,Raw_data_Bowlers_2021!$A$2:$N$111,AB$2,FALSE),0)</f>
        <v>0</v>
      </c>
      <c r="AC320" s="14">
        <f>_xlfn.IFNA(VLOOKUP($Y320,Raw_data_Bowlers_2021!$A$2:$N$111,AC$2,FALSE),0)</f>
        <v>0</v>
      </c>
      <c r="AD320" s="14">
        <f>_xlfn.IFNA(VLOOKUP($Y320,Raw_data_Bowlers_2021!$A$2:$N$111,AD$2,FALSE),0)</f>
        <v>0</v>
      </c>
      <c r="AE320" s="14">
        <f>_xlfn.IFNA(VLOOKUP($Y320,Raw_data_Bowlers_2021!$A$2:$N$111,AE$2,FALSE),0)</f>
        <v>0</v>
      </c>
      <c r="AF320" s="14">
        <f>_xlfn.IFNA(VLOOKUP($Y320,Raw_data_Bowlers_2021!$A$2:$N$111,AF$2,FALSE),0)</f>
        <v>0</v>
      </c>
      <c r="AG320" s="14">
        <f>_xlfn.IFNA(VLOOKUP($Y320,Raw_data_Bowlers_2021!$A$2:$N$111,AG$2,FALSE),0)</f>
        <v>0</v>
      </c>
      <c r="AH320" s="14">
        <f>_xlfn.IFNA(VLOOKUP($Y320,Raw_data_Bowlers_2021!$A$2:$N$111,AH$2,FALSE),0)</f>
        <v>0</v>
      </c>
      <c r="AI320" s="14">
        <f>_xlfn.IFNA(VLOOKUP($Y320,Raw_data_Bowlers_2021!$A$2:$N$111,AI$2,FALSE),0)</f>
        <v>0</v>
      </c>
      <c r="AJ320" s="14">
        <f>_xlfn.IFNA(VLOOKUP($Y320,Raw_data_Bowlers_2021!$A$2:$N$111,AJ$2,FALSE),0)</f>
        <v>0</v>
      </c>
      <c r="AK320" s="14">
        <f>_xlfn.IFNA(VLOOKUP($Y320,Raw_data_Bowlers_2021!$A$2:$N$111,AK$2,FALSE),0)</f>
        <v>0</v>
      </c>
      <c r="AL320" s="14">
        <f>_xlfn.IFNA(VLOOKUP($Y320,Raw_data_Bowlers_2021!$A$2:$N$111,AL$2,FALSE),0)</f>
        <v>0</v>
      </c>
      <c r="AM320" s="16">
        <v>2020</v>
      </c>
      <c r="AN320" s="14">
        <f t="shared" si="4"/>
        <v>317</v>
      </c>
    </row>
    <row r="321" spans="1:40" x14ac:dyDescent="0.25">
      <c r="A321" s="43" t="s">
        <v>371</v>
      </c>
      <c r="B321" s="44">
        <v>6</v>
      </c>
      <c r="C321" s="44">
        <v>20</v>
      </c>
      <c r="D321" s="44">
        <v>176</v>
      </c>
      <c r="E321" s="44">
        <v>6</v>
      </c>
      <c r="F321" s="44">
        <v>8.8000000000000007</v>
      </c>
      <c r="G321" s="44">
        <v>29.33</v>
      </c>
      <c r="H321" s="44">
        <v>20</v>
      </c>
      <c r="I321" s="44">
        <v>0</v>
      </c>
      <c r="J321" s="44">
        <v>0</v>
      </c>
      <c r="K321" s="44">
        <v>19</v>
      </c>
      <c r="L321" s="44">
        <v>8</v>
      </c>
      <c r="M321" s="44">
        <v>59</v>
      </c>
      <c r="N321" s="44">
        <v>2020</v>
      </c>
      <c r="O321" s="45">
        <v>317</v>
      </c>
      <c r="Y321" s="13" t="s">
        <v>42</v>
      </c>
      <c r="Z321" s="14">
        <f>_xlfn.IFNA(VLOOKUP($Y321,Raw_data_Bowlers_2021!$A$2:$N$111,Z$2,FALSE),0)</f>
        <v>0</v>
      </c>
      <c r="AA321" s="14">
        <f>_xlfn.IFNA(VLOOKUP($Y321,Raw_data_Bowlers_2021!$A$2:$N$111,AA$2,FALSE),0)</f>
        <v>0</v>
      </c>
      <c r="AB321" s="14">
        <f>_xlfn.IFNA(VLOOKUP($Y321,Raw_data_Bowlers_2021!$A$2:$N$111,AB$2,FALSE),0)</f>
        <v>0</v>
      </c>
      <c r="AC321" s="14">
        <f>_xlfn.IFNA(VLOOKUP($Y321,Raw_data_Bowlers_2021!$A$2:$N$111,AC$2,FALSE),0)</f>
        <v>0</v>
      </c>
      <c r="AD321" s="14">
        <f>_xlfn.IFNA(VLOOKUP($Y321,Raw_data_Bowlers_2021!$A$2:$N$111,AD$2,FALSE),0)</f>
        <v>0</v>
      </c>
      <c r="AE321" s="14">
        <f>_xlfn.IFNA(VLOOKUP($Y321,Raw_data_Bowlers_2021!$A$2:$N$111,AE$2,FALSE),0)</f>
        <v>0</v>
      </c>
      <c r="AF321" s="14">
        <f>_xlfn.IFNA(VLOOKUP($Y321,Raw_data_Bowlers_2021!$A$2:$N$111,AF$2,FALSE),0)</f>
        <v>0</v>
      </c>
      <c r="AG321" s="14">
        <f>_xlfn.IFNA(VLOOKUP($Y321,Raw_data_Bowlers_2021!$A$2:$N$111,AG$2,FALSE),0)</f>
        <v>0</v>
      </c>
      <c r="AH321" s="14">
        <f>_xlfn.IFNA(VLOOKUP($Y321,Raw_data_Bowlers_2021!$A$2:$N$111,AH$2,FALSE),0)</f>
        <v>0</v>
      </c>
      <c r="AI321" s="14">
        <f>_xlfn.IFNA(VLOOKUP($Y321,Raw_data_Bowlers_2021!$A$2:$N$111,AI$2,FALSE),0)</f>
        <v>0</v>
      </c>
      <c r="AJ321" s="14">
        <f>_xlfn.IFNA(VLOOKUP($Y321,Raw_data_Bowlers_2021!$A$2:$N$111,AJ$2,FALSE),0)</f>
        <v>0</v>
      </c>
      <c r="AK321" s="14">
        <f>_xlfn.IFNA(VLOOKUP($Y321,Raw_data_Bowlers_2021!$A$2:$N$111,AK$2,FALSE),0)</f>
        <v>0</v>
      </c>
      <c r="AL321" s="14">
        <f>_xlfn.IFNA(VLOOKUP($Y321,Raw_data_Bowlers_2021!$A$2:$N$111,AL$2,FALSE),0)</f>
        <v>0</v>
      </c>
      <c r="AM321" s="13">
        <v>2020</v>
      </c>
      <c r="AN321" s="14">
        <f t="shared" si="4"/>
        <v>318</v>
      </c>
    </row>
    <row r="322" spans="1:40" x14ac:dyDescent="0.25">
      <c r="A322" s="43" t="s">
        <v>42</v>
      </c>
      <c r="B322" s="44">
        <v>0</v>
      </c>
      <c r="C322" s="44">
        <v>0</v>
      </c>
      <c r="D322" s="44">
        <v>0</v>
      </c>
      <c r="E322" s="44">
        <v>0</v>
      </c>
      <c r="F322" s="44">
        <v>0</v>
      </c>
      <c r="G322" s="44">
        <v>0</v>
      </c>
      <c r="H322" s="44">
        <v>0</v>
      </c>
      <c r="I322" s="44">
        <v>0</v>
      </c>
      <c r="J322" s="44">
        <v>0</v>
      </c>
      <c r="K322" s="44">
        <v>0</v>
      </c>
      <c r="L322" s="44">
        <v>0</v>
      </c>
      <c r="M322" s="44">
        <v>0</v>
      </c>
      <c r="N322" s="44">
        <v>2020</v>
      </c>
      <c r="O322" s="45">
        <v>318</v>
      </c>
      <c r="Y322" s="16" t="s">
        <v>95</v>
      </c>
      <c r="Z322" s="14">
        <f>_xlfn.IFNA(VLOOKUP($Y322,Raw_data_Bowlers_2021!$A$2:$N$111,Z$2,FALSE),0)</f>
        <v>0</v>
      </c>
      <c r="AA322" s="14">
        <f>_xlfn.IFNA(VLOOKUP($Y322,Raw_data_Bowlers_2021!$A$2:$N$111,AA$2,FALSE),0)</f>
        <v>0</v>
      </c>
      <c r="AB322" s="14">
        <f>_xlfn.IFNA(VLOOKUP($Y322,Raw_data_Bowlers_2021!$A$2:$N$111,AB$2,FALSE),0)</f>
        <v>0</v>
      </c>
      <c r="AC322" s="14">
        <f>_xlfn.IFNA(VLOOKUP($Y322,Raw_data_Bowlers_2021!$A$2:$N$111,AC$2,FALSE),0)</f>
        <v>0</v>
      </c>
      <c r="AD322" s="14">
        <f>_xlfn.IFNA(VLOOKUP($Y322,Raw_data_Bowlers_2021!$A$2:$N$111,AD$2,FALSE),0)</f>
        <v>0</v>
      </c>
      <c r="AE322" s="14">
        <f>_xlfn.IFNA(VLOOKUP($Y322,Raw_data_Bowlers_2021!$A$2:$N$111,AE$2,FALSE),0)</f>
        <v>0</v>
      </c>
      <c r="AF322" s="14">
        <f>_xlfn.IFNA(VLOOKUP($Y322,Raw_data_Bowlers_2021!$A$2:$N$111,AF$2,FALSE),0)</f>
        <v>0</v>
      </c>
      <c r="AG322" s="14">
        <f>_xlfn.IFNA(VLOOKUP($Y322,Raw_data_Bowlers_2021!$A$2:$N$111,AG$2,FALSE),0)</f>
        <v>0</v>
      </c>
      <c r="AH322" s="14">
        <f>_xlfn.IFNA(VLOOKUP($Y322,Raw_data_Bowlers_2021!$A$2:$N$111,AH$2,FALSE),0)</f>
        <v>0</v>
      </c>
      <c r="AI322" s="14">
        <f>_xlfn.IFNA(VLOOKUP($Y322,Raw_data_Bowlers_2021!$A$2:$N$111,AI$2,FALSE),0)</f>
        <v>0</v>
      </c>
      <c r="AJ322" s="14">
        <f>_xlfn.IFNA(VLOOKUP($Y322,Raw_data_Bowlers_2021!$A$2:$N$111,AJ$2,FALSE),0)</f>
        <v>0</v>
      </c>
      <c r="AK322" s="14">
        <f>_xlfn.IFNA(VLOOKUP($Y322,Raw_data_Bowlers_2021!$A$2:$N$111,AK$2,FALSE),0)</f>
        <v>0</v>
      </c>
      <c r="AL322" s="14">
        <f>_xlfn.IFNA(VLOOKUP($Y322,Raw_data_Bowlers_2021!$A$2:$N$111,AL$2,FALSE),0)</f>
        <v>0</v>
      </c>
      <c r="AM322" s="16">
        <v>2020</v>
      </c>
      <c r="AN322" s="14">
        <f t="shared" si="4"/>
        <v>319</v>
      </c>
    </row>
    <row r="323" spans="1:40" x14ac:dyDescent="0.25">
      <c r="A323" s="43" t="s">
        <v>95</v>
      </c>
      <c r="B323" s="44">
        <v>0</v>
      </c>
      <c r="C323" s="44">
        <v>0</v>
      </c>
      <c r="D323" s="44">
        <v>0</v>
      </c>
      <c r="E323" s="44">
        <v>0</v>
      </c>
      <c r="F323" s="44">
        <v>0</v>
      </c>
      <c r="G323" s="44">
        <v>0</v>
      </c>
      <c r="H323" s="44">
        <v>0</v>
      </c>
      <c r="I323" s="44">
        <v>0</v>
      </c>
      <c r="J323" s="44">
        <v>0</v>
      </c>
      <c r="K323" s="44">
        <v>0</v>
      </c>
      <c r="L323" s="44">
        <v>0</v>
      </c>
      <c r="M323" s="44">
        <v>0</v>
      </c>
      <c r="N323" s="44">
        <v>2020</v>
      </c>
      <c r="O323" s="45">
        <v>319</v>
      </c>
      <c r="Y323" s="13" t="s">
        <v>144</v>
      </c>
      <c r="Z323" s="14">
        <f>_xlfn.IFNA(VLOOKUP($Y323,Raw_data_Bowlers_2021!$A$2:$N$111,Z$2,FALSE),0)</f>
        <v>0</v>
      </c>
      <c r="AA323" s="14">
        <f>_xlfn.IFNA(VLOOKUP($Y323,Raw_data_Bowlers_2021!$A$2:$N$111,AA$2,FALSE),0)</f>
        <v>0</v>
      </c>
      <c r="AB323" s="14">
        <f>_xlfn.IFNA(VLOOKUP($Y323,Raw_data_Bowlers_2021!$A$2:$N$111,AB$2,FALSE),0)</f>
        <v>0</v>
      </c>
      <c r="AC323" s="14">
        <f>_xlfn.IFNA(VLOOKUP($Y323,Raw_data_Bowlers_2021!$A$2:$N$111,AC$2,FALSE),0)</f>
        <v>0</v>
      </c>
      <c r="AD323" s="14">
        <f>_xlfn.IFNA(VLOOKUP($Y323,Raw_data_Bowlers_2021!$A$2:$N$111,AD$2,FALSE),0)</f>
        <v>0</v>
      </c>
      <c r="AE323" s="14">
        <f>_xlfn.IFNA(VLOOKUP($Y323,Raw_data_Bowlers_2021!$A$2:$N$111,AE$2,FALSE),0)</f>
        <v>0</v>
      </c>
      <c r="AF323" s="14">
        <f>_xlfn.IFNA(VLOOKUP($Y323,Raw_data_Bowlers_2021!$A$2:$N$111,AF$2,FALSE),0)</f>
        <v>0</v>
      </c>
      <c r="AG323" s="14">
        <f>_xlfn.IFNA(VLOOKUP($Y323,Raw_data_Bowlers_2021!$A$2:$N$111,AG$2,FALSE),0)</f>
        <v>0</v>
      </c>
      <c r="AH323" s="14">
        <f>_xlfn.IFNA(VLOOKUP($Y323,Raw_data_Bowlers_2021!$A$2:$N$111,AH$2,FALSE),0)</f>
        <v>0</v>
      </c>
      <c r="AI323" s="14">
        <f>_xlfn.IFNA(VLOOKUP($Y323,Raw_data_Bowlers_2021!$A$2:$N$111,AI$2,FALSE),0)</f>
        <v>0</v>
      </c>
      <c r="AJ323" s="14">
        <f>_xlfn.IFNA(VLOOKUP($Y323,Raw_data_Bowlers_2021!$A$2:$N$111,AJ$2,FALSE),0)</f>
        <v>0</v>
      </c>
      <c r="AK323" s="14">
        <f>_xlfn.IFNA(VLOOKUP($Y323,Raw_data_Bowlers_2021!$A$2:$N$111,AK$2,FALSE),0)</f>
        <v>0</v>
      </c>
      <c r="AL323" s="14">
        <f>_xlfn.IFNA(VLOOKUP($Y323,Raw_data_Bowlers_2021!$A$2:$N$111,AL$2,FALSE),0)</f>
        <v>0</v>
      </c>
      <c r="AM323" s="13">
        <v>2020</v>
      </c>
      <c r="AN323" s="14">
        <f t="shared" si="4"/>
        <v>320</v>
      </c>
    </row>
    <row r="324" spans="1:40" x14ac:dyDescent="0.25">
      <c r="A324" s="43" t="s">
        <v>144</v>
      </c>
      <c r="B324" s="44">
        <v>0</v>
      </c>
      <c r="C324" s="44">
        <v>0</v>
      </c>
      <c r="D324" s="44">
        <v>0</v>
      </c>
      <c r="E324" s="44">
        <v>0</v>
      </c>
      <c r="F324" s="44">
        <v>0</v>
      </c>
      <c r="G324" s="44">
        <v>0</v>
      </c>
      <c r="H324" s="44">
        <v>0</v>
      </c>
      <c r="I324" s="44">
        <v>0</v>
      </c>
      <c r="J324" s="44">
        <v>0</v>
      </c>
      <c r="K324" s="44">
        <v>0</v>
      </c>
      <c r="L324" s="44">
        <v>0</v>
      </c>
      <c r="M324" s="44">
        <v>0</v>
      </c>
      <c r="N324" s="44">
        <v>2020</v>
      </c>
      <c r="O324" s="45">
        <v>320</v>
      </c>
      <c r="Y324" s="16" t="s">
        <v>380</v>
      </c>
      <c r="Z324" s="14">
        <f>_xlfn.IFNA(VLOOKUP($Y324,Raw_data_Bowlers_2021!$A$2:$N$111,Z$2,FALSE),0)</f>
        <v>0</v>
      </c>
      <c r="AA324" s="14">
        <f>_xlfn.IFNA(VLOOKUP($Y324,Raw_data_Bowlers_2021!$A$2:$N$111,AA$2,FALSE),0)</f>
        <v>0</v>
      </c>
      <c r="AB324" s="14">
        <f>_xlfn.IFNA(VLOOKUP($Y324,Raw_data_Bowlers_2021!$A$2:$N$111,AB$2,FALSE),0)</f>
        <v>0</v>
      </c>
      <c r="AC324" s="14">
        <f>_xlfn.IFNA(VLOOKUP($Y324,Raw_data_Bowlers_2021!$A$2:$N$111,AC$2,FALSE),0)</f>
        <v>0</v>
      </c>
      <c r="AD324" s="14">
        <f>_xlfn.IFNA(VLOOKUP($Y324,Raw_data_Bowlers_2021!$A$2:$N$111,AD$2,FALSE),0)</f>
        <v>0</v>
      </c>
      <c r="AE324" s="14">
        <f>_xlfn.IFNA(VLOOKUP($Y324,Raw_data_Bowlers_2021!$A$2:$N$111,AE$2,FALSE),0)</f>
        <v>0</v>
      </c>
      <c r="AF324" s="14">
        <f>_xlfn.IFNA(VLOOKUP($Y324,Raw_data_Bowlers_2021!$A$2:$N$111,AF$2,FALSE),0)</f>
        <v>0</v>
      </c>
      <c r="AG324" s="14">
        <f>_xlfn.IFNA(VLOOKUP($Y324,Raw_data_Bowlers_2021!$A$2:$N$111,AG$2,FALSE),0)</f>
        <v>0</v>
      </c>
      <c r="AH324" s="14">
        <f>_xlfn.IFNA(VLOOKUP($Y324,Raw_data_Bowlers_2021!$A$2:$N$111,AH$2,FALSE),0)</f>
        <v>0</v>
      </c>
      <c r="AI324" s="14">
        <f>_xlfn.IFNA(VLOOKUP($Y324,Raw_data_Bowlers_2021!$A$2:$N$111,AI$2,FALSE),0)</f>
        <v>0</v>
      </c>
      <c r="AJ324" s="14">
        <f>_xlfn.IFNA(VLOOKUP($Y324,Raw_data_Bowlers_2021!$A$2:$N$111,AJ$2,FALSE),0)</f>
        <v>0</v>
      </c>
      <c r="AK324" s="14">
        <f>_xlfn.IFNA(VLOOKUP($Y324,Raw_data_Bowlers_2021!$A$2:$N$111,AK$2,FALSE),0)</f>
        <v>0</v>
      </c>
      <c r="AL324" s="14">
        <f>_xlfn.IFNA(VLOOKUP($Y324,Raw_data_Bowlers_2021!$A$2:$N$111,AL$2,FALSE),0)</f>
        <v>0</v>
      </c>
      <c r="AM324" s="16">
        <v>2020</v>
      </c>
      <c r="AN324" s="14">
        <f t="shared" si="4"/>
        <v>321</v>
      </c>
    </row>
    <row r="325" spans="1:40" x14ac:dyDescent="0.25">
      <c r="A325" s="43" t="s">
        <v>380</v>
      </c>
      <c r="B325" s="44">
        <v>0</v>
      </c>
      <c r="C325" s="44">
        <v>0</v>
      </c>
      <c r="D325" s="44">
        <v>0</v>
      </c>
      <c r="E325" s="44">
        <v>0</v>
      </c>
      <c r="F325" s="44">
        <v>0</v>
      </c>
      <c r="G325" s="44">
        <v>0</v>
      </c>
      <c r="H325" s="44">
        <v>0</v>
      </c>
      <c r="I325" s="44">
        <v>0</v>
      </c>
      <c r="J325" s="44">
        <v>0</v>
      </c>
      <c r="K325" s="44">
        <v>0</v>
      </c>
      <c r="L325" s="44">
        <v>0</v>
      </c>
      <c r="M325" s="44">
        <v>0</v>
      </c>
      <c r="N325" s="44">
        <v>2020</v>
      </c>
      <c r="O325" s="45">
        <v>321</v>
      </c>
      <c r="Y325" s="13" t="s">
        <v>187</v>
      </c>
      <c r="Z325" s="14">
        <f>_xlfn.IFNA(VLOOKUP($Y325,Raw_data_Bowlers_2021!$A$2:$N$111,Z$2,FALSE),0)</f>
        <v>2</v>
      </c>
      <c r="AA325" s="14">
        <f>_xlfn.IFNA(VLOOKUP($Y325,Raw_data_Bowlers_2021!$A$2:$N$111,AA$2,FALSE),0)</f>
        <v>8</v>
      </c>
      <c r="AB325" s="14">
        <f>_xlfn.IFNA(VLOOKUP($Y325,Raw_data_Bowlers_2021!$A$2:$N$111,AB$2,FALSE),0)</f>
        <v>69</v>
      </c>
      <c r="AC325" s="14">
        <f>_xlfn.IFNA(VLOOKUP($Y325,Raw_data_Bowlers_2021!$A$2:$N$111,AC$2,FALSE),0)</f>
        <v>2</v>
      </c>
      <c r="AD325" s="14">
        <f>_xlfn.IFNA(VLOOKUP($Y325,Raw_data_Bowlers_2021!$A$2:$N$111,AD$2,FALSE),0)</f>
        <v>8.6199999999999992</v>
      </c>
      <c r="AE325" s="14">
        <f>_xlfn.IFNA(VLOOKUP($Y325,Raw_data_Bowlers_2021!$A$2:$N$111,AE$2,FALSE),0)</f>
        <v>34.5</v>
      </c>
      <c r="AF325" s="14">
        <f>_xlfn.IFNA(VLOOKUP($Y325,Raw_data_Bowlers_2021!$A$2:$N$111,AF$2,FALSE),0)</f>
        <v>24</v>
      </c>
      <c r="AG325" s="14">
        <f>_xlfn.IFNA(VLOOKUP($Y325,Raw_data_Bowlers_2021!$A$2:$N$111,AG$2,FALSE),0)</f>
        <v>0</v>
      </c>
      <c r="AH325" s="14">
        <f>_xlfn.IFNA(VLOOKUP($Y325,Raw_data_Bowlers_2021!$A$2:$N$111,AH$2,FALSE),0)</f>
        <v>0</v>
      </c>
      <c r="AI325" s="14">
        <f>_xlfn.IFNA(VLOOKUP($Y325,Raw_data_Bowlers_2021!$A$2:$N$111,AI$2,FALSE),0)</f>
        <v>11689</v>
      </c>
      <c r="AJ325" s="14">
        <f>_xlfn.IFNA(VLOOKUP($Y325,Raw_data_Bowlers_2021!$A$2:$N$111,AJ$2,FALSE),0)</f>
        <v>7</v>
      </c>
      <c r="AK325" s="14">
        <f>_xlfn.IFNA(VLOOKUP($Y325,Raw_data_Bowlers_2021!$A$2:$N$111,AK$2,FALSE),0)</f>
        <v>2</v>
      </c>
      <c r="AL325" s="14">
        <f>_xlfn.IFNA(VLOOKUP($Y325,Raw_data_Bowlers_2021!$A$2:$N$111,AL$2,FALSE),0)</f>
        <v>14</v>
      </c>
      <c r="AM325" s="13">
        <v>2020</v>
      </c>
      <c r="AN325" s="14">
        <f t="shared" si="4"/>
        <v>322</v>
      </c>
    </row>
    <row r="326" spans="1:40" x14ac:dyDescent="0.25">
      <c r="A326" s="43" t="s">
        <v>187</v>
      </c>
      <c r="B326" s="44">
        <v>16</v>
      </c>
      <c r="C326" s="44">
        <v>62.5</v>
      </c>
      <c r="D326" s="44">
        <v>504</v>
      </c>
      <c r="E326" s="44">
        <v>16</v>
      </c>
      <c r="F326" s="44">
        <v>8.02</v>
      </c>
      <c r="G326" s="44">
        <v>31.5</v>
      </c>
      <c r="H326" s="44">
        <v>23.56</v>
      </c>
      <c r="I326" s="44">
        <v>0</v>
      </c>
      <c r="J326" s="44">
        <v>0</v>
      </c>
      <c r="K326" s="44">
        <v>44</v>
      </c>
      <c r="L326" s="44">
        <v>19</v>
      </c>
      <c r="M326" s="44">
        <v>136</v>
      </c>
      <c r="N326" s="44">
        <v>2020</v>
      </c>
      <c r="O326" s="45">
        <v>322</v>
      </c>
      <c r="Y326" s="16" t="s">
        <v>96</v>
      </c>
      <c r="Z326" s="14">
        <f>_xlfn.IFNA(VLOOKUP($Y326,Raw_data_Bowlers_2021!$A$2:$N$111,Z$2,FALSE),0)</f>
        <v>14</v>
      </c>
      <c r="AA326" s="14">
        <f>_xlfn.IFNA(VLOOKUP($Y326,Raw_data_Bowlers_2021!$A$2:$N$111,AA$2,FALSE),0)</f>
        <v>51.2</v>
      </c>
      <c r="AB326" s="14">
        <f>_xlfn.IFNA(VLOOKUP($Y326,Raw_data_Bowlers_2021!$A$2:$N$111,AB$2,FALSE),0)</f>
        <v>406</v>
      </c>
      <c r="AC326" s="14">
        <f>_xlfn.IFNA(VLOOKUP($Y326,Raw_data_Bowlers_2021!$A$2:$N$111,AC$2,FALSE),0)</f>
        <v>13</v>
      </c>
      <c r="AD326" s="14">
        <f>_xlfn.IFNA(VLOOKUP($Y326,Raw_data_Bowlers_2021!$A$2:$N$111,AD$2,FALSE),0)</f>
        <v>7.91</v>
      </c>
      <c r="AE326" s="14">
        <f>_xlfn.IFNA(VLOOKUP($Y326,Raw_data_Bowlers_2021!$A$2:$N$111,AE$2,FALSE),0)</f>
        <v>31.23</v>
      </c>
      <c r="AF326" s="14">
        <f>_xlfn.IFNA(VLOOKUP($Y326,Raw_data_Bowlers_2021!$A$2:$N$111,AF$2,FALSE),0)</f>
        <v>23.69</v>
      </c>
      <c r="AG326" s="14">
        <f>_xlfn.IFNA(VLOOKUP($Y326,Raw_data_Bowlers_2021!$A$2:$N$111,AG$2,FALSE),0)</f>
        <v>0</v>
      </c>
      <c r="AH326" s="14">
        <f>_xlfn.IFNA(VLOOKUP($Y326,Raw_data_Bowlers_2021!$A$2:$N$111,AH$2,FALSE),0)</f>
        <v>0</v>
      </c>
      <c r="AI326" s="14">
        <f>_xlfn.IFNA(VLOOKUP($Y326,Raw_data_Bowlers_2021!$A$2:$N$111,AI$2,FALSE),0)</f>
        <v>46813</v>
      </c>
      <c r="AJ326" s="14">
        <f>_xlfn.IFNA(VLOOKUP($Y326,Raw_data_Bowlers_2021!$A$2:$N$111,AJ$2,FALSE),0)</f>
        <v>41</v>
      </c>
      <c r="AK326" s="14">
        <f>_xlfn.IFNA(VLOOKUP($Y326,Raw_data_Bowlers_2021!$A$2:$N$111,AK$2,FALSE),0)</f>
        <v>17</v>
      </c>
      <c r="AL326" s="14">
        <f>_xlfn.IFNA(VLOOKUP($Y326,Raw_data_Bowlers_2021!$A$2:$N$111,AL$2,FALSE),0)</f>
        <v>138</v>
      </c>
      <c r="AM326" s="16">
        <v>2020</v>
      </c>
      <c r="AN326" s="14">
        <f t="shared" ref="AN326:AN389" si="5">AN325+1</f>
        <v>323</v>
      </c>
    </row>
    <row r="327" spans="1:40" x14ac:dyDescent="0.25">
      <c r="A327" s="43" t="s">
        <v>96</v>
      </c>
      <c r="B327" s="44">
        <v>15</v>
      </c>
      <c r="C327" s="44">
        <v>57.2</v>
      </c>
      <c r="D327" s="44">
        <v>457</v>
      </c>
      <c r="E327" s="44">
        <v>25</v>
      </c>
      <c r="F327" s="44">
        <v>7.97</v>
      </c>
      <c r="G327" s="44">
        <v>18.28</v>
      </c>
      <c r="H327" s="44">
        <v>13.76</v>
      </c>
      <c r="I327" s="44">
        <v>1</v>
      </c>
      <c r="J327" s="44">
        <v>0</v>
      </c>
      <c r="K327" s="44">
        <v>65</v>
      </c>
      <c r="L327" s="44">
        <v>10</v>
      </c>
      <c r="M327" s="44">
        <v>157</v>
      </c>
      <c r="N327" s="44">
        <v>2020</v>
      </c>
      <c r="O327" s="45">
        <v>323</v>
      </c>
      <c r="Y327" s="13" t="s">
        <v>44</v>
      </c>
      <c r="Z327" s="14">
        <f>_xlfn.IFNA(VLOOKUP($Y327,Raw_data_Bowlers_2021!$A$2:$N$111,Z$2,FALSE),0)</f>
        <v>3</v>
      </c>
      <c r="AA327" s="14">
        <f>_xlfn.IFNA(VLOOKUP($Y327,Raw_data_Bowlers_2021!$A$2:$N$111,AA$2,FALSE),0)</f>
        <v>11.2</v>
      </c>
      <c r="AB327" s="14">
        <f>_xlfn.IFNA(VLOOKUP($Y327,Raw_data_Bowlers_2021!$A$2:$N$111,AB$2,FALSE),0)</f>
        <v>104</v>
      </c>
      <c r="AC327" s="14">
        <f>_xlfn.IFNA(VLOOKUP($Y327,Raw_data_Bowlers_2021!$A$2:$N$111,AC$2,FALSE),0)</f>
        <v>4</v>
      </c>
      <c r="AD327" s="14">
        <f>_xlfn.IFNA(VLOOKUP($Y327,Raw_data_Bowlers_2021!$A$2:$N$111,AD$2,FALSE),0)</f>
        <v>9.18</v>
      </c>
      <c r="AE327" s="14">
        <f>_xlfn.IFNA(VLOOKUP($Y327,Raw_data_Bowlers_2021!$A$2:$N$111,AE$2,FALSE),0)</f>
        <v>26</v>
      </c>
      <c r="AF327" s="14">
        <f>_xlfn.IFNA(VLOOKUP($Y327,Raw_data_Bowlers_2021!$A$2:$N$111,AF$2,FALSE),0)</f>
        <v>17</v>
      </c>
      <c r="AG327" s="14">
        <f>_xlfn.IFNA(VLOOKUP($Y327,Raw_data_Bowlers_2021!$A$2:$N$111,AG$2,FALSE),0)</f>
        <v>0</v>
      </c>
      <c r="AH327" s="14">
        <f>_xlfn.IFNA(VLOOKUP($Y327,Raw_data_Bowlers_2021!$A$2:$N$111,AH$2,FALSE),0)</f>
        <v>0</v>
      </c>
      <c r="AI327" s="14">
        <f>_xlfn.IFNA(VLOOKUP($Y327,Raw_data_Bowlers_2021!$A$2:$N$111,AI$2,FALSE),0)</f>
        <v>47178</v>
      </c>
      <c r="AJ327" s="14">
        <f>_xlfn.IFNA(VLOOKUP($Y327,Raw_data_Bowlers_2021!$A$2:$N$111,AJ$2,FALSE),0)</f>
        <v>9</v>
      </c>
      <c r="AK327" s="14">
        <f>_xlfn.IFNA(VLOOKUP($Y327,Raw_data_Bowlers_2021!$A$2:$N$111,AK$2,FALSE),0)</f>
        <v>4</v>
      </c>
      <c r="AL327" s="14">
        <f>_xlfn.IFNA(VLOOKUP($Y327,Raw_data_Bowlers_2021!$A$2:$N$111,AL$2,FALSE),0)</f>
        <v>19</v>
      </c>
      <c r="AM327" s="13">
        <v>2020</v>
      </c>
      <c r="AN327" s="14">
        <f t="shared" si="5"/>
        <v>324</v>
      </c>
    </row>
    <row r="328" spans="1:40" x14ac:dyDescent="0.25">
      <c r="A328" s="43" t="s">
        <v>44</v>
      </c>
      <c r="B328" s="44">
        <v>5</v>
      </c>
      <c r="C328" s="44">
        <v>18.100000000000001</v>
      </c>
      <c r="D328" s="44">
        <v>208</v>
      </c>
      <c r="E328" s="44">
        <v>3</v>
      </c>
      <c r="F328" s="44">
        <v>11.45</v>
      </c>
      <c r="G328" s="44">
        <v>69.33</v>
      </c>
      <c r="H328" s="44">
        <v>36.33</v>
      </c>
      <c r="I328" s="44">
        <v>0</v>
      </c>
      <c r="J328" s="44">
        <v>0</v>
      </c>
      <c r="K328" s="44">
        <v>18</v>
      </c>
      <c r="L328" s="44">
        <v>10</v>
      </c>
      <c r="M328" s="44">
        <v>25</v>
      </c>
      <c r="N328" s="44">
        <v>2020</v>
      </c>
      <c r="O328" s="45">
        <v>324</v>
      </c>
      <c r="Y328" s="16" t="s">
        <v>365</v>
      </c>
      <c r="Z328" s="14">
        <f>_xlfn.IFNA(VLOOKUP($Y328,Raw_data_Bowlers_2021!$A$2:$N$111,Z$2,FALSE),0)</f>
        <v>0</v>
      </c>
      <c r="AA328" s="14">
        <f>_xlfn.IFNA(VLOOKUP($Y328,Raw_data_Bowlers_2021!$A$2:$N$111,AA$2,FALSE),0)</f>
        <v>0</v>
      </c>
      <c r="AB328" s="14">
        <f>_xlfn.IFNA(VLOOKUP($Y328,Raw_data_Bowlers_2021!$A$2:$N$111,AB$2,FALSE),0)</f>
        <v>0</v>
      </c>
      <c r="AC328" s="14">
        <f>_xlfn.IFNA(VLOOKUP($Y328,Raw_data_Bowlers_2021!$A$2:$N$111,AC$2,FALSE),0)</f>
        <v>0</v>
      </c>
      <c r="AD328" s="14">
        <f>_xlfn.IFNA(VLOOKUP($Y328,Raw_data_Bowlers_2021!$A$2:$N$111,AD$2,FALSE),0)</f>
        <v>0</v>
      </c>
      <c r="AE328" s="14">
        <f>_xlfn.IFNA(VLOOKUP($Y328,Raw_data_Bowlers_2021!$A$2:$N$111,AE$2,FALSE),0)</f>
        <v>0</v>
      </c>
      <c r="AF328" s="14">
        <f>_xlfn.IFNA(VLOOKUP($Y328,Raw_data_Bowlers_2021!$A$2:$N$111,AF$2,FALSE),0)</f>
        <v>0</v>
      </c>
      <c r="AG328" s="14">
        <f>_xlfn.IFNA(VLOOKUP($Y328,Raw_data_Bowlers_2021!$A$2:$N$111,AG$2,FALSE),0)</f>
        <v>0</v>
      </c>
      <c r="AH328" s="14">
        <f>_xlfn.IFNA(VLOOKUP($Y328,Raw_data_Bowlers_2021!$A$2:$N$111,AH$2,FALSE),0)</f>
        <v>0</v>
      </c>
      <c r="AI328" s="14">
        <f>_xlfn.IFNA(VLOOKUP($Y328,Raw_data_Bowlers_2021!$A$2:$N$111,AI$2,FALSE),0)</f>
        <v>0</v>
      </c>
      <c r="AJ328" s="14">
        <f>_xlfn.IFNA(VLOOKUP($Y328,Raw_data_Bowlers_2021!$A$2:$N$111,AJ$2,FALSE),0)</f>
        <v>0</v>
      </c>
      <c r="AK328" s="14">
        <f>_xlfn.IFNA(VLOOKUP($Y328,Raw_data_Bowlers_2021!$A$2:$N$111,AK$2,FALSE),0)</f>
        <v>0</v>
      </c>
      <c r="AL328" s="14">
        <f>_xlfn.IFNA(VLOOKUP($Y328,Raw_data_Bowlers_2021!$A$2:$N$111,AL$2,FALSE),0)</f>
        <v>0</v>
      </c>
      <c r="AM328" s="16">
        <v>2020</v>
      </c>
      <c r="AN328" s="14">
        <f t="shared" si="5"/>
        <v>325</v>
      </c>
    </row>
    <row r="329" spans="1:40" x14ac:dyDescent="0.25">
      <c r="A329" s="43" t="s">
        <v>365</v>
      </c>
      <c r="B329" s="44">
        <v>5</v>
      </c>
      <c r="C329" s="44">
        <v>17</v>
      </c>
      <c r="D329" s="44">
        <v>192</v>
      </c>
      <c r="E329" s="44">
        <v>3</v>
      </c>
      <c r="F329" s="44">
        <v>11.29</v>
      </c>
      <c r="G329" s="44">
        <v>64</v>
      </c>
      <c r="H329" s="44">
        <v>34</v>
      </c>
      <c r="I329" s="44">
        <v>0</v>
      </c>
      <c r="J329" s="44">
        <v>0</v>
      </c>
      <c r="K329" s="44">
        <v>22</v>
      </c>
      <c r="L329" s="44">
        <v>7</v>
      </c>
      <c r="M329" s="44">
        <v>29</v>
      </c>
      <c r="N329" s="44">
        <v>2020</v>
      </c>
      <c r="O329" s="45">
        <v>325</v>
      </c>
      <c r="Y329" s="13" t="s">
        <v>45</v>
      </c>
      <c r="Z329" s="14">
        <f>_xlfn.IFNA(VLOOKUP($Y329,Raw_data_Bowlers_2021!$A$2:$N$111,Z$2,FALSE),0)</f>
        <v>0</v>
      </c>
      <c r="AA329" s="14">
        <f>_xlfn.IFNA(VLOOKUP($Y329,Raw_data_Bowlers_2021!$A$2:$N$111,AA$2,FALSE),0)</f>
        <v>0</v>
      </c>
      <c r="AB329" s="14">
        <f>_xlfn.IFNA(VLOOKUP($Y329,Raw_data_Bowlers_2021!$A$2:$N$111,AB$2,FALSE),0)</f>
        <v>0</v>
      </c>
      <c r="AC329" s="14">
        <f>_xlfn.IFNA(VLOOKUP($Y329,Raw_data_Bowlers_2021!$A$2:$N$111,AC$2,FALSE),0)</f>
        <v>0</v>
      </c>
      <c r="AD329" s="14">
        <f>_xlfn.IFNA(VLOOKUP($Y329,Raw_data_Bowlers_2021!$A$2:$N$111,AD$2,FALSE),0)</f>
        <v>0</v>
      </c>
      <c r="AE329" s="14">
        <f>_xlfn.IFNA(VLOOKUP($Y329,Raw_data_Bowlers_2021!$A$2:$N$111,AE$2,FALSE),0)</f>
        <v>0</v>
      </c>
      <c r="AF329" s="14">
        <f>_xlfn.IFNA(VLOOKUP($Y329,Raw_data_Bowlers_2021!$A$2:$N$111,AF$2,FALSE),0)</f>
        <v>0</v>
      </c>
      <c r="AG329" s="14">
        <f>_xlfn.IFNA(VLOOKUP($Y329,Raw_data_Bowlers_2021!$A$2:$N$111,AG$2,FALSE),0)</f>
        <v>0</v>
      </c>
      <c r="AH329" s="14">
        <f>_xlfn.IFNA(VLOOKUP($Y329,Raw_data_Bowlers_2021!$A$2:$N$111,AH$2,FALSE),0)</f>
        <v>0</v>
      </c>
      <c r="AI329" s="14">
        <f>_xlfn.IFNA(VLOOKUP($Y329,Raw_data_Bowlers_2021!$A$2:$N$111,AI$2,FALSE),0)</f>
        <v>0</v>
      </c>
      <c r="AJ329" s="14">
        <f>_xlfn.IFNA(VLOOKUP($Y329,Raw_data_Bowlers_2021!$A$2:$N$111,AJ$2,FALSE),0)</f>
        <v>0</v>
      </c>
      <c r="AK329" s="14">
        <f>_xlfn.IFNA(VLOOKUP($Y329,Raw_data_Bowlers_2021!$A$2:$N$111,AK$2,FALSE),0)</f>
        <v>0</v>
      </c>
      <c r="AL329" s="14">
        <f>_xlfn.IFNA(VLOOKUP($Y329,Raw_data_Bowlers_2021!$A$2:$N$111,AL$2,FALSE),0)</f>
        <v>0</v>
      </c>
      <c r="AM329" s="13">
        <v>2020</v>
      </c>
      <c r="AN329" s="14">
        <f t="shared" si="5"/>
        <v>326</v>
      </c>
    </row>
    <row r="330" spans="1:40" x14ac:dyDescent="0.25">
      <c r="A330" s="43" t="s">
        <v>45</v>
      </c>
      <c r="B330" s="44">
        <v>2</v>
      </c>
      <c r="C330" s="44">
        <v>7</v>
      </c>
      <c r="D330" s="44">
        <v>81</v>
      </c>
      <c r="E330" s="44">
        <v>0</v>
      </c>
      <c r="F330" s="44">
        <v>11.57</v>
      </c>
      <c r="G330" s="44">
        <v>0</v>
      </c>
      <c r="H330" s="44">
        <v>0</v>
      </c>
      <c r="I330" s="44">
        <v>0</v>
      </c>
      <c r="J330" s="44">
        <v>0</v>
      </c>
      <c r="K330" s="44">
        <v>11</v>
      </c>
      <c r="L330" s="44">
        <v>3</v>
      </c>
      <c r="M330" s="44">
        <v>14</v>
      </c>
      <c r="N330" s="44">
        <v>2020</v>
      </c>
      <c r="O330" s="45">
        <v>326</v>
      </c>
      <c r="Y330" s="16" t="s">
        <v>161</v>
      </c>
      <c r="Z330" s="14">
        <f>_xlfn.IFNA(VLOOKUP($Y330,Raw_data_Bowlers_2021!$A$2:$N$111,Z$2,FALSE),0)</f>
        <v>0</v>
      </c>
      <c r="AA330" s="14">
        <f>_xlfn.IFNA(VLOOKUP($Y330,Raw_data_Bowlers_2021!$A$2:$N$111,AA$2,FALSE),0)</f>
        <v>0</v>
      </c>
      <c r="AB330" s="14">
        <f>_xlfn.IFNA(VLOOKUP($Y330,Raw_data_Bowlers_2021!$A$2:$N$111,AB$2,FALSE),0)</f>
        <v>0</v>
      </c>
      <c r="AC330" s="14">
        <f>_xlfn.IFNA(VLOOKUP($Y330,Raw_data_Bowlers_2021!$A$2:$N$111,AC$2,FALSE),0)</f>
        <v>0</v>
      </c>
      <c r="AD330" s="14">
        <f>_xlfn.IFNA(VLOOKUP($Y330,Raw_data_Bowlers_2021!$A$2:$N$111,AD$2,FALSE),0)</f>
        <v>0</v>
      </c>
      <c r="AE330" s="14">
        <f>_xlfn.IFNA(VLOOKUP($Y330,Raw_data_Bowlers_2021!$A$2:$N$111,AE$2,FALSE),0)</f>
        <v>0</v>
      </c>
      <c r="AF330" s="14">
        <f>_xlfn.IFNA(VLOOKUP($Y330,Raw_data_Bowlers_2021!$A$2:$N$111,AF$2,FALSE),0)</f>
        <v>0</v>
      </c>
      <c r="AG330" s="14">
        <f>_xlfn.IFNA(VLOOKUP($Y330,Raw_data_Bowlers_2021!$A$2:$N$111,AG$2,FALSE),0)</f>
        <v>0</v>
      </c>
      <c r="AH330" s="14">
        <f>_xlfn.IFNA(VLOOKUP($Y330,Raw_data_Bowlers_2021!$A$2:$N$111,AH$2,FALSE),0)</f>
        <v>0</v>
      </c>
      <c r="AI330" s="14">
        <f>_xlfn.IFNA(VLOOKUP($Y330,Raw_data_Bowlers_2021!$A$2:$N$111,AI$2,FALSE),0)</f>
        <v>0</v>
      </c>
      <c r="AJ330" s="14">
        <f>_xlfn.IFNA(VLOOKUP($Y330,Raw_data_Bowlers_2021!$A$2:$N$111,AJ$2,FALSE),0)</f>
        <v>0</v>
      </c>
      <c r="AK330" s="14">
        <f>_xlfn.IFNA(VLOOKUP($Y330,Raw_data_Bowlers_2021!$A$2:$N$111,AK$2,FALSE),0)</f>
        <v>0</v>
      </c>
      <c r="AL330" s="14">
        <f>_xlfn.IFNA(VLOOKUP($Y330,Raw_data_Bowlers_2021!$A$2:$N$111,AL$2,FALSE),0)</f>
        <v>0</v>
      </c>
      <c r="AM330" s="16">
        <v>2020</v>
      </c>
      <c r="AN330" s="14">
        <f t="shared" si="5"/>
        <v>327</v>
      </c>
    </row>
    <row r="331" spans="1:40" x14ac:dyDescent="0.25">
      <c r="A331" s="43" t="s">
        <v>161</v>
      </c>
      <c r="B331" s="44">
        <v>0</v>
      </c>
      <c r="C331" s="44">
        <v>0</v>
      </c>
      <c r="D331" s="44">
        <v>0</v>
      </c>
      <c r="E331" s="44">
        <v>0</v>
      </c>
      <c r="F331" s="44">
        <v>0</v>
      </c>
      <c r="G331" s="44">
        <v>0</v>
      </c>
      <c r="H331" s="44">
        <v>0</v>
      </c>
      <c r="I331" s="44">
        <v>0</v>
      </c>
      <c r="J331" s="44">
        <v>0</v>
      </c>
      <c r="K331" s="44">
        <v>0</v>
      </c>
      <c r="L331" s="44">
        <v>0</v>
      </c>
      <c r="M331" s="44">
        <v>0</v>
      </c>
      <c r="N331" s="44">
        <v>2020</v>
      </c>
      <c r="O331" s="45">
        <v>327</v>
      </c>
      <c r="Y331" s="13" t="s">
        <v>188</v>
      </c>
      <c r="Z331" s="14">
        <f>_xlfn.IFNA(VLOOKUP($Y331,Raw_data_Bowlers_2021!$A$2:$N$111,Z$2,FALSE),0)</f>
        <v>5</v>
      </c>
      <c r="AA331" s="14">
        <f>_xlfn.IFNA(VLOOKUP($Y331,Raw_data_Bowlers_2021!$A$2:$N$111,AA$2,FALSE),0)</f>
        <v>11</v>
      </c>
      <c r="AB331" s="14">
        <f>_xlfn.IFNA(VLOOKUP($Y331,Raw_data_Bowlers_2021!$A$2:$N$111,AB$2,FALSE),0)</f>
        <v>100</v>
      </c>
      <c r="AC331" s="14">
        <f>_xlfn.IFNA(VLOOKUP($Y331,Raw_data_Bowlers_2021!$A$2:$N$111,AC$2,FALSE),0)</f>
        <v>3</v>
      </c>
      <c r="AD331" s="14">
        <f>_xlfn.IFNA(VLOOKUP($Y331,Raw_data_Bowlers_2021!$A$2:$N$111,AD$2,FALSE),0)</f>
        <v>9.09</v>
      </c>
      <c r="AE331" s="14">
        <f>_xlfn.IFNA(VLOOKUP($Y331,Raw_data_Bowlers_2021!$A$2:$N$111,AE$2,FALSE),0)</f>
        <v>33.33</v>
      </c>
      <c r="AF331" s="14">
        <f>_xlfn.IFNA(VLOOKUP($Y331,Raw_data_Bowlers_2021!$A$2:$N$111,AF$2,FALSE),0)</f>
        <v>22</v>
      </c>
      <c r="AG331" s="14">
        <f>_xlfn.IFNA(VLOOKUP($Y331,Raw_data_Bowlers_2021!$A$2:$N$111,AG$2,FALSE),0)</f>
        <v>0</v>
      </c>
      <c r="AH331" s="14">
        <f>_xlfn.IFNA(VLOOKUP($Y331,Raw_data_Bowlers_2021!$A$2:$N$111,AH$2,FALSE),0)</f>
        <v>0</v>
      </c>
      <c r="AI331" s="14">
        <f>_xlfn.IFNA(VLOOKUP($Y331,Raw_data_Bowlers_2021!$A$2:$N$111,AI$2,FALSE),0)</f>
        <v>43497</v>
      </c>
      <c r="AJ331" s="14">
        <f>_xlfn.IFNA(VLOOKUP($Y331,Raw_data_Bowlers_2021!$A$2:$N$111,AJ$2,FALSE),0)</f>
        <v>6</v>
      </c>
      <c r="AK331" s="14">
        <f>_xlfn.IFNA(VLOOKUP($Y331,Raw_data_Bowlers_2021!$A$2:$N$111,AK$2,FALSE),0)</f>
        <v>5</v>
      </c>
      <c r="AL331" s="14">
        <f>_xlfn.IFNA(VLOOKUP($Y331,Raw_data_Bowlers_2021!$A$2:$N$111,AL$2,FALSE),0)</f>
        <v>22</v>
      </c>
      <c r="AM331" s="13">
        <v>2020</v>
      </c>
      <c r="AN331" s="14">
        <f t="shared" si="5"/>
        <v>328</v>
      </c>
    </row>
    <row r="332" spans="1:40" x14ac:dyDescent="0.25">
      <c r="A332" s="43" t="s">
        <v>188</v>
      </c>
      <c r="B332" s="44">
        <v>5</v>
      </c>
      <c r="C332" s="44">
        <v>13.1</v>
      </c>
      <c r="D332" s="44">
        <v>82</v>
      </c>
      <c r="E332" s="44">
        <v>4</v>
      </c>
      <c r="F332" s="44">
        <v>6.23</v>
      </c>
      <c r="G332" s="44">
        <v>20.5</v>
      </c>
      <c r="H332" s="44">
        <v>19.75</v>
      </c>
      <c r="I332" s="44">
        <v>0</v>
      </c>
      <c r="J332" s="44">
        <v>0</v>
      </c>
      <c r="K332" s="44">
        <v>6</v>
      </c>
      <c r="L332" s="44">
        <v>1</v>
      </c>
      <c r="M332" s="44">
        <v>32</v>
      </c>
      <c r="N332" s="44">
        <v>2020</v>
      </c>
      <c r="O332" s="45">
        <v>328</v>
      </c>
      <c r="Y332" s="16" t="s">
        <v>389</v>
      </c>
      <c r="Z332" s="14">
        <f>_xlfn.IFNA(VLOOKUP($Y332,Raw_data_Bowlers_2021!$A$2:$N$111,Z$2,FALSE),0)</f>
        <v>0</v>
      </c>
      <c r="AA332" s="14">
        <f>_xlfn.IFNA(VLOOKUP($Y332,Raw_data_Bowlers_2021!$A$2:$N$111,AA$2,FALSE),0)</f>
        <v>0</v>
      </c>
      <c r="AB332" s="14">
        <f>_xlfn.IFNA(VLOOKUP($Y332,Raw_data_Bowlers_2021!$A$2:$N$111,AB$2,FALSE),0)</f>
        <v>0</v>
      </c>
      <c r="AC332" s="14">
        <f>_xlfn.IFNA(VLOOKUP($Y332,Raw_data_Bowlers_2021!$A$2:$N$111,AC$2,FALSE),0)</f>
        <v>0</v>
      </c>
      <c r="AD332" s="14">
        <f>_xlfn.IFNA(VLOOKUP($Y332,Raw_data_Bowlers_2021!$A$2:$N$111,AD$2,FALSE),0)</f>
        <v>0</v>
      </c>
      <c r="AE332" s="14">
        <f>_xlfn.IFNA(VLOOKUP($Y332,Raw_data_Bowlers_2021!$A$2:$N$111,AE$2,FALSE),0)</f>
        <v>0</v>
      </c>
      <c r="AF332" s="14">
        <f>_xlfn.IFNA(VLOOKUP($Y332,Raw_data_Bowlers_2021!$A$2:$N$111,AF$2,FALSE),0)</f>
        <v>0</v>
      </c>
      <c r="AG332" s="14">
        <f>_xlfn.IFNA(VLOOKUP($Y332,Raw_data_Bowlers_2021!$A$2:$N$111,AG$2,FALSE),0)</f>
        <v>0</v>
      </c>
      <c r="AH332" s="14">
        <f>_xlfn.IFNA(VLOOKUP($Y332,Raw_data_Bowlers_2021!$A$2:$N$111,AH$2,FALSE),0)</f>
        <v>0</v>
      </c>
      <c r="AI332" s="14">
        <f>_xlfn.IFNA(VLOOKUP($Y332,Raw_data_Bowlers_2021!$A$2:$N$111,AI$2,FALSE),0)</f>
        <v>0</v>
      </c>
      <c r="AJ332" s="14">
        <f>_xlfn.IFNA(VLOOKUP($Y332,Raw_data_Bowlers_2021!$A$2:$N$111,AJ$2,FALSE),0)</f>
        <v>0</v>
      </c>
      <c r="AK332" s="14">
        <f>_xlfn.IFNA(VLOOKUP($Y332,Raw_data_Bowlers_2021!$A$2:$N$111,AK$2,FALSE),0)</f>
        <v>0</v>
      </c>
      <c r="AL332" s="14">
        <f>_xlfn.IFNA(VLOOKUP($Y332,Raw_data_Bowlers_2021!$A$2:$N$111,AL$2,FALSE),0)</f>
        <v>0</v>
      </c>
      <c r="AM332" s="16">
        <v>2020</v>
      </c>
      <c r="AN332" s="14">
        <f t="shared" si="5"/>
        <v>329</v>
      </c>
    </row>
    <row r="333" spans="1:40" x14ac:dyDescent="0.25">
      <c r="A333" s="43" t="s">
        <v>389</v>
      </c>
      <c r="B333" s="44">
        <v>3</v>
      </c>
      <c r="C333" s="44">
        <v>8</v>
      </c>
      <c r="D333" s="44">
        <v>94</v>
      </c>
      <c r="E333" s="44">
        <v>0</v>
      </c>
      <c r="F333" s="44">
        <v>11.75</v>
      </c>
      <c r="G333" s="44">
        <v>0</v>
      </c>
      <c r="H333" s="44">
        <v>0</v>
      </c>
      <c r="I333" s="44">
        <v>0</v>
      </c>
      <c r="J333" s="44">
        <v>0</v>
      </c>
      <c r="K333" s="44">
        <v>10</v>
      </c>
      <c r="L333" s="44">
        <v>5</v>
      </c>
      <c r="M333" s="44">
        <v>22</v>
      </c>
      <c r="N333" s="44">
        <v>2020</v>
      </c>
      <c r="O333" s="45">
        <v>329</v>
      </c>
      <c r="Y333" s="13" t="s">
        <v>162</v>
      </c>
      <c r="Z333" s="14">
        <f>_xlfn.IFNA(VLOOKUP($Y333,Raw_data_Bowlers_2021!$A$2:$N$111,Z$2,FALSE),0)</f>
        <v>6</v>
      </c>
      <c r="AA333" s="14">
        <f>_xlfn.IFNA(VLOOKUP($Y333,Raw_data_Bowlers_2021!$A$2:$N$111,AA$2,FALSE),0)</f>
        <v>16</v>
      </c>
      <c r="AB333" s="14">
        <f>_xlfn.IFNA(VLOOKUP($Y333,Raw_data_Bowlers_2021!$A$2:$N$111,AB$2,FALSE),0)</f>
        <v>118</v>
      </c>
      <c r="AC333" s="14">
        <f>_xlfn.IFNA(VLOOKUP($Y333,Raw_data_Bowlers_2021!$A$2:$N$111,AC$2,FALSE),0)</f>
        <v>3</v>
      </c>
      <c r="AD333" s="14">
        <f>_xlfn.IFNA(VLOOKUP($Y333,Raw_data_Bowlers_2021!$A$2:$N$111,AD$2,FALSE),0)</f>
        <v>7.38</v>
      </c>
      <c r="AE333" s="14">
        <f>_xlfn.IFNA(VLOOKUP($Y333,Raw_data_Bowlers_2021!$A$2:$N$111,AE$2,FALSE),0)</f>
        <v>39.33</v>
      </c>
      <c r="AF333" s="14">
        <f>_xlfn.IFNA(VLOOKUP($Y333,Raw_data_Bowlers_2021!$A$2:$N$111,AF$2,FALSE),0)</f>
        <v>32</v>
      </c>
      <c r="AG333" s="14">
        <f>_xlfn.IFNA(VLOOKUP($Y333,Raw_data_Bowlers_2021!$A$2:$N$111,AG$2,FALSE),0)</f>
        <v>0</v>
      </c>
      <c r="AH333" s="14">
        <f>_xlfn.IFNA(VLOOKUP($Y333,Raw_data_Bowlers_2021!$A$2:$N$111,AH$2,FALSE),0)</f>
        <v>0</v>
      </c>
      <c r="AI333" s="14">
        <f>_xlfn.IFNA(VLOOKUP($Y333,Raw_data_Bowlers_2021!$A$2:$N$111,AI$2,FALSE),0)</f>
        <v>44378</v>
      </c>
      <c r="AJ333" s="14">
        <f>_xlfn.IFNA(VLOOKUP($Y333,Raw_data_Bowlers_2021!$A$2:$N$111,AJ$2,FALSE),0)</f>
        <v>9</v>
      </c>
      <c r="AK333" s="14">
        <f>_xlfn.IFNA(VLOOKUP($Y333,Raw_data_Bowlers_2021!$A$2:$N$111,AK$2,FALSE),0)</f>
        <v>4</v>
      </c>
      <c r="AL333" s="14">
        <f>_xlfn.IFNA(VLOOKUP($Y333,Raw_data_Bowlers_2021!$A$2:$N$111,AL$2,FALSE),0)</f>
        <v>32</v>
      </c>
      <c r="AM333" s="13">
        <v>2020</v>
      </c>
      <c r="AN333" s="14">
        <f t="shared" si="5"/>
        <v>330</v>
      </c>
    </row>
    <row r="334" spans="1:40" x14ac:dyDescent="0.25">
      <c r="A334" s="43" t="s">
        <v>162</v>
      </c>
      <c r="B334" s="44">
        <v>15</v>
      </c>
      <c r="C334" s="44">
        <v>50</v>
      </c>
      <c r="D334" s="44">
        <v>298</v>
      </c>
      <c r="E334" s="44">
        <v>8</v>
      </c>
      <c r="F334" s="44">
        <v>5.96</v>
      </c>
      <c r="G334" s="44">
        <v>37.25</v>
      </c>
      <c r="H334" s="44">
        <v>37.5</v>
      </c>
      <c r="I334" s="44">
        <v>0</v>
      </c>
      <c r="J334" s="44">
        <v>0</v>
      </c>
      <c r="K334" s="44">
        <v>16</v>
      </c>
      <c r="L334" s="44">
        <v>8</v>
      </c>
      <c r="M334" s="44">
        <v>115</v>
      </c>
      <c r="N334" s="44">
        <v>2020</v>
      </c>
      <c r="O334" s="45">
        <v>330</v>
      </c>
      <c r="Y334" s="16" t="s">
        <v>190</v>
      </c>
      <c r="Z334" s="14">
        <f>_xlfn.IFNA(VLOOKUP($Y334,Raw_data_Bowlers_2021!$A$2:$N$111,Z$2,FALSE),0)</f>
        <v>0</v>
      </c>
      <c r="AA334" s="14">
        <f>_xlfn.IFNA(VLOOKUP($Y334,Raw_data_Bowlers_2021!$A$2:$N$111,AA$2,FALSE),0)</f>
        <v>0</v>
      </c>
      <c r="AB334" s="14">
        <f>_xlfn.IFNA(VLOOKUP($Y334,Raw_data_Bowlers_2021!$A$2:$N$111,AB$2,FALSE),0)</f>
        <v>0</v>
      </c>
      <c r="AC334" s="14">
        <f>_xlfn.IFNA(VLOOKUP($Y334,Raw_data_Bowlers_2021!$A$2:$N$111,AC$2,FALSE),0)</f>
        <v>0</v>
      </c>
      <c r="AD334" s="14">
        <f>_xlfn.IFNA(VLOOKUP($Y334,Raw_data_Bowlers_2021!$A$2:$N$111,AD$2,FALSE),0)</f>
        <v>0</v>
      </c>
      <c r="AE334" s="14">
        <f>_xlfn.IFNA(VLOOKUP($Y334,Raw_data_Bowlers_2021!$A$2:$N$111,AE$2,FALSE),0)</f>
        <v>0</v>
      </c>
      <c r="AF334" s="14">
        <f>_xlfn.IFNA(VLOOKUP($Y334,Raw_data_Bowlers_2021!$A$2:$N$111,AF$2,FALSE),0)</f>
        <v>0</v>
      </c>
      <c r="AG334" s="14">
        <f>_xlfn.IFNA(VLOOKUP($Y334,Raw_data_Bowlers_2021!$A$2:$N$111,AG$2,FALSE),0)</f>
        <v>0</v>
      </c>
      <c r="AH334" s="14">
        <f>_xlfn.IFNA(VLOOKUP($Y334,Raw_data_Bowlers_2021!$A$2:$N$111,AH$2,FALSE),0)</f>
        <v>0</v>
      </c>
      <c r="AI334" s="14">
        <f>_xlfn.IFNA(VLOOKUP($Y334,Raw_data_Bowlers_2021!$A$2:$N$111,AI$2,FALSE),0)</f>
        <v>0</v>
      </c>
      <c r="AJ334" s="14">
        <f>_xlfn.IFNA(VLOOKUP($Y334,Raw_data_Bowlers_2021!$A$2:$N$111,AJ$2,FALSE),0)</f>
        <v>0</v>
      </c>
      <c r="AK334" s="14">
        <f>_xlfn.IFNA(VLOOKUP($Y334,Raw_data_Bowlers_2021!$A$2:$N$111,AK$2,FALSE),0)</f>
        <v>0</v>
      </c>
      <c r="AL334" s="14">
        <f>_xlfn.IFNA(VLOOKUP($Y334,Raw_data_Bowlers_2021!$A$2:$N$111,AL$2,FALSE),0)</f>
        <v>0</v>
      </c>
      <c r="AM334" s="16">
        <v>2020</v>
      </c>
      <c r="AN334" s="14">
        <f t="shared" si="5"/>
        <v>331</v>
      </c>
    </row>
    <row r="335" spans="1:40" x14ac:dyDescent="0.25">
      <c r="A335" s="43" t="s">
        <v>190</v>
      </c>
      <c r="B335" s="44">
        <v>0</v>
      </c>
      <c r="C335" s="44">
        <v>0</v>
      </c>
      <c r="D335" s="44">
        <v>0</v>
      </c>
      <c r="E335" s="44">
        <v>0</v>
      </c>
      <c r="F335" s="44">
        <v>0</v>
      </c>
      <c r="G335" s="44">
        <v>0</v>
      </c>
      <c r="H335" s="44">
        <v>0</v>
      </c>
      <c r="I335" s="44">
        <v>0</v>
      </c>
      <c r="J335" s="44">
        <v>0</v>
      </c>
      <c r="K335" s="44">
        <v>0</v>
      </c>
      <c r="L335" s="44">
        <v>0</v>
      </c>
      <c r="M335" s="44">
        <v>0</v>
      </c>
      <c r="N335" s="44">
        <v>2020</v>
      </c>
      <c r="O335" s="45">
        <v>331</v>
      </c>
      <c r="Y335" s="13" t="s">
        <v>145</v>
      </c>
      <c r="Z335" s="14">
        <f>_xlfn.IFNA(VLOOKUP($Y335,Raw_data_Bowlers_2021!$A$2:$N$111,Z$2,FALSE),0)</f>
        <v>0</v>
      </c>
      <c r="AA335" s="14">
        <f>_xlfn.IFNA(VLOOKUP($Y335,Raw_data_Bowlers_2021!$A$2:$N$111,AA$2,FALSE),0)</f>
        <v>0</v>
      </c>
      <c r="AB335" s="14">
        <f>_xlfn.IFNA(VLOOKUP($Y335,Raw_data_Bowlers_2021!$A$2:$N$111,AB$2,FALSE),0)</f>
        <v>0</v>
      </c>
      <c r="AC335" s="14">
        <f>_xlfn.IFNA(VLOOKUP($Y335,Raw_data_Bowlers_2021!$A$2:$N$111,AC$2,FALSE),0)</f>
        <v>0</v>
      </c>
      <c r="AD335" s="14">
        <f>_xlfn.IFNA(VLOOKUP($Y335,Raw_data_Bowlers_2021!$A$2:$N$111,AD$2,FALSE),0)</f>
        <v>0</v>
      </c>
      <c r="AE335" s="14">
        <f>_xlfn.IFNA(VLOOKUP($Y335,Raw_data_Bowlers_2021!$A$2:$N$111,AE$2,FALSE),0)</f>
        <v>0</v>
      </c>
      <c r="AF335" s="14">
        <f>_xlfn.IFNA(VLOOKUP($Y335,Raw_data_Bowlers_2021!$A$2:$N$111,AF$2,FALSE),0)</f>
        <v>0</v>
      </c>
      <c r="AG335" s="14">
        <f>_xlfn.IFNA(VLOOKUP($Y335,Raw_data_Bowlers_2021!$A$2:$N$111,AG$2,FALSE),0)</f>
        <v>0</v>
      </c>
      <c r="AH335" s="14">
        <f>_xlfn.IFNA(VLOOKUP($Y335,Raw_data_Bowlers_2021!$A$2:$N$111,AH$2,FALSE),0)</f>
        <v>0</v>
      </c>
      <c r="AI335" s="14">
        <f>_xlfn.IFNA(VLOOKUP($Y335,Raw_data_Bowlers_2021!$A$2:$N$111,AI$2,FALSE),0)</f>
        <v>0</v>
      </c>
      <c r="AJ335" s="14">
        <f>_xlfn.IFNA(VLOOKUP($Y335,Raw_data_Bowlers_2021!$A$2:$N$111,AJ$2,FALSE),0)</f>
        <v>0</v>
      </c>
      <c r="AK335" s="14">
        <f>_xlfn.IFNA(VLOOKUP($Y335,Raw_data_Bowlers_2021!$A$2:$N$111,AK$2,FALSE),0)</f>
        <v>0</v>
      </c>
      <c r="AL335" s="14">
        <f>_xlfn.IFNA(VLOOKUP($Y335,Raw_data_Bowlers_2021!$A$2:$N$111,AL$2,FALSE),0)</f>
        <v>0</v>
      </c>
      <c r="AM335" s="13">
        <v>2020</v>
      </c>
      <c r="AN335" s="14">
        <f t="shared" si="5"/>
        <v>332</v>
      </c>
    </row>
    <row r="336" spans="1:40" x14ac:dyDescent="0.25">
      <c r="A336" s="43" t="s">
        <v>145</v>
      </c>
      <c r="B336" s="44">
        <v>0</v>
      </c>
      <c r="C336" s="44">
        <v>0</v>
      </c>
      <c r="D336" s="44">
        <v>0</v>
      </c>
      <c r="E336" s="44">
        <v>0</v>
      </c>
      <c r="F336" s="44">
        <v>0</v>
      </c>
      <c r="G336" s="44">
        <v>0</v>
      </c>
      <c r="H336" s="44">
        <v>0</v>
      </c>
      <c r="I336" s="44">
        <v>0</v>
      </c>
      <c r="J336" s="44">
        <v>0</v>
      </c>
      <c r="K336" s="44">
        <v>0</v>
      </c>
      <c r="L336" s="44">
        <v>0</v>
      </c>
      <c r="M336" s="44">
        <v>0</v>
      </c>
      <c r="N336" s="44">
        <v>2020</v>
      </c>
      <c r="O336" s="45">
        <v>332</v>
      </c>
      <c r="Y336" s="16" t="s">
        <v>163</v>
      </c>
      <c r="Z336" s="14">
        <f>_xlfn.IFNA(VLOOKUP($Y336,Raw_data_Bowlers_2021!$A$2:$N$111,Z$2,FALSE),0)</f>
        <v>15</v>
      </c>
      <c r="AA336" s="14">
        <f>_xlfn.IFNA(VLOOKUP($Y336,Raw_data_Bowlers_2021!$A$2:$N$111,AA$2,FALSE),0)</f>
        <v>53</v>
      </c>
      <c r="AB336" s="14">
        <f>_xlfn.IFNA(VLOOKUP($Y336,Raw_data_Bowlers_2021!$A$2:$N$111,AB$2,FALSE),0)</f>
        <v>374</v>
      </c>
      <c r="AC336" s="14">
        <f>_xlfn.IFNA(VLOOKUP($Y336,Raw_data_Bowlers_2021!$A$2:$N$111,AC$2,FALSE),0)</f>
        <v>18</v>
      </c>
      <c r="AD336" s="14">
        <f>_xlfn.IFNA(VLOOKUP($Y336,Raw_data_Bowlers_2021!$A$2:$N$111,AD$2,FALSE),0)</f>
        <v>7.06</v>
      </c>
      <c r="AE336" s="14">
        <f>_xlfn.IFNA(VLOOKUP($Y336,Raw_data_Bowlers_2021!$A$2:$N$111,AE$2,FALSE),0)</f>
        <v>20.78</v>
      </c>
      <c r="AF336" s="14">
        <f>_xlfn.IFNA(VLOOKUP($Y336,Raw_data_Bowlers_2021!$A$2:$N$111,AF$2,FALSE),0)</f>
        <v>17.670000000000002</v>
      </c>
      <c r="AG336" s="14">
        <f>_xlfn.IFNA(VLOOKUP($Y336,Raw_data_Bowlers_2021!$A$2:$N$111,AG$2,FALSE),0)</f>
        <v>0</v>
      </c>
      <c r="AH336" s="14">
        <f>_xlfn.IFNA(VLOOKUP($Y336,Raw_data_Bowlers_2021!$A$2:$N$111,AH$2,FALSE),0)</f>
        <v>0</v>
      </c>
      <c r="AI336" s="14">
        <f>_xlfn.IFNA(VLOOKUP($Y336,Raw_data_Bowlers_2021!$A$2:$N$111,AI$2,FALSE),0)</f>
        <v>44503</v>
      </c>
      <c r="AJ336" s="14">
        <f>_xlfn.IFNA(VLOOKUP($Y336,Raw_data_Bowlers_2021!$A$2:$N$111,AJ$2,FALSE),0)</f>
        <v>26</v>
      </c>
      <c r="AK336" s="14">
        <f>_xlfn.IFNA(VLOOKUP($Y336,Raw_data_Bowlers_2021!$A$2:$N$111,AK$2,FALSE),0)</f>
        <v>17</v>
      </c>
      <c r="AL336" s="14">
        <f>_xlfn.IFNA(VLOOKUP($Y336,Raw_data_Bowlers_2021!$A$2:$N$111,AL$2,FALSE),0)</f>
        <v>127</v>
      </c>
      <c r="AM336" s="16">
        <v>2020</v>
      </c>
      <c r="AN336" s="14">
        <f t="shared" si="5"/>
        <v>333</v>
      </c>
    </row>
    <row r="337" spans="1:40" x14ac:dyDescent="0.25">
      <c r="A337" s="43" t="s">
        <v>163</v>
      </c>
      <c r="B337" s="44">
        <v>15</v>
      </c>
      <c r="C337" s="44">
        <v>57</v>
      </c>
      <c r="D337" s="44">
        <v>399</v>
      </c>
      <c r="E337" s="44">
        <v>21</v>
      </c>
      <c r="F337" s="44">
        <v>7</v>
      </c>
      <c r="G337" s="44">
        <v>19</v>
      </c>
      <c r="H337" s="44">
        <v>16.29</v>
      </c>
      <c r="I337" s="44">
        <v>0</v>
      </c>
      <c r="J337" s="44">
        <v>0</v>
      </c>
      <c r="K337" s="44">
        <v>23</v>
      </c>
      <c r="L337" s="44">
        <v>15</v>
      </c>
      <c r="M337" s="44">
        <v>118</v>
      </c>
      <c r="N337" s="44">
        <v>2020</v>
      </c>
      <c r="O337" s="45">
        <v>333</v>
      </c>
      <c r="Y337" s="13" t="s">
        <v>52</v>
      </c>
      <c r="Z337" s="14">
        <f>_xlfn.IFNA(VLOOKUP($Y337,Raw_data_Bowlers_2021!$A$2:$N$111,Z$2,FALSE),0)</f>
        <v>3</v>
      </c>
      <c r="AA337" s="14">
        <f>_xlfn.IFNA(VLOOKUP($Y337,Raw_data_Bowlers_2021!$A$2:$N$111,AA$2,FALSE),0)</f>
        <v>7</v>
      </c>
      <c r="AB337" s="14">
        <f>_xlfn.IFNA(VLOOKUP($Y337,Raw_data_Bowlers_2021!$A$2:$N$111,AB$2,FALSE),0)</f>
        <v>63</v>
      </c>
      <c r="AC337" s="14">
        <f>_xlfn.IFNA(VLOOKUP($Y337,Raw_data_Bowlers_2021!$A$2:$N$111,AC$2,FALSE),0)</f>
        <v>0</v>
      </c>
      <c r="AD337" s="14">
        <f>_xlfn.IFNA(VLOOKUP($Y337,Raw_data_Bowlers_2021!$A$2:$N$111,AD$2,FALSE),0)</f>
        <v>9</v>
      </c>
      <c r="AE337" s="14">
        <f>_xlfn.IFNA(VLOOKUP($Y337,Raw_data_Bowlers_2021!$A$2:$N$111,AE$2,FALSE),0)</f>
        <v>0</v>
      </c>
      <c r="AF337" s="14">
        <f>_xlfn.IFNA(VLOOKUP($Y337,Raw_data_Bowlers_2021!$A$2:$N$111,AF$2,FALSE),0)</f>
        <v>0</v>
      </c>
      <c r="AG337" s="14">
        <f>_xlfn.IFNA(VLOOKUP($Y337,Raw_data_Bowlers_2021!$A$2:$N$111,AG$2,FALSE),0)</f>
        <v>0</v>
      </c>
      <c r="AH337" s="14">
        <f>_xlfn.IFNA(VLOOKUP($Y337,Raw_data_Bowlers_2021!$A$2:$N$111,AH$2,FALSE),0)</f>
        <v>0</v>
      </c>
      <c r="AI337" s="14" t="str">
        <f>_xlfn.IFNA(VLOOKUP($Y337,Raw_data_Bowlers_2021!$A$2:$N$111,AI$2,FALSE),0)</f>
        <v>0/8</v>
      </c>
      <c r="AJ337" s="14">
        <f>_xlfn.IFNA(VLOOKUP($Y337,Raw_data_Bowlers_2021!$A$2:$N$111,AJ$2,FALSE),0)</f>
        <v>7</v>
      </c>
      <c r="AK337" s="14">
        <f>_xlfn.IFNA(VLOOKUP($Y337,Raw_data_Bowlers_2021!$A$2:$N$111,AK$2,FALSE),0)</f>
        <v>3</v>
      </c>
      <c r="AL337" s="14">
        <f>_xlfn.IFNA(VLOOKUP($Y337,Raw_data_Bowlers_2021!$A$2:$N$111,AL$2,FALSE),0)</f>
        <v>20</v>
      </c>
      <c r="AM337" s="13">
        <v>2020</v>
      </c>
      <c r="AN337" s="14">
        <f t="shared" si="5"/>
        <v>334</v>
      </c>
    </row>
    <row r="338" spans="1:40" x14ac:dyDescent="0.25">
      <c r="A338" s="43" t="s">
        <v>52</v>
      </c>
      <c r="B338" s="44">
        <v>0</v>
      </c>
      <c r="C338" s="44">
        <v>0</v>
      </c>
      <c r="D338" s="44">
        <v>0</v>
      </c>
      <c r="E338" s="44">
        <v>0</v>
      </c>
      <c r="F338" s="44">
        <v>0</v>
      </c>
      <c r="G338" s="44">
        <v>0</v>
      </c>
      <c r="H338" s="44">
        <v>0</v>
      </c>
      <c r="I338" s="44">
        <v>0</v>
      </c>
      <c r="J338" s="44">
        <v>0</v>
      </c>
      <c r="K338" s="44">
        <v>0</v>
      </c>
      <c r="L338" s="44">
        <v>0</v>
      </c>
      <c r="M338" s="44">
        <v>0</v>
      </c>
      <c r="N338" s="44">
        <v>2020</v>
      </c>
      <c r="O338" s="45">
        <v>334</v>
      </c>
      <c r="Y338" s="16" t="s">
        <v>8</v>
      </c>
      <c r="Z338" s="14">
        <f>_xlfn.IFNA(VLOOKUP($Y338,Raw_data_Bowlers_2021!$A$2:$N$111,Z$2,FALSE),0)</f>
        <v>9</v>
      </c>
      <c r="AA338" s="14">
        <f>_xlfn.IFNA(VLOOKUP($Y338,Raw_data_Bowlers_2021!$A$2:$N$111,AA$2,FALSE),0)</f>
        <v>35</v>
      </c>
      <c r="AB338" s="14">
        <f>_xlfn.IFNA(VLOOKUP($Y338,Raw_data_Bowlers_2021!$A$2:$N$111,AB$2,FALSE),0)</f>
        <v>293</v>
      </c>
      <c r="AC338" s="14">
        <f>_xlfn.IFNA(VLOOKUP($Y338,Raw_data_Bowlers_2021!$A$2:$N$111,AC$2,FALSE),0)</f>
        <v>11</v>
      </c>
      <c r="AD338" s="14">
        <f>_xlfn.IFNA(VLOOKUP($Y338,Raw_data_Bowlers_2021!$A$2:$N$111,AD$2,FALSE),0)</f>
        <v>8.3699999999999992</v>
      </c>
      <c r="AE338" s="14">
        <f>_xlfn.IFNA(VLOOKUP($Y338,Raw_data_Bowlers_2021!$A$2:$N$111,AE$2,FALSE),0)</f>
        <v>26.64</v>
      </c>
      <c r="AF338" s="14">
        <f>_xlfn.IFNA(VLOOKUP($Y338,Raw_data_Bowlers_2021!$A$2:$N$111,AF$2,FALSE),0)</f>
        <v>19.09</v>
      </c>
      <c r="AG338" s="14">
        <f>_xlfn.IFNA(VLOOKUP($Y338,Raw_data_Bowlers_2021!$A$2:$N$111,AG$2,FALSE),0)</f>
        <v>0</v>
      </c>
      <c r="AH338" s="14">
        <f>_xlfn.IFNA(VLOOKUP($Y338,Raw_data_Bowlers_2021!$A$2:$N$111,AH$2,FALSE),0)</f>
        <v>0</v>
      </c>
      <c r="AI338" s="14">
        <f>_xlfn.IFNA(VLOOKUP($Y338,Raw_data_Bowlers_2021!$A$2:$N$111,AI$2,FALSE),0)</f>
        <v>45352</v>
      </c>
      <c r="AJ338" s="14">
        <f>_xlfn.IFNA(VLOOKUP($Y338,Raw_data_Bowlers_2021!$A$2:$N$111,AJ$2,FALSE),0)</f>
        <v>29</v>
      </c>
      <c r="AK338" s="14">
        <f>_xlfn.IFNA(VLOOKUP($Y338,Raw_data_Bowlers_2021!$A$2:$N$111,AK$2,FALSE),0)</f>
        <v>13</v>
      </c>
      <c r="AL338" s="14">
        <f>_xlfn.IFNA(VLOOKUP($Y338,Raw_data_Bowlers_2021!$A$2:$N$111,AL$2,FALSE),0)</f>
        <v>87</v>
      </c>
      <c r="AM338" s="16">
        <v>2020</v>
      </c>
      <c r="AN338" s="14">
        <f t="shared" si="5"/>
        <v>335</v>
      </c>
    </row>
    <row r="339" spans="1:40" x14ac:dyDescent="0.25">
      <c r="A339" s="43" t="s">
        <v>8</v>
      </c>
      <c r="B339" s="44">
        <v>3</v>
      </c>
      <c r="C339" s="44">
        <v>10</v>
      </c>
      <c r="D339" s="44">
        <v>64</v>
      </c>
      <c r="E339" s="44">
        <v>1</v>
      </c>
      <c r="F339" s="44">
        <v>6.4</v>
      </c>
      <c r="G339" s="44">
        <v>64</v>
      </c>
      <c r="H339" s="44">
        <v>60</v>
      </c>
      <c r="I339" s="44">
        <v>0</v>
      </c>
      <c r="J339" s="44">
        <v>0</v>
      </c>
      <c r="K339" s="44">
        <v>10</v>
      </c>
      <c r="L339" s="44">
        <v>0</v>
      </c>
      <c r="M339" s="44">
        <v>31</v>
      </c>
      <c r="N339" s="44">
        <v>2020</v>
      </c>
      <c r="O339" s="45">
        <v>335</v>
      </c>
      <c r="Y339" s="13" t="s">
        <v>10</v>
      </c>
      <c r="Z339" s="14">
        <f>_xlfn.IFNA(VLOOKUP($Y339,Raw_data_Bowlers_2021!$A$2:$N$111,Z$2,FALSE),0)</f>
        <v>1</v>
      </c>
      <c r="AA339" s="14">
        <f>_xlfn.IFNA(VLOOKUP($Y339,Raw_data_Bowlers_2021!$A$2:$N$111,AA$2,FALSE),0)</f>
        <v>2.1</v>
      </c>
      <c r="AB339" s="14">
        <f>_xlfn.IFNA(VLOOKUP($Y339,Raw_data_Bowlers_2021!$A$2:$N$111,AB$2,FALSE),0)</f>
        <v>18</v>
      </c>
      <c r="AC339" s="14">
        <f>_xlfn.IFNA(VLOOKUP($Y339,Raw_data_Bowlers_2021!$A$2:$N$111,AC$2,FALSE),0)</f>
        <v>1</v>
      </c>
      <c r="AD339" s="14">
        <f>_xlfn.IFNA(VLOOKUP($Y339,Raw_data_Bowlers_2021!$A$2:$N$111,AD$2,FALSE),0)</f>
        <v>8.31</v>
      </c>
      <c r="AE339" s="14">
        <f>_xlfn.IFNA(VLOOKUP($Y339,Raw_data_Bowlers_2021!$A$2:$N$111,AE$2,FALSE),0)</f>
        <v>18</v>
      </c>
      <c r="AF339" s="14">
        <f>_xlfn.IFNA(VLOOKUP($Y339,Raw_data_Bowlers_2021!$A$2:$N$111,AF$2,FALSE),0)</f>
        <v>13</v>
      </c>
      <c r="AG339" s="14">
        <f>_xlfn.IFNA(VLOOKUP($Y339,Raw_data_Bowlers_2021!$A$2:$N$111,AG$2,FALSE),0)</f>
        <v>0</v>
      </c>
      <c r="AH339" s="14">
        <f>_xlfn.IFNA(VLOOKUP($Y339,Raw_data_Bowlers_2021!$A$2:$N$111,AH$2,FALSE),0)</f>
        <v>0</v>
      </c>
      <c r="AI339" s="14">
        <f>_xlfn.IFNA(VLOOKUP($Y339,Raw_data_Bowlers_2021!$A$2:$N$111,AI$2,FALSE),0)</f>
        <v>43101</v>
      </c>
      <c r="AJ339" s="14">
        <f>_xlfn.IFNA(VLOOKUP($Y339,Raw_data_Bowlers_2021!$A$2:$N$111,AJ$2,FALSE),0)</f>
        <v>1</v>
      </c>
      <c r="AK339" s="14">
        <f>_xlfn.IFNA(VLOOKUP($Y339,Raw_data_Bowlers_2021!$A$2:$N$111,AK$2,FALSE),0)</f>
        <v>0</v>
      </c>
      <c r="AL339" s="14">
        <f>_xlfn.IFNA(VLOOKUP($Y339,Raw_data_Bowlers_2021!$A$2:$N$111,AL$2,FALSE),0)</f>
        <v>2</v>
      </c>
      <c r="AM339" s="13">
        <v>2020</v>
      </c>
      <c r="AN339" s="14">
        <f t="shared" si="5"/>
        <v>336</v>
      </c>
    </row>
    <row r="340" spans="1:40" x14ac:dyDescent="0.25">
      <c r="A340" s="43" t="s">
        <v>10</v>
      </c>
      <c r="B340" s="44">
        <v>0</v>
      </c>
      <c r="C340" s="44">
        <v>0</v>
      </c>
      <c r="D340" s="44">
        <v>0</v>
      </c>
      <c r="E340" s="44">
        <v>0</v>
      </c>
      <c r="F340" s="44">
        <v>0</v>
      </c>
      <c r="G340" s="44">
        <v>0</v>
      </c>
      <c r="H340" s="44">
        <v>0</v>
      </c>
      <c r="I340" s="44">
        <v>0</v>
      </c>
      <c r="J340" s="44">
        <v>0</v>
      </c>
      <c r="K340" s="44">
        <v>0</v>
      </c>
      <c r="L340" s="44">
        <v>0</v>
      </c>
      <c r="M340" s="44">
        <v>0</v>
      </c>
      <c r="N340" s="44">
        <v>2020</v>
      </c>
      <c r="O340" s="45">
        <v>336</v>
      </c>
      <c r="Y340" s="16" t="s">
        <v>11</v>
      </c>
      <c r="Z340" s="14">
        <f>_xlfn.IFNA(VLOOKUP($Y340,Raw_data_Bowlers_2021!$A$2:$N$111,Z$2,FALSE),0)</f>
        <v>0</v>
      </c>
      <c r="AA340" s="14">
        <f>_xlfn.IFNA(VLOOKUP($Y340,Raw_data_Bowlers_2021!$A$2:$N$111,AA$2,FALSE),0)</f>
        <v>0</v>
      </c>
      <c r="AB340" s="14">
        <f>_xlfn.IFNA(VLOOKUP($Y340,Raw_data_Bowlers_2021!$A$2:$N$111,AB$2,FALSE),0)</f>
        <v>0</v>
      </c>
      <c r="AC340" s="14">
        <f>_xlfn.IFNA(VLOOKUP($Y340,Raw_data_Bowlers_2021!$A$2:$N$111,AC$2,FALSE),0)</f>
        <v>0</v>
      </c>
      <c r="AD340" s="14">
        <f>_xlfn.IFNA(VLOOKUP($Y340,Raw_data_Bowlers_2021!$A$2:$N$111,AD$2,FALSE),0)</f>
        <v>0</v>
      </c>
      <c r="AE340" s="14">
        <f>_xlfn.IFNA(VLOOKUP($Y340,Raw_data_Bowlers_2021!$A$2:$N$111,AE$2,FALSE),0)</f>
        <v>0</v>
      </c>
      <c r="AF340" s="14">
        <f>_xlfn.IFNA(VLOOKUP($Y340,Raw_data_Bowlers_2021!$A$2:$N$111,AF$2,FALSE),0)</f>
        <v>0</v>
      </c>
      <c r="AG340" s="14">
        <f>_xlfn.IFNA(VLOOKUP($Y340,Raw_data_Bowlers_2021!$A$2:$N$111,AG$2,FALSE),0)</f>
        <v>0</v>
      </c>
      <c r="AH340" s="14">
        <f>_xlfn.IFNA(VLOOKUP($Y340,Raw_data_Bowlers_2021!$A$2:$N$111,AH$2,FALSE),0)</f>
        <v>0</v>
      </c>
      <c r="AI340" s="14">
        <f>_xlfn.IFNA(VLOOKUP($Y340,Raw_data_Bowlers_2021!$A$2:$N$111,AI$2,FALSE),0)</f>
        <v>0</v>
      </c>
      <c r="AJ340" s="14">
        <f>_xlfn.IFNA(VLOOKUP($Y340,Raw_data_Bowlers_2021!$A$2:$N$111,AJ$2,FALSE),0)</f>
        <v>0</v>
      </c>
      <c r="AK340" s="14">
        <f>_xlfn.IFNA(VLOOKUP($Y340,Raw_data_Bowlers_2021!$A$2:$N$111,AK$2,FALSE),0)</f>
        <v>0</v>
      </c>
      <c r="AL340" s="14">
        <f>_xlfn.IFNA(VLOOKUP($Y340,Raw_data_Bowlers_2021!$A$2:$N$111,AL$2,FALSE),0)</f>
        <v>0</v>
      </c>
      <c r="AM340" s="16">
        <v>2020</v>
      </c>
      <c r="AN340" s="14">
        <f t="shared" si="5"/>
        <v>337</v>
      </c>
    </row>
    <row r="341" spans="1:40" x14ac:dyDescent="0.25">
      <c r="A341" s="43" t="s">
        <v>11</v>
      </c>
      <c r="B341" s="44">
        <v>5</v>
      </c>
      <c r="C341" s="44">
        <v>19</v>
      </c>
      <c r="D341" s="44">
        <v>165</v>
      </c>
      <c r="E341" s="44">
        <v>5</v>
      </c>
      <c r="F341" s="44">
        <v>8.68</v>
      </c>
      <c r="G341" s="44">
        <v>33</v>
      </c>
      <c r="H341" s="44">
        <v>22.8</v>
      </c>
      <c r="I341" s="44">
        <v>0</v>
      </c>
      <c r="J341" s="44">
        <v>0</v>
      </c>
      <c r="K341" s="44">
        <v>8</v>
      </c>
      <c r="L341" s="44">
        <v>9</v>
      </c>
      <c r="M341" s="44">
        <v>27</v>
      </c>
      <c r="N341" s="44">
        <v>2020</v>
      </c>
      <c r="O341" s="45">
        <v>337</v>
      </c>
      <c r="Y341" s="13" t="s">
        <v>12</v>
      </c>
      <c r="Z341" s="14">
        <f>_xlfn.IFNA(VLOOKUP($Y341,Raw_data_Bowlers_2021!$A$2:$N$111,Z$2,FALSE),0)</f>
        <v>3</v>
      </c>
      <c r="AA341" s="14">
        <f>_xlfn.IFNA(VLOOKUP($Y341,Raw_data_Bowlers_2021!$A$2:$N$111,AA$2,FALSE),0)</f>
        <v>12</v>
      </c>
      <c r="AB341" s="14">
        <f>_xlfn.IFNA(VLOOKUP($Y341,Raw_data_Bowlers_2021!$A$2:$N$111,AB$2,FALSE),0)</f>
        <v>125</v>
      </c>
      <c r="AC341" s="14">
        <f>_xlfn.IFNA(VLOOKUP($Y341,Raw_data_Bowlers_2021!$A$2:$N$111,AC$2,FALSE),0)</f>
        <v>5</v>
      </c>
      <c r="AD341" s="14">
        <f>_xlfn.IFNA(VLOOKUP($Y341,Raw_data_Bowlers_2021!$A$2:$N$111,AD$2,FALSE),0)</f>
        <v>10.42</v>
      </c>
      <c r="AE341" s="14">
        <f>_xlfn.IFNA(VLOOKUP($Y341,Raw_data_Bowlers_2021!$A$2:$N$111,AE$2,FALSE),0)</f>
        <v>25</v>
      </c>
      <c r="AF341" s="14">
        <f>_xlfn.IFNA(VLOOKUP($Y341,Raw_data_Bowlers_2021!$A$2:$N$111,AF$2,FALSE),0)</f>
        <v>14.4</v>
      </c>
      <c r="AG341" s="14">
        <f>_xlfn.IFNA(VLOOKUP($Y341,Raw_data_Bowlers_2021!$A$2:$N$111,AG$2,FALSE),0)</f>
        <v>0</v>
      </c>
      <c r="AH341" s="14">
        <f>_xlfn.IFNA(VLOOKUP($Y341,Raw_data_Bowlers_2021!$A$2:$N$111,AH$2,FALSE),0)</f>
        <v>0</v>
      </c>
      <c r="AI341" s="14">
        <f>_xlfn.IFNA(VLOOKUP($Y341,Raw_data_Bowlers_2021!$A$2:$N$111,AI$2,FALSE),0)</f>
        <v>46813</v>
      </c>
      <c r="AJ341" s="14">
        <f>_xlfn.IFNA(VLOOKUP($Y341,Raw_data_Bowlers_2021!$A$2:$N$111,AJ$2,FALSE),0)</f>
        <v>10</v>
      </c>
      <c r="AK341" s="14">
        <f>_xlfn.IFNA(VLOOKUP($Y341,Raw_data_Bowlers_2021!$A$2:$N$111,AK$2,FALSE),0)</f>
        <v>8</v>
      </c>
      <c r="AL341" s="14">
        <f>_xlfn.IFNA(VLOOKUP($Y341,Raw_data_Bowlers_2021!$A$2:$N$111,AL$2,FALSE),0)</f>
        <v>25</v>
      </c>
      <c r="AM341" s="13">
        <v>2020</v>
      </c>
      <c r="AN341" s="14">
        <f t="shared" si="5"/>
        <v>338</v>
      </c>
    </row>
    <row r="342" spans="1:40" x14ac:dyDescent="0.25">
      <c r="A342" s="43" t="s">
        <v>12</v>
      </c>
      <c r="B342" s="44">
        <v>4</v>
      </c>
      <c r="C342" s="44">
        <v>16</v>
      </c>
      <c r="D342" s="44">
        <v>167</v>
      </c>
      <c r="E342" s="44">
        <v>9</v>
      </c>
      <c r="F342" s="44">
        <v>10.44</v>
      </c>
      <c r="G342" s="44">
        <v>18.559999999999999</v>
      </c>
      <c r="H342" s="44">
        <v>10.67</v>
      </c>
      <c r="I342" s="44">
        <v>0</v>
      </c>
      <c r="J342" s="44">
        <v>0</v>
      </c>
      <c r="K342" s="44">
        <v>16</v>
      </c>
      <c r="L342" s="44">
        <v>8</v>
      </c>
      <c r="M342" s="44">
        <v>35</v>
      </c>
      <c r="N342" s="44">
        <v>2020</v>
      </c>
      <c r="O342" s="45">
        <v>338</v>
      </c>
      <c r="Y342" s="16" t="s">
        <v>13</v>
      </c>
      <c r="Z342" s="14">
        <f>_xlfn.IFNA(VLOOKUP($Y342,Raw_data_Bowlers_2021!$A$2:$N$111,Z$2,FALSE),0)</f>
        <v>0</v>
      </c>
      <c r="AA342" s="14">
        <f>_xlfn.IFNA(VLOOKUP($Y342,Raw_data_Bowlers_2021!$A$2:$N$111,AA$2,FALSE),0)</f>
        <v>0</v>
      </c>
      <c r="AB342" s="14">
        <f>_xlfn.IFNA(VLOOKUP($Y342,Raw_data_Bowlers_2021!$A$2:$N$111,AB$2,FALSE),0)</f>
        <v>0</v>
      </c>
      <c r="AC342" s="14">
        <f>_xlfn.IFNA(VLOOKUP($Y342,Raw_data_Bowlers_2021!$A$2:$N$111,AC$2,FALSE),0)</f>
        <v>0</v>
      </c>
      <c r="AD342" s="14">
        <f>_xlfn.IFNA(VLOOKUP($Y342,Raw_data_Bowlers_2021!$A$2:$N$111,AD$2,FALSE),0)</f>
        <v>0</v>
      </c>
      <c r="AE342" s="14">
        <f>_xlfn.IFNA(VLOOKUP($Y342,Raw_data_Bowlers_2021!$A$2:$N$111,AE$2,FALSE),0)</f>
        <v>0</v>
      </c>
      <c r="AF342" s="14">
        <f>_xlfn.IFNA(VLOOKUP($Y342,Raw_data_Bowlers_2021!$A$2:$N$111,AF$2,FALSE),0)</f>
        <v>0</v>
      </c>
      <c r="AG342" s="14">
        <f>_xlfn.IFNA(VLOOKUP($Y342,Raw_data_Bowlers_2021!$A$2:$N$111,AG$2,FALSE),0)</f>
        <v>0</v>
      </c>
      <c r="AH342" s="14">
        <f>_xlfn.IFNA(VLOOKUP($Y342,Raw_data_Bowlers_2021!$A$2:$N$111,AH$2,FALSE),0)</f>
        <v>0</v>
      </c>
      <c r="AI342" s="14">
        <f>_xlfn.IFNA(VLOOKUP($Y342,Raw_data_Bowlers_2021!$A$2:$N$111,AI$2,FALSE),0)</f>
        <v>0</v>
      </c>
      <c r="AJ342" s="14">
        <f>_xlfn.IFNA(VLOOKUP($Y342,Raw_data_Bowlers_2021!$A$2:$N$111,AJ$2,FALSE),0)</f>
        <v>0</v>
      </c>
      <c r="AK342" s="14">
        <f>_xlfn.IFNA(VLOOKUP($Y342,Raw_data_Bowlers_2021!$A$2:$N$111,AK$2,FALSE),0)</f>
        <v>0</v>
      </c>
      <c r="AL342" s="14">
        <f>_xlfn.IFNA(VLOOKUP($Y342,Raw_data_Bowlers_2021!$A$2:$N$111,AL$2,FALSE),0)</f>
        <v>0</v>
      </c>
      <c r="AM342" s="16">
        <v>2020</v>
      </c>
      <c r="AN342" s="14">
        <f t="shared" si="5"/>
        <v>339</v>
      </c>
    </row>
    <row r="343" spans="1:40" x14ac:dyDescent="0.25">
      <c r="A343" s="43" t="s">
        <v>13</v>
      </c>
      <c r="B343" s="44">
        <v>2</v>
      </c>
      <c r="C343" s="44">
        <v>7</v>
      </c>
      <c r="D343" s="44">
        <v>53</v>
      </c>
      <c r="E343" s="44">
        <v>2</v>
      </c>
      <c r="F343" s="44">
        <v>7.57</v>
      </c>
      <c r="G343" s="44">
        <v>26.5</v>
      </c>
      <c r="H343" s="44">
        <v>21</v>
      </c>
      <c r="I343" s="44">
        <v>0</v>
      </c>
      <c r="J343" s="44">
        <v>0</v>
      </c>
      <c r="K343" s="44">
        <v>6</v>
      </c>
      <c r="L343" s="44">
        <v>1</v>
      </c>
      <c r="M343" s="44">
        <v>12</v>
      </c>
      <c r="N343" s="44">
        <v>2020</v>
      </c>
      <c r="O343" s="45">
        <v>339</v>
      </c>
      <c r="Y343" s="13" t="s">
        <v>358</v>
      </c>
      <c r="Z343" s="14">
        <f>_xlfn.IFNA(VLOOKUP($Y343,Raw_data_Bowlers_2021!$A$2:$N$111,Z$2,FALSE),0)</f>
        <v>0</v>
      </c>
      <c r="AA343" s="14">
        <f>_xlfn.IFNA(VLOOKUP($Y343,Raw_data_Bowlers_2021!$A$2:$N$111,AA$2,FALSE),0)</f>
        <v>0</v>
      </c>
      <c r="AB343" s="14">
        <f>_xlfn.IFNA(VLOOKUP($Y343,Raw_data_Bowlers_2021!$A$2:$N$111,AB$2,FALSE),0)</f>
        <v>0</v>
      </c>
      <c r="AC343" s="14">
        <f>_xlfn.IFNA(VLOOKUP($Y343,Raw_data_Bowlers_2021!$A$2:$N$111,AC$2,FALSE),0)</f>
        <v>0</v>
      </c>
      <c r="AD343" s="14">
        <f>_xlfn.IFNA(VLOOKUP($Y343,Raw_data_Bowlers_2021!$A$2:$N$111,AD$2,FALSE),0)</f>
        <v>0</v>
      </c>
      <c r="AE343" s="14">
        <f>_xlfn.IFNA(VLOOKUP($Y343,Raw_data_Bowlers_2021!$A$2:$N$111,AE$2,FALSE),0)</f>
        <v>0</v>
      </c>
      <c r="AF343" s="14">
        <f>_xlfn.IFNA(VLOOKUP($Y343,Raw_data_Bowlers_2021!$A$2:$N$111,AF$2,FALSE),0)</f>
        <v>0</v>
      </c>
      <c r="AG343" s="14">
        <f>_xlfn.IFNA(VLOOKUP($Y343,Raw_data_Bowlers_2021!$A$2:$N$111,AG$2,FALSE),0)</f>
        <v>0</v>
      </c>
      <c r="AH343" s="14">
        <f>_xlfn.IFNA(VLOOKUP($Y343,Raw_data_Bowlers_2021!$A$2:$N$111,AH$2,FALSE),0)</f>
        <v>0</v>
      </c>
      <c r="AI343" s="14">
        <f>_xlfn.IFNA(VLOOKUP($Y343,Raw_data_Bowlers_2021!$A$2:$N$111,AI$2,FALSE),0)</f>
        <v>0</v>
      </c>
      <c r="AJ343" s="14">
        <f>_xlfn.IFNA(VLOOKUP($Y343,Raw_data_Bowlers_2021!$A$2:$N$111,AJ$2,FALSE),0)</f>
        <v>0</v>
      </c>
      <c r="AK343" s="14">
        <f>_xlfn.IFNA(VLOOKUP($Y343,Raw_data_Bowlers_2021!$A$2:$N$111,AK$2,FALSE),0)</f>
        <v>0</v>
      </c>
      <c r="AL343" s="14">
        <f>_xlfn.IFNA(VLOOKUP($Y343,Raw_data_Bowlers_2021!$A$2:$N$111,AL$2,FALSE),0)</f>
        <v>0</v>
      </c>
      <c r="AM343" s="13">
        <v>2020</v>
      </c>
      <c r="AN343" s="14">
        <f t="shared" si="5"/>
        <v>340</v>
      </c>
    </row>
    <row r="344" spans="1:40" x14ac:dyDescent="0.25">
      <c r="A344" s="43" t="s">
        <v>358</v>
      </c>
      <c r="B344" s="44">
        <v>1</v>
      </c>
      <c r="C344" s="44">
        <v>2</v>
      </c>
      <c r="D344" s="44">
        <v>20</v>
      </c>
      <c r="E344" s="44">
        <v>0</v>
      </c>
      <c r="F344" s="44">
        <v>10</v>
      </c>
      <c r="G344" s="44">
        <v>0</v>
      </c>
      <c r="H344" s="44">
        <v>0</v>
      </c>
      <c r="I344" s="44">
        <v>0</v>
      </c>
      <c r="J344" s="44">
        <v>0</v>
      </c>
      <c r="K344" s="44">
        <v>2</v>
      </c>
      <c r="L344" s="44">
        <v>0</v>
      </c>
      <c r="M344" s="44">
        <v>4</v>
      </c>
      <c r="N344" s="44">
        <v>2020</v>
      </c>
      <c r="O344" s="45">
        <v>340</v>
      </c>
      <c r="Y344" s="16" t="s">
        <v>90</v>
      </c>
      <c r="Z344" s="14">
        <f>_xlfn.IFNA(VLOOKUP($Y344,Raw_data_Bowlers_2021!$A$2:$N$111,Z$2,FALSE),0)</f>
        <v>1</v>
      </c>
      <c r="AA344" s="14">
        <f>_xlfn.IFNA(VLOOKUP($Y344,Raw_data_Bowlers_2021!$A$2:$N$111,AA$2,FALSE),0)</f>
        <v>4</v>
      </c>
      <c r="AB344" s="14">
        <f>_xlfn.IFNA(VLOOKUP($Y344,Raw_data_Bowlers_2021!$A$2:$N$111,AB$2,FALSE),0)</f>
        <v>38</v>
      </c>
      <c r="AC344" s="14">
        <f>_xlfn.IFNA(VLOOKUP($Y344,Raw_data_Bowlers_2021!$A$2:$N$111,AC$2,FALSE),0)</f>
        <v>1</v>
      </c>
      <c r="AD344" s="14">
        <f>_xlfn.IFNA(VLOOKUP($Y344,Raw_data_Bowlers_2021!$A$2:$N$111,AD$2,FALSE),0)</f>
        <v>9.5</v>
      </c>
      <c r="AE344" s="14">
        <f>_xlfn.IFNA(VLOOKUP($Y344,Raw_data_Bowlers_2021!$A$2:$N$111,AE$2,FALSE),0)</f>
        <v>38</v>
      </c>
      <c r="AF344" s="14">
        <f>_xlfn.IFNA(VLOOKUP($Y344,Raw_data_Bowlers_2021!$A$2:$N$111,AF$2,FALSE),0)</f>
        <v>24</v>
      </c>
      <c r="AG344" s="14">
        <f>_xlfn.IFNA(VLOOKUP($Y344,Raw_data_Bowlers_2021!$A$2:$N$111,AG$2,FALSE),0)</f>
        <v>0</v>
      </c>
      <c r="AH344" s="14">
        <f>_xlfn.IFNA(VLOOKUP($Y344,Raw_data_Bowlers_2021!$A$2:$N$111,AH$2,FALSE),0)</f>
        <v>0</v>
      </c>
      <c r="AI344" s="14">
        <f>_xlfn.IFNA(VLOOKUP($Y344,Raw_data_Bowlers_2021!$A$2:$N$111,AI$2,FALSE),0)</f>
        <v>13881</v>
      </c>
      <c r="AJ344" s="14">
        <f>_xlfn.IFNA(VLOOKUP($Y344,Raw_data_Bowlers_2021!$A$2:$N$111,AJ$2,FALSE),0)</f>
        <v>3</v>
      </c>
      <c r="AK344" s="14">
        <f>_xlfn.IFNA(VLOOKUP($Y344,Raw_data_Bowlers_2021!$A$2:$N$111,AK$2,FALSE),0)</f>
        <v>1</v>
      </c>
      <c r="AL344" s="14">
        <f>_xlfn.IFNA(VLOOKUP($Y344,Raw_data_Bowlers_2021!$A$2:$N$111,AL$2,FALSE),0)</f>
        <v>3</v>
      </c>
      <c r="AM344" s="16">
        <v>2020</v>
      </c>
      <c r="AN344" s="14">
        <f t="shared" si="5"/>
        <v>341</v>
      </c>
    </row>
    <row r="345" spans="1:40" x14ac:dyDescent="0.25">
      <c r="A345" s="43" t="s">
        <v>90</v>
      </c>
      <c r="B345" s="44">
        <v>7</v>
      </c>
      <c r="C345" s="44">
        <v>21</v>
      </c>
      <c r="D345" s="44">
        <v>191</v>
      </c>
      <c r="E345" s="44">
        <v>6</v>
      </c>
      <c r="F345" s="44">
        <v>9.1</v>
      </c>
      <c r="G345" s="44">
        <v>31.83</v>
      </c>
      <c r="H345" s="44">
        <v>21</v>
      </c>
      <c r="I345" s="44">
        <v>0</v>
      </c>
      <c r="J345" s="44">
        <v>0</v>
      </c>
      <c r="K345" s="44">
        <v>13</v>
      </c>
      <c r="L345" s="44">
        <v>10</v>
      </c>
      <c r="M345" s="44">
        <v>37</v>
      </c>
      <c r="N345" s="44">
        <v>2020</v>
      </c>
      <c r="O345" s="45">
        <v>341</v>
      </c>
      <c r="Y345" s="13" t="s">
        <v>20</v>
      </c>
      <c r="Z345" s="14">
        <f>_xlfn.IFNA(VLOOKUP($Y345,Raw_data_Bowlers_2021!$A$2:$N$111,Z$2,FALSE),0)</f>
        <v>0</v>
      </c>
      <c r="AA345" s="14">
        <f>_xlfn.IFNA(VLOOKUP($Y345,Raw_data_Bowlers_2021!$A$2:$N$111,AA$2,FALSE),0)</f>
        <v>0</v>
      </c>
      <c r="AB345" s="14">
        <f>_xlfn.IFNA(VLOOKUP($Y345,Raw_data_Bowlers_2021!$A$2:$N$111,AB$2,FALSE),0)</f>
        <v>0</v>
      </c>
      <c r="AC345" s="14">
        <f>_xlfn.IFNA(VLOOKUP($Y345,Raw_data_Bowlers_2021!$A$2:$N$111,AC$2,FALSE),0)</f>
        <v>0</v>
      </c>
      <c r="AD345" s="14">
        <f>_xlfn.IFNA(VLOOKUP($Y345,Raw_data_Bowlers_2021!$A$2:$N$111,AD$2,FALSE),0)</f>
        <v>0</v>
      </c>
      <c r="AE345" s="14">
        <f>_xlfn.IFNA(VLOOKUP($Y345,Raw_data_Bowlers_2021!$A$2:$N$111,AE$2,FALSE),0)</f>
        <v>0</v>
      </c>
      <c r="AF345" s="14">
        <f>_xlfn.IFNA(VLOOKUP($Y345,Raw_data_Bowlers_2021!$A$2:$N$111,AF$2,FALSE),0)</f>
        <v>0</v>
      </c>
      <c r="AG345" s="14">
        <f>_xlfn.IFNA(VLOOKUP($Y345,Raw_data_Bowlers_2021!$A$2:$N$111,AG$2,FALSE),0)</f>
        <v>0</v>
      </c>
      <c r="AH345" s="14">
        <f>_xlfn.IFNA(VLOOKUP($Y345,Raw_data_Bowlers_2021!$A$2:$N$111,AH$2,FALSE),0)</f>
        <v>0</v>
      </c>
      <c r="AI345" s="14">
        <f>_xlfn.IFNA(VLOOKUP($Y345,Raw_data_Bowlers_2021!$A$2:$N$111,AI$2,FALSE),0)</f>
        <v>0</v>
      </c>
      <c r="AJ345" s="14">
        <f>_xlfn.IFNA(VLOOKUP($Y345,Raw_data_Bowlers_2021!$A$2:$N$111,AJ$2,FALSE),0)</f>
        <v>0</v>
      </c>
      <c r="AK345" s="14">
        <f>_xlfn.IFNA(VLOOKUP($Y345,Raw_data_Bowlers_2021!$A$2:$N$111,AK$2,FALSE),0)</f>
        <v>0</v>
      </c>
      <c r="AL345" s="14">
        <f>_xlfn.IFNA(VLOOKUP($Y345,Raw_data_Bowlers_2021!$A$2:$N$111,AL$2,FALSE),0)</f>
        <v>0</v>
      </c>
      <c r="AM345" s="13">
        <v>2020</v>
      </c>
      <c r="AN345" s="14">
        <f t="shared" si="5"/>
        <v>342</v>
      </c>
    </row>
    <row r="346" spans="1:40" x14ac:dyDescent="0.25">
      <c r="A346" s="43" t="s">
        <v>20</v>
      </c>
      <c r="B346" s="44">
        <v>0</v>
      </c>
      <c r="C346" s="44">
        <v>0</v>
      </c>
      <c r="D346" s="44">
        <v>0</v>
      </c>
      <c r="E346" s="44">
        <v>0</v>
      </c>
      <c r="F346" s="44">
        <v>0</v>
      </c>
      <c r="G346" s="44">
        <v>0</v>
      </c>
      <c r="H346" s="44">
        <v>0</v>
      </c>
      <c r="I346" s="44">
        <v>0</v>
      </c>
      <c r="J346" s="44">
        <v>0</v>
      </c>
      <c r="K346" s="44">
        <v>0</v>
      </c>
      <c r="L346" s="44">
        <v>0</v>
      </c>
      <c r="M346" s="44">
        <v>0</v>
      </c>
      <c r="N346" s="44">
        <v>2020</v>
      </c>
      <c r="O346" s="45">
        <v>342</v>
      </c>
      <c r="Y346" s="16" t="s">
        <v>23</v>
      </c>
      <c r="Z346" s="14">
        <f>_xlfn.IFNA(VLOOKUP($Y346,Raw_data_Bowlers_2021!$A$2:$N$111,Z$2,FALSE),0)</f>
        <v>4</v>
      </c>
      <c r="AA346" s="14">
        <f>_xlfn.IFNA(VLOOKUP($Y346,Raw_data_Bowlers_2021!$A$2:$N$111,AA$2,FALSE),0)</f>
        <v>14</v>
      </c>
      <c r="AB346" s="14">
        <f>_xlfn.IFNA(VLOOKUP($Y346,Raw_data_Bowlers_2021!$A$2:$N$111,AB$2,FALSE),0)</f>
        <v>109</v>
      </c>
      <c r="AC346" s="14">
        <f>_xlfn.IFNA(VLOOKUP($Y346,Raw_data_Bowlers_2021!$A$2:$N$111,AC$2,FALSE),0)</f>
        <v>6</v>
      </c>
      <c r="AD346" s="14">
        <f>_xlfn.IFNA(VLOOKUP($Y346,Raw_data_Bowlers_2021!$A$2:$N$111,AD$2,FALSE),0)</f>
        <v>7.79</v>
      </c>
      <c r="AE346" s="14">
        <f>_xlfn.IFNA(VLOOKUP($Y346,Raw_data_Bowlers_2021!$A$2:$N$111,AE$2,FALSE),0)</f>
        <v>18.170000000000002</v>
      </c>
      <c r="AF346" s="14">
        <f>_xlfn.IFNA(VLOOKUP($Y346,Raw_data_Bowlers_2021!$A$2:$N$111,AF$2,FALSE),0)</f>
        <v>14</v>
      </c>
      <c r="AG346" s="14">
        <f>_xlfn.IFNA(VLOOKUP($Y346,Raw_data_Bowlers_2021!$A$2:$N$111,AG$2,FALSE),0)</f>
        <v>1</v>
      </c>
      <c r="AH346" s="14">
        <f>_xlfn.IFNA(VLOOKUP($Y346,Raw_data_Bowlers_2021!$A$2:$N$111,AH$2,FALSE),0)</f>
        <v>0</v>
      </c>
      <c r="AI346" s="14">
        <f>_xlfn.IFNA(VLOOKUP($Y346,Raw_data_Bowlers_2021!$A$2:$N$111,AI$2,FALSE),0)</f>
        <v>45383</v>
      </c>
      <c r="AJ346" s="14">
        <f>_xlfn.IFNA(VLOOKUP($Y346,Raw_data_Bowlers_2021!$A$2:$N$111,AJ$2,FALSE),0)</f>
        <v>6</v>
      </c>
      <c r="AK346" s="14">
        <f>_xlfn.IFNA(VLOOKUP($Y346,Raw_data_Bowlers_2021!$A$2:$N$111,AK$2,FALSE),0)</f>
        <v>4</v>
      </c>
      <c r="AL346" s="14">
        <f>_xlfn.IFNA(VLOOKUP($Y346,Raw_data_Bowlers_2021!$A$2:$N$111,AL$2,FALSE),0)</f>
        <v>25</v>
      </c>
      <c r="AM346" s="16">
        <v>2020</v>
      </c>
      <c r="AN346" s="14">
        <f t="shared" si="5"/>
        <v>343</v>
      </c>
    </row>
    <row r="347" spans="1:40" x14ac:dyDescent="0.25">
      <c r="A347" s="43" t="s">
        <v>23</v>
      </c>
      <c r="B347" s="44">
        <v>3</v>
      </c>
      <c r="C347" s="44">
        <v>10</v>
      </c>
      <c r="D347" s="44">
        <v>72</v>
      </c>
      <c r="E347" s="44">
        <v>3</v>
      </c>
      <c r="F347" s="44">
        <v>7.2</v>
      </c>
      <c r="G347" s="44">
        <v>24</v>
      </c>
      <c r="H347" s="44">
        <v>20</v>
      </c>
      <c r="I347" s="44">
        <v>0</v>
      </c>
      <c r="J347" s="44">
        <v>0</v>
      </c>
      <c r="K347" s="44">
        <v>4</v>
      </c>
      <c r="L347" s="44">
        <v>2</v>
      </c>
      <c r="M347" s="44">
        <v>17</v>
      </c>
      <c r="N347" s="44">
        <v>2020</v>
      </c>
      <c r="O347" s="45">
        <v>343</v>
      </c>
      <c r="Y347" s="13" t="s">
        <v>27</v>
      </c>
      <c r="Z347" s="14">
        <f>_xlfn.IFNA(VLOOKUP($Y347,Raw_data_Bowlers_2021!$A$2:$N$111,Z$2,FALSE),0)</f>
        <v>16</v>
      </c>
      <c r="AA347" s="14">
        <f>_xlfn.IFNA(VLOOKUP($Y347,Raw_data_Bowlers_2021!$A$2:$N$111,AA$2,FALSE),0)</f>
        <v>61</v>
      </c>
      <c r="AB347" s="14">
        <f>_xlfn.IFNA(VLOOKUP($Y347,Raw_data_Bowlers_2021!$A$2:$N$111,AB$2,FALSE),0)</f>
        <v>450</v>
      </c>
      <c r="AC347" s="14">
        <f>_xlfn.IFNA(VLOOKUP($Y347,Raw_data_Bowlers_2021!$A$2:$N$111,AC$2,FALSE),0)</f>
        <v>24</v>
      </c>
      <c r="AD347" s="14">
        <f>_xlfn.IFNA(VLOOKUP($Y347,Raw_data_Bowlers_2021!$A$2:$N$111,AD$2,FALSE),0)</f>
        <v>7.38</v>
      </c>
      <c r="AE347" s="14">
        <f>_xlfn.IFNA(VLOOKUP($Y347,Raw_data_Bowlers_2021!$A$2:$N$111,AE$2,FALSE),0)</f>
        <v>18.75</v>
      </c>
      <c r="AF347" s="14">
        <f>_xlfn.IFNA(VLOOKUP($Y347,Raw_data_Bowlers_2021!$A$2:$N$111,AF$2,FALSE),0)</f>
        <v>15.25</v>
      </c>
      <c r="AG347" s="14">
        <f>_xlfn.IFNA(VLOOKUP($Y347,Raw_data_Bowlers_2021!$A$2:$N$111,AG$2,FALSE),0)</f>
        <v>0</v>
      </c>
      <c r="AH347" s="14">
        <f>_xlfn.IFNA(VLOOKUP($Y347,Raw_data_Bowlers_2021!$A$2:$N$111,AH$2,FALSE),0)</f>
        <v>0</v>
      </c>
      <c r="AI347" s="14">
        <f>_xlfn.IFNA(VLOOKUP($Y347,Raw_data_Bowlers_2021!$A$2:$N$111,AI$2,FALSE),0)</f>
        <v>41334</v>
      </c>
      <c r="AJ347" s="14">
        <f>_xlfn.IFNA(VLOOKUP($Y347,Raw_data_Bowlers_2021!$A$2:$N$111,AJ$2,FALSE),0)</f>
        <v>41</v>
      </c>
      <c r="AK347" s="14">
        <f>_xlfn.IFNA(VLOOKUP($Y347,Raw_data_Bowlers_2021!$A$2:$N$111,AK$2,FALSE),0)</f>
        <v>15</v>
      </c>
      <c r="AL347" s="14">
        <f>_xlfn.IFNA(VLOOKUP($Y347,Raw_data_Bowlers_2021!$A$2:$N$111,AL$2,FALSE),0)</f>
        <v>156</v>
      </c>
      <c r="AM347" s="13">
        <v>2020</v>
      </c>
      <c r="AN347" s="14">
        <f t="shared" si="5"/>
        <v>344</v>
      </c>
    </row>
    <row r="348" spans="1:40" x14ac:dyDescent="0.25">
      <c r="A348" s="43" t="s">
        <v>27</v>
      </c>
      <c r="B348" s="44">
        <v>1</v>
      </c>
      <c r="C348" s="44">
        <v>4</v>
      </c>
      <c r="D348" s="44">
        <v>42</v>
      </c>
      <c r="E348" s="44">
        <v>0</v>
      </c>
      <c r="F348" s="44">
        <v>10.5</v>
      </c>
      <c r="G348" s="44">
        <v>0</v>
      </c>
      <c r="H348" s="44">
        <v>0</v>
      </c>
      <c r="I348" s="44">
        <v>0</v>
      </c>
      <c r="J348" s="44">
        <v>0</v>
      </c>
      <c r="K348" s="44">
        <v>6</v>
      </c>
      <c r="L348" s="44">
        <v>1</v>
      </c>
      <c r="M348" s="44">
        <v>7</v>
      </c>
      <c r="N348" s="44">
        <v>2020</v>
      </c>
      <c r="O348" s="45">
        <v>344</v>
      </c>
      <c r="Y348" s="16" t="s">
        <v>28</v>
      </c>
      <c r="Z348" s="14">
        <f>_xlfn.IFNA(VLOOKUP($Y348,Raw_data_Bowlers_2021!$A$2:$N$111,Z$2,FALSE),0)</f>
        <v>3</v>
      </c>
      <c r="AA348" s="14">
        <f>_xlfn.IFNA(VLOOKUP($Y348,Raw_data_Bowlers_2021!$A$2:$N$111,AA$2,FALSE),0)</f>
        <v>11</v>
      </c>
      <c r="AB348" s="14">
        <f>_xlfn.IFNA(VLOOKUP($Y348,Raw_data_Bowlers_2021!$A$2:$N$111,AB$2,FALSE),0)</f>
        <v>82</v>
      </c>
      <c r="AC348" s="14">
        <f>_xlfn.IFNA(VLOOKUP($Y348,Raw_data_Bowlers_2021!$A$2:$N$111,AC$2,FALSE),0)</f>
        <v>5</v>
      </c>
      <c r="AD348" s="14">
        <f>_xlfn.IFNA(VLOOKUP($Y348,Raw_data_Bowlers_2021!$A$2:$N$111,AD$2,FALSE),0)</f>
        <v>7.45</v>
      </c>
      <c r="AE348" s="14">
        <f>_xlfn.IFNA(VLOOKUP($Y348,Raw_data_Bowlers_2021!$A$2:$N$111,AE$2,FALSE),0)</f>
        <v>16.399999999999999</v>
      </c>
      <c r="AF348" s="14">
        <f>_xlfn.IFNA(VLOOKUP($Y348,Raw_data_Bowlers_2021!$A$2:$N$111,AF$2,FALSE),0)</f>
        <v>13.2</v>
      </c>
      <c r="AG348" s="14">
        <f>_xlfn.IFNA(VLOOKUP($Y348,Raw_data_Bowlers_2021!$A$2:$N$111,AG$2,FALSE),0)</f>
        <v>0</v>
      </c>
      <c r="AH348" s="14">
        <f>_xlfn.IFNA(VLOOKUP($Y348,Raw_data_Bowlers_2021!$A$2:$N$111,AH$2,FALSE),0)</f>
        <v>0</v>
      </c>
      <c r="AI348" s="14">
        <f>_xlfn.IFNA(VLOOKUP($Y348,Raw_data_Bowlers_2021!$A$2:$N$111,AI$2,FALSE),0)</f>
        <v>43132</v>
      </c>
      <c r="AJ348" s="14">
        <f>_xlfn.IFNA(VLOOKUP($Y348,Raw_data_Bowlers_2021!$A$2:$N$111,AJ$2,FALSE),0)</f>
        <v>10</v>
      </c>
      <c r="AK348" s="14">
        <f>_xlfn.IFNA(VLOOKUP($Y348,Raw_data_Bowlers_2021!$A$2:$N$111,AK$2,FALSE),0)</f>
        <v>3</v>
      </c>
      <c r="AL348" s="14">
        <f>_xlfn.IFNA(VLOOKUP($Y348,Raw_data_Bowlers_2021!$A$2:$N$111,AL$2,FALSE),0)</f>
        <v>33</v>
      </c>
      <c r="AM348" s="16">
        <v>2020</v>
      </c>
      <c r="AN348" s="14">
        <f t="shared" si="5"/>
        <v>345</v>
      </c>
    </row>
    <row r="349" spans="1:40" x14ac:dyDescent="0.25">
      <c r="A349" s="43" t="s">
        <v>28</v>
      </c>
      <c r="B349" s="44">
        <v>0</v>
      </c>
      <c r="C349" s="44">
        <v>0</v>
      </c>
      <c r="D349" s="44">
        <v>0</v>
      </c>
      <c r="E349" s="44">
        <v>0</v>
      </c>
      <c r="F349" s="44">
        <v>0</v>
      </c>
      <c r="G349" s="44">
        <v>0</v>
      </c>
      <c r="H349" s="44">
        <v>0</v>
      </c>
      <c r="I349" s="44">
        <v>0</v>
      </c>
      <c r="J349" s="44">
        <v>0</v>
      </c>
      <c r="K349" s="44">
        <v>0</v>
      </c>
      <c r="L349" s="44">
        <v>0</v>
      </c>
      <c r="M349" s="44">
        <v>0</v>
      </c>
      <c r="N349" s="44">
        <v>2020</v>
      </c>
      <c r="O349" s="45">
        <v>345</v>
      </c>
      <c r="Y349" s="13" t="s">
        <v>29</v>
      </c>
      <c r="Z349" s="14">
        <f>_xlfn.IFNA(VLOOKUP($Y349,Raw_data_Bowlers_2021!$A$2:$N$111,Z$2,FALSE),0)</f>
        <v>3</v>
      </c>
      <c r="AA349" s="14">
        <f>_xlfn.IFNA(VLOOKUP($Y349,Raw_data_Bowlers_2021!$A$2:$N$111,AA$2,FALSE),0)</f>
        <v>12</v>
      </c>
      <c r="AB349" s="14">
        <f>_xlfn.IFNA(VLOOKUP($Y349,Raw_data_Bowlers_2021!$A$2:$N$111,AB$2,FALSE),0)</f>
        <v>97</v>
      </c>
      <c r="AC349" s="14">
        <f>_xlfn.IFNA(VLOOKUP($Y349,Raw_data_Bowlers_2021!$A$2:$N$111,AC$2,FALSE),0)</f>
        <v>1</v>
      </c>
      <c r="AD349" s="14">
        <f>_xlfn.IFNA(VLOOKUP($Y349,Raw_data_Bowlers_2021!$A$2:$N$111,AD$2,FALSE),0)</f>
        <v>8.08</v>
      </c>
      <c r="AE349" s="14">
        <f>_xlfn.IFNA(VLOOKUP($Y349,Raw_data_Bowlers_2021!$A$2:$N$111,AE$2,FALSE),0)</f>
        <v>97</v>
      </c>
      <c r="AF349" s="14">
        <f>_xlfn.IFNA(VLOOKUP($Y349,Raw_data_Bowlers_2021!$A$2:$N$111,AF$2,FALSE),0)</f>
        <v>72</v>
      </c>
      <c r="AG349" s="14">
        <f>_xlfn.IFNA(VLOOKUP($Y349,Raw_data_Bowlers_2021!$A$2:$N$111,AG$2,FALSE),0)</f>
        <v>0</v>
      </c>
      <c r="AH349" s="14">
        <f>_xlfn.IFNA(VLOOKUP($Y349,Raw_data_Bowlers_2021!$A$2:$N$111,AH$2,FALSE),0)</f>
        <v>0</v>
      </c>
      <c r="AI349" s="14">
        <f>_xlfn.IFNA(VLOOKUP($Y349,Raw_data_Bowlers_2021!$A$2:$N$111,AI$2,FALSE),0)</f>
        <v>46023</v>
      </c>
      <c r="AJ349" s="14">
        <f>_xlfn.IFNA(VLOOKUP($Y349,Raw_data_Bowlers_2021!$A$2:$N$111,AJ$2,FALSE),0)</f>
        <v>7</v>
      </c>
      <c r="AK349" s="14">
        <f>_xlfn.IFNA(VLOOKUP($Y349,Raw_data_Bowlers_2021!$A$2:$N$111,AK$2,FALSE),0)</f>
        <v>5</v>
      </c>
      <c r="AL349" s="14">
        <f>_xlfn.IFNA(VLOOKUP($Y349,Raw_data_Bowlers_2021!$A$2:$N$111,AL$2,FALSE),0)</f>
        <v>26</v>
      </c>
      <c r="AM349" s="13">
        <v>2020</v>
      </c>
      <c r="AN349" s="14">
        <f t="shared" si="5"/>
        <v>346</v>
      </c>
    </row>
    <row r="350" spans="1:40" x14ac:dyDescent="0.25">
      <c r="A350" s="43" t="s">
        <v>29</v>
      </c>
      <c r="B350" s="44">
        <v>1</v>
      </c>
      <c r="C350" s="44">
        <v>3</v>
      </c>
      <c r="D350" s="44">
        <v>26</v>
      </c>
      <c r="E350" s="44">
        <v>0</v>
      </c>
      <c r="F350" s="44">
        <v>8.67</v>
      </c>
      <c r="G350" s="44">
        <v>0</v>
      </c>
      <c r="H350" s="44">
        <v>0</v>
      </c>
      <c r="I350" s="44">
        <v>0</v>
      </c>
      <c r="J350" s="44">
        <v>0</v>
      </c>
      <c r="K350" s="44">
        <v>0</v>
      </c>
      <c r="L350" s="44">
        <v>1</v>
      </c>
      <c r="M350" s="44">
        <v>4</v>
      </c>
      <c r="N350" s="44">
        <v>2020</v>
      </c>
      <c r="O350" s="45">
        <v>346</v>
      </c>
      <c r="Y350" s="16" t="s">
        <v>170</v>
      </c>
      <c r="Z350" s="14">
        <f>_xlfn.IFNA(VLOOKUP($Y350,Raw_data_Bowlers_2021!$A$2:$N$111,Z$2,FALSE),0)</f>
        <v>0</v>
      </c>
      <c r="AA350" s="14">
        <f>_xlfn.IFNA(VLOOKUP($Y350,Raw_data_Bowlers_2021!$A$2:$N$111,AA$2,FALSE),0)</f>
        <v>0</v>
      </c>
      <c r="AB350" s="14">
        <f>_xlfn.IFNA(VLOOKUP($Y350,Raw_data_Bowlers_2021!$A$2:$N$111,AB$2,FALSE),0)</f>
        <v>0</v>
      </c>
      <c r="AC350" s="14">
        <f>_xlfn.IFNA(VLOOKUP($Y350,Raw_data_Bowlers_2021!$A$2:$N$111,AC$2,FALSE),0)</f>
        <v>0</v>
      </c>
      <c r="AD350" s="14">
        <f>_xlfn.IFNA(VLOOKUP($Y350,Raw_data_Bowlers_2021!$A$2:$N$111,AD$2,FALSE),0)</f>
        <v>0</v>
      </c>
      <c r="AE350" s="14">
        <f>_xlfn.IFNA(VLOOKUP($Y350,Raw_data_Bowlers_2021!$A$2:$N$111,AE$2,FALSE),0)</f>
        <v>0</v>
      </c>
      <c r="AF350" s="14">
        <f>_xlfn.IFNA(VLOOKUP($Y350,Raw_data_Bowlers_2021!$A$2:$N$111,AF$2,FALSE),0)</f>
        <v>0</v>
      </c>
      <c r="AG350" s="14">
        <f>_xlfn.IFNA(VLOOKUP($Y350,Raw_data_Bowlers_2021!$A$2:$N$111,AG$2,FALSE),0)</f>
        <v>0</v>
      </c>
      <c r="AH350" s="14">
        <f>_xlfn.IFNA(VLOOKUP($Y350,Raw_data_Bowlers_2021!$A$2:$N$111,AH$2,FALSE),0)</f>
        <v>0</v>
      </c>
      <c r="AI350" s="14">
        <f>_xlfn.IFNA(VLOOKUP($Y350,Raw_data_Bowlers_2021!$A$2:$N$111,AI$2,FALSE),0)</f>
        <v>0</v>
      </c>
      <c r="AJ350" s="14">
        <f>_xlfn.IFNA(VLOOKUP($Y350,Raw_data_Bowlers_2021!$A$2:$N$111,AJ$2,FALSE),0)</f>
        <v>0</v>
      </c>
      <c r="AK350" s="14">
        <f>_xlfn.IFNA(VLOOKUP($Y350,Raw_data_Bowlers_2021!$A$2:$N$111,AK$2,FALSE),0)</f>
        <v>0</v>
      </c>
      <c r="AL350" s="14">
        <f>_xlfn.IFNA(VLOOKUP($Y350,Raw_data_Bowlers_2021!$A$2:$N$111,AL$2,FALSE),0)</f>
        <v>0</v>
      </c>
      <c r="AM350" s="16">
        <v>2020</v>
      </c>
      <c r="AN350" s="14">
        <f t="shared" si="5"/>
        <v>347</v>
      </c>
    </row>
    <row r="351" spans="1:40" x14ac:dyDescent="0.25">
      <c r="A351" s="43" t="s">
        <v>170</v>
      </c>
      <c r="B351" s="44">
        <v>0</v>
      </c>
      <c r="C351" s="44">
        <v>0</v>
      </c>
      <c r="D351" s="44">
        <v>0</v>
      </c>
      <c r="E351" s="44">
        <v>0</v>
      </c>
      <c r="F351" s="44">
        <v>0</v>
      </c>
      <c r="G351" s="44">
        <v>0</v>
      </c>
      <c r="H351" s="44">
        <v>0</v>
      </c>
      <c r="I351" s="44">
        <v>0</v>
      </c>
      <c r="J351" s="44">
        <v>0</v>
      </c>
      <c r="K351" s="44">
        <v>0</v>
      </c>
      <c r="L351" s="44">
        <v>0</v>
      </c>
      <c r="M351" s="44">
        <v>0</v>
      </c>
      <c r="N351" s="44">
        <v>2020</v>
      </c>
      <c r="O351" s="45">
        <v>347</v>
      </c>
      <c r="Y351" s="13" t="s">
        <v>362</v>
      </c>
      <c r="Z351" s="14">
        <f>_xlfn.IFNA(VLOOKUP($Y351,Raw_data_Bowlers_2021!$A$2:$N$111,Z$2,FALSE),0)</f>
        <v>0</v>
      </c>
      <c r="AA351" s="14">
        <f>_xlfn.IFNA(VLOOKUP($Y351,Raw_data_Bowlers_2021!$A$2:$N$111,AA$2,FALSE),0)</f>
        <v>0</v>
      </c>
      <c r="AB351" s="14">
        <f>_xlfn.IFNA(VLOOKUP($Y351,Raw_data_Bowlers_2021!$A$2:$N$111,AB$2,FALSE),0)</f>
        <v>0</v>
      </c>
      <c r="AC351" s="14">
        <f>_xlfn.IFNA(VLOOKUP($Y351,Raw_data_Bowlers_2021!$A$2:$N$111,AC$2,FALSE),0)</f>
        <v>0</v>
      </c>
      <c r="AD351" s="14">
        <f>_xlfn.IFNA(VLOOKUP($Y351,Raw_data_Bowlers_2021!$A$2:$N$111,AD$2,FALSE),0)</f>
        <v>0</v>
      </c>
      <c r="AE351" s="14">
        <f>_xlfn.IFNA(VLOOKUP($Y351,Raw_data_Bowlers_2021!$A$2:$N$111,AE$2,FALSE),0)</f>
        <v>0</v>
      </c>
      <c r="AF351" s="14">
        <f>_xlfn.IFNA(VLOOKUP($Y351,Raw_data_Bowlers_2021!$A$2:$N$111,AF$2,FALSE),0)</f>
        <v>0</v>
      </c>
      <c r="AG351" s="14">
        <f>_xlfn.IFNA(VLOOKUP($Y351,Raw_data_Bowlers_2021!$A$2:$N$111,AG$2,FALSE),0)</f>
        <v>0</v>
      </c>
      <c r="AH351" s="14">
        <f>_xlfn.IFNA(VLOOKUP($Y351,Raw_data_Bowlers_2021!$A$2:$N$111,AH$2,FALSE),0)</f>
        <v>0</v>
      </c>
      <c r="AI351" s="14">
        <f>_xlfn.IFNA(VLOOKUP($Y351,Raw_data_Bowlers_2021!$A$2:$N$111,AI$2,FALSE),0)</f>
        <v>0</v>
      </c>
      <c r="AJ351" s="14">
        <f>_xlfn.IFNA(VLOOKUP($Y351,Raw_data_Bowlers_2021!$A$2:$N$111,AJ$2,FALSE),0)</f>
        <v>0</v>
      </c>
      <c r="AK351" s="14">
        <f>_xlfn.IFNA(VLOOKUP($Y351,Raw_data_Bowlers_2021!$A$2:$N$111,AK$2,FALSE),0)</f>
        <v>0</v>
      </c>
      <c r="AL351" s="14">
        <f>_xlfn.IFNA(VLOOKUP($Y351,Raw_data_Bowlers_2021!$A$2:$N$111,AL$2,FALSE),0)</f>
        <v>0</v>
      </c>
      <c r="AM351" s="13">
        <v>2020</v>
      </c>
      <c r="AN351" s="14">
        <f t="shared" si="5"/>
        <v>348</v>
      </c>
    </row>
    <row r="352" spans="1:40" x14ac:dyDescent="0.25">
      <c r="A352" s="43" t="s">
        <v>362</v>
      </c>
      <c r="B352" s="44">
        <v>0</v>
      </c>
      <c r="C352" s="44">
        <v>0</v>
      </c>
      <c r="D352" s="44">
        <v>0</v>
      </c>
      <c r="E352" s="44">
        <v>0</v>
      </c>
      <c r="F352" s="44">
        <v>0</v>
      </c>
      <c r="G352" s="44">
        <v>0</v>
      </c>
      <c r="H352" s="44">
        <v>0</v>
      </c>
      <c r="I352" s="44">
        <v>0</v>
      </c>
      <c r="J352" s="44">
        <v>0</v>
      </c>
      <c r="K352" s="44">
        <v>0</v>
      </c>
      <c r="L352" s="44">
        <v>0</v>
      </c>
      <c r="M352" s="44">
        <v>0</v>
      </c>
      <c r="N352" s="44">
        <v>2020</v>
      </c>
      <c r="O352" s="45">
        <v>348</v>
      </c>
      <c r="Y352" s="16" t="s">
        <v>32</v>
      </c>
      <c r="Z352" s="14">
        <f>_xlfn.IFNA(VLOOKUP($Y352,Raw_data_Bowlers_2021!$A$2:$N$111,Z$2,FALSE),0)</f>
        <v>5</v>
      </c>
      <c r="AA352" s="14">
        <f>_xlfn.IFNA(VLOOKUP($Y352,Raw_data_Bowlers_2021!$A$2:$N$111,AA$2,FALSE),0)</f>
        <v>14</v>
      </c>
      <c r="AB352" s="14">
        <f>_xlfn.IFNA(VLOOKUP($Y352,Raw_data_Bowlers_2021!$A$2:$N$111,AB$2,FALSE),0)</f>
        <v>101</v>
      </c>
      <c r="AC352" s="14">
        <f>_xlfn.IFNA(VLOOKUP($Y352,Raw_data_Bowlers_2021!$A$2:$N$111,AC$2,FALSE),0)</f>
        <v>4</v>
      </c>
      <c r="AD352" s="14">
        <f>_xlfn.IFNA(VLOOKUP($Y352,Raw_data_Bowlers_2021!$A$2:$N$111,AD$2,FALSE),0)</f>
        <v>7.21</v>
      </c>
      <c r="AE352" s="14">
        <f>_xlfn.IFNA(VLOOKUP($Y352,Raw_data_Bowlers_2021!$A$2:$N$111,AE$2,FALSE),0)</f>
        <v>25.25</v>
      </c>
      <c r="AF352" s="14">
        <f>_xlfn.IFNA(VLOOKUP($Y352,Raw_data_Bowlers_2021!$A$2:$N$111,AF$2,FALSE),0)</f>
        <v>21</v>
      </c>
      <c r="AG352" s="14">
        <f>_xlfn.IFNA(VLOOKUP($Y352,Raw_data_Bowlers_2021!$A$2:$N$111,AG$2,FALSE),0)</f>
        <v>0</v>
      </c>
      <c r="AH352" s="14">
        <f>_xlfn.IFNA(VLOOKUP($Y352,Raw_data_Bowlers_2021!$A$2:$N$111,AH$2,FALSE),0)</f>
        <v>0</v>
      </c>
      <c r="AI352" s="14">
        <f>_xlfn.IFNA(VLOOKUP($Y352,Raw_data_Bowlers_2021!$A$2:$N$111,AI$2,FALSE),0)</f>
        <v>41306</v>
      </c>
      <c r="AJ352" s="14">
        <f>_xlfn.IFNA(VLOOKUP($Y352,Raw_data_Bowlers_2021!$A$2:$N$111,AJ$2,FALSE),0)</f>
        <v>5</v>
      </c>
      <c r="AK352" s="14">
        <f>_xlfn.IFNA(VLOOKUP($Y352,Raw_data_Bowlers_2021!$A$2:$N$111,AK$2,FALSE),0)</f>
        <v>3</v>
      </c>
      <c r="AL352" s="14">
        <f>_xlfn.IFNA(VLOOKUP($Y352,Raw_data_Bowlers_2021!$A$2:$N$111,AL$2,FALSE),0)</f>
        <v>21</v>
      </c>
      <c r="AM352" s="16">
        <v>2020</v>
      </c>
      <c r="AN352" s="14">
        <f t="shared" si="5"/>
        <v>349</v>
      </c>
    </row>
    <row r="353" spans="1:40" x14ac:dyDescent="0.25">
      <c r="A353" s="43" t="s">
        <v>32</v>
      </c>
      <c r="B353" s="44">
        <v>0</v>
      </c>
      <c r="C353" s="44">
        <v>0</v>
      </c>
      <c r="D353" s="44">
        <v>0</v>
      </c>
      <c r="E353" s="44">
        <v>0</v>
      </c>
      <c r="F353" s="44">
        <v>0</v>
      </c>
      <c r="G353" s="44">
        <v>0</v>
      </c>
      <c r="H353" s="44">
        <v>0</v>
      </c>
      <c r="I353" s="44">
        <v>0</v>
      </c>
      <c r="J353" s="44">
        <v>0</v>
      </c>
      <c r="K353" s="44">
        <v>0</v>
      </c>
      <c r="L353" s="44">
        <v>0</v>
      </c>
      <c r="M353" s="44">
        <v>0</v>
      </c>
      <c r="N353" s="44">
        <v>2020</v>
      </c>
      <c r="O353" s="45">
        <v>349</v>
      </c>
      <c r="Y353" s="13" t="s">
        <v>363</v>
      </c>
      <c r="Z353" s="14">
        <f>_xlfn.IFNA(VLOOKUP($Y353,Raw_data_Bowlers_2021!$A$2:$N$111,Z$2,FALSE),0)</f>
        <v>0</v>
      </c>
      <c r="AA353" s="14">
        <f>_xlfn.IFNA(VLOOKUP($Y353,Raw_data_Bowlers_2021!$A$2:$N$111,AA$2,FALSE),0)</f>
        <v>0</v>
      </c>
      <c r="AB353" s="14">
        <f>_xlfn.IFNA(VLOOKUP($Y353,Raw_data_Bowlers_2021!$A$2:$N$111,AB$2,FALSE),0)</f>
        <v>0</v>
      </c>
      <c r="AC353" s="14">
        <f>_xlfn.IFNA(VLOOKUP($Y353,Raw_data_Bowlers_2021!$A$2:$N$111,AC$2,FALSE),0)</f>
        <v>0</v>
      </c>
      <c r="AD353" s="14">
        <f>_xlfn.IFNA(VLOOKUP($Y353,Raw_data_Bowlers_2021!$A$2:$N$111,AD$2,FALSE),0)</f>
        <v>0</v>
      </c>
      <c r="AE353" s="14">
        <f>_xlfn.IFNA(VLOOKUP($Y353,Raw_data_Bowlers_2021!$A$2:$N$111,AE$2,FALSE),0)</f>
        <v>0</v>
      </c>
      <c r="AF353" s="14">
        <f>_xlfn.IFNA(VLOOKUP($Y353,Raw_data_Bowlers_2021!$A$2:$N$111,AF$2,FALSE),0)</f>
        <v>0</v>
      </c>
      <c r="AG353" s="14">
        <f>_xlfn.IFNA(VLOOKUP($Y353,Raw_data_Bowlers_2021!$A$2:$N$111,AG$2,FALSE),0)</f>
        <v>0</v>
      </c>
      <c r="AH353" s="14">
        <f>_xlfn.IFNA(VLOOKUP($Y353,Raw_data_Bowlers_2021!$A$2:$N$111,AH$2,FALSE),0)</f>
        <v>0</v>
      </c>
      <c r="AI353" s="14">
        <f>_xlfn.IFNA(VLOOKUP($Y353,Raw_data_Bowlers_2021!$A$2:$N$111,AI$2,FALSE),0)</f>
        <v>0</v>
      </c>
      <c r="AJ353" s="14">
        <f>_xlfn.IFNA(VLOOKUP($Y353,Raw_data_Bowlers_2021!$A$2:$N$111,AJ$2,FALSE),0)</f>
        <v>0</v>
      </c>
      <c r="AK353" s="14">
        <f>_xlfn.IFNA(VLOOKUP($Y353,Raw_data_Bowlers_2021!$A$2:$N$111,AK$2,FALSE),0)</f>
        <v>0</v>
      </c>
      <c r="AL353" s="14">
        <f>_xlfn.IFNA(VLOOKUP($Y353,Raw_data_Bowlers_2021!$A$2:$N$111,AL$2,FALSE),0)</f>
        <v>0</v>
      </c>
      <c r="AM353" s="13">
        <v>2020</v>
      </c>
      <c r="AN353" s="14">
        <f t="shared" si="5"/>
        <v>350</v>
      </c>
    </row>
    <row r="354" spans="1:40" x14ac:dyDescent="0.25">
      <c r="A354" s="43" t="s">
        <v>363</v>
      </c>
      <c r="B354" s="44">
        <v>1</v>
      </c>
      <c r="C354" s="44">
        <v>4</v>
      </c>
      <c r="D354" s="44">
        <v>45</v>
      </c>
      <c r="E354" s="44">
        <v>1</v>
      </c>
      <c r="F354" s="44">
        <v>11.25</v>
      </c>
      <c r="G354" s="44">
        <v>45</v>
      </c>
      <c r="H354" s="44">
        <v>24</v>
      </c>
      <c r="I354" s="44">
        <v>0</v>
      </c>
      <c r="J354" s="44">
        <v>0</v>
      </c>
      <c r="K354" s="44">
        <v>1</v>
      </c>
      <c r="L354" s="44">
        <v>4</v>
      </c>
      <c r="M354" s="44">
        <v>8</v>
      </c>
      <c r="N354" s="44">
        <v>2020</v>
      </c>
      <c r="O354" s="45">
        <v>350</v>
      </c>
      <c r="Y354" s="16" t="s">
        <v>364</v>
      </c>
      <c r="Z354" s="14">
        <f>_xlfn.IFNA(VLOOKUP($Y354,Raw_data_Bowlers_2021!$A$2:$N$111,Z$2,FALSE),0)</f>
        <v>0</v>
      </c>
      <c r="AA354" s="14">
        <f>_xlfn.IFNA(VLOOKUP($Y354,Raw_data_Bowlers_2021!$A$2:$N$111,AA$2,FALSE),0)</f>
        <v>0</v>
      </c>
      <c r="AB354" s="14">
        <f>_xlfn.IFNA(VLOOKUP($Y354,Raw_data_Bowlers_2021!$A$2:$N$111,AB$2,FALSE),0)</f>
        <v>0</v>
      </c>
      <c r="AC354" s="14">
        <f>_xlfn.IFNA(VLOOKUP($Y354,Raw_data_Bowlers_2021!$A$2:$N$111,AC$2,FALSE),0)</f>
        <v>0</v>
      </c>
      <c r="AD354" s="14">
        <f>_xlfn.IFNA(VLOOKUP($Y354,Raw_data_Bowlers_2021!$A$2:$N$111,AD$2,FALSE),0)</f>
        <v>0</v>
      </c>
      <c r="AE354" s="14">
        <f>_xlfn.IFNA(VLOOKUP($Y354,Raw_data_Bowlers_2021!$A$2:$N$111,AE$2,FALSE),0)</f>
        <v>0</v>
      </c>
      <c r="AF354" s="14">
        <f>_xlfn.IFNA(VLOOKUP($Y354,Raw_data_Bowlers_2021!$A$2:$N$111,AF$2,FALSE),0)</f>
        <v>0</v>
      </c>
      <c r="AG354" s="14">
        <f>_xlfn.IFNA(VLOOKUP($Y354,Raw_data_Bowlers_2021!$A$2:$N$111,AG$2,FALSE),0)</f>
        <v>0</v>
      </c>
      <c r="AH354" s="14">
        <f>_xlfn.IFNA(VLOOKUP($Y354,Raw_data_Bowlers_2021!$A$2:$N$111,AH$2,FALSE),0)</f>
        <v>0</v>
      </c>
      <c r="AI354" s="14">
        <f>_xlfn.IFNA(VLOOKUP($Y354,Raw_data_Bowlers_2021!$A$2:$N$111,AI$2,FALSE),0)</f>
        <v>0</v>
      </c>
      <c r="AJ354" s="14">
        <f>_xlfn.IFNA(VLOOKUP($Y354,Raw_data_Bowlers_2021!$A$2:$N$111,AJ$2,FALSE),0)</f>
        <v>0</v>
      </c>
      <c r="AK354" s="14">
        <f>_xlfn.IFNA(VLOOKUP($Y354,Raw_data_Bowlers_2021!$A$2:$N$111,AK$2,FALSE),0)</f>
        <v>0</v>
      </c>
      <c r="AL354" s="14">
        <f>_xlfn.IFNA(VLOOKUP($Y354,Raw_data_Bowlers_2021!$A$2:$N$111,AL$2,FALSE),0)</f>
        <v>0</v>
      </c>
      <c r="AM354" s="16">
        <v>2020</v>
      </c>
      <c r="AN354" s="14">
        <f t="shared" si="5"/>
        <v>351</v>
      </c>
    </row>
    <row r="355" spans="1:40" x14ac:dyDescent="0.25">
      <c r="A355" s="43" t="s">
        <v>364</v>
      </c>
      <c r="B355" s="44">
        <v>0</v>
      </c>
      <c r="C355" s="44">
        <v>0</v>
      </c>
      <c r="D355" s="44">
        <v>0</v>
      </c>
      <c r="E355" s="44">
        <v>0</v>
      </c>
      <c r="F355" s="44">
        <v>0</v>
      </c>
      <c r="G355" s="44">
        <v>0</v>
      </c>
      <c r="H355" s="44">
        <v>0</v>
      </c>
      <c r="I355" s="44">
        <v>0</v>
      </c>
      <c r="J355" s="44">
        <v>0</v>
      </c>
      <c r="K355" s="44">
        <v>0</v>
      </c>
      <c r="L355" s="44">
        <v>0</v>
      </c>
      <c r="M355" s="44">
        <v>0</v>
      </c>
      <c r="N355" s="44">
        <v>2020</v>
      </c>
      <c r="O355" s="45">
        <v>351</v>
      </c>
      <c r="Y355" s="13" t="s">
        <v>100</v>
      </c>
      <c r="Z355" s="14">
        <f>_xlfn.IFNA(VLOOKUP($Y355,Raw_data_Bowlers_2021!$A$2:$N$111,Z$2,FALSE),0)</f>
        <v>0</v>
      </c>
      <c r="AA355" s="14">
        <f>_xlfn.IFNA(VLOOKUP($Y355,Raw_data_Bowlers_2021!$A$2:$N$111,AA$2,FALSE),0)</f>
        <v>0</v>
      </c>
      <c r="AB355" s="14">
        <f>_xlfn.IFNA(VLOOKUP($Y355,Raw_data_Bowlers_2021!$A$2:$N$111,AB$2,FALSE),0)</f>
        <v>0</v>
      </c>
      <c r="AC355" s="14">
        <f>_xlfn.IFNA(VLOOKUP($Y355,Raw_data_Bowlers_2021!$A$2:$N$111,AC$2,FALSE),0)</f>
        <v>0</v>
      </c>
      <c r="AD355" s="14">
        <f>_xlfn.IFNA(VLOOKUP($Y355,Raw_data_Bowlers_2021!$A$2:$N$111,AD$2,FALSE),0)</f>
        <v>0</v>
      </c>
      <c r="AE355" s="14">
        <f>_xlfn.IFNA(VLOOKUP($Y355,Raw_data_Bowlers_2021!$A$2:$N$111,AE$2,FALSE),0)</f>
        <v>0</v>
      </c>
      <c r="AF355" s="14">
        <f>_xlfn.IFNA(VLOOKUP($Y355,Raw_data_Bowlers_2021!$A$2:$N$111,AF$2,FALSE),0)</f>
        <v>0</v>
      </c>
      <c r="AG355" s="14">
        <f>_xlfn.IFNA(VLOOKUP($Y355,Raw_data_Bowlers_2021!$A$2:$N$111,AG$2,FALSE),0)</f>
        <v>0</v>
      </c>
      <c r="AH355" s="14">
        <f>_xlfn.IFNA(VLOOKUP($Y355,Raw_data_Bowlers_2021!$A$2:$N$111,AH$2,FALSE),0)</f>
        <v>0</v>
      </c>
      <c r="AI355" s="14">
        <f>_xlfn.IFNA(VLOOKUP($Y355,Raw_data_Bowlers_2021!$A$2:$N$111,AI$2,FALSE),0)</f>
        <v>0</v>
      </c>
      <c r="AJ355" s="14">
        <f>_xlfn.IFNA(VLOOKUP($Y355,Raw_data_Bowlers_2021!$A$2:$N$111,AJ$2,FALSE),0)</f>
        <v>0</v>
      </c>
      <c r="AK355" s="14">
        <f>_xlfn.IFNA(VLOOKUP($Y355,Raw_data_Bowlers_2021!$A$2:$N$111,AK$2,FALSE),0)</f>
        <v>0</v>
      </c>
      <c r="AL355" s="14">
        <f>_xlfn.IFNA(VLOOKUP($Y355,Raw_data_Bowlers_2021!$A$2:$N$111,AL$2,FALSE),0)</f>
        <v>0</v>
      </c>
      <c r="AM355" s="13">
        <v>2020</v>
      </c>
      <c r="AN355" s="14">
        <f t="shared" si="5"/>
        <v>352</v>
      </c>
    </row>
    <row r="356" spans="1:40" x14ac:dyDescent="0.25">
      <c r="A356" s="43" t="s">
        <v>100</v>
      </c>
      <c r="B356" s="44">
        <v>0</v>
      </c>
      <c r="C356" s="44">
        <v>0</v>
      </c>
      <c r="D356" s="44">
        <v>0</v>
      </c>
      <c r="E356" s="44">
        <v>0</v>
      </c>
      <c r="F356" s="44">
        <v>0</v>
      </c>
      <c r="G356" s="44">
        <v>0</v>
      </c>
      <c r="H356" s="44">
        <v>0</v>
      </c>
      <c r="I356" s="44">
        <v>0</v>
      </c>
      <c r="J356" s="44">
        <v>0</v>
      </c>
      <c r="K356" s="44">
        <v>0</v>
      </c>
      <c r="L356" s="44">
        <v>0</v>
      </c>
      <c r="M356" s="44">
        <v>0</v>
      </c>
      <c r="N356" s="44">
        <v>2020</v>
      </c>
      <c r="O356" s="45">
        <v>352</v>
      </c>
      <c r="Y356" s="16" t="s">
        <v>366</v>
      </c>
      <c r="Z356" s="14">
        <f>_xlfn.IFNA(VLOOKUP($Y356,Raw_data_Bowlers_2021!$A$2:$N$111,Z$2,FALSE),0)</f>
        <v>0</v>
      </c>
      <c r="AA356" s="14">
        <f>_xlfn.IFNA(VLOOKUP($Y356,Raw_data_Bowlers_2021!$A$2:$N$111,AA$2,FALSE),0)</f>
        <v>0</v>
      </c>
      <c r="AB356" s="14">
        <f>_xlfn.IFNA(VLOOKUP($Y356,Raw_data_Bowlers_2021!$A$2:$N$111,AB$2,FALSE),0)</f>
        <v>0</v>
      </c>
      <c r="AC356" s="14">
        <f>_xlfn.IFNA(VLOOKUP($Y356,Raw_data_Bowlers_2021!$A$2:$N$111,AC$2,FALSE),0)</f>
        <v>0</v>
      </c>
      <c r="AD356" s="14">
        <f>_xlfn.IFNA(VLOOKUP($Y356,Raw_data_Bowlers_2021!$A$2:$N$111,AD$2,FALSE),0)</f>
        <v>0</v>
      </c>
      <c r="AE356" s="14">
        <f>_xlfn.IFNA(VLOOKUP($Y356,Raw_data_Bowlers_2021!$A$2:$N$111,AE$2,FALSE),0)</f>
        <v>0</v>
      </c>
      <c r="AF356" s="14">
        <f>_xlfn.IFNA(VLOOKUP($Y356,Raw_data_Bowlers_2021!$A$2:$N$111,AF$2,FALSE),0)</f>
        <v>0</v>
      </c>
      <c r="AG356" s="14">
        <f>_xlfn.IFNA(VLOOKUP($Y356,Raw_data_Bowlers_2021!$A$2:$N$111,AG$2,FALSE),0)</f>
        <v>0</v>
      </c>
      <c r="AH356" s="14">
        <f>_xlfn.IFNA(VLOOKUP($Y356,Raw_data_Bowlers_2021!$A$2:$N$111,AH$2,FALSE),0)</f>
        <v>0</v>
      </c>
      <c r="AI356" s="14">
        <f>_xlfn.IFNA(VLOOKUP($Y356,Raw_data_Bowlers_2021!$A$2:$N$111,AI$2,FALSE),0)</f>
        <v>0</v>
      </c>
      <c r="AJ356" s="14">
        <f>_xlfn.IFNA(VLOOKUP($Y356,Raw_data_Bowlers_2021!$A$2:$N$111,AJ$2,FALSE),0)</f>
        <v>0</v>
      </c>
      <c r="AK356" s="14">
        <f>_xlfn.IFNA(VLOOKUP($Y356,Raw_data_Bowlers_2021!$A$2:$N$111,AK$2,FALSE),0)</f>
        <v>0</v>
      </c>
      <c r="AL356" s="14">
        <f>_xlfn.IFNA(VLOOKUP($Y356,Raw_data_Bowlers_2021!$A$2:$N$111,AL$2,FALSE),0)</f>
        <v>0</v>
      </c>
      <c r="AM356" s="16">
        <v>2020</v>
      </c>
      <c r="AN356" s="14">
        <f t="shared" si="5"/>
        <v>353</v>
      </c>
    </row>
    <row r="357" spans="1:40" x14ac:dyDescent="0.25">
      <c r="A357" s="43" t="s">
        <v>366</v>
      </c>
      <c r="B357" s="44">
        <v>0</v>
      </c>
      <c r="C357" s="44">
        <v>0</v>
      </c>
      <c r="D357" s="44">
        <v>0</v>
      </c>
      <c r="E357" s="44">
        <v>0</v>
      </c>
      <c r="F357" s="44">
        <v>0</v>
      </c>
      <c r="G357" s="44">
        <v>0</v>
      </c>
      <c r="H357" s="44">
        <v>0</v>
      </c>
      <c r="I357" s="44">
        <v>0</v>
      </c>
      <c r="J357" s="44">
        <v>0</v>
      </c>
      <c r="K357" s="44">
        <v>0</v>
      </c>
      <c r="L357" s="44">
        <v>0</v>
      </c>
      <c r="M357" s="44">
        <v>0</v>
      </c>
      <c r="N357" s="44">
        <v>2020</v>
      </c>
      <c r="O357" s="45">
        <v>353</v>
      </c>
      <c r="Y357" s="13" t="s">
        <v>104</v>
      </c>
      <c r="Z357" s="14">
        <f>_xlfn.IFNA(VLOOKUP($Y357,Raw_data_Bowlers_2021!$A$2:$N$111,Z$2,FALSE),0)</f>
        <v>7</v>
      </c>
      <c r="AA357" s="14">
        <f>_xlfn.IFNA(VLOOKUP($Y357,Raw_data_Bowlers_2021!$A$2:$N$111,AA$2,FALSE),0)</f>
        <v>23</v>
      </c>
      <c r="AB357" s="14">
        <f>_xlfn.IFNA(VLOOKUP($Y357,Raw_data_Bowlers_2021!$A$2:$N$111,AB$2,FALSE),0)</f>
        <v>139</v>
      </c>
      <c r="AC357" s="14">
        <f>_xlfn.IFNA(VLOOKUP($Y357,Raw_data_Bowlers_2021!$A$2:$N$111,AC$2,FALSE),0)</f>
        <v>5</v>
      </c>
      <c r="AD357" s="14">
        <f>_xlfn.IFNA(VLOOKUP($Y357,Raw_data_Bowlers_2021!$A$2:$N$111,AD$2,FALSE),0)</f>
        <v>6.04</v>
      </c>
      <c r="AE357" s="14">
        <f>_xlfn.IFNA(VLOOKUP($Y357,Raw_data_Bowlers_2021!$A$2:$N$111,AE$2,FALSE),0)</f>
        <v>27.8</v>
      </c>
      <c r="AF357" s="14">
        <f>_xlfn.IFNA(VLOOKUP($Y357,Raw_data_Bowlers_2021!$A$2:$N$111,AF$2,FALSE),0)</f>
        <v>27.6</v>
      </c>
      <c r="AG357" s="14">
        <f>_xlfn.IFNA(VLOOKUP($Y357,Raw_data_Bowlers_2021!$A$2:$N$111,AG$2,FALSE),0)</f>
        <v>0</v>
      </c>
      <c r="AH357" s="14">
        <f>_xlfn.IFNA(VLOOKUP($Y357,Raw_data_Bowlers_2021!$A$2:$N$111,AH$2,FALSE),0)</f>
        <v>0</v>
      </c>
      <c r="AI357" s="14">
        <f>_xlfn.IFNA(VLOOKUP($Y357,Raw_data_Bowlers_2021!$A$2:$N$111,AI$2,FALSE),0)</f>
        <v>43525</v>
      </c>
      <c r="AJ357" s="14">
        <f>_xlfn.IFNA(VLOOKUP($Y357,Raw_data_Bowlers_2021!$A$2:$N$111,AJ$2,FALSE),0)</f>
        <v>4</v>
      </c>
      <c r="AK357" s="14">
        <f>_xlfn.IFNA(VLOOKUP($Y357,Raw_data_Bowlers_2021!$A$2:$N$111,AK$2,FALSE),0)</f>
        <v>5</v>
      </c>
      <c r="AL357" s="14">
        <f>_xlfn.IFNA(VLOOKUP($Y357,Raw_data_Bowlers_2021!$A$2:$N$111,AL$2,FALSE),0)</f>
        <v>56</v>
      </c>
      <c r="AM357" s="13">
        <v>2020</v>
      </c>
      <c r="AN357" s="14">
        <f t="shared" si="5"/>
        <v>354</v>
      </c>
    </row>
    <row r="358" spans="1:40" x14ac:dyDescent="0.25">
      <c r="A358" s="43" t="s">
        <v>104</v>
      </c>
      <c r="B358" s="44">
        <v>1</v>
      </c>
      <c r="C358" s="44">
        <v>4</v>
      </c>
      <c r="D358" s="44">
        <v>41</v>
      </c>
      <c r="E358" s="44">
        <v>0</v>
      </c>
      <c r="F358" s="44">
        <v>10.25</v>
      </c>
      <c r="G358" s="44">
        <v>0</v>
      </c>
      <c r="H358" s="44">
        <v>0</v>
      </c>
      <c r="I358" s="44">
        <v>0</v>
      </c>
      <c r="J358" s="44">
        <v>0</v>
      </c>
      <c r="K358" s="44">
        <v>5</v>
      </c>
      <c r="L358" s="44">
        <v>1</v>
      </c>
      <c r="M358" s="44">
        <v>6</v>
      </c>
      <c r="N358" s="44">
        <v>2020</v>
      </c>
      <c r="O358" s="45">
        <v>354</v>
      </c>
      <c r="Y358" s="16" t="s">
        <v>368</v>
      </c>
      <c r="Z358" s="14">
        <f>_xlfn.IFNA(VLOOKUP($Y358,Raw_data_Bowlers_2021!$A$2:$N$111,Z$2,FALSE),0)</f>
        <v>0</v>
      </c>
      <c r="AA358" s="14">
        <f>_xlfn.IFNA(VLOOKUP($Y358,Raw_data_Bowlers_2021!$A$2:$N$111,AA$2,FALSE),0)</f>
        <v>0</v>
      </c>
      <c r="AB358" s="14">
        <f>_xlfn.IFNA(VLOOKUP($Y358,Raw_data_Bowlers_2021!$A$2:$N$111,AB$2,FALSE),0)</f>
        <v>0</v>
      </c>
      <c r="AC358" s="14">
        <f>_xlfn.IFNA(VLOOKUP($Y358,Raw_data_Bowlers_2021!$A$2:$N$111,AC$2,FALSE),0)</f>
        <v>0</v>
      </c>
      <c r="AD358" s="14">
        <f>_xlfn.IFNA(VLOOKUP($Y358,Raw_data_Bowlers_2021!$A$2:$N$111,AD$2,FALSE),0)</f>
        <v>0</v>
      </c>
      <c r="AE358" s="14">
        <f>_xlfn.IFNA(VLOOKUP($Y358,Raw_data_Bowlers_2021!$A$2:$N$111,AE$2,FALSE),0)</f>
        <v>0</v>
      </c>
      <c r="AF358" s="14">
        <f>_xlfn.IFNA(VLOOKUP($Y358,Raw_data_Bowlers_2021!$A$2:$N$111,AF$2,FALSE),0)</f>
        <v>0</v>
      </c>
      <c r="AG358" s="14">
        <f>_xlfn.IFNA(VLOOKUP($Y358,Raw_data_Bowlers_2021!$A$2:$N$111,AG$2,FALSE),0)</f>
        <v>0</v>
      </c>
      <c r="AH358" s="14">
        <f>_xlfn.IFNA(VLOOKUP($Y358,Raw_data_Bowlers_2021!$A$2:$N$111,AH$2,FALSE),0)</f>
        <v>0</v>
      </c>
      <c r="AI358" s="14">
        <f>_xlfn.IFNA(VLOOKUP($Y358,Raw_data_Bowlers_2021!$A$2:$N$111,AI$2,FALSE),0)</f>
        <v>0</v>
      </c>
      <c r="AJ358" s="14">
        <f>_xlfn.IFNA(VLOOKUP($Y358,Raw_data_Bowlers_2021!$A$2:$N$111,AJ$2,FALSE),0)</f>
        <v>0</v>
      </c>
      <c r="AK358" s="14">
        <f>_xlfn.IFNA(VLOOKUP($Y358,Raw_data_Bowlers_2021!$A$2:$N$111,AK$2,FALSE),0)</f>
        <v>0</v>
      </c>
      <c r="AL358" s="14">
        <f>_xlfn.IFNA(VLOOKUP($Y358,Raw_data_Bowlers_2021!$A$2:$N$111,AL$2,FALSE),0)</f>
        <v>0</v>
      </c>
      <c r="AM358" s="16">
        <v>2020</v>
      </c>
      <c r="AN358" s="14">
        <f t="shared" si="5"/>
        <v>355</v>
      </c>
    </row>
    <row r="359" spans="1:40" x14ac:dyDescent="0.25">
      <c r="A359" s="43" t="s">
        <v>368</v>
      </c>
      <c r="B359" s="44">
        <v>0</v>
      </c>
      <c r="C359" s="44">
        <v>0</v>
      </c>
      <c r="D359" s="44">
        <v>0</v>
      </c>
      <c r="E359" s="44">
        <v>0</v>
      </c>
      <c r="F359" s="44">
        <v>0</v>
      </c>
      <c r="G359" s="44">
        <v>0</v>
      </c>
      <c r="H359" s="44">
        <v>0</v>
      </c>
      <c r="I359" s="44">
        <v>0</v>
      </c>
      <c r="J359" s="44">
        <v>0</v>
      </c>
      <c r="K359" s="44">
        <v>0</v>
      </c>
      <c r="L359" s="44">
        <v>0</v>
      </c>
      <c r="M359" s="44">
        <v>0</v>
      </c>
      <c r="N359" s="44">
        <v>2020</v>
      </c>
      <c r="O359" s="45">
        <v>355</v>
      </c>
      <c r="Y359" s="13" t="s">
        <v>169</v>
      </c>
      <c r="Z359" s="14">
        <f>_xlfn.IFNA(VLOOKUP($Y359,Raw_data_Bowlers_2021!$A$2:$N$111,Z$2,FALSE),0)</f>
        <v>2</v>
      </c>
      <c r="AA359" s="14">
        <f>_xlfn.IFNA(VLOOKUP($Y359,Raw_data_Bowlers_2021!$A$2:$N$111,AA$2,FALSE),0)</f>
        <v>7</v>
      </c>
      <c r="AB359" s="14">
        <f>_xlfn.IFNA(VLOOKUP($Y359,Raw_data_Bowlers_2021!$A$2:$N$111,AB$2,FALSE),0)</f>
        <v>66</v>
      </c>
      <c r="AC359" s="14">
        <f>_xlfn.IFNA(VLOOKUP($Y359,Raw_data_Bowlers_2021!$A$2:$N$111,AC$2,FALSE),0)</f>
        <v>0</v>
      </c>
      <c r="AD359" s="14">
        <f>_xlfn.IFNA(VLOOKUP($Y359,Raw_data_Bowlers_2021!$A$2:$N$111,AD$2,FALSE),0)</f>
        <v>9.43</v>
      </c>
      <c r="AE359" s="14">
        <f>_xlfn.IFNA(VLOOKUP($Y359,Raw_data_Bowlers_2021!$A$2:$N$111,AE$2,FALSE),0)</f>
        <v>0</v>
      </c>
      <c r="AF359" s="14">
        <f>_xlfn.IFNA(VLOOKUP($Y359,Raw_data_Bowlers_2021!$A$2:$N$111,AF$2,FALSE),0)</f>
        <v>0</v>
      </c>
      <c r="AG359" s="14">
        <f>_xlfn.IFNA(VLOOKUP($Y359,Raw_data_Bowlers_2021!$A$2:$N$111,AG$2,FALSE),0)</f>
        <v>0</v>
      </c>
      <c r="AH359" s="14">
        <f>_xlfn.IFNA(VLOOKUP($Y359,Raw_data_Bowlers_2021!$A$2:$N$111,AH$2,FALSE),0)</f>
        <v>0</v>
      </c>
      <c r="AI359" s="14" t="str">
        <f>_xlfn.IFNA(VLOOKUP($Y359,Raw_data_Bowlers_2021!$A$2:$N$111,AI$2,FALSE),0)</f>
        <v>0/21</v>
      </c>
      <c r="AJ359" s="14">
        <f>_xlfn.IFNA(VLOOKUP($Y359,Raw_data_Bowlers_2021!$A$2:$N$111,AJ$2,FALSE),0)</f>
        <v>9</v>
      </c>
      <c r="AK359" s="14">
        <f>_xlfn.IFNA(VLOOKUP($Y359,Raw_data_Bowlers_2021!$A$2:$N$111,AK$2,FALSE),0)</f>
        <v>1</v>
      </c>
      <c r="AL359" s="14">
        <f>_xlfn.IFNA(VLOOKUP($Y359,Raw_data_Bowlers_2021!$A$2:$N$111,AL$2,FALSE),0)</f>
        <v>11</v>
      </c>
      <c r="AM359" s="13">
        <v>2020</v>
      </c>
      <c r="AN359" s="14">
        <f t="shared" si="5"/>
        <v>356</v>
      </c>
    </row>
    <row r="360" spans="1:40" x14ac:dyDescent="0.25">
      <c r="A360" s="43" t="s">
        <v>169</v>
      </c>
      <c r="B360" s="44">
        <v>0</v>
      </c>
      <c r="C360" s="44">
        <v>0</v>
      </c>
      <c r="D360" s="44">
        <v>0</v>
      </c>
      <c r="E360" s="44">
        <v>0</v>
      </c>
      <c r="F360" s="44">
        <v>0</v>
      </c>
      <c r="G360" s="44">
        <v>0</v>
      </c>
      <c r="H360" s="44">
        <v>0</v>
      </c>
      <c r="I360" s="44">
        <v>0</v>
      </c>
      <c r="J360" s="44">
        <v>0</v>
      </c>
      <c r="K360" s="44">
        <v>0</v>
      </c>
      <c r="L360" s="44">
        <v>0</v>
      </c>
      <c r="M360" s="44">
        <v>0</v>
      </c>
      <c r="N360" s="44">
        <v>2020</v>
      </c>
      <c r="O360" s="45">
        <v>356</v>
      </c>
      <c r="Y360" s="16" t="s">
        <v>373</v>
      </c>
      <c r="Z360" s="14">
        <f>_xlfn.IFNA(VLOOKUP($Y360,Raw_data_Bowlers_2021!$A$2:$N$111,Z$2,FALSE),0)</f>
        <v>0</v>
      </c>
      <c r="AA360" s="14">
        <f>_xlfn.IFNA(VLOOKUP($Y360,Raw_data_Bowlers_2021!$A$2:$N$111,AA$2,FALSE),0)</f>
        <v>0</v>
      </c>
      <c r="AB360" s="14">
        <f>_xlfn.IFNA(VLOOKUP($Y360,Raw_data_Bowlers_2021!$A$2:$N$111,AB$2,FALSE),0)</f>
        <v>0</v>
      </c>
      <c r="AC360" s="14">
        <f>_xlfn.IFNA(VLOOKUP($Y360,Raw_data_Bowlers_2021!$A$2:$N$111,AC$2,FALSE),0)</f>
        <v>0</v>
      </c>
      <c r="AD360" s="14">
        <f>_xlfn.IFNA(VLOOKUP($Y360,Raw_data_Bowlers_2021!$A$2:$N$111,AD$2,FALSE),0)</f>
        <v>0</v>
      </c>
      <c r="AE360" s="14">
        <f>_xlfn.IFNA(VLOOKUP($Y360,Raw_data_Bowlers_2021!$A$2:$N$111,AE$2,FALSE),0)</f>
        <v>0</v>
      </c>
      <c r="AF360" s="14">
        <f>_xlfn.IFNA(VLOOKUP($Y360,Raw_data_Bowlers_2021!$A$2:$N$111,AF$2,FALSE),0)</f>
        <v>0</v>
      </c>
      <c r="AG360" s="14">
        <f>_xlfn.IFNA(VLOOKUP($Y360,Raw_data_Bowlers_2021!$A$2:$N$111,AG$2,FALSE),0)</f>
        <v>0</v>
      </c>
      <c r="AH360" s="14">
        <f>_xlfn.IFNA(VLOOKUP($Y360,Raw_data_Bowlers_2021!$A$2:$N$111,AH$2,FALSE),0)</f>
        <v>0</v>
      </c>
      <c r="AI360" s="14">
        <f>_xlfn.IFNA(VLOOKUP($Y360,Raw_data_Bowlers_2021!$A$2:$N$111,AI$2,FALSE),0)</f>
        <v>0</v>
      </c>
      <c r="AJ360" s="14">
        <f>_xlfn.IFNA(VLOOKUP($Y360,Raw_data_Bowlers_2021!$A$2:$N$111,AJ$2,FALSE),0)</f>
        <v>0</v>
      </c>
      <c r="AK360" s="14">
        <f>_xlfn.IFNA(VLOOKUP($Y360,Raw_data_Bowlers_2021!$A$2:$N$111,AK$2,FALSE),0)</f>
        <v>0</v>
      </c>
      <c r="AL360" s="14">
        <f>_xlfn.IFNA(VLOOKUP($Y360,Raw_data_Bowlers_2021!$A$2:$N$111,AL$2,FALSE),0)</f>
        <v>0</v>
      </c>
      <c r="AM360" s="16">
        <v>2020</v>
      </c>
      <c r="AN360" s="14">
        <f t="shared" si="5"/>
        <v>357</v>
      </c>
    </row>
    <row r="361" spans="1:40" x14ac:dyDescent="0.25">
      <c r="A361" s="43" t="s">
        <v>373</v>
      </c>
      <c r="B361" s="44">
        <v>0</v>
      </c>
      <c r="C361" s="44">
        <v>0</v>
      </c>
      <c r="D361" s="44">
        <v>0</v>
      </c>
      <c r="E361" s="44">
        <v>0</v>
      </c>
      <c r="F361" s="44">
        <v>0</v>
      </c>
      <c r="G361" s="44">
        <v>0</v>
      </c>
      <c r="H361" s="44">
        <v>0</v>
      </c>
      <c r="I361" s="44">
        <v>0</v>
      </c>
      <c r="J361" s="44">
        <v>0</v>
      </c>
      <c r="K361" s="44">
        <v>0</v>
      </c>
      <c r="L361" s="44">
        <v>0</v>
      </c>
      <c r="M361" s="44">
        <v>0</v>
      </c>
      <c r="N361" s="44">
        <v>2020</v>
      </c>
      <c r="O361" s="45">
        <v>357</v>
      </c>
      <c r="Y361" s="13" t="s">
        <v>374</v>
      </c>
      <c r="Z361" s="14">
        <f>_xlfn.IFNA(VLOOKUP($Y361,Raw_data_Bowlers_2021!$A$2:$N$111,Z$2,FALSE),0)</f>
        <v>0</v>
      </c>
      <c r="AA361" s="14">
        <f>_xlfn.IFNA(VLOOKUP($Y361,Raw_data_Bowlers_2021!$A$2:$N$111,AA$2,FALSE),0)</f>
        <v>0</v>
      </c>
      <c r="AB361" s="14">
        <f>_xlfn.IFNA(VLOOKUP($Y361,Raw_data_Bowlers_2021!$A$2:$N$111,AB$2,FALSE),0)</f>
        <v>0</v>
      </c>
      <c r="AC361" s="14">
        <f>_xlfn.IFNA(VLOOKUP($Y361,Raw_data_Bowlers_2021!$A$2:$N$111,AC$2,FALSE),0)</f>
        <v>0</v>
      </c>
      <c r="AD361" s="14">
        <f>_xlfn.IFNA(VLOOKUP($Y361,Raw_data_Bowlers_2021!$A$2:$N$111,AD$2,FALSE),0)</f>
        <v>0</v>
      </c>
      <c r="AE361" s="14">
        <f>_xlfn.IFNA(VLOOKUP($Y361,Raw_data_Bowlers_2021!$A$2:$N$111,AE$2,FALSE),0)</f>
        <v>0</v>
      </c>
      <c r="AF361" s="14">
        <f>_xlfn.IFNA(VLOOKUP($Y361,Raw_data_Bowlers_2021!$A$2:$N$111,AF$2,FALSE),0)</f>
        <v>0</v>
      </c>
      <c r="AG361" s="14">
        <f>_xlfn.IFNA(VLOOKUP($Y361,Raw_data_Bowlers_2021!$A$2:$N$111,AG$2,FALSE),0)</f>
        <v>0</v>
      </c>
      <c r="AH361" s="14">
        <f>_xlfn.IFNA(VLOOKUP($Y361,Raw_data_Bowlers_2021!$A$2:$N$111,AH$2,FALSE),0)</f>
        <v>0</v>
      </c>
      <c r="AI361" s="14">
        <f>_xlfn.IFNA(VLOOKUP($Y361,Raw_data_Bowlers_2021!$A$2:$N$111,AI$2,FALSE),0)</f>
        <v>0</v>
      </c>
      <c r="AJ361" s="14">
        <f>_xlfn.IFNA(VLOOKUP($Y361,Raw_data_Bowlers_2021!$A$2:$N$111,AJ$2,FALSE),0)</f>
        <v>0</v>
      </c>
      <c r="AK361" s="14">
        <f>_xlfn.IFNA(VLOOKUP($Y361,Raw_data_Bowlers_2021!$A$2:$N$111,AK$2,FALSE),0)</f>
        <v>0</v>
      </c>
      <c r="AL361" s="14">
        <f>_xlfn.IFNA(VLOOKUP($Y361,Raw_data_Bowlers_2021!$A$2:$N$111,AL$2,FALSE),0)</f>
        <v>0</v>
      </c>
      <c r="AM361" s="13">
        <v>2020</v>
      </c>
      <c r="AN361" s="14">
        <f t="shared" si="5"/>
        <v>358</v>
      </c>
    </row>
    <row r="362" spans="1:40" x14ac:dyDescent="0.25">
      <c r="A362" s="43" t="s">
        <v>374</v>
      </c>
      <c r="B362" s="44">
        <v>1</v>
      </c>
      <c r="C362" s="44">
        <v>2.5</v>
      </c>
      <c r="D362" s="44">
        <v>24</v>
      </c>
      <c r="E362" s="44">
        <v>0</v>
      </c>
      <c r="F362" s="44">
        <v>8.4700000000000006</v>
      </c>
      <c r="G362" s="44">
        <v>0</v>
      </c>
      <c r="H362" s="44">
        <v>0</v>
      </c>
      <c r="I362" s="44">
        <v>0</v>
      </c>
      <c r="J362" s="44">
        <v>0</v>
      </c>
      <c r="K362" s="44">
        <v>4</v>
      </c>
      <c r="L362" s="44">
        <v>0</v>
      </c>
      <c r="M362" s="44">
        <v>6</v>
      </c>
      <c r="N362" s="44">
        <v>2020</v>
      </c>
      <c r="O362" s="45">
        <v>358</v>
      </c>
      <c r="Y362" s="16" t="s">
        <v>375</v>
      </c>
      <c r="Z362" s="14">
        <f>_xlfn.IFNA(VLOOKUP($Y362,Raw_data_Bowlers_2021!$A$2:$N$111,Z$2,FALSE),0)</f>
        <v>0</v>
      </c>
      <c r="AA362" s="14">
        <f>_xlfn.IFNA(VLOOKUP($Y362,Raw_data_Bowlers_2021!$A$2:$N$111,AA$2,FALSE),0)</f>
        <v>0</v>
      </c>
      <c r="AB362" s="14">
        <f>_xlfn.IFNA(VLOOKUP($Y362,Raw_data_Bowlers_2021!$A$2:$N$111,AB$2,FALSE),0)</f>
        <v>0</v>
      </c>
      <c r="AC362" s="14">
        <f>_xlfn.IFNA(VLOOKUP($Y362,Raw_data_Bowlers_2021!$A$2:$N$111,AC$2,FALSE),0)</f>
        <v>0</v>
      </c>
      <c r="AD362" s="14">
        <f>_xlfn.IFNA(VLOOKUP($Y362,Raw_data_Bowlers_2021!$A$2:$N$111,AD$2,FALSE),0)</f>
        <v>0</v>
      </c>
      <c r="AE362" s="14">
        <f>_xlfn.IFNA(VLOOKUP($Y362,Raw_data_Bowlers_2021!$A$2:$N$111,AE$2,FALSE),0)</f>
        <v>0</v>
      </c>
      <c r="AF362" s="14">
        <f>_xlfn.IFNA(VLOOKUP($Y362,Raw_data_Bowlers_2021!$A$2:$N$111,AF$2,FALSE),0)</f>
        <v>0</v>
      </c>
      <c r="AG362" s="14">
        <f>_xlfn.IFNA(VLOOKUP($Y362,Raw_data_Bowlers_2021!$A$2:$N$111,AG$2,FALSE),0)</f>
        <v>0</v>
      </c>
      <c r="AH362" s="14">
        <f>_xlfn.IFNA(VLOOKUP($Y362,Raw_data_Bowlers_2021!$A$2:$N$111,AH$2,FALSE),0)</f>
        <v>0</v>
      </c>
      <c r="AI362" s="14">
        <f>_xlfn.IFNA(VLOOKUP($Y362,Raw_data_Bowlers_2021!$A$2:$N$111,AI$2,FALSE),0)</f>
        <v>0</v>
      </c>
      <c r="AJ362" s="14">
        <f>_xlfn.IFNA(VLOOKUP($Y362,Raw_data_Bowlers_2021!$A$2:$N$111,AJ$2,FALSE),0)</f>
        <v>0</v>
      </c>
      <c r="AK362" s="14">
        <f>_xlfn.IFNA(VLOOKUP($Y362,Raw_data_Bowlers_2021!$A$2:$N$111,AK$2,FALSE),0)</f>
        <v>0</v>
      </c>
      <c r="AL362" s="14">
        <f>_xlfn.IFNA(VLOOKUP($Y362,Raw_data_Bowlers_2021!$A$2:$N$111,AL$2,FALSE),0)</f>
        <v>0</v>
      </c>
      <c r="AM362" s="16">
        <v>2020</v>
      </c>
      <c r="AN362" s="14">
        <f t="shared" si="5"/>
        <v>359</v>
      </c>
    </row>
    <row r="363" spans="1:40" x14ac:dyDescent="0.25">
      <c r="A363" s="43" t="s">
        <v>375</v>
      </c>
      <c r="B363" s="44">
        <v>0</v>
      </c>
      <c r="C363" s="44">
        <v>0</v>
      </c>
      <c r="D363" s="44">
        <v>0</v>
      </c>
      <c r="E363" s="44">
        <v>0</v>
      </c>
      <c r="F363" s="44">
        <v>0</v>
      </c>
      <c r="G363" s="44">
        <v>0</v>
      </c>
      <c r="H363" s="44">
        <v>0</v>
      </c>
      <c r="I363" s="44">
        <v>0</v>
      </c>
      <c r="J363" s="44">
        <v>0</v>
      </c>
      <c r="K363" s="44">
        <v>0</v>
      </c>
      <c r="L363" s="44">
        <v>0</v>
      </c>
      <c r="M363" s="44">
        <v>0</v>
      </c>
      <c r="N363" s="44">
        <v>2020</v>
      </c>
      <c r="O363" s="45">
        <v>359</v>
      </c>
      <c r="Y363" s="13" t="s">
        <v>378</v>
      </c>
      <c r="Z363" s="14">
        <f>_xlfn.IFNA(VLOOKUP($Y363,Raw_data_Bowlers_2021!$A$2:$N$111,Z$2,FALSE),0)</f>
        <v>0</v>
      </c>
      <c r="AA363" s="14">
        <f>_xlfn.IFNA(VLOOKUP($Y363,Raw_data_Bowlers_2021!$A$2:$N$111,AA$2,FALSE),0)</f>
        <v>0</v>
      </c>
      <c r="AB363" s="14">
        <f>_xlfn.IFNA(VLOOKUP($Y363,Raw_data_Bowlers_2021!$A$2:$N$111,AB$2,FALSE),0)</f>
        <v>0</v>
      </c>
      <c r="AC363" s="14">
        <f>_xlfn.IFNA(VLOOKUP($Y363,Raw_data_Bowlers_2021!$A$2:$N$111,AC$2,FALSE),0)</f>
        <v>0</v>
      </c>
      <c r="AD363" s="14">
        <f>_xlfn.IFNA(VLOOKUP($Y363,Raw_data_Bowlers_2021!$A$2:$N$111,AD$2,FALSE),0)</f>
        <v>0</v>
      </c>
      <c r="AE363" s="14">
        <f>_xlfn.IFNA(VLOOKUP($Y363,Raw_data_Bowlers_2021!$A$2:$N$111,AE$2,FALSE),0)</f>
        <v>0</v>
      </c>
      <c r="AF363" s="14">
        <f>_xlfn.IFNA(VLOOKUP($Y363,Raw_data_Bowlers_2021!$A$2:$N$111,AF$2,FALSE),0)</f>
        <v>0</v>
      </c>
      <c r="AG363" s="14">
        <f>_xlfn.IFNA(VLOOKUP($Y363,Raw_data_Bowlers_2021!$A$2:$N$111,AG$2,FALSE),0)</f>
        <v>0</v>
      </c>
      <c r="AH363" s="14">
        <f>_xlfn.IFNA(VLOOKUP($Y363,Raw_data_Bowlers_2021!$A$2:$N$111,AH$2,FALSE),0)</f>
        <v>0</v>
      </c>
      <c r="AI363" s="14">
        <f>_xlfn.IFNA(VLOOKUP($Y363,Raw_data_Bowlers_2021!$A$2:$N$111,AI$2,FALSE),0)</f>
        <v>0</v>
      </c>
      <c r="AJ363" s="14">
        <f>_xlfn.IFNA(VLOOKUP($Y363,Raw_data_Bowlers_2021!$A$2:$N$111,AJ$2,FALSE),0)</f>
        <v>0</v>
      </c>
      <c r="AK363" s="14">
        <f>_xlfn.IFNA(VLOOKUP($Y363,Raw_data_Bowlers_2021!$A$2:$N$111,AK$2,FALSE),0)</f>
        <v>0</v>
      </c>
      <c r="AL363" s="14">
        <f>_xlfn.IFNA(VLOOKUP($Y363,Raw_data_Bowlers_2021!$A$2:$N$111,AL$2,FALSE),0)</f>
        <v>0</v>
      </c>
      <c r="AM363" s="13">
        <v>2020</v>
      </c>
      <c r="AN363" s="14">
        <f t="shared" si="5"/>
        <v>360</v>
      </c>
    </row>
    <row r="364" spans="1:40" x14ac:dyDescent="0.25">
      <c r="A364" s="43" t="s">
        <v>378</v>
      </c>
      <c r="B364" s="44">
        <v>0</v>
      </c>
      <c r="C364" s="44">
        <v>0</v>
      </c>
      <c r="D364" s="44">
        <v>0</v>
      </c>
      <c r="E364" s="44">
        <v>0</v>
      </c>
      <c r="F364" s="44">
        <v>0</v>
      </c>
      <c r="G364" s="44">
        <v>0</v>
      </c>
      <c r="H364" s="44">
        <v>0</v>
      </c>
      <c r="I364" s="44">
        <v>0</v>
      </c>
      <c r="J364" s="44">
        <v>0</v>
      </c>
      <c r="K364" s="44">
        <v>0</v>
      </c>
      <c r="L364" s="44">
        <v>0</v>
      </c>
      <c r="M364" s="44">
        <v>0</v>
      </c>
      <c r="N364" s="44">
        <v>2020</v>
      </c>
      <c r="O364" s="45">
        <v>360</v>
      </c>
      <c r="Y364" s="16" t="s">
        <v>64</v>
      </c>
      <c r="Z364" s="14">
        <f>_xlfn.IFNA(VLOOKUP($Y364,Raw_data_Bowlers_2021!$A$2:$N$111,Z$2,FALSE),0)</f>
        <v>1</v>
      </c>
      <c r="AA364" s="14">
        <f>_xlfn.IFNA(VLOOKUP($Y364,Raw_data_Bowlers_2021!$A$2:$N$111,AA$2,FALSE),0)</f>
        <v>2</v>
      </c>
      <c r="AB364" s="14">
        <f>_xlfn.IFNA(VLOOKUP($Y364,Raw_data_Bowlers_2021!$A$2:$N$111,AB$2,FALSE),0)</f>
        <v>15</v>
      </c>
      <c r="AC364" s="14">
        <f>_xlfn.IFNA(VLOOKUP($Y364,Raw_data_Bowlers_2021!$A$2:$N$111,AC$2,FALSE),0)</f>
        <v>0</v>
      </c>
      <c r="AD364" s="14">
        <f>_xlfn.IFNA(VLOOKUP($Y364,Raw_data_Bowlers_2021!$A$2:$N$111,AD$2,FALSE),0)</f>
        <v>7.5</v>
      </c>
      <c r="AE364" s="14">
        <f>_xlfn.IFNA(VLOOKUP($Y364,Raw_data_Bowlers_2021!$A$2:$N$111,AE$2,FALSE),0)</f>
        <v>0</v>
      </c>
      <c r="AF364" s="14">
        <f>_xlfn.IFNA(VLOOKUP($Y364,Raw_data_Bowlers_2021!$A$2:$N$111,AF$2,FALSE),0)</f>
        <v>0</v>
      </c>
      <c r="AG364" s="14">
        <f>_xlfn.IFNA(VLOOKUP($Y364,Raw_data_Bowlers_2021!$A$2:$N$111,AG$2,FALSE),0)</f>
        <v>0</v>
      </c>
      <c r="AH364" s="14">
        <f>_xlfn.IFNA(VLOOKUP($Y364,Raw_data_Bowlers_2021!$A$2:$N$111,AH$2,FALSE),0)</f>
        <v>0</v>
      </c>
      <c r="AI364" s="14" t="str">
        <f>_xlfn.IFNA(VLOOKUP($Y364,Raw_data_Bowlers_2021!$A$2:$N$111,AI$2,FALSE),0)</f>
        <v>0/15</v>
      </c>
      <c r="AJ364" s="14">
        <f>_xlfn.IFNA(VLOOKUP($Y364,Raw_data_Bowlers_2021!$A$2:$N$111,AJ$2,FALSE),0)</f>
        <v>3</v>
      </c>
      <c r="AK364" s="14">
        <f>_xlfn.IFNA(VLOOKUP($Y364,Raw_data_Bowlers_2021!$A$2:$N$111,AK$2,FALSE),0)</f>
        <v>0</v>
      </c>
      <c r="AL364" s="14">
        <f>_xlfn.IFNA(VLOOKUP($Y364,Raw_data_Bowlers_2021!$A$2:$N$111,AL$2,FALSE),0)</f>
        <v>6</v>
      </c>
      <c r="AM364" s="16">
        <v>2020</v>
      </c>
      <c r="AN364" s="14">
        <f t="shared" si="5"/>
        <v>361</v>
      </c>
    </row>
    <row r="365" spans="1:40" x14ac:dyDescent="0.25">
      <c r="A365" s="43" t="s">
        <v>64</v>
      </c>
      <c r="B365" s="44">
        <v>1</v>
      </c>
      <c r="C365" s="44">
        <v>3</v>
      </c>
      <c r="D365" s="44">
        <v>34</v>
      </c>
      <c r="E365" s="44">
        <v>0</v>
      </c>
      <c r="F365" s="44">
        <v>11.33</v>
      </c>
      <c r="G365" s="44">
        <v>0</v>
      </c>
      <c r="H365" s="44">
        <v>0</v>
      </c>
      <c r="I365" s="44">
        <v>0</v>
      </c>
      <c r="J365" s="44">
        <v>0</v>
      </c>
      <c r="K365" s="44">
        <v>5</v>
      </c>
      <c r="L365" s="44">
        <v>1</v>
      </c>
      <c r="M365" s="44">
        <v>8</v>
      </c>
      <c r="N365" s="44">
        <v>2020</v>
      </c>
      <c r="O365" s="45">
        <v>361</v>
      </c>
      <c r="Y365" s="13" t="s">
        <v>379</v>
      </c>
      <c r="Z365" s="14">
        <f>_xlfn.IFNA(VLOOKUP($Y365,Raw_data_Bowlers_2021!$A$2:$N$111,Z$2,FALSE),0)</f>
        <v>0</v>
      </c>
      <c r="AA365" s="14">
        <f>_xlfn.IFNA(VLOOKUP($Y365,Raw_data_Bowlers_2021!$A$2:$N$111,AA$2,FALSE),0)</f>
        <v>0</v>
      </c>
      <c r="AB365" s="14">
        <f>_xlfn.IFNA(VLOOKUP($Y365,Raw_data_Bowlers_2021!$A$2:$N$111,AB$2,FALSE),0)</f>
        <v>0</v>
      </c>
      <c r="AC365" s="14">
        <f>_xlfn.IFNA(VLOOKUP($Y365,Raw_data_Bowlers_2021!$A$2:$N$111,AC$2,FALSE),0)</f>
        <v>0</v>
      </c>
      <c r="AD365" s="14">
        <f>_xlfn.IFNA(VLOOKUP($Y365,Raw_data_Bowlers_2021!$A$2:$N$111,AD$2,FALSE),0)</f>
        <v>0</v>
      </c>
      <c r="AE365" s="14">
        <f>_xlfn.IFNA(VLOOKUP($Y365,Raw_data_Bowlers_2021!$A$2:$N$111,AE$2,FALSE),0)</f>
        <v>0</v>
      </c>
      <c r="AF365" s="14">
        <f>_xlfn.IFNA(VLOOKUP($Y365,Raw_data_Bowlers_2021!$A$2:$N$111,AF$2,FALSE),0)</f>
        <v>0</v>
      </c>
      <c r="AG365" s="14">
        <f>_xlfn.IFNA(VLOOKUP($Y365,Raw_data_Bowlers_2021!$A$2:$N$111,AG$2,FALSE),0)</f>
        <v>0</v>
      </c>
      <c r="AH365" s="14">
        <f>_xlfn.IFNA(VLOOKUP($Y365,Raw_data_Bowlers_2021!$A$2:$N$111,AH$2,FALSE),0)</f>
        <v>0</v>
      </c>
      <c r="AI365" s="14">
        <f>_xlfn.IFNA(VLOOKUP($Y365,Raw_data_Bowlers_2021!$A$2:$N$111,AI$2,FALSE),0)</f>
        <v>0</v>
      </c>
      <c r="AJ365" s="14">
        <f>_xlfn.IFNA(VLOOKUP($Y365,Raw_data_Bowlers_2021!$A$2:$N$111,AJ$2,FALSE),0)</f>
        <v>0</v>
      </c>
      <c r="AK365" s="14">
        <f>_xlfn.IFNA(VLOOKUP($Y365,Raw_data_Bowlers_2021!$A$2:$N$111,AK$2,FALSE),0)</f>
        <v>0</v>
      </c>
      <c r="AL365" s="14">
        <f>_xlfn.IFNA(VLOOKUP($Y365,Raw_data_Bowlers_2021!$A$2:$N$111,AL$2,FALSE),0)</f>
        <v>0</v>
      </c>
      <c r="AM365" s="13">
        <v>2020</v>
      </c>
      <c r="AN365" s="14">
        <f t="shared" si="5"/>
        <v>362</v>
      </c>
    </row>
    <row r="366" spans="1:40" x14ac:dyDescent="0.25">
      <c r="A366" s="43" t="s">
        <v>379</v>
      </c>
      <c r="B366" s="44">
        <v>0</v>
      </c>
      <c r="C366" s="44">
        <v>0</v>
      </c>
      <c r="D366" s="44">
        <v>0</v>
      </c>
      <c r="E366" s="44">
        <v>0</v>
      </c>
      <c r="F366" s="44">
        <v>0</v>
      </c>
      <c r="G366" s="44">
        <v>0</v>
      </c>
      <c r="H366" s="44">
        <v>0</v>
      </c>
      <c r="I366" s="44">
        <v>0</v>
      </c>
      <c r="J366" s="44">
        <v>0</v>
      </c>
      <c r="K366" s="44">
        <v>0</v>
      </c>
      <c r="L366" s="44">
        <v>0</v>
      </c>
      <c r="M366" s="44">
        <v>0</v>
      </c>
      <c r="N366" s="44">
        <v>2020</v>
      </c>
      <c r="O366" s="45">
        <v>362</v>
      </c>
      <c r="Y366" s="16" t="s">
        <v>74</v>
      </c>
      <c r="Z366" s="14">
        <f>_xlfn.IFNA(VLOOKUP($Y366,Raw_data_Bowlers_2021!$A$2:$N$111,Z$2,FALSE),0)</f>
        <v>0</v>
      </c>
      <c r="AA366" s="14">
        <f>_xlfn.IFNA(VLOOKUP($Y366,Raw_data_Bowlers_2021!$A$2:$N$111,AA$2,FALSE),0)</f>
        <v>0</v>
      </c>
      <c r="AB366" s="14">
        <f>_xlfn.IFNA(VLOOKUP($Y366,Raw_data_Bowlers_2021!$A$2:$N$111,AB$2,FALSE),0)</f>
        <v>0</v>
      </c>
      <c r="AC366" s="14">
        <f>_xlfn.IFNA(VLOOKUP($Y366,Raw_data_Bowlers_2021!$A$2:$N$111,AC$2,FALSE),0)</f>
        <v>0</v>
      </c>
      <c r="AD366" s="14">
        <f>_xlfn.IFNA(VLOOKUP($Y366,Raw_data_Bowlers_2021!$A$2:$N$111,AD$2,FALSE),0)</f>
        <v>0</v>
      </c>
      <c r="AE366" s="14">
        <f>_xlfn.IFNA(VLOOKUP($Y366,Raw_data_Bowlers_2021!$A$2:$N$111,AE$2,FALSE),0)</f>
        <v>0</v>
      </c>
      <c r="AF366" s="14">
        <f>_xlfn.IFNA(VLOOKUP($Y366,Raw_data_Bowlers_2021!$A$2:$N$111,AF$2,FALSE),0)</f>
        <v>0</v>
      </c>
      <c r="AG366" s="14">
        <f>_xlfn.IFNA(VLOOKUP($Y366,Raw_data_Bowlers_2021!$A$2:$N$111,AG$2,FALSE),0)</f>
        <v>0</v>
      </c>
      <c r="AH366" s="14">
        <f>_xlfn.IFNA(VLOOKUP($Y366,Raw_data_Bowlers_2021!$A$2:$N$111,AH$2,FALSE),0)</f>
        <v>0</v>
      </c>
      <c r="AI366" s="14">
        <f>_xlfn.IFNA(VLOOKUP($Y366,Raw_data_Bowlers_2021!$A$2:$N$111,AI$2,FALSE),0)</f>
        <v>0</v>
      </c>
      <c r="AJ366" s="14">
        <f>_xlfn.IFNA(VLOOKUP($Y366,Raw_data_Bowlers_2021!$A$2:$N$111,AJ$2,FALSE),0)</f>
        <v>0</v>
      </c>
      <c r="AK366" s="14">
        <f>_xlfn.IFNA(VLOOKUP($Y366,Raw_data_Bowlers_2021!$A$2:$N$111,AK$2,FALSE),0)</f>
        <v>0</v>
      </c>
      <c r="AL366" s="14">
        <f>_xlfn.IFNA(VLOOKUP($Y366,Raw_data_Bowlers_2021!$A$2:$N$111,AL$2,FALSE),0)</f>
        <v>0</v>
      </c>
      <c r="AM366" s="16">
        <v>2020</v>
      </c>
      <c r="AN366" s="14">
        <f t="shared" si="5"/>
        <v>363</v>
      </c>
    </row>
    <row r="367" spans="1:40" x14ac:dyDescent="0.25">
      <c r="A367" s="43" t="s">
        <v>74</v>
      </c>
      <c r="B367" s="44">
        <v>0</v>
      </c>
      <c r="C367" s="44">
        <v>0</v>
      </c>
      <c r="D367" s="44">
        <v>0</v>
      </c>
      <c r="E367" s="44">
        <v>0</v>
      </c>
      <c r="F367" s="44">
        <v>0</v>
      </c>
      <c r="G367" s="44">
        <v>0</v>
      </c>
      <c r="H367" s="44">
        <v>0</v>
      </c>
      <c r="I367" s="44">
        <v>0</v>
      </c>
      <c r="J367" s="44">
        <v>0</v>
      </c>
      <c r="K367" s="44">
        <v>0</v>
      </c>
      <c r="L367" s="44">
        <v>0</v>
      </c>
      <c r="M367" s="44">
        <v>0</v>
      </c>
      <c r="N367" s="44">
        <v>2020</v>
      </c>
      <c r="O367" s="45">
        <v>363</v>
      </c>
      <c r="Y367" s="13" t="s">
        <v>75</v>
      </c>
      <c r="Z367" s="14">
        <f>_xlfn.IFNA(VLOOKUP($Y367,Raw_data_Bowlers_2021!$A$2:$N$111,Z$2,FALSE),0)</f>
        <v>0</v>
      </c>
      <c r="AA367" s="14">
        <f>_xlfn.IFNA(VLOOKUP($Y367,Raw_data_Bowlers_2021!$A$2:$N$111,AA$2,FALSE),0)</f>
        <v>0</v>
      </c>
      <c r="AB367" s="14">
        <f>_xlfn.IFNA(VLOOKUP($Y367,Raw_data_Bowlers_2021!$A$2:$N$111,AB$2,FALSE),0)</f>
        <v>0</v>
      </c>
      <c r="AC367" s="14">
        <f>_xlfn.IFNA(VLOOKUP($Y367,Raw_data_Bowlers_2021!$A$2:$N$111,AC$2,FALSE),0)</f>
        <v>0</v>
      </c>
      <c r="AD367" s="14">
        <f>_xlfn.IFNA(VLOOKUP($Y367,Raw_data_Bowlers_2021!$A$2:$N$111,AD$2,FALSE),0)</f>
        <v>0</v>
      </c>
      <c r="AE367" s="14">
        <f>_xlfn.IFNA(VLOOKUP($Y367,Raw_data_Bowlers_2021!$A$2:$N$111,AE$2,FALSE),0)</f>
        <v>0</v>
      </c>
      <c r="AF367" s="14">
        <f>_xlfn.IFNA(VLOOKUP($Y367,Raw_data_Bowlers_2021!$A$2:$N$111,AF$2,FALSE),0)</f>
        <v>0</v>
      </c>
      <c r="AG367" s="14">
        <f>_xlfn.IFNA(VLOOKUP($Y367,Raw_data_Bowlers_2021!$A$2:$N$111,AG$2,FALSE),0)</f>
        <v>0</v>
      </c>
      <c r="AH367" s="14">
        <f>_xlfn.IFNA(VLOOKUP($Y367,Raw_data_Bowlers_2021!$A$2:$N$111,AH$2,FALSE),0)</f>
        <v>0</v>
      </c>
      <c r="AI367" s="14">
        <f>_xlfn.IFNA(VLOOKUP($Y367,Raw_data_Bowlers_2021!$A$2:$N$111,AI$2,FALSE),0)</f>
        <v>0</v>
      </c>
      <c r="AJ367" s="14">
        <f>_xlfn.IFNA(VLOOKUP($Y367,Raw_data_Bowlers_2021!$A$2:$N$111,AJ$2,FALSE),0)</f>
        <v>0</v>
      </c>
      <c r="AK367" s="14">
        <f>_xlfn.IFNA(VLOOKUP($Y367,Raw_data_Bowlers_2021!$A$2:$N$111,AK$2,FALSE),0)</f>
        <v>0</v>
      </c>
      <c r="AL367" s="14">
        <f>_xlfn.IFNA(VLOOKUP($Y367,Raw_data_Bowlers_2021!$A$2:$N$111,AL$2,FALSE),0)</f>
        <v>0</v>
      </c>
      <c r="AM367" s="13">
        <v>2020</v>
      </c>
      <c r="AN367" s="14">
        <f t="shared" si="5"/>
        <v>364</v>
      </c>
    </row>
    <row r="368" spans="1:40" x14ac:dyDescent="0.25">
      <c r="A368" s="43" t="s">
        <v>75</v>
      </c>
      <c r="B368" s="44">
        <v>0</v>
      </c>
      <c r="C368" s="44">
        <v>0</v>
      </c>
      <c r="D368" s="44">
        <v>0</v>
      </c>
      <c r="E368" s="44">
        <v>0</v>
      </c>
      <c r="F368" s="44">
        <v>0</v>
      </c>
      <c r="G368" s="44">
        <v>0</v>
      </c>
      <c r="H368" s="44">
        <v>0</v>
      </c>
      <c r="I368" s="44">
        <v>0</v>
      </c>
      <c r="J368" s="44">
        <v>0</v>
      </c>
      <c r="K368" s="44">
        <v>0</v>
      </c>
      <c r="L368" s="44">
        <v>0</v>
      </c>
      <c r="M368" s="44">
        <v>0</v>
      </c>
      <c r="N368" s="44">
        <v>2020</v>
      </c>
      <c r="O368" s="45">
        <v>364</v>
      </c>
      <c r="Y368" s="16" t="s">
        <v>77</v>
      </c>
      <c r="Z368" s="14">
        <f>_xlfn.IFNA(VLOOKUP($Y368,Raw_data_Bowlers_2021!$A$2:$N$111,Z$2,FALSE),0)</f>
        <v>0</v>
      </c>
      <c r="AA368" s="14">
        <f>_xlfn.IFNA(VLOOKUP($Y368,Raw_data_Bowlers_2021!$A$2:$N$111,AA$2,FALSE),0)</f>
        <v>0</v>
      </c>
      <c r="AB368" s="14">
        <f>_xlfn.IFNA(VLOOKUP($Y368,Raw_data_Bowlers_2021!$A$2:$N$111,AB$2,FALSE),0)</f>
        <v>0</v>
      </c>
      <c r="AC368" s="14">
        <f>_xlfn.IFNA(VLOOKUP($Y368,Raw_data_Bowlers_2021!$A$2:$N$111,AC$2,FALSE),0)</f>
        <v>0</v>
      </c>
      <c r="AD368" s="14">
        <f>_xlfn.IFNA(VLOOKUP($Y368,Raw_data_Bowlers_2021!$A$2:$N$111,AD$2,FALSE),0)</f>
        <v>0</v>
      </c>
      <c r="AE368" s="14">
        <f>_xlfn.IFNA(VLOOKUP($Y368,Raw_data_Bowlers_2021!$A$2:$N$111,AE$2,FALSE),0)</f>
        <v>0</v>
      </c>
      <c r="AF368" s="14">
        <f>_xlfn.IFNA(VLOOKUP($Y368,Raw_data_Bowlers_2021!$A$2:$N$111,AF$2,FALSE),0)</f>
        <v>0</v>
      </c>
      <c r="AG368" s="14">
        <f>_xlfn.IFNA(VLOOKUP($Y368,Raw_data_Bowlers_2021!$A$2:$N$111,AG$2,FALSE),0)</f>
        <v>0</v>
      </c>
      <c r="AH368" s="14">
        <f>_xlfn.IFNA(VLOOKUP($Y368,Raw_data_Bowlers_2021!$A$2:$N$111,AH$2,FALSE),0)</f>
        <v>0</v>
      </c>
      <c r="AI368" s="14">
        <f>_xlfn.IFNA(VLOOKUP($Y368,Raw_data_Bowlers_2021!$A$2:$N$111,AI$2,FALSE),0)</f>
        <v>0</v>
      </c>
      <c r="AJ368" s="14">
        <f>_xlfn.IFNA(VLOOKUP($Y368,Raw_data_Bowlers_2021!$A$2:$N$111,AJ$2,FALSE),0)</f>
        <v>0</v>
      </c>
      <c r="AK368" s="14">
        <f>_xlfn.IFNA(VLOOKUP($Y368,Raw_data_Bowlers_2021!$A$2:$N$111,AK$2,FALSE),0)</f>
        <v>0</v>
      </c>
      <c r="AL368" s="14">
        <f>_xlfn.IFNA(VLOOKUP($Y368,Raw_data_Bowlers_2021!$A$2:$N$111,AL$2,FALSE),0)</f>
        <v>0</v>
      </c>
      <c r="AM368" s="16">
        <v>2020</v>
      </c>
      <c r="AN368" s="14">
        <f t="shared" si="5"/>
        <v>365</v>
      </c>
    </row>
    <row r="369" spans="1:40" x14ac:dyDescent="0.25">
      <c r="A369" s="43" t="s">
        <v>77</v>
      </c>
      <c r="B369" s="44">
        <v>0</v>
      </c>
      <c r="C369" s="44">
        <v>0</v>
      </c>
      <c r="D369" s="44">
        <v>0</v>
      </c>
      <c r="E369" s="44">
        <v>0</v>
      </c>
      <c r="F369" s="44">
        <v>0</v>
      </c>
      <c r="G369" s="44">
        <v>0</v>
      </c>
      <c r="H369" s="44">
        <v>0</v>
      </c>
      <c r="I369" s="44">
        <v>0</v>
      </c>
      <c r="J369" s="44">
        <v>0</v>
      </c>
      <c r="K369" s="44">
        <v>0</v>
      </c>
      <c r="L369" s="44">
        <v>0</v>
      </c>
      <c r="M369" s="44">
        <v>0</v>
      </c>
      <c r="N369" s="44">
        <v>2020</v>
      </c>
      <c r="O369" s="45">
        <v>365</v>
      </c>
      <c r="Y369" s="13" t="s">
        <v>78</v>
      </c>
      <c r="Z369" s="14">
        <f>_xlfn.IFNA(VLOOKUP($Y369,Raw_data_Bowlers_2021!$A$2:$N$111,Z$2,FALSE),0)</f>
        <v>0</v>
      </c>
      <c r="AA369" s="14">
        <f>_xlfn.IFNA(VLOOKUP($Y369,Raw_data_Bowlers_2021!$A$2:$N$111,AA$2,FALSE),0)</f>
        <v>0</v>
      </c>
      <c r="AB369" s="14">
        <f>_xlfn.IFNA(VLOOKUP($Y369,Raw_data_Bowlers_2021!$A$2:$N$111,AB$2,FALSE),0)</f>
        <v>0</v>
      </c>
      <c r="AC369" s="14">
        <f>_xlfn.IFNA(VLOOKUP($Y369,Raw_data_Bowlers_2021!$A$2:$N$111,AC$2,FALSE),0)</f>
        <v>0</v>
      </c>
      <c r="AD369" s="14">
        <f>_xlfn.IFNA(VLOOKUP($Y369,Raw_data_Bowlers_2021!$A$2:$N$111,AD$2,FALSE),0)</f>
        <v>0</v>
      </c>
      <c r="AE369" s="14">
        <f>_xlfn.IFNA(VLOOKUP($Y369,Raw_data_Bowlers_2021!$A$2:$N$111,AE$2,FALSE),0)</f>
        <v>0</v>
      </c>
      <c r="AF369" s="14">
        <f>_xlfn.IFNA(VLOOKUP($Y369,Raw_data_Bowlers_2021!$A$2:$N$111,AF$2,FALSE),0)</f>
        <v>0</v>
      </c>
      <c r="AG369" s="14">
        <f>_xlfn.IFNA(VLOOKUP($Y369,Raw_data_Bowlers_2021!$A$2:$N$111,AG$2,FALSE),0)</f>
        <v>0</v>
      </c>
      <c r="AH369" s="14">
        <f>_xlfn.IFNA(VLOOKUP($Y369,Raw_data_Bowlers_2021!$A$2:$N$111,AH$2,FALSE),0)</f>
        <v>0</v>
      </c>
      <c r="AI369" s="14">
        <f>_xlfn.IFNA(VLOOKUP($Y369,Raw_data_Bowlers_2021!$A$2:$N$111,AI$2,FALSE),0)</f>
        <v>0</v>
      </c>
      <c r="AJ369" s="14">
        <f>_xlfn.IFNA(VLOOKUP($Y369,Raw_data_Bowlers_2021!$A$2:$N$111,AJ$2,FALSE),0)</f>
        <v>0</v>
      </c>
      <c r="AK369" s="14">
        <f>_xlfn.IFNA(VLOOKUP($Y369,Raw_data_Bowlers_2021!$A$2:$N$111,AK$2,FALSE),0)</f>
        <v>0</v>
      </c>
      <c r="AL369" s="14">
        <f>_xlfn.IFNA(VLOOKUP($Y369,Raw_data_Bowlers_2021!$A$2:$N$111,AL$2,FALSE),0)</f>
        <v>0</v>
      </c>
      <c r="AM369" s="13">
        <v>2020</v>
      </c>
      <c r="AN369" s="14">
        <f t="shared" si="5"/>
        <v>366</v>
      </c>
    </row>
    <row r="370" spans="1:40" x14ac:dyDescent="0.25">
      <c r="A370" s="43" t="s">
        <v>78</v>
      </c>
      <c r="B370" s="44">
        <v>0</v>
      </c>
      <c r="C370" s="44">
        <v>0</v>
      </c>
      <c r="D370" s="44">
        <v>0</v>
      </c>
      <c r="E370" s="44">
        <v>0</v>
      </c>
      <c r="F370" s="44">
        <v>0</v>
      </c>
      <c r="G370" s="44">
        <v>0</v>
      </c>
      <c r="H370" s="44">
        <v>0</v>
      </c>
      <c r="I370" s="44">
        <v>0</v>
      </c>
      <c r="J370" s="44">
        <v>0</v>
      </c>
      <c r="K370" s="44">
        <v>0</v>
      </c>
      <c r="L370" s="44">
        <v>0</v>
      </c>
      <c r="M370" s="44">
        <v>0</v>
      </c>
      <c r="N370" s="44">
        <v>2020</v>
      </c>
      <c r="O370" s="45">
        <v>366</v>
      </c>
      <c r="Y370" s="16" t="s">
        <v>381</v>
      </c>
      <c r="Z370" s="14">
        <f>_xlfn.IFNA(VLOOKUP($Y370,Raw_data_Bowlers_2021!$A$2:$N$111,Z$2,FALSE),0)</f>
        <v>0</v>
      </c>
      <c r="AA370" s="14">
        <f>_xlfn.IFNA(VLOOKUP($Y370,Raw_data_Bowlers_2021!$A$2:$N$111,AA$2,FALSE),0)</f>
        <v>0</v>
      </c>
      <c r="AB370" s="14">
        <f>_xlfn.IFNA(VLOOKUP($Y370,Raw_data_Bowlers_2021!$A$2:$N$111,AB$2,FALSE),0)</f>
        <v>0</v>
      </c>
      <c r="AC370" s="14">
        <f>_xlfn.IFNA(VLOOKUP($Y370,Raw_data_Bowlers_2021!$A$2:$N$111,AC$2,FALSE),0)</f>
        <v>0</v>
      </c>
      <c r="AD370" s="14">
        <f>_xlfn.IFNA(VLOOKUP($Y370,Raw_data_Bowlers_2021!$A$2:$N$111,AD$2,FALSE),0)</f>
        <v>0</v>
      </c>
      <c r="AE370" s="14">
        <f>_xlfn.IFNA(VLOOKUP($Y370,Raw_data_Bowlers_2021!$A$2:$N$111,AE$2,FALSE),0)</f>
        <v>0</v>
      </c>
      <c r="AF370" s="14">
        <f>_xlfn.IFNA(VLOOKUP($Y370,Raw_data_Bowlers_2021!$A$2:$N$111,AF$2,FALSE),0)</f>
        <v>0</v>
      </c>
      <c r="AG370" s="14">
        <f>_xlfn.IFNA(VLOOKUP($Y370,Raw_data_Bowlers_2021!$A$2:$N$111,AG$2,FALSE),0)</f>
        <v>0</v>
      </c>
      <c r="AH370" s="14">
        <f>_xlfn.IFNA(VLOOKUP($Y370,Raw_data_Bowlers_2021!$A$2:$N$111,AH$2,FALSE),0)</f>
        <v>0</v>
      </c>
      <c r="AI370" s="14">
        <f>_xlfn.IFNA(VLOOKUP($Y370,Raw_data_Bowlers_2021!$A$2:$N$111,AI$2,FALSE),0)</f>
        <v>0</v>
      </c>
      <c r="AJ370" s="14">
        <f>_xlfn.IFNA(VLOOKUP($Y370,Raw_data_Bowlers_2021!$A$2:$N$111,AJ$2,FALSE),0)</f>
        <v>0</v>
      </c>
      <c r="AK370" s="14">
        <f>_xlfn.IFNA(VLOOKUP($Y370,Raw_data_Bowlers_2021!$A$2:$N$111,AK$2,FALSE),0)</f>
        <v>0</v>
      </c>
      <c r="AL370" s="14">
        <f>_xlfn.IFNA(VLOOKUP($Y370,Raw_data_Bowlers_2021!$A$2:$N$111,AL$2,FALSE),0)</f>
        <v>0</v>
      </c>
      <c r="AM370" s="16">
        <v>2020</v>
      </c>
      <c r="AN370" s="14">
        <f t="shared" si="5"/>
        <v>367</v>
      </c>
    </row>
    <row r="371" spans="1:40" x14ac:dyDescent="0.25">
      <c r="A371" s="43" t="s">
        <v>381</v>
      </c>
      <c r="B371" s="44">
        <v>0</v>
      </c>
      <c r="C371" s="44">
        <v>0</v>
      </c>
      <c r="D371" s="44">
        <v>0</v>
      </c>
      <c r="E371" s="44">
        <v>0</v>
      </c>
      <c r="F371" s="44">
        <v>0</v>
      </c>
      <c r="G371" s="44">
        <v>0</v>
      </c>
      <c r="H371" s="44">
        <v>0</v>
      </c>
      <c r="I371" s="44">
        <v>0</v>
      </c>
      <c r="J371" s="44">
        <v>0</v>
      </c>
      <c r="K371" s="44">
        <v>0</v>
      </c>
      <c r="L371" s="44">
        <v>0</v>
      </c>
      <c r="M371" s="44">
        <v>0</v>
      </c>
      <c r="N371" s="44">
        <v>2020</v>
      </c>
      <c r="O371" s="45">
        <v>367</v>
      </c>
      <c r="Y371" s="13" t="s">
        <v>82</v>
      </c>
      <c r="Z371" s="14">
        <f>_xlfn.IFNA(VLOOKUP($Y371,Raw_data_Bowlers_2021!$A$2:$N$111,Z$2,FALSE),0)</f>
        <v>5</v>
      </c>
      <c r="AA371" s="14">
        <f>_xlfn.IFNA(VLOOKUP($Y371,Raw_data_Bowlers_2021!$A$2:$N$111,AA$2,FALSE),0)</f>
        <v>17</v>
      </c>
      <c r="AB371" s="14">
        <f>_xlfn.IFNA(VLOOKUP($Y371,Raw_data_Bowlers_2021!$A$2:$N$111,AB$2,FALSE),0)</f>
        <v>130</v>
      </c>
      <c r="AC371" s="14">
        <f>_xlfn.IFNA(VLOOKUP($Y371,Raw_data_Bowlers_2021!$A$2:$N$111,AC$2,FALSE),0)</f>
        <v>2</v>
      </c>
      <c r="AD371" s="14">
        <f>_xlfn.IFNA(VLOOKUP($Y371,Raw_data_Bowlers_2021!$A$2:$N$111,AD$2,FALSE),0)</f>
        <v>7.65</v>
      </c>
      <c r="AE371" s="14">
        <f>_xlfn.IFNA(VLOOKUP($Y371,Raw_data_Bowlers_2021!$A$2:$N$111,AE$2,FALSE),0)</f>
        <v>65</v>
      </c>
      <c r="AF371" s="14">
        <f>_xlfn.IFNA(VLOOKUP($Y371,Raw_data_Bowlers_2021!$A$2:$N$111,AF$2,FALSE),0)</f>
        <v>51</v>
      </c>
      <c r="AG371" s="14">
        <f>_xlfn.IFNA(VLOOKUP($Y371,Raw_data_Bowlers_2021!$A$2:$N$111,AG$2,FALSE),0)</f>
        <v>0</v>
      </c>
      <c r="AH371" s="14">
        <f>_xlfn.IFNA(VLOOKUP($Y371,Raw_data_Bowlers_2021!$A$2:$N$111,AH$2,FALSE),0)</f>
        <v>0</v>
      </c>
      <c r="AI371" s="14">
        <f>_xlfn.IFNA(VLOOKUP($Y371,Raw_data_Bowlers_2021!$A$2:$N$111,AI$2,FALSE),0)</f>
        <v>45658</v>
      </c>
      <c r="AJ371" s="14">
        <f>_xlfn.IFNA(VLOOKUP($Y371,Raw_data_Bowlers_2021!$A$2:$N$111,AJ$2,FALSE),0)</f>
        <v>10</v>
      </c>
      <c r="AK371" s="14">
        <f>_xlfn.IFNA(VLOOKUP($Y371,Raw_data_Bowlers_2021!$A$2:$N$111,AK$2,FALSE),0)</f>
        <v>6</v>
      </c>
      <c r="AL371" s="14">
        <f>_xlfn.IFNA(VLOOKUP($Y371,Raw_data_Bowlers_2021!$A$2:$N$111,AL$2,FALSE),0)</f>
        <v>44</v>
      </c>
      <c r="AM371" s="13">
        <v>2020</v>
      </c>
      <c r="AN371" s="14">
        <f t="shared" si="5"/>
        <v>368</v>
      </c>
    </row>
    <row r="372" spans="1:40" x14ac:dyDescent="0.25">
      <c r="A372" s="43" t="s">
        <v>82</v>
      </c>
      <c r="B372" s="44">
        <v>2</v>
      </c>
      <c r="C372" s="44">
        <v>7</v>
      </c>
      <c r="D372" s="44">
        <v>43</v>
      </c>
      <c r="E372" s="44">
        <v>1</v>
      </c>
      <c r="F372" s="44">
        <v>6.14</v>
      </c>
      <c r="G372" s="44">
        <v>43</v>
      </c>
      <c r="H372" s="44">
        <v>42</v>
      </c>
      <c r="I372" s="44">
        <v>0</v>
      </c>
      <c r="J372" s="44">
        <v>0</v>
      </c>
      <c r="K372" s="44">
        <v>1</v>
      </c>
      <c r="L372" s="44">
        <v>1</v>
      </c>
      <c r="M372" s="44">
        <v>13</v>
      </c>
      <c r="N372" s="44">
        <v>2020</v>
      </c>
      <c r="O372" s="45">
        <v>368</v>
      </c>
      <c r="Y372" s="16" t="s">
        <v>384</v>
      </c>
      <c r="Z372" s="14">
        <f>_xlfn.IFNA(VLOOKUP($Y372,Raw_data_Bowlers_2021!$A$2:$N$111,Z$2,FALSE),0)</f>
        <v>0</v>
      </c>
      <c r="AA372" s="14">
        <f>_xlfn.IFNA(VLOOKUP($Y372,Raw_data_Bowlers_2021!$A$2:$N$111,AA$2,FALSE),0)</f>
        <v>0</v>
      </c>
      <c r="AB372" s="14">
        <f>_xlfn.IFNA(VLOOKUP($Y372,Raw_data_Bowlers_2021!$A$2:$N$111,AB$2,FALSE),0)</f>
        <v>0</v>
      </c>
      <c r="AC372" s="14">
        <f>_xlfn.IFNA(VLOOKUP($Y372,Raw_data_Bowlers_2021!$A$2:$N$111,AC$2,FALSE),0)</f>
        <v>0</v>
      </c>
      <c r="AD372" s="14">
        <f>_xlfn.IFNA(VLOOKUP($Y372,Raw_data_Bowlers_2021!$A$2:$N$111,AD$2,FALSE),0)</f>
        <v>0</v>
      </c>
      <c r="AE372" s="14">
        <f>_xlfn.IFNA(VLOOKUP($Y372,Raw_data_Bowlers_2021!$A$2:$N$111,AE$2,FALSE),0)</f>
        <v>0</v>
      </c>
      <c r="AF372" s="14">
        <f>_xlfn.IFNA(VLOOKUP($Y372,Raw_data_Bowlers_2021!$A$2:$N$111,AF$2,FALSE),0)</f>
        <v>0</v>
      </c>
      <c r="AG372" s="14">
        <f>_xlfn.IFNA(VLOOKUP($Y372,Raw_data_Bowlers_2021!$A$2:$N$111,AG$2,FALSE),0)</f>
        <v>0</v>
      </c>
      <c r="AH372" s="14">
        <f>_xlfn.IFNA(VLOOKUP($Y372,Raw_data_Bowlers_2021!$A$2:$N$111,AH$2,FALSE),0)</f>
        <v>0</v>
      </c>
      <c r="AI372" s="14">
        <f>_xlfn.IFNA(VLOOKUP($Y372,Raw_data_Bowlers_2021!$A$2:$N$111,AI$2,FALSE),0)</f>
        <v>0</v>
      </c>
      <c r="AJ372" s="14">
        <f>_xlfn.IFNA(VLOOKUP($Y372,Raw_data_Bowlers_2021!$A$2:$N$111,AJ$2,FALSE),0)</f>
        <v>0</v>
      </c>
      <c r="AK372" s="14">
        <f>_xlfn.IFNA(VLOOKUP($Y372,Raw_data_Bowlers_2021!$A$2:$N$111,AK$2,FALSE),0)</f>
        <v>0</v>
      </c>
      <c r="AL372" s="14">
        <f>_xlfn.IFNA(VLOOKUP($Y372,Raw_data_Bowlers_2021!$A$2:$N$111,AL$2,FALSE),0)</f>
        <v>0</v>
      </c>
      <c r="AM372" s="16">
        <v>2020</v>
      </c>
      <c r="AN372" s="14">
        <f t="shared" si="5"/>
        <v>369</v>
      </c>
    </row>
    <row r="373" spans="1:40" x14ac:dyDescent="0.25">
      <c r="A373" s="43" t="s">
        <v>384</v>
      </c>
      <c r="B373" s="44">
        <v>0</v>
      </c>
      <c r="C373" s="44">
        <v>0</v>
      </c>
      <c r="D373" s="44">
        <v>0</v>
      </c>
      <c r="E373" s="44">
        <v>0</v>
      </c>
      <c r="F373" s="44">
        <v>0</v>
      </c>
      <c r="G373" s="44">
        <v>0</v>
      </c>
      <c r="H373" s="44">
        <v>0</v>
      </c>
      <c r="I373" s="44">
        <v>0</v>
      </c>
      <c r="J373" s="44">
        <v>0</v>
      </c>
      <c r="K373" s="44">
        <v>0</v>
      </c>
      <c r="L373" s="44">
        <v>0</v>
      </c>
      <c r="M373" s="44">
        <v>0</v>
      </c>
      <c r="N373" s="44">
        <v>2020</v>
      </c>
      <c r="O373" s="45">
        <v>369</v>
      </c>
      <c r="Y373" s="13" t="s">
        <v>88</v>
      </c>
      <c r="Z373" s="14">
        <f>_xlfn.IFNA(VLOOKUP($Y373,Raw_data_Bowlers_2021!$A$2:$N$111,Z$2,FALSE),0)</f>
        <v>0</v>
      </c>
      <c r="AA373" s="14">
        <f>_xlfn.IFNA(VLOOKUP($Y373,Raw_data_Bowlers_2021!$A$2:$N$111,AA$2,FALSE),0)</f>
        <v>0</v>
      </c>
      <c r="AB373" s="14">
        <f>_xlfn.IFNA(VLOOKUP($Y373,Raw_data_Bowlers_2021!$A$2:$N$111,AB$2,FALSE),0)</f>
        <v>0</v>
      </c>
      <c r="AC373" s="14">
        <f>_xlfn.IFNA(VLOOKUP($Y373,Raw_data_Bowlers_2021!$A$2:$N$111,AC$2,FALSE),0)</f>
        <v>0</v>
      </c>
      <c r="AD373" s="14">
        <f>_xlfn.IFNA(VLOOKUP($Y373,Raw_data_Bowlers_2021!$A$2:$N$111,AD$2,FALSE),0)</f>
        <v>0</v>
      </c>
      <c r="AE373" s="14">
        <f>_xlfn.IFNA(VLOOKUP($Y373,Raw_data_Bowlers_2021!$A$2:$N$111,AE$2,FALSE),0)</f>
        <v>0</v>
      </c>
      <c r="AF373" s="14">
        <f>_xlfn.IFNA(VLOOKUP($Y373,Raw_data_Bowlers_2021!$A$2:$N$111,AF$2,FALSE),0)</f>
        <v>0</v>
      </c>
      <c r="AG373" s="14">
        <f>_xlfn.IFNA(VLOOKUP($Y373,Raw_data_Bowlers_2021!$A$2:$N$111,AG$2,FALSE),0)</f>
        <v>0</v>
      </c>
      <c r="AH373" s="14">
        <f>_xlfn.IFNA(VLOOKUP($Y373,Raw_data_Bowlers_2021!$A$2:$N$111,AH$2,FALSE),0)</f>
        <v>0</v>
      </c>
      <c r="AI373" s="14">
        <f>_xlfn.IFNA(VLOOKUP($Y373,Raw_data_Bowlers_2021!$A$2:$N$111,AI$2,FALSE),0)</f>
        <v>0</v>
      </c>
      <c r="AJ373" s="14">
        <f>_xlfn.IFNA(VLOOKUP($Y373,Raw_data_Bowlers_2021!$A$2:$N$111,AJ$2,FALSE),0)</f>
        <v>0</v>
      </c>
      <c r="AK373" s="14">
        <f>_xlfn.IFNA(VLOOKUP($Y373,Raw_data_Bowlers_2021!$A$2:$N$111,AK$2,FALSE),0)</f>
        <v>0</v>
      </c>
      <c r="AL373" s="14">
        <f>_xlfn.IFNA(VLOOKUP($Y373,Raw_data_Bowlers_2021!$A$2:$N$111,AL$2,FALSE),0)</f>
        <v>0</v>
      </c>
      <c r="AM373" s="13">
        <v>2020</v>
      </c>
      <c r="AN373" s="14">
        <f t="shared" si="5"/>
        <v>370</v>
      </c>
    </row>
    <row r="374" spans="1:40" x14ac:dyDescent="0.25">
      <c r="A374" s="43" t="s">
        <v>88</v>
      </c>
      <c r="B374" s="44">
        <v>0</v>
      </c>
      <c r="C374" s="44">
        <v>0</v>
      </c>
      <c r="D374" s="44">
        <v>0</v>
      </c>
      <c r="E374" s="44">
        <v>0</v>
      </c>
      <c r="F374" s="44">
        <v>0</v>
      </c>
      <c r="G374" s="44">
        <v>0</v>
      </c>
      <c r="H374" s="44">
        <v>0</v>
      </c>
      <c r="I374" s="44">
        <v>0</v>
      </c>
      <c r="J374" s="44">
        <v>0</v>
      </c>
      <c r="K374" s="44">
        <v>0</v>
      </c>
      <c r="L374" s="44">
        <v>0</v>
      </c>
      <c r="M374" s="44">
        <v>0</v>
      </c>
      <c r="N374" s="44">
        <v>2020</v>
      </c>
      <c r="O374" s="45">
        <v>370</v>
      </c>
      <c r="Y374" s="16" t="s">
        <v>185</v>
      </c>
      <c r="Z374" s="14">
        <f>_xlfn.IFNA(VLOOKUP($Y374,Raw_data_Bowlers_2021!$A$2:$N$111,Z$2,FALSE),0)</f>
        <v>0</v>
      </c>
      <c r="AA374" s="14">
        <f>_xlfn.IFNA(VLOOKUP($Y374,Raw_data_Bowlers_2021!$A$2:$N$111,AA$2,FALSE),0)</f>
        <v>0</v>
      </c>
      <c r="AB374" s="14">
        <f>_xlfn.IFNA(VLOOKUP($Y374,Raw_data_Bowlers_2021!$A$2:$N$111,AB$2,FALSE),0)</f>
        <v>0</v>
      </c>
      <c r="AC374" s="14">
        <f>_xlfn.IFNA(VLOOKUP($Y374,Raw_data_Bowlers_2021!$A$2:$N$111,AC$2,FALSE),0)</f>
        <v>0</v>
      </c>
      <c r="AD374" s="14">
        <f>_xlfn.IFNA(VLOOKUP($Y374,Raw_data_Bowlers_2021!$A$2:$N$111,AD$2,FALSE),0)</f>
        <v>0</v>
      </c>
      <c r="AE374" s="14">
        <f>_xlfn.IFNA(VLOOKUP($Y374,Raw_data_Bowlers_2021!$A$2:$N$111,AE$2,FALSE),0)</f>
        <v>0</v>
      </c>
      <c r="AF374" s="14">
        <f>_xlfn.IFNA(VLOOKUP($Y374,Raw_data_Bowlers_2021!$A$2:$N$111,AF$2,FALSE),0)</f>
        <v>0</v>
      </c>
      <c r="AG374" s="14">
        <f>_xlfn.IFNA(VLOOKUP($Y374,Raw_data_Bowlers_2021!$A$2:$N$111,AG$2,FALSE),0)</f>
        <v>0</v>
      </c>
      <c r="AH374" s="14">
        <f>_xlfn.IFNA(VLOOKUP($Y374,Raw_data_Bowlers_2021!$A$2:$N$111,AH$2,FALSE),0)</f>
        <v>0</v>
      </c>
      <c r="AI374" s="14">
        <f>_xlfn.IFNA(VLOOKUP($Y374,Raw_data_Bowlers_2021!$A$2:$N$111,AI$2,FALSE),0)</f>
        <v>0</v>
      </c>
      <c r="AJ374" s="14">
        <f>_xlfn.IFNA(VLOOKUP($Y374,Raw_data_Bowlers_2021!$A$2:$N$111,AJ$2,FALSE),0)</f>
        <v>0</v>
      </c>
      <c r="AK374" s="14">
        <f>_xlfn.IFNA(VLOOKUP($Y374,Raw_data_Bowlers_2021!$A$2:$N$111,AK$2,FALSE),0)</f>
        <v>0</v>
      </c>
      <c r="AL374" s="14">
        <f>_xlfn.IFNA(VLOOKUP($Y374,Raw_data_Bowlers_2021!$A$2:$N$111,AL$2,FALSE),0)</f>
        <v>0</v>
      </c>
      <c r="AM374" s="16">
        <v>2020</v>
      </c>
      <c r="AN374" s="14">
        <f t="shared" si="5"/>
        <v>371</v>
      </c>
    </row>
    <row r="375" spans="1:40" x14ac:dyDescent="0.25">
      <c r="A375" s="43" t="s">
        <v>185</v>
      </c>
      <c r="B375" s="44">
        <v>0</v>
      </c>
      <c r="C375" s="44">
        <v>0</v>
      </c>
      <c r="D375" s="44">
        <v>0</v>
      </c>
      <c r="E375" s="44">
        <v>0</v>
      </c>
      <c r="F375" s="44">
        <v>0</v>
      </c>
      <c r="G375" s="44">
        <v>0</v>
      </c>
      <c r="H375" s="44">
        <v>0</v>
      </c>
      <c r="I375" s="44">
        <v>0</v>
      </c>
      <c r="J375" s="44">
        <v>0</v>
      </c>
      <c r="K375" s="44">
        <v>0</v>
      </c>
      <c r="L375" s="44">
        <v>0</v>
      </c>
      <c r="M375" s="44">
        <v>0</v>
      </c>
      <c r="N375" s="44">
        <v>2020</v>
      </c>
      <c r="O375" s="45">
        <v>371</v>
      </c>
      <c r="Y375" s="13" t="s">
        <v>386</v>
      </c>
      <c r="Z375" s="14">
        <f>_xlfn.IFNA(VLOOKUP($Y375,Raw_data_Bowlers_2021!$A$2:$N$111,Z$2,FALSE),0)</f>
        <v>0</v>
      </c>
      <c r="AA375" s="14">
        <f>_xlfn.IFNA(VLOOKUP($Y375,Raw_data_Bowlers_2021!$A$2:$N$111,AA$2,FALSE),0)</f>
        <v>0</v>
      </c>
      <c r="AB375" s="14">
        <f>_xlfn.IFNA(VLOOKUP($Y375,Raw_data_Bowlers_2021!$A$2:$N$111,AB$2,FALSE),0)</f>
        <v>0</v>
      </c>
      <c r="AC375" s="14">
        <f>_xlfn.IFNA(VLOOKUP($Y375,Raw_data_Bowlers_2021!$A$2:$N$111,AC$2,FALSE),0)</f>
        <v>0</v>
      </c>
      <c r="AD375" s="14">
        <f>_xlfn.IFNA(VLOOKUP($Y375,Raw_data_Bowlers_2021!$A$2:$N$111,AD$2,FALSE),0)</f>
        <v>0</v>
      </c>
      <c r="AE375" s="14">
        <f>_xlfn.IFNA(VLOOKUP($Y375,Raw_data_Bowlers_2021!$A$2:$N$111,AE$2,FALSE),0)</f>
        <v>0</v>
      </c>
      <c r="AF375" s="14">
        <f>_xlfn.IFNA(VLOOKUP($Y375,Raw_data_Bowlers_2021!$A$2:$N$111,AF$2,FALSE),0)</f>
        <v>0</v>
      </c>
      <c r="AG375" s="14">
        <f>_xlfn.IFNA(VLOOKUP($Y375,Raw_data_Bowlers_2021!$A$2:$N$111,AG$2,FALSE),0)</f>
        <v>0</v>
      </c>
      <c r="AH375" s="14">
        <f>_xlfn.IFNA(VLOOKUP($Y375,Raw_data_Bowlers_2021!$A$2:$N$111,AH$2,FALSE),0)</f>
        <v>0</v>
      </c>
      <c r="AI375" s="14">
        <f>_xlfn.IFNA(VLOOKUP($Y375,Raw_data_Bowlers_2021!$A$2:$N$111,AI$2,FALSE),0)</f>
        <v>0</v>
      </c>
      <c r="AJ375" s="14">
        <f>_xlfn.IFNA(VLOOKUP($Y375,Raw_data_Bowlers_2021!$A$2:$N$111,AJ$2,FALSE),0)</f>
        <v>0</v>
      </c>
      <c r="AK375" s="14">
        <f>_xlfn.IFNA(VLOOKUP($Y375,Raw_data_Bowlers_2021!$A$2:$N$111,AK$2,FALSE),0)</f>
        <v>0</v>
      </c>
      <c r="AL375" s="14">
        <f>_xlfn.IFNA(VLOOKUP($Y375,Raw_data_Bowlers_2021!$A$2:$N$111,AL$2,FALSE),0)</f>
        <v>0</v>
      </c>
      <c r="AM375" s="13">
        <v>2020</v>
      </c>
      <c r="AN375" s="14">
        <f t="shared" si="5"/>
        <v>372</v>
      </c>
    </row>
    <row r="376" spans="1:40" x14ac:dyDescent="0.25">
      <c r="A376" s="43" t="s">
        <v>386</v>
      </c>
      <c r="B376" s="44">
        <v>0</v>
      </c>
      <c r="C376" s="44">
        <v>0</v>
      </c>
      <c r="D376" s="44">
        <v>0</v>
      </c>
      <c r="E376" s="44">
        <v>0</v>
      </c>
      <c r="F376" s="44">
        <v>0</v>
      </c>
      <c r="G376" s="44">
        <v>0</v>
      </c>
      <c r="H376" s="44">
        <v>0</v>
      </c>
      <c r="I376" s="44">
        <v>0</v>
      </c>
      <c r="J376" s="44">
        <v>0</v>
      </c>
      <c r="K376" s="44">
        <v>0</v>
      </c>
      <c r="L376" s="44">
        <v>0</v>
      </c>
      <c r="M376" s="44">
        <v>0</v>
      </c>
      <c r="N376" s="44">
        <v>2020</v>
      </c>
      <c r="O376" s="45">
        <v>372</v>
      </c>
      <c r="Y376" s="16" t="s">
        <v>122</v>
      </c>
      <c r="Z376" s="14">
        <f>_xlfn.IFNA(VLOOKUP($Y376,Raw_data_Bowlers_2021!$A$2:$N$111,Z$2,FALSE),0)</f>
        <v>1</v>
      </c>
      <c r="AA376" s="14">
        <f>_xlfn.IFNA(VLOOKUP($Y376,Raw_data_Bowlers_2021!$A$2:$N$111,AA$2,FALSE),0)</f>
        <v>4</v>
      </c>
      <c r="AB376" s="14">
        <f>_xlfn.IFNA(VLOOKUP($Y376,Raw_data_Bowlers_2021!$A$2:$N$111,AB$2,FALSE),0)</f>
        <v>39</v>
      </c>
      <c r="AC376" s="14">
        <f>_xlfn.IFNA(VLOOKUP($Y376,Raw_data_Bowlers_2021!$A$2:$N$111,AC$2,FALSE),0)</f>
        <v>0</v>
      </c>
      <c r="AD376" s="14">
        <f>_xlfn.IFNA(VLOOKUP($Y376,Raw_data_Bowlers_2021!$A$2:$N$111,AD$2,FALSE),0)</f>
        <v>9.75</v>
      </c>
      <c r="AE376" s="14">
        <f>_xlfn.IFNA(VLOOKUP($Y376,Raw_data_Bowlers_2021!$A$2:$N$111,AE$2,FALSE),0)</f>
        <v>0</v>
      </c>
      <c r="AF376" s="14">
        <f>_xlfn.IFNA(VLOOKUP($Y376,Raw_data_Bowlers_2021!$A$2:$N$111,AF$2,FALSE),0)</f>
        <v>0</v>
      </c>
      <c r="AG376" s="14">
        <f>_xlfn.IFNA(VLOOKUP($Y376,Raw_data_Bowlers_2021!$A$2:$N$111,AG$2,FALSE),0)</f>
        <v>0</v>
      </c>
      <c r="AH376" s="14">
        <f>_xlfn.IFNA(VLOOKUP($Y376,Raw_data_Bowlers_2021!$A$2:$N$111,AH$2,FALSE),0)</f>
        <v>0</v>
      </c>
      <c r="AI376" s="14" t="str">
        <f>_xlfn.IFNA(VLOOKUP($Y376,Raw_data_Bowlers_2021!$A$2:$N$111,AI$2,FALSE),0)</f>
        <v>0/39</v>
      </c>
      <c r="AJ376" s="14">
        <f>_xlfn.IFNA(VLOOKUP($Y376,Raw_data_Bowlers_2021!$A$2:$N$111,AJ$2,FALSE),0)</f>
        <v>5</v>
      </c>
      <c r="AK376" s="14">
        <f>_xlfn.IFNA(VLOOKUP($Y376,Raw_data_Bowlers_2021!$A$2:$N$111,AK$2,FALSE),0)</f>
        <v>1</v>
      </c>
      <c r="AL376" s="14">
        <f>_xlfn.IFNA(VLOOKUP($Y376,Raw_data_Bowlers_2021!$A$2:$N$111,AL$2,FALSE),0)</f>
        <v>7</v>
      </c>
      <c r="AM376" s="16">
        <v>2020</v>
      </c>
      <c r="AN376" s="14">
        <f t="shared" si="5"/>
        <v>373</v>
      </c>
    </row>
    <row r="377" spans="1:40" x14ac:dyDescent="0.25">
      <c r="A377" s="43" t="s">
        <v>122</v>
      </c>
      <c r="B377" s="44">
        <v>0</v>
      </c>
      <c r="C377" s="44">
        <v>0</v>
      </c>
      <c r="D377" s="44">
        <v>0</v>
      </c>
      <c r="E377" s="44">
        <v>0</v>
      </c>
      <c r="F377" s="44">
        <v>0</v>
      </c>
      <c r="G377" s="44">
        <v>0</v>
      </c>
      <c r="H377" s="44">
        <v>0</v>
      </c>
      <c r="I377" s="44">
        <v>0</v>
      </c>
      <c r="J377" s="44">
        <v>0</v>
      </c>
      <c r="K377" s="44">
        <v>0</v>
      </c>
      <c r="L377" s="44">
        <v>0</v>
      </c>
      <c r="M377" s="44">
        <v>0</v>
      </c>
      <c r="N377" s="44">
        <v>2020</v>
      </c>
      <c r="O377" s="45">
        <v>373</v>
      </c>
      <c r="Y377" s="13" t="s">
        <v>123</v>
      </c>
      <c r="Z377" s="14">
        <f>_xlfn.IFNA(VLOOKUP($Y377,Raw_data_Bowlers_2021!$A$2:$N$111,Z$2,FALSE),0)</f>
        <v>0</v>
      </c>
      <c r="AA377" s="14">
        <f>_xlfn.IFNA(VLOOKUP($Y377,Raw_data_Bowlers_2021!$A$2:$N$111,AA$2,FALSE),0)</f>
        <v>0</v>
      </c>
      <c r="AB377" s="14">
        <f>_xlfn.IFNA(VLOOKUP($Y377,Raw_data_Bowlers_2021!$A$2:$N$111,AB$2,FALSE),0)</f>
        <v>0</v>
      </c>
      <c r="AC377" s="14">
        <f>_xlfn.IFNA(VLOOKUP($Y377,Raw_data_Bowlers_2021!$A$2:$N$111,AC$2,FALSE),0)</f>
        <v>0</v>
      </c>
      <c r="AD377" s="14">
        <f>_xlfn.IFNA(VLOOKUP($Y377,Raw_data_Bowlers_2021!$A$2:$N$111,AD$2,FALSE),0)</f>
        <v>0</v>
      </c>
      <c r="AE377" s="14">
        <f>_xlfn.IFNA(VLOOKUP($Y377,Raw_data_Bowlers_2021!$A$2:$N$111,AE$2,FALSE),0)</f>
        <v>0</v>
      </c>
      <c r="AF377" s="14">
        <f>_xlfn.IFNA(VLOOKUP($Y377,Raw_data_Bowlers_2021!$A$2:$N$111,AF$2,FALSE),0)</f>
        <v>0</v>
      </c>
      <c r="AG377" s="14">
        <f>_xlfn.IFNA(VLOOKUP($Y377,Raw_data_Bowlers_2021!$A$2:$N$111,AG$2,FALSE),0)</f>
        <v>0</v>
      </c>
      <c r="AH377" s="14">
        <f>_xlfn.IFNA(VLOOKUP($Y377,Raw_data_Bowlers_2021!$A$2:$N$111,AH$2,FALSE),0)</f>
        <v>0</v>
      </c>
      <c r="AI377" s="14">
        <f>_xlfn.IFNA(VLOOKUP($Y377,Raw_data_Bowlers_2021!$A$2:$N$111,AI$2,FALSE),0)</f>
        <v>0</v>
      </c>
      <c r="AJ377" s="14">
        <f>_xlfn.IFNA(VLOOKUP($Y377,Raw_data_Bowlers_2021!$A$2:$N$111,AJ$2,FALSE),0)</f>
        <v>0</v>
      </c>
      <c r="AK377" s="14">
        <f>_xlfn.IFNA(VLOOKUP($Y377,Raw_data_Bowlers_2021!$A$2:$N$111,AK$2,FALSE),0)</f>
        <v>0</v>
      </c>
      <c r="AL377" s="14">
        <f>_xlfn.IFNA(VLOOKUP($Y377,Raw_data_Bowlers_2021!$A$2:$N$111,AL$2,FALSE),0)</f>
        <v>0</v>
      </c>
      <c r="AM377" s="13">
        <v>2020</v>
      </c>
      <c r="AN377" s="14">
        <f t="shared" si="5"/>
        <v>374</v>
      </c>
    </row>
    <row r="378" spans="1:40" x14ac:dyDescent="0.25">
      <c r="A378" s="43" t="s">
        <v>123</v>
      </c>
      <c r="B378" s="44">
        <v>0</v>
      </c>
      <c r="C378" s="44">
        <v>0</v>
      </c>
      <c r="D378" s="44">
        <v>0</v>
      </c>
      <c r="E378" s="44">
        <v>0</v>
      </c>
      <c r="F378" s="44">
        <v>0</v>
      </c>
      <c r="G378" s="44">
        <v>0</v>
      </c>
      <c r="H378" s="44">
        <v>0</v>
      </c>
      <c r="I378" s="44">
        <v>0</v>
      </c>
      <c r="J378" s="44">
        <v>0</v>
      </c>
      <c r="K378" s="44">
        <v>0</v>
      </c>
      <c r="L378" s="44">
        <v>0</v>
      </c>
      <c r="M378" s="44">
        <v>0</v>
      </c>
      <c r="N378" s="44">
        <v>2020</v>
      </c>
      <c r="O378" s="45">
        <v>374</v>
      </c>
      <c r="Y378" s="16" t="s">
        <v>127</v>
      </c>
      <c r="Z378" s="14">
        <f>_xlfn.IFNA(VLOOKUP($Y378,Raw_data_Bowlers_2021!$A$2:$N$111,Z$2,FALSE),0)</f>
        <v>0</v>
      </c>
      <c r="AA378" s="14">
        <f>_xlfn.IFNA(VLOOKUP($Y378,Raw_data_Bowlers_2021!$A$2:$N$111,AA$2,FALSE),0)</f>
        <v>0</v>
      </c>
      <c r="AB378" s="14">
        <f>_xlfn.IFNA(VLOOKUP($Y378,Raw_data_Bowlers_2021!$A$2:$N$111,AB$2,FALSE),0)</f>
        <v>0</v>
      </c>
      <c r="AC378" s="14">
        <f>_xlfn.IFNA(VLOOKUP($Y378,Raw_data_Bowlers_2021!$A$2:$N$111,AC$2,FALSE),0)</f>
        <v>0</v>
      </c>
      <c r="AD378" s="14">
        <f>_xlfn.IFNA(VLOOKUP($Y378,Raw_data_Bowlers_2021!$A$2:$N$111,AD$2,FALSE),0)</f>
        <v>0</v>
      </c>
      <c r="AE378" s="14">
        <f>_xlfn.IFNA(VLOOKUP($Y378,Raw_data_Bowlers_2021!$A$2:$N$111,AE$2,FALSE),0)</f>
        <v>0</v>
      </c>
      <c r="AF378" s="14">
        <f>_xlfn.IFNA(VLOOKUP($Y378,Raw_data_Bowlers_2021!$A$2:$N$111,AF$2,FALSE),0)</f>
        <v>0</v>
      </c>
      <c r="AG378" s="14">
        <f>_xlfn.IFNA(VLOOKUP($Y378,Raw_data_Bowlers_2021!$A$2:$N$111,AG$2,FALSE),0)</f>
        <v>0</v>
      </c>
      <c r="AH378" s="14">
        <f>_xlfn.IFNA(VLOOKUP($Y378,Raw_data_Bowlers_2021!$A$2:$N$111,AH$2,FALSE),0)</f>
        <v>0</v>
      </c>
      <c r="AI378" s="14">
        <f>_xlfn.IFNA(VLOOKUP($Y378,Raw_data_Bowlers_2021!$A$2:$N$111,AI$2,FALSE),0)</f>
        <v>0</v>
      </c>
      <c r="AJ378" s="14">
        <f>_xlfn.IFNA(VLOOKUP($Y378,Raw_data_Bowlers_2021!$A$2:$N$111,AJ$2,FALSE),0)</f>
        <v>0</v>
      </c>
      <c r="AK378" s="14">
        <f>_xlfn.IFNA(VLOOKUP($Y378,Raw_data_Bowlers_2021!$A$2:$N$111,AK$2,FALSE),0)</f>
        <v>0</v>
      </c>
      <c r="AL378" s="14">
        <f>_xlfn.IFNA(VLOOKUP($Y378,Raw_data_Bowlers_2021!$A$2:$N$111,AL$2,FALSE),0)</f>
        <v>0</v>
      </c>
      <c r="AM378" s="16">
        <v>2020</v>
      </c>
      <c r="AN378" s="14">
        <f t="shared" si="5"/>
        <v>375</v>
      </c>
    </row>
    <row r="379" spans="1:40" x14ac:dyDescent="0.25">
      <c r="A379" s="43" t="s">
        <v>127</v>
      </c>
      <c r="B379" s="44">
        <v>0</v>
      </c>
      <c r="C379" s="44">
        <v>0</v>
      </c>
      <c r="D379" s="44">
        <v>0</v>
      </c>
      <c r="E379" s="44">
        <v>0</v>
      </c>
      <c r="F379" s="44">
        <v>0</v>
      </c>
      <c r="G379" s="44">
        <v>0</v>
      </c>
      <c r="H379" s="44">
        <v>0</v>
      </c>
      <c r="I379" s="44">
        <v>0</v>
      </c>
      <c r="J379" s="44">
        <v>0</v>
      </c>
      <c r="K379" s="44">
        <v>0</v>
      </c>
      <c r="L379" s="44">
        <v>0</v>
      </c>
      <c r="M379" s="44">
        <v>0</v>
      </c>
      <c r="N379" s="44">
        <v>2020</v>
      </c>
      <c r="O379" s="45">
        <v>375</v>
      </c>
      <c r="Y379" s="13" t="s">
        <v>135</v>
      </c>
      <c r="Z379" s="14">
        <f>_xlfn.IFNA(VLOOKUP($Y379,Raw_data_Bowlers_2021!$A$2:$N$111,Z$2,FALSE),0)</f>
        <v>1</v>
      </c>
      <c r="AA379" s="14">
        <f>_xlfn.IFNA(VLOOKUP($Y379,Raw_data_Bowlers_2021!$A$2:$N$111,AA$2,FALSE),0)</f>
        <v>3</v>
      </c>
      <c r="AB379" s="14">
        <f>_xlfn.IFNA(VLOOKUP($Y379,Raw_data_Bowlers_2021!$A$2:$N$111,AB$2,FALSE),0)</f>
        <v>26</v>
      </c>
      <c r="AC379" s="14">
        <f>_xlfn.IFNA(VLOOKUP($Y379,Raw_data_Bowlers_2021!$A$2:$N$111,AC$2,FALSE),0)</f>
        <v>0</v>
      </c>
      <c r="AD379" s="14">
        <f>_xlfn.IFNA(VLOOKUP($Y379,Raw_data_Bowlers_2021!$A$2:$N$111,AD$2,FALSE),0)</f>
        <v>8.67</v>
      </c>
      <c r="AE379" s="14">
        <f>_xlfn.IFNA(VLOOKUP($Y379,Raw_data_Bowlers_2021!$A$2:$N$111,AE$2,FALSE),0)</f>
        <v>0</v>
      </c>
      <c r="AF379" s="14">
        <f>_xlfn.IFNA(VLOOKUP($Y379,Raw_data_Bowlers_2021!$A$2:$N$111,AF$2,FALSE),0)</f>
        <v>0</v>
      </c>
      <c r="AG379" s="14">
        <f>_xlfn.IFNA(VLOOKUP($Y379,Raw_data_Bowlers_2021!$A$2:$N$111,AG$2,FALSE),0)</f>
        <v>0</v>
      </c>
      <c r="AH379" s="14">
        <f>_xlfn.IFNA(VLOOKUP($Y379,Raw_data_Bowlers_2021!$A$2:$N$111,AH$2,FALSE),0)</f>
        <v>0</v>
      </c>
      <c r="AI379" s="14" t="str">
        <f>_xlfn.IFNA(VLOOKUP($Y379,Raw_data_Bowlers_2021!$A$2:$N$111,AI$2,FALSE),0)</f>
        <v>0/26</v>
      </c>
      <c r="AJ379" s="14">
        <f>_xlfn.IFNA(VLOOKUP($Y379,Raw_data_Bowlers_2021!$A$2:$N$111,AJ$2,FALSE),0)</f>
        <v>2</v>
      </c>
      <c r="AK379" s="14">
        <f>_xlfn.IFNA(VLOOKUP($Y379,Raw_data_Bowlers_2021!$A$2:$N$111,AK$2,FALSE),0)</f>
        <v>1</v>
      </c>
      <c r="AL379" s="14">
        <f>_xlfn.IFNA(VLOOKUP($Y379,Raw_data_Bowlers_2021!$A$2:$N$111,AL$2,FALSE),0)</f>
        <v>4</v>
      </c>
      <c r="AM379" s="13">
        <v>2020</v>
      </c>
      <c r="AN379" s="14">
        <f t="shared" si="5"/>
        <v>376</v>
      </c>
    </row>
    <row r="380" spans="1:40" x14ac:dyDescent="0.25">
      <c r="A380" s="43" t="s">
        <v>135</v>
      </c>
      <c r="B380" s="44">
        <v>0</v>
      </c>
      <c r="C380" s="44">
        <v>0</v>
      </c>
      <c r="D380" s="44">
        <v>0</v>
      </c>
      <c r="E380" s="44">
        <v>0</v>
      </c>
      <c r="F380" s="44">
        <v>0</v>
      </c>
      <c r="G380" s="44">
        <v>0</v>
      </c>
      <c r="H380" s="44">
        <v>0</v>
      </c>
      <c r="I380" s="44">
        <v>0</v>
      </c>
      <c r="J380" s="44">
        <v>0</v>
      </c>
      <c r="K380" s="44">
        <v>0</v>
      </c>
      <c r="L380" s="44">
        <v>0</v>
      </c>
      <c r="M380" s="44">
        <v>0</v>
      </c>
      <c r="N380" s="44">
        <v>2020</v>
      </c>
      <c r="O380" s="45">
        <v>376</v>
      </c>
      <c r="Y380" s="16" t="s">
        <v>136</v>
      </c>
      <c r="Z380" s="14">
        <f>_xlfn.IFNA(VLOOKUP($Y380,Raw_data_Bowlers_2021!$A$2:$N$111,Z$2,FALSE),0)</f>
        <v>0</v>
      </c>
      <c r="AA380" s="14">
        <f>_xlfn.IFNA(VLOOKUP($Y380,Raw_data_Bowlers_2021!$A$2:$N$111,AA$2,FALSE),0)</f>
        <v>0</v>
      </c>
      <c r="AB380" s="14">
        <f>_xlfn.IFNA(VLOOKUP($Y380,Raw_data_Bowlers_2021!$A$2:$N$111,AB$2,FALSE),0)</f>
        <v>0</v>
      </c>
      <c r="AC380" s="14">
        <f>_xlfn.IFNA(VLOOKUP($Y380,Raw_data_Bowlers_2021!$A$2:$N$111,AC$2,FALSE),0)</f>
        <v>0</v>
      </c>
      <c r="AD380" s="14">
        <f>_xlfn.IFNA(VLOOKUP($Y380,Raw_data_Bowlers_2021!$A$2:$N$111,AD$2,FALSE),0)</f>
        <v>0</v>
      </c>
      <c r="AE380" s="14">
        <f>_xlfn.IFNA(VLOOKUP($Y380,Raw_data_Bowlers_2021!$A$2:$N$111,AE$2,FALSE),0)</f>
        <v>0</v>
      </c>
      <c r="AF380" s="14">
        <f>_xlfn.IFNA(VLOOKUP($Y380,Raw_data_Bowlers_2021!$A$2:$N$111,AF$2,FALSE),0)</f>
        <v>0</v>
      </c>
      <c r="AG380" s="14">
        <f>_xlfn.IFNA(VLOOKUP($Y380,Raw_data_Bowlers_2021!$A$2:$N$111,AG$2,FALSE),0)</f>
        <v>0</v>
      </c>
      <c r="AH380" s="14">
        <f>_xlfn.IFNA(VLOOKUP($Y380,Raw_data_Bowlers_2021!$A$2:$N$111,AH$2,FALSE),0)</f>
        <v>0</v>
      </c>
      <c r="AI380" s="14">
        <f>_xlfn.IFNA(VLOOKUP($Y380,Raw_data_Bowlers_2021!$A$2:$N$111,AI$2,FALSE),0)</f>
        <v>0</v>
      </c>
      <c r="AJ380" s="14">
        <f>_xlfn.IFNA(VLOOKUP($Y380,Raw_data_Bowlers_2021!$A$2:$N$111,AJ$2,FALSE),0)</f>
        <v>0</v>
      </c>
      <c r="AK380" s="14">
        <f>_xlfn.IFNA(VLOOKUP($Y380,Raw_data_Bowlers_2021!$A$2:$N$111,AK$2,FALSE),0)</f>
        <v>0</v>
      </c>
      <c r="AL380" s="14">
        <f>_xlfn.IFNA(VLOOKUP($Y380,Raw_data_Bowlers_2021!$A$2:$N$111,AL$2,FALSE),0)</f>
        <v>0</v>
      </c>
      <c r="AM380" s="16">
        <v>2020</v>
      </c>
      <c r="AN380" s="14">
        <f t="shared" si="5"/>
        <v>377</v>
      </c>
    </row>
    <row r="381" spans="1:40" x14ac:dyDescent="0.25">
      <c r="A381" s="43" t="s">
        <v>136</v>
      </c>
      <c r="B381" s="44">
        <v>0</v>
      </c>
      <c r="C381" s="44">
        <v>0</v>
      </c>
      <c r="D381" s="44">
        <v>0</v>
      </c>
      <c r="E381" s="44">
        <v>0</v>
      </c>
      <c r="F381" s="44">
        <v>0</v>
      </c>
      <c r="G381" s="44">
        <v>0</v>
      </c>
      <c r="H381" s="44">
        <v>0</v>
      </c>
      <c r="I381" s="44">
        <v>0</v>
      </c>
      <c r="J381" s="44">
        <v>0</v>
      </c>
      <c r="K381" s="44">
        <v>0</v>
      </c>
      <c r="L381" s="44">
        <v>0</v>
      </c>
      <c r="M381" s="44">
        <v>0</v>
      </c>
      <c r="N381" s="44">
        <v>2020</v>
      </c>
      <c r="O381" s="45">
        <v>377</v>
      </c>
      <c r="Y381" s="13" t="s">
        <v>139</v>
      </c>
      <c r="Z381" s="14">
        <f>_xlfn.IFNA(VLOOKUP($Y381,Raw_data_Bowlers_2021!$A$2:$N$111,Z$2,FALSE),0)</f>
        <v>0</v>
      </c>
      <c r="AA381" s="14">
        <f>_xlfn.IFNA(VLOOKUP($Y381,Raw_data_Bowlers_2021!$A$2:$N$111,AA$2,FALSE),0)</f>
        <v>0</v>
      </c>
      <c r="AB381" s="14">
        <f>_xlfn.IFNA(VLOOKUP($Y381,Raw_data_Bowlers_2021!$A$2:$N$111,AB$2,FALSE),0)</f>
        <v>0</v>
      </c>
      <c r="AC381" s="14">
        <f>_xlfn.IFNA(VLOOKUP($Y381,Raw_data_Bowlers_2021!$A$2:$N$111,AC$2,FALSE),0)</f>
        <v>0</v>
      </c>
      <c r="AD381" s="14">
        <f>_xlfn.IFNA(VLOOKUP($Y381,Raw_data_Bowlers_2021!$A$2:$N$111,AD$2,FALSE),0)</f>
        <v>0</v>
      </c>
      <c r="AE381" s="14">
        <f>_xlfn.IFNA(VLOOKUP($Y381,Raw_data_Bowlers_2021!$A$2:$N$111,AE$2,FALSE),0)</f>
        <v>0</v>
      </c>
      <c r="AF381" s="14">
        <f>_xlfn.IFNA(VLOOKUP($Y381,Raw_data_Bowlers_2021!$A$2:$N$111,AF$2,FALSE),0)</f>
        <v>0</v>
      </c>
      <c r="AG381" s="14">
        <f>_xlfn.IFNA(VLOOKUP($Y381,Raw_data_Bowlers_2021!$A$2:$N$111,AG$2,FALSE),0)</f>
        <v>0</v>
      </c>
      <c r="AH381" s="14">
        <f>_xlfn.IFNA(VLOOKUP($Y381,Raw_data_Bowlers_2021!$A$2:$N$111,AH$2,FALSE),0)</f>
        <v>0</v>
      </c>
      <c r="AI381" s="14">
        <f>_xlfn.IFNA(VLOOKUP($Y381,Raw_data_Bowlers_2021!$A$2:$N$111,AI$2,FALSE),0)</f>
        <v>0</v>
      </c>
      <c r="AJ381" s="14">
        <f>_xlfn.IFNA(VLOOKUP($Y381,Raw_data_Bowlers_2021!$A$2:$N$111,AJ$2,FALSE),0)</f>
        <v>0</v>
      </c>
      <c r="AK381" s="14">
        <f>_xlfn.IFNA(VLOOKUP($Y381,Raw_data_Bowlers_2021!$A$2:$N$111,AK$2,FALSE),0)</f>
        <v>0</v>
      </c>
      <c r="AL381" s="14">
        <f>_xlfn.IFNA(VLOOKUP($Y381,Raw_data_Bowlers_2021!$A$2:$N$111,AL$2,FALSE),0)</f>
        <v>0</v>
      </c>
      <c r="AM381" s="13">
        <v>2020</v>
      </c>
      <c r="AN381" s="14">
        <f t="shared" si="5"/>
        <v>378</v>
      </c>
    </row>
    <row r="382" spans="1:40" x14ac:dyDescent="0.25">
      <c r="A382" s="43" t="s">
        <v>139</v>
      </c>
      <c r="B382" s="44">
        <v>0</v>
      </c>
      <c r="C382" s="44">
        <v>0</v>
      </c>
      <c r="D382" s="44">
        <v>0</v>
      </c>
      <c r="E382" s="44">
        <v>0</v>
      </c>
      <c r="F382" s="44">
        <v>0</v>
      </c>
      <c r="G382" s="44">
        <v>0</v>
      </c>
      <c r="H382" s="44">
        <v>0</v>
      </c>
      <c r="I382" s="44">
        <v>0</v>
      </c>
      <c r="J382" s="44">
        <v>0</v>
      </c>
      <c r="K382" s="44">
        <v>0</v>
      </c>
      <c r="L382" s="44">
        <v>0</v>
      </c>
      <c r="M382" s="44">
        <v>0</v>
      </c>
      <c r="N382" s="44">
        <v>2020</v>
      </c>
      <c r="O382" s="45">
        <v>378</v>
      </c>
      <c r="Y382" s="16" t="s">
        <v>388</v>
      </c>
      <c r="Z382" s="14">
        <f>_xlfn.IFNA(VLOOKUP($Y382,Raw_data_Bowlers_2021!$A$2:$N$111,Z$2,FALSE),0)</f>
        <v>0</v>
      </c>
      <c r="AA382" s="14">
        <f>_xlfn.IFNA(VLOOKUP($Y382,Raw_data_Bowlers_2021!$A$2:$N$111,AA$2,FALSE),0)</f>
        <v>0</v>
      </c>
      <c r="AB382" s="14">
        <f>_xlfn.IFNA(VLOOKUP($Y382,Raw_data_Bowlers_2021!$A$2:$N$111,AB$2,FALSE),0)</f>
        <v>0</v>
      </c>
      <c r="AC382" s="14">
        <f>_xlfn.IFNA(VLOOKUP($Y382,Raw_data_Bowlers_2021!$A$2:$N$111,AC$2,FALSE),0)</f>
        <v>0</v>
      </c>
      <c r="AD382" s="14">
        <f>_xlfn.IFNA(VLOOKUP($Y382,Raw_data_Bowlers_2021!$A$2:$N$111,AD$2,FALSE),0)</f>
        <v>0</v>
      </c>
      <c r="AE382" s="14">
        <f>_xlfn.IFNA(VLOOKUP($Y382,Raw_data_Bowlers_2021!$A$2:$N$111,AE$2,FALSE),0)</f>
        <v>0</v>
      </c>
      <c r="AF382" s="14">
        <f>_xlfn.IFNA(VLOOKUP($Y382,Raw_data_Bowlers_2021!$A$2:$N$111,AF$2,FALSE),0)</f>
        <v>0</v>
      </c>
      <c r="AG382" s="14">
        <f>_xlfn.IFNA(VLOOKUP($Y382,Raw_data_Bowlers_2021!$A$2:$N$111,AG$2,FALSE),0)</f>
        <v>0</v>
      </c>
      <c r="AH382" s="14">
        <f>_xlfn.IFNA(VLOOKUP($Y382,Raw_data_Bowlers_2021!$A$2:$N$111,AH$2,FALSE),0)</f>
        <v>0</v>
      </c>
      <c r="AI382" s="14">
        <f>_xlfn.IFNA(VLOOKUP($Y382,Raw_data_Bowlers_2021!$A$2:$N$111,AI$2,FALSE),0)</f>
        <v>0</v>
      </c>
      <c r="AJ382" s="14">
        <f>_xlfn.IFNA(VLOOKUP($Y382,Raw_data_Bowlers_2021!$A$2:$N$111,AJ$2,FALSE),0)</f>
        <v>0</v>
      </c>
      <c r="AK382" s="14">
        <f>_xlfn.IFNA(VLOOKUP($Y382,Raw_data_Bowlers_2021!$A$2:$N$111,AK$2,FALSE),0)</f>
        <v>0</v>
      </c>
      <c r="AL382" s="14">
        <f>_xlfn.IFNA(VLOOKUP($Y382,Raw_data_Bowlers_2021!$A$2:$N$111,AL$2,FALSE),0)</f>
        <v>0</v>
      </c>
      <c r="AM382" s="16">
        <v>2020</v>
      </c>
      <c r="AN382" s="14">
        <f t="shared" si="5"/>
        <v>379</v>
      </c>
    </row>
    <row r="383" spans="1:40" x14ac:dyDescent="0.25">
      <c r="A383" s="43" t="s">
        <v>388</v>
      </c>
      <c r="B383" s="44">
        <v>0</v>
      </c>
      <c r="C383" s="44">
        <v>0</v>
      </c>
      <c r="D383" s="44">
        <v>0</v>
      </c>
      <c r="E383" s="44">
        <v>0</v>
      </c>
      <c r="F383" s="44">
        <v>0</v>
      </c>
      <c r="G383" s="44">
        <v>0</v>
      </c>
      <c r="H383" s="44">
        <v>0</v>
      </c>
      <c r="I383" s="44">
        <v>0</v>
      </c>
      <c r="J383" s="44">
        <v>0</v>
      </c>
      <c r="K383" s="44">
        <v>0</v>
      </c>
      <c r="L383" s="44">
        <v>0</v>
      </c>
      <c r="M383" s="44">
        <v>0</v>
      </c>
      <c r="N383" s="44">
        <v>2020</v>
      </c>
      <c r="O383" s="45">
        <v>379</v>
      </c>
      <c r="Y383" s="13" t="s">
        <v>146</v>
      </c>
      <c r="Z383" s="14">
        <f>_xlfn.IFNA(VLOOKUP($Y383,Raw_data_Bowlers_2021!$A$2:$N$111,Z$2,FALSE),0)</f>
        <v>0</v>
      </c>
      <c r="AA383" s="14">
        <f>_xlfn.IFNA(VLOOKUP($Y383,Raw_data_Bowlers_2021!$A$2:$N$111,AA$2,FALSE),0)</f>
        <v>0</v>
      </c>
      <c r="AB383" s="14">
        <f>_xlfn.IFNA(VLOOKUP($Y383,Raw_data_Bowlers_2021!$A$2:$N$111,AB$2,FALSE),0)</f>
        <v>0</v>
      </c>
      <c r="AC383" s="14">
        <f>_xlfn.IFNA(VLOOKUP($Y383,Raw_data_Bowlers_2021!$A$2:$N$111,AC$2,FALSE),0)</f>
        <v>0</v>
      </c>
      <c r="AD383" s="14">
        <f>_xlfn.IFNA(VLOOKUP($Y383,Raw_data_Bowlers_2021!$A$2:$N$111,AD$2,FALSE),0)</f>
        <v>0</v>
      </c>
      <c r="AE383" s="14">
        <f>_xlfn.IFNA(VLOOKUP($Y383,Raw_data_Bowlers_2021!$A$2:$N$111,AE$2,FALSE),0)</f>
        <v>0</v>
      </c>
      <c r="AF383" s="14">
        <f>_xlfn.IFNA(VLOOKUP($Y383,Raw_data_Bowlers_2021!$A$2:$N$111,AF$2,FALSE),0)</f>
        <v>0</v>
      </c>
      <c r="AG383" s="14">
        <f>_xlfn.IFNA(VLOOKUP($Y383,Raw_data_Bowlers_2021!$A$2:$N$111,AG$2,FALSE),0)</f>
        <v>0</v>
      </c>
      <c r="AH383" s="14">
        <f>_xlfn.IFNA(VLOOKUP($Y383,Raw_data_Bowlers_2021!$A$2:$N$111,AH$2,FALSE),0)</f>
        <v>0</v>
      </c>
      <c r="AI383" s="14">
        <f>_xlfn.IFNA(VLOOKUP($Y383,Raw_data_Bowlers_2021!$A$2:$N$111,AI$2,FALSE),0)</f>
        <v>0</v>
      </c>
      <c r="AJ383" s="14">
        <f>_xlfn.IFNA(VLOOKUP($Y383,Raw_data_Bowlers_2021!$A$2:$N$111,AJ$2,FALSE),0)</f>
        <v>0</v>
      </c>
      <c r="AK383" s="14">
        <f>_xlfn.IFNA(VLOOKUP($Y383,Raw_data_Bowlers_2021!$A$2:$N$111,AK$2,FALSE),0)</f>
        <v>0</v>
      </c>
      <c r="AL383" s="14">
        <f>_xlfn.IFNA(VLOOKUP($Y383,Raw_data_Bowlers_2021!$A$2:$N$111,AL$2,FALSE),0)</f>
        <v>0</v>
      </c>
      <c r="AM383" s="13">
        <v>2020</v>
      </c>
      <c r="AN383" s="14">
        <f t="shared" si="5"/>
        <v>380</v>
      </c>
    </row>
    <row r="384" spans="1:40" x14ac:dyDescent="0.25">
      <c r="A384" s="43" t="s">
        <v>146</v>
      </c>
      <c r="B384" s="44">
        <v>3</v>
      </c>
      <c r="C384" s="44">
        <v>11</v>
      </c>
      <c r="D384" s="44">
        <v>92</v>
      </c>
      <c r="E384" s="44">
        <v>2</v>
      </c>
      <c r="F384" s="44">
        <v>8.36</v>
      </c>
      <c r="G384" s="44">
        <v>46</v>
      </c>
      <c r="H384" s="44">
        <v>33</v>
      </c>
      <c r="I384" s="44">
        <v>0</v>
      </c>
      <c r="J384" s="44">
        <v>0</v>
      </c>
      <c r="K384" s="44">
        <v>3</v>
      </c>
      <c r="L384" s="44">
        <v>6</v>
      </c>
      <c r="M384" s="44">
        <v>20</v>
      </c>
      <c r="N384" s="44">
        <v>2020</v>
      </c>
      <c r="O384" s="45">
        <v>380</v>
      </c>
      <c r="Y384" s="16" t="s">
        <v>154</v>
      </c>
      <c r="Z384" s="14">
        <f>_xlfn.IFNA(VLOOKUP($Y384,Raw_data_Bowlers_2021!$A$2:$N$111,Z$2,FALSE),0)</f>
        <v>1</v>
      </c>
      <c r="AA384" s="14">
        <f>_xlfn.IFNA(VLOOKUP($Y384,Raw_data_Bowlers_2021!$A$2:$N$111,AA$2,FALSE),0)</f>
        <v>3</v>
      </c>
      <c r="AB384" s="14">
        <f>_xlfn.IFNA(VLOOKUP($Y384,Raw_data_Bowlers_2021!$A$2:$N$111,AB$2,FALSE),0)</f>
        <v>29</v>
      </c>
      <c r="AC384" s="14">
        <f>_xlfn.IFNA(VLOOKUP($Y384,Raw_data_Bowlers_2021!$A$2:$N$111,AC$2,FALSE),0)</f>
        <v>1</v>
      </c>
      <c r="AD384" s="14">
        <f>_xlfn.IFNA(VLOOKUP($Y384,Raw_data_Bowlers_2021!$A$2:$N$111,AD$2,FALSE),0)</f>
        <v>9.67</v>
      </c>
      <c r="AE384" s="14">
        <f>_xlfn.IFNA(VLOOKUP($Y384,Raw_data_Bowlers_2021!$A$2:$N$111,AE$2,FALSE),0)</f>
        <v>29</v>
      </c>
      <c r="AF384" s="14">
        <f>_xlfn.IFNA(VLOOKUP($Y384,Raw_data_Bowlers_2021!$A$2:$N$111,AF$2,FALSE),0)</f>
        <v>18</v>
      </c>
      <c r="AG384" s="14">
        <f>_xlfn.IFNA(VLOOKUP($Y384,Raw_data_Bowlers_2021!$A$2:$N$111,AG$2,FALSE),0)</f>
        <v>0</v>
      </c>
      <c r="AH384" s="14">
        <f>_xlfn.IFNA(VLOOKUP($Y384,Raw_data_Bowlers_2021!$A$2:$N$111,AH$2,FALSE),0)</f>
        <v>0</v>
      </c>
      <c r="AI384" s="14">
        <f>_xlfn.IFNA(VLOOKUP($Y384,Raw_data_Bowlers_2021!$A$2:$N$111,AI$2,FALSE),0)</f>
        <v>47119</v>
      </c>
      <c r="AJ384" s="14">
        <f>_xlfn.IFNA(VLOOKUP($Y384,Raw_data_Bowlers_2021!$A$2:$N$111,AJ$2,FALSE),0)</f>
        <v>5</v>
      </c>
      <c r="AK384" s="14">
        <f>_xlfn.IFNA(VLOOKUP($Y384,Raw_data_Bowlers_2021!$A$2:$N$111,AK$2,FALSE),0)</f>
        <v>0</v>
      </c>
      <c r="AL384" s="14">
        <f>_xlfn.IFNA(VLOOKUP($Y384,Raw_data_Bowlers_2021!$A$2:$N$111,AL$2,FALSE),0)</f>
        <v>5</v>
      </c>
      <c r="AM384" s="16">
        <v>2020</v>
      </c>
      <c r="AN384" s="14">
        <f t="shared" si="5"/>
        <v>381</v>
      </c>
    </row>
    <row r="385" spans="1:40" x14ac:dyDescent="0.25">
      <c r="A385" s="43" t="s">
        <v>154</v>
      </c>
      <c r="B385" s="44">
        <v>0</v>
      </c>
      <c r="C385" s="44">
        <v>0</v>
      </c>
      <c r="D385" s="44">
        <v>0</v>
      </c>
      <c r="E385" s="44">
        <v>0</v>
      </c>
      <c r="F385" s="44">
        <v>0</v>
      </c>
      <c r="G385" s="44">
        <v>0</v>
      </c>
      <c r="H385" s="44">
        <v>0</v>
      </c>
      <c r="I385" s="44">
        <v>0</v>
      </c>
      <c r="J385" s="44">
        <v>0</v>
      </c>
      <c r="K385" s="44">
        <v>0</v>
      </c>
      <c r="L385" s="44">
        <v>0</v>
      </c>
      <c r="M385" s="44">
        <v>0</v>
      </c>
      <c r="N385" s="44">
        <v>2020</v>
      </c>
      <c r="O385" s="45">
        <v>381</v>
      </c>
      <c r="Y385" s="13" t="s">
        <v>60</v>
      </c>
      <c r="Z385" s="14">
        <f>_xlfn.IFNA(VLOOKUP($Y385,Raw_data_Bowlers_2021!$A$2:$N$111,Z$2,FALSE),0)</f>
        <v>0</v>
      </c>
      <c r="AA385" s="14">
        <f>_xlfn.IFNA(VLOOKUP($Y385,Raw_data_Bowlers_2021!$A$2:$N$111,AA$2,FALSE),0)</f>
        <v>0</v>
      </c>
      <c r="AB385" s="14">
        <f>_xlfn.IFNA(VLOOKUP($Y385,Raw_data_Bowlers_2021!$A$2:$N$111,AB$2,FALSE),0)</f>
        <v>0</v>
      </c>
      <c r="AC385" s="14">
        <f>_xlfn.IFNA(VLOOKUP($Y385,Raw_data_Bowlers_2021!$A$2:$N$111,AC$2,FALSE),0)</f>
        <v>0</v>
      </c>
      <c r="AD385" s="14">
        <f>_xlfn.IFNA(VLOOKUP($Y385,Raw_data_Bowlers_2021!$A$2:$N$111,AD$2,FALSE),0)</f>
        <v>0</v>
      </c>
      <c r="AE385" s="14">
        <f>_xlfn.IFNA(VLOOKUP($Y385,Raw_data_Bowlers_2021!$A$2:$N$111,AE$2,FALSE),0)</f>
        <v>0</v>
      </c>
      <c r="AF385" s="14">
        <f>_xlfn.IFNA(VLOOKUP($Y385,Raw_data_Bowlers_2021!$A$2:$N$111,AF$2,FALSE),0)</f>
        <v>0</v>
      </c>
      <c r="AG385" s="14">
        <f>_xlfn.IFNA(VLOOKUP($Y385,Raw_data_Bowlers_2021!$A$2:$N$111,AG$2,FALSE),0)</f>
        <v>0</v>
      </c>
      <c r="AH385" s="14">
        <f>_xlfn.IFNA(VLOOKUP($Y385,Raw_data_Bowlers_2021!$A$2:$N$111,AH$2,FALSE),0)</f>
        <v>0</v>
      </c>
      <c r="AI385" s="14">
        <f>_xlfn.IFNA(VLOOKUP($Y385,Raw_data_Bowlers_2021!$A$2:$N$111,AI$2,FALSE),0)</f>
        <v>0</v>
      </c>
      <c r="AJ385" s="14">
        <f>_xlfn.IFNA(VLOOKUP($Y385,Raw_data_Bowlers_2021!$A$2:$N$111,AJ$2,FALSE),0)</f>
        <v>0</v>
      </c>
      <c r="AK385" s="14">
        <f>_xlfn.IFNA(VLOOKUP($Y385,Raw_data_Bowlers_2021!$A$2:$N$111,AK$2,FALSE),0)</f>
        <v>0</v>
      </c>
      <c r="AL385" s="14">
        <f>_xlfn.IFNA(VLOOKUP($Y385,Raw_data_Bowlers_2021!$A$2:$N$111,AL$2,FALSE),0)</f>
        <v>0</v>
      </c>
      <c r="AM385" s="13">
        <v>2020</v>
      </c>
      <c r="AN385" s="14">
        <f t="shared" si="5"/>
        <v>382</v>
      </c>
    </row>
    <row r="386" spans="1:40" x14ac:dyDescent="0.25">
      <c r="A386" s="43" t="s">
        <v>60</v>
      </c>
      <c r="B386" s="44">
        <v>0</v>
      </c>
      <c r="C386" s="44">
        <v>0</v>
      </c>
      <c r="D386" s="44">
        <v>0</v>
      </c>
      <c r="E386" s="44">
        <v>0</v>
      </c>
      <c r="F386" s="44">
        <v>0</v>
      </c>
      <c r="G386" s="44">
        <v>0</v>
      </c>
      <c r="H386" s="44">
        <v>0</v>
      </c>
      <c r="I386" s="44">
        <v>0</v>
      </c>
      <c r="J386" s="44">
        <v>0</v>
      </c>
      <c r="K386" s="44">
        <v>0</v>
      </c>
      <c r="L386" s="44">
        <v>0</v>
      </c>
      <c r="M386" s="44">
        <v>0</v>
      </c>
      <c r="N386" s="44">
        <v>2020</v>
      </c>
      <c r="O386" s="45">
        <v>382</v>
      </c>
      <c r="Y386" s="16" t="s">
        <v>395</v>
      </c>
      <c r="Z386" s="14">
        <f>_xlfn.IFNA(VLOOKUP($Y386,Raw_data_Bowlers_2021!$A$2:$N$111,Z$2,FALSE),0)</f>
        <v>0</v>
      </c>
      <c r="AA386" s="14">
        <f>_xlfn.IFNA(VLOOKUP($Y386,Raw_data_Bowlers_2021!$A$2:$N$111,AA$2,FALSE),0)</f>
        <v>0</v>
      </c>
      <c r="AB386" s="14">
        <f>_xlfn.IFNA(VLOOKUP($Y386,Raw_data_Bowlers_2021!$A$2:$N$111,AB$2,FALSE),0)</f>
        <v>0</v>
      </c>
      <c r="AC386" s="14">
        <f>_xlfn.IFNA(VLOOKUP($Y386,Raw_data_Bowlers_2021!$A$2:$N$111,AC$2,FALSE),0)</f>
        <v>0</v>
      </c>
      <c r="AD386" s="14">
        <f>_xlfn.IFNA(VLOOKUP($Y386,Raw_data_Bowlers_2021!$A$2:$N$111,AD$2,FALSE),0)</f>
        <v>0</v>
      </c>
      <c r="AE386" s="14">
        <f>_xlfn.IFNA(VLOOKUP($Y386,Raw_data_Bowlers_2021!$A$2:$N$111,AE$2,FALSE),0)</f>
        <v>0</v>
      </c>
      <c r="AF386" s="14">
        <f>_xlfn.IFNA(VLOOKUP($Y386,Raw_data_Bowlers_2021!$A$2:$N$111,AF$2,FALSE),0)</f>
        <v>0</v>
      </c>
      <c r="AG386" s="14">
        <f>_xlfn.IFNA(VLOOKUP($Y386,Raw_data_Bowlers_2021!$A$2:$N$111,AG$2,FALSE),0)</f>
        <v>0</v>
      </c>
      <c r="AH386" s="14">
        <f>_xlfn.IFNA(VLOOKUP($Y386,Raw_data_Bowlers_2021!$A$2:$N$111,AH$2,FALSE),0)</f>
        <v>0</v>
      </c>
      <c r="AI386" s="14">
        <f>_xlfn.IFNA(VLOOKUP($Y386,Raw_data_Bowlers_2021!$A$2:$N$111,AI$2,FALSE),0)</f>
        <v>0</v>
      </c>
      <c r="AJ386" s="14">
        <f>_xlfn.IFNA(VLOOKUP($Y386,Raw_data_Bowlers_2021!$A$2:$N$111,AJ$2,FALSE),0)</f>
        <v>0</v>
      </c>
      <c r="AK386" s="14">
        <f>_xlfn.IFNA(VLOOKUP($Y386,Raw_data_Bowlers_2021!$A$2:$N$111,AK$2,FALSE),0)</f>
        <v>0</v>
      </c>
      <c r="AL386" s="14">
        <f>_xlfn.IFNA(VLOOKUP($Y386,Raw_data_Bowlers_2021!$A$2:$N$111,AL$2,FALSE),0)</f>
        <v>0</v>
      </c>
      <c r="AM386" s="16">
        <v>2020</v>
      </c>
      <c r="AN386" s="14">
        <f t="shared" si="5"/>
        <v>383</v>
      </c>
    </row>
    <row r="387" spans="1:40" x14ac:dyDescent="0.25">
      <c r="A387" s="43" t="s">
        <v>395</v>
      </c>
      <c r="B387" s="44">
        <v>0</v>
      </c>
      <c r="C387" s="44">
        <v>0</v>
      </c>
      <c r="D387" s="44">
        <v>0</v>
      </c>
      <c r="E387" s="44">
        <v>0</v>
      </c>
      <c r="F387" s="44">
        <v>0</v>
      </c>
      <c r="G387" s="44">
        <v>0</v>
      </c>
      <c r="H387" s="44">
        <v>0</v>
      </c>
      <c r="I387" s="44">
        <v>0</v>
      </c>
      <c r="J387" s="44">
        <v>0</v>
      </c>
      <c r="K387" s="44">
        <v>0</v>
      </c>
      <c r="L387" s="44">
        <v>0</v>
      </c>
      <c r="M387" s="44">
        <v>0</v>
      </c>
      <c r="N387" s="44">
        <v>2020</v>
      </c>
      <c r="O387" s="45">
        <v>383</v>
      </c>
      <c r="Y387" s="13" t="s">
        <v>396</v>
      </c>
      <c r="Z387" s="14">
        <f>_xlfn.IFNA(VLOOKUP($Y387,Raw_data_Bowlers_2021!$A$2:$N$111,Z$2,FALSE),0)</f>
        <v>0</v>
      </c>
      <c r="AA387" s="14">
        <f>_xlfn.IFNA(VLOOKUP($Y387,Raw_data_Bowlers_2021!$A$2:$N$111,AA$2,FALSE),0)</f>
        <v>0</v>
      </c>
      <c r="AB387" s="14">
        <f>_xlfn.IFNA(VLOOKUP($Y387,Raw_data_Bowlers_2021!$A$2:$N$111,AB$2,FALSE),0)</f>
        <v>0</v>
      </c>
      <c r="AC387" s="14">
        <f>_xlfn.IFNA(VLOOKUP($Y387,Raw_data_Bowlers_2021!$A$2:$N$111,AC$2,FALSE),0)</f>
        <v>0</v>
      </c>
      <c r="AD387" s="14">
        <f>_xlfn.IFNA(VLOOKUP($Y387,Raw_data_Bowlers_2021!$A$2:$N$111,AD$2,FALSE),0)</f>
        <v>0</v>
      </c>
      <c r="AE387" s="14">
        <f>_xlfn.IFNA(VLOOKUP($Y387,Raw_data_Bowlers_2021!$A$2:$N$111,AE$2,FALSE),0)</f>
        <v>0</v>
      </c>
      <c r="AF387" s="14">
        <f>_xlfn.IFNA(VLOOKUP($Y387,Raw_data_Bowlers_2021!$A$2:$N$111,AF$2,FALSE),0)</f>
        <v>0</v>
      </c>
      <c r="AG387" s="14">
        <f>_xlfn.IFNA(VLOOKUP($Y387,Raw_data_Bowlers_2021!$A$2:$N$111,AG$2,FALSE),0)</f>
        <v>0</v>
      </c>
      <c r="AH387" s="14">
        <f>_xlfn.IFNA(VLOOKUP($Y387,Raw_data_Bowlers_2021!$A$2:$N$111,AH$2,FALSE),0)</f>
        <v>0</v>
      </c>
      <c r="AI387" s="14">
        <f>_xlfn.IFNA(VLOOKUP($Y387,Raw_data_Bowlers_2021!$A$2:$N$111,AI$2,FALSE),0)</f>
        <v>0</v>
      </c>
      <c r="AJ387" s="14">
        <f>_xlfn.IFNA(VLOOKUP($Y387,Raw_data_Bowlers_2021!$A$2:$N$111,AJ$2,FALSE),0)</f>
        <v>0</v>
      </c>
      <c r="AK387" s="14">
        <f>_xlfn.IFNA(VLOOKUP($Y387,Raw_data_Bowlers_2021!$A$2:$N$111,AK$2,FALSE),0)</f>
        <v>0</v>
      </c>
      <c r="AL387" s="14">
        <f>_xlfn.IFNA(VLOOKUP($Y387,Raw_data_Bowlers_2021!$A$2:$N$111,AL$2,FALSE),0)</f>
        <v>0</v>
      </c>
      <c r="AM387" s="13">
        <v>2020</v>
      </c>
      <c r="AN387" s="14">
        <f t="shared" si="5"/>
        <v>384</v>
      </c>
    </row>
    <row r="388" spans="1:40" x14ac:dyDescent="0.25">
      <c r="A388" s="43" t="s">
        <v>396</v>
      </c>
      <c r="B388" s="44">
        <v>0</v>
      </c>
      <c r="C388" s="44">
        <v>0</v>
      </c>
      <c r="D388" s="44">
        <v>0</v>
      </c>
      <c r="E388" s="44">
        <v>0</v>
      </c>
      <c r="F388" s="44">
        <v>0</v>
      </c>
      <c r="G388" s="44">
        <v>0</v>
      </c>
      <c r="H388" s="44">
        <v>0</v>
      </c>
      <c r="I388" s="44">
        <v>0</v>
      </c>
      <c r="J388" s="44">
        <v>0</v>
      </c>
      <c r="K388" s="44">
        <v>0</v>
      </c>
      <c r="L388" s="44">
        <v>0</v>
      </c>
      <c r="M388" s="44">
        <v>0</v>
      </c>
      <c r="N388" s="44">
        <v>2020</v>
      </c>
      <c r="O388" s="45">
        <v>384</v>
      </c>
      <c r="Y388" s="16" t="s">
        <v>397</v>
      </c>
      <c r="Z388" s="14">
        <f>_xlfn.IFNA(VLOOKUP($Y388,Raw_data_Bowlers_2021!$A$2:$N$111,Z$2,FALSE),0)</f>
        <v>0</v>
      </c>
      <c r="AA388" s="14">
        <f>_xlfn.IFNA(VLOOKUP($Y388,Raw_data_Bowlers_2021!$A$2:$N$111,AA$2,FALSE),0)</f>
        <v>0</v>
      </c>
      <c r="AB388" s="14">
        <f>_xlfn.IFNA(VLOOKUP($Y388,Raw_data_Bowlers_2021!$A$2:$N$111,AB$2,FALSE),0)</f>
        <v>0</v>
      </c>
      <c r="AC388" s="14">
        <f>_xlfn.IFNA(VLOOKUP($Y388,Raw_data_Bowlers_2021!$A$2:$N$111,AC$2,FALSE),0)</f>
        <v>0</v>
      </c>
      <c r="AD388" s="14">
        <f>_xlfn.IFNA(VLOOKUP($Y388,Raw_data_Bowlers_2021!$A$2:$N$111,AD$2,FALSE),0)</f>
        <v>0</v>
      </c>
      <c r="AE388" s="14">
        <f>_xlfn.IFNA(VLOOKUP($Y388,Raw_data_Bowlers_2021!$A$2:$N$111,AE$2,FALSE),0)</f>
        <v>0</v>
      </c>
      <c r="AF388" s="14">
        <f>_xlfn.IFNA(VLOOKUP($Y388,Raw_data_Bowlers_2021!$A$2:$N$111,AF$2,FALSE),0)</f>
        <v>0</v>
      </c>
      <c r="AG388" s="14">
        <f>_xlfn.IFNA(VLOOKUP($Y388,Raw_data_Bowlers_2021!$A$2:$N$111,AG$2,FALSE),0)</f>
        <v>0</v>
      </c>
      <c r="AH388" s="14">
        <f>_xlfn.IFNA(VLOOKUP($Y388,Raw_data_Bowlers_2021!$A$2:$N$111,AH$2,FALSE),0)</f>
        <v>0</v>
      </c>
      <c r="AI388" s="14">
        <f>_xlfn.IFNA(VLOOKUP($Y388,Raw_data_Bowlers_2021!$A$2:$N$111,AI$2,FALSE),0)</f>
        <v>0</v>
      </c>
      <c r="AJ388" s="14">
        <f>_xlfn.IFNA(VLOOKUP($Y388,Raw_data_Bowlers_2021!$A$2:$N$111,AJ$2,FALSE),0)</f>
        <v>0</v>
      </c>
      <c r="AK388" s="14">
        <f>_xlfn.IFNA(VLOOKUP($Y388,Raw_data_Bowlers_2021!$A$2:$N$111,AK$2,FALSE),0)</f>
        <v>0</v>
      </c>
      <c r="AL388" s="14">
        <f>_xlfn.IFNA(VLOOKUP($Y388,Raw_data_Bowlers_2021!$A$2:$N$111,AL$2,FALSE),0)</f>
        <v>0</v>
      </c>
      <c r="AM388" s="16">
        <v>2020</v>
      </c>
      <c r="AN388" s="14">
        <f t="shared" si="5"/>
        <v>385</v>
      </c>
    </row>
    <row r="389" spans="1:40" x14ac:dyDescent="0.25">
      <c r="A389" s="43" t="s">
        <v>397</v>
      </c>
      <c r="B389" s="44">
        <v>0</v>
      </c>
      <c r="C389" s="44">
        <v>0</v>
      </c>
      <c r="D389" s="44">
        <v>0</v>
      </c>
      <c r="E389" s="44">
        <v>0</v>
      </c>
      <c r="F389" s="44">
        <v>0</v>
      </c>
      <c r="G389" s="44">
        <v>0</v>
      </c>
      <c r="H389" s="44">
        <v>0</v>
      </c>
      <c r="I389" s="44">
        <v>0</v>
      </c>
      <c r="J389" s="44">
        <v>0</v>
      </c>
      <c r="K389" s="44">
        <v>0</v>
      </c>
      <c r="L389" s="44">
        <v>0</v>
      </c>
      <c r="M389" s="44">
        <v>0</v>
      </c>
      <c r="N389" s="44">
        <v>2020</v>
      </c>
      <c r="O389" s="45">
        <v>385</v>
      </c>
      <c r="Y389" s="13" t="s">
        <v>167</v>
      </c>
      <c r="Z389" s="14">
        <f>_xlfn.IFNA(VLOOKUP($Y389,Raw_data_Bowlers_2021!$A$2:$N$111,Z$2,FALSE),0)</f>
        <v>0</v>
      </c>
      <c r="AA389" s="14">
        <f>_xlfn.IFNA(VLOOKUP($Y389,Raw_data_Bowlers_2021!$A$2:$N$111,AA$2,FALSE),0)</f>
        <v>0</v>
      </c>
      <c r="AB389" s="14">
        <f>_xlfn.IFNA(VLOOKUP($Y389,Raw_data_Bowlers_2021!$A$2:$N$111,AB$2,FALSE),0)</f>
        <v>0</v>
      </c>
      <c r="AC389" s="14">
        <f>_xlfn.IFNA(VLOOKUP($Y389,Raw_data_Bowlers_2021!$A$2:$N$111,AC$2,FALSE),0)</f>
        <v>0</v>
      </c>
      <c r="AD389" s="14">
        <f>_xlfn.IFNA(VLOOKUP($Y389,Raw_data_Bowlers_2021!$A$2:$N$111,AD$2,FALSE),0)</f>
        <v>0</v>
      </c>
      <c r="AE389" s="14">
        <f>_xlfn.IFNA(VLOOKUP($Y389,Raw_data_Bowlers_2021!$A$2:$N$111,AE$2,FALSE),0)</f>
        <v>0</v>
      </c>
      <c r="AF389" s="14">
        <f>_xlfn.IFNA(VLOOKUP($Y389,Raw_data_Bowlers_2021!$A$2:$N$111,AF$2,FALSE),0)</f>
        <v>0</v>
      </c>
      <c r="AG389" s="14">
        <f>_xlfn.IFNA(VLOOKUP($Y389,Raw_data_Bowlers_2021!$A$2:$N$111,AG$2,FALSE),0)</f>
        <v>0</v>
      </c>
      <c r="AH389" s="14">
        <f>_xlfn.IFNA(VLOOKUP($Y389,Raw_data_Bowlers_2021!$A$2:$N$111,AH$2,FALSE),0)</f>
        <v>0</v>
      </c>
      <c r="AI389" s="14">
        <f>_xlfn.IFNA(VLOOKUP($Y389,Raw_data_Bowlers_2021!$A$2:$N$111,AI$2,FALSE),0)</f>
        <v>0</v>
      </c>
      <c r="AJ389" s="14">
        <f>_xlfn.IFNA(VLOOKUP($Y389,Raw_data_Bowlers_2021!$A$2:$N$111,AJ$2,FALSE),0)</f>
        <v>0</v>
      </c>
      <c r="AK389" s="14">
        <f>_xlfn.IFNA(VLOOKUP($Y389,Raw_data_Bowlers_2021!$A$2:$N$111,AK$2,FALSE),0)</f>
        <v>0</v>
      </c>
      <c r="AL389" s="14">
        <f>_xlfn.IFNA(VLOOKUP($Y389,Raw_data_Bowlers_2021!$A$2:$N$111,AL$2,FALSE),0)</f>
        <v>0</v>
      </c>
      <c r="AM389" s="13">
        <v>2020</v>
      </c>
      <c r="AN389" s="14">
        <f t="shared" si="5"/>
        <v>386</v>
      </c>
    </row>
    <row r="390" spans="1:40" x14ac:dyDescent="0.25">
      <c r="A390" s="43" t="s">
        <v>167</v>
      </c>
      <c r="B390" s="44">
        <v>1</v>
      </c>
      <c r="C390" s="44">
        <v>4</v>
      </c>
      <c r="D390" s="44">
        <v>46</v>
      </c>
      <c r="E390" s="44">
        <v>1</v>
      </c>
      <c r="F390" s="44">
        <v>11.5</v>
      </c>
      <c r="G390" s="44">
        <v>46</v>
      </c>
      <c r="H390" s="44">
        <v>24</v>
      </c>
      <c r="I390" s="44">
        <v>0</v>
      </c>
      <c r="J390" s="44">
        <v>0</v>
      </c>
      <c r="K390" s="44">
        <v>6</v>
      </c>
      <c r="L390" s="44">
        <v>1</v>
      </c>
      <c r="M390" s="44">
        <v>5</v>
      </c>
      <c r="N390" s="44">
        <v>2020</v>
      </c>
      <c r="O390" s="45">
        <v>386</v>
      </c>
      <c r="Y390" s="16" t="s">
        <v>103</v>
      </c>
      <c r="Z390" s="14">
        <f>_xlfn.IFNA(VLOOKUP($Y390,Raw_data_Bowlers_2021!$A$2:$N$111,Z$2,FALSE),0)</f>
        <v>3</v>
      </c>
      <c r="AA390" s="14">
        <f>_xlfn.IFNA(VLOOKUP($Y390,Raw_data_Bowlers_2021!$A$2:$N$111,AA$2,FALSE),0)</f>
        <v>11</v>
      </c>
      <c r="AB390" s="14">
        <f>_xlfn.IFNA(VLOOKUP($Y390,Raw_data_Bowlers_2021!$A$2:$N$111,AB$2,FALSE),0)</f>
        <v>90</v>
      </c>
      <c r="AC390" s="14">
        <f>_xlfn.IFNA(VLOOKUP($Y390,Raw_data_Bowlers_2021!$A$2:$N$111,AC$2,FALSE),0)</f>
        <v>1</v>
      </c>
      <c r="AD390" s="14">
        <f>_xlfn.IFNA(VLOOKUP($Y390,Raw_data_Bowlers_2021!$A$2:$N$111,AD$2,FALSE),0)</f>
        <v>8.18</v>
      </c>
      <c r="AE390" s="14">
        <f>_xlfn.IFNA(VLOOKUP($Y390,Raw_data_Bowlers_2021!$A$2:$N$111,AE$2,FALSE),0)</f>
        <v>90</v>
      </c>
      <c r="AF390" s="14">
        <f>_xlfn.IFNA(VLOOKUP($Y390,Raw_data_Bowlers_2021!$A$2:$N$111,AF$2,FALSE),0)</f>
        <v>66</v>
      </c>
      <c r="AG390" s="14">
        <f>_xlfn.IFNA(VLOOKUP($Y390,Raw_data_Bowlers_2021!$A$2:$N$111,AG$2,FALSE),0)</f>
        <v>0</v>
      </c>
      <c r="AH390" s="14">
        <f>_xlfn.IFNA(VLOOKUP($Y390,Raw_data_Bowlers_2021!$A$2:$N$111,AH$2,FALSE),0)</f>
        <v>0</v>
      </c>
      <c r="AI390" s="14">
        <f>_xlfn.IFNA(VLOOKUP($Y390,Raw_data_Bowlers_2021!$A$2:$N$111,AI$2,FALSE),0)</f>
        <v>44562</v>
      </c>
      <c r="AJ390" s="14">
        <f>_xlfn.IFNA(VLOOKUP($Y390,Raw_data_Bowlers_2021!$A$2:$N$111,AJ$2,FALSE),0)</f>
        <v>7</v>
      </c>
      <c r="AK390" s="14">
        <f>_xlfn.IFNA(VLOOKUP($Y390,Raw_data_Bowlers_2021!$A$2:$N$111,AK$2,FALSE),0)</f>
        <v>4</v>
      </c>
      <c r="AL390" s="14">
        <f>_xlfn.IFNA(VLOOKUP($Y390,Raw_data_Bowlers_2021!$A$2:$N$111,AL$2,FALSE),0)</f>
        <v>20</v>
      </c>
      <c r="AM390" s="16">
        <v>2020</v>
      </c>
      <c r="AN390" s="14">
        <f t="shared" ref="AN390:AN453" si="6">AN389+1</f>
        <v>387</v>
      </c>
    </row>
    <row r="391" spans="1:40" x14ac:dyDescent="0.25">
      <c r="A391" s="43" t="s">
        <v>103</v>
      </c>
      <c r="B391" s="44">
        <v>0</v>
      </c>
      <c r="C391" s="44">
        <v>0</v>
      </c>
      <c r="D391" s="44">
        <v>0</v>
      </c>
      <c r="E391" s="44">
        <v>0</v>
      </c>
      <c r="F391" s="44">
        <v>0</v>
      </c>
      <c r="G391" s="44">
        <v>0</v>
      </c>
      <c r="H391" s="44">
        <v>0</v>
      </c>
      <c r="I391" s="44">
        <v>0</v>
      </c>
      <c r="J391" s="44">
        <v>0</v>
      </c>
      <c r="K391" s="44">
        <v>0</v>
      </c>
      <c r="L391" s="44">
        <v>0</v>
      </c>
      <c r="M391" s="44">
        <v>0</v>
      </c>
      <c r="N391" s="44">
        <v>2020</v>
      </c>
      <c r="O391" s="45">
        <v>387</v>
      </c>
      <c r="Y391" s="13" t="s">
        <v>398</v>
      </c>
      <c r="Z391" s="14">
        <f>_xlfn.IFNA(VLOOKUP($Y391,Raw_data_Bowlers_2021!$A$2:$N$111,Z$2,FALSE),0)</f>
        <v>0</v>
      </c>
      <c r="AA391" s="14">
        <f>_xlfn.IFNA(VLOOKUP($Y391,Raw_data_Bowlers_2021!$A$2:$N$111,AA$2,FALSE),0)</f>
        <v>0</v>
      </c>
      <c r="AB391" s="14">
        <f>_xlfn.IFNA(VLOOKUP($Y391,Raw_data_Bowlers_2021!$A$2:$N$111,AB$2,FALSE),0)</f>
        <v>0</v>
      </c>
      <c r="AC391" s="14">
        <f>_xlfn.IFNA(VLOOKUP($Y391,Raw_data_Bowlers_2021!$A$2:$N$111,AC$2,FALSE),0)</f>
        <v>0</v>
      </c>
      <c r="AD391" s="14">
        <f>_xlfn.IFNA(VLOOKUP($Y391,Raw_data_Bowlers_2021!$A$2:$N$111,AD$2,FALSE),0)</f>
        <v>0</v>
      </c>
      <c r="AE391" s="14">
        <f>_xlfn.IFNA(VLOOKUP($Y391,Raw_data_Bowlers_2021!$A$2:$N$111,AE$2,FALSE),0)</f>
        <v>0</v>
      </c>
      <c r="AF391" s="14">
        <f>_xlfn.IFNA(VLOOKUP($Y391,Raw_data_Bowlers_2021!$A$2:$N$111,AF$2,FALSE),0)</f>
        <v>0</v>
      </c>
      <c r="AG391" s="14">
        <f>_xlfn.IFNA(VLOOKUP($Y391,Raw_data_Bowlers_2021!$A$2:$N$111,AG$2,FALSE),0)</f>
        <v>0</v>
      </c>
      <c r="AH391" s="14">
        <f>_xlfn.IFNA(VLOOKUP($Y391,Raw_data_Bowlers_2021!$A$2:$N$111,AH$2,FALSE),0)</f>
        <v>0</v>
      </c>
      <c r="AI391" s="14">
        <f>_xlfn.IFNA(VLOOKUP($Y391,Raw_data_Bowlers_2021!$A$2:$N$111,AI$2,FALSE),0)</f>
        <v>0</v>
      </c>
      <c r="AJ391" s="14">
        <f>_xlfn.IFNA(VLOOKUP($Y391,Raw_data_Bowlers_2021!$A$2:$N$111,AJ$2,FALSE),0)</f>
        <v>0</v>
      </c>
      <c r="AK391" s="14">
        <f>_xlfn.IFNA(VLOOKUP($Y391,Raw_data_Bowlers_2021!$A$2:$N$111,AK$2,FALSE),0)</f>
        <v>0</v>
      </c>
      <c r="AL391" s="14">
        <f>_xlfn.IFNA(VLOOKUP($Y391,Raw_data_Bowlers_2021!$A$2:$N$111,AL$2,FALSE),0)</f>
        <v>0</v>
      </c>
      <c r="AM391" s="13">
        <v>2020</v>
      </c>
      <c r="AN391" s="14">
        <f t="shared" si="6"/>
        <v>388</v>
      </c>
    </row>
    <row r="392" spans="1:40" x14ac:dyDescent="0.25">
      <c r="A392" s="43" t="s">
        <v>398</v>
      </c>
      <c r="B392" s="44">
        <v>0</v>
      </c>
      <c r="C392" s="44">
        <v>0</v>
      </c>
      <c r="D392" s="44">
        <v>0</v>
      </c>
      <c r="E392" s="44">
        <v>0</v>
      </c>
      <c r="F392" s="44">
        <v>0</v>
      </c>
      <c r="G392" s="44">
        <v>0</v>
      </c>
      <c r="H392" s="44">
        <v>0</v>
      </c>
      <c r="I392" s="44">
        <v>0</v>
      </c>
      <c r="J392" s="44">
        <v>0</v>
      </c>
      <c r="K392" s="44">
        <v>0</v>
      </c>
      <c r="L392" s="44">
        <v>0</v>
      </c>
      <c r="M392" s="44">
        <v>0</v>
      </c>
      <c r="N392" s="44">
        <v>2020</v>
      </c>
      <c r="O392" s="45">
        <v>388</v>
      </c>
      <c r="Y392" s="16" t="s">
        <v>182</v>
      </c>
      <c r="Z392" s="14">
        <f>_xlfn.IFNA(VLOOKUP($Y392,Raw_data_Bowlers_2021!$A$2:$N$111,Z$2,FALSE),0)</f>
        <v>8</v>
      </c>
      <c r="AA392" s="14">
        <f>_xlfn.IFNA(VLOOKUP($Y392,Raw_data_Bowlers_2021!$A$2:$N$111,AA$2,FALSE),0)</f>
        <v>30</v>
      </c>
      <c r="AB392" s="14">
        <f>_xlfn.IFNA(VLOOKUP($Y392,Raw_data_Bowlers_2021!$A$2:$N$111,AB$2,FALSE),0)</f>
        <v>247</v>
      </c>
      <c r="AC392" s="14">
        <f>_xlfn.IFNA(VLOOKUP($Y392,Raw_data_Bowlers_2021!$A$2:$N$111,AC$2,FALSE),0)</f>
        <v>7</v>
      </c>
      <c r="AD392" s="14">
        <f>_xlfn.IFNA(VLOOKUP($Y392,Raw_data_Bowlers_2021!$A$2:$N$111,AD$2,FALSE),0)</f>
        <v>8.23</v>
      </c>
      <c r="AE392" s="14">
        <f>_xlfn.IFNA(VLOOKUP($Y392,Raw_data_Bowlers_2021!$A$2:$N$111,AE$2,FALSE),0)</f>
        <v>35.29</v>
      </c>
      <c r="AF392" s="14">
        <f>_xlfn.IFNA(VLOOKUP($Y392,Raw_data_Bowlers_2021!$A$2:$N$111,AF$2,FALSE),0)</f>
        <v>25.71</v>
      </c>
      <c r="AG392" s="14">
        <f>_xlfn.IFNA(VLOOKUP($Y392,Raw_data_Bowlers_2021!$A$2:$N$111,AG$2,FALSE),0)</f>
        <v>0</v>
      </c>
      <c r="AH392" s="14">
        <f>_xlfn.IFNA(VLOOKUP($Y392,Raw_data_Bowlers_2021!$A$2:$N$111,AH$2,FALSE),0)</f>
        <v>0</v>
      </c>
      <c r="AI392" s="14">
        <f>_xlfn.IFNA(VLOOKUP($Y392,Raw_data_Bowlers_2021!$A$2:$N$111,AI$2,FALSE),0)</f>
        <v>11355</v>
      </c>
      <c r="AJ392" s="14">
        <f>_xlfn.IFNA(VLOOKUP($Y392,Raw_data_Bowlers_2021!$A$2:$N$111,AJ$2,FALSE),0)</f>
        <v>26</v>
      </c>
      <c r="AK392" s="14">
        <f>_xlfn.IFNA(VLOOKUP($Y392,Raw_data_Bowlers_2021!$A$2:$N$111,AK$2,FALSE),0)</f>
        <v>9</v>
      </c>
      <c r="AL392" s="14">
        <f>_xlfn.IFNA(VLOOKUP($Y392,Raw_data_Bowlers_2021!$A$2:$N$111,AL$2,FALSE),0)</f>
        <v>70</v>
      </c>
      <c r="AM392" s="16">
        <v>2020</v>
      </c>
      <c r="AN392" s="14">
        <f t="shared" si="6"/>
        <v>389</v>
      </c>
    </row>
    <row r="393" spans="1:40" x14ac:dyDescent="0.25">
      <c r="A393" s="43" t="s">
        <v>182</v>
      </c>
      <c r="B393" s="44">
        <v>1</v>
      </c>
      <c r="C393" s="44">
        <v>4</v>
      </c>
      <c r="D393" s="44">
        <v>64</v>
      </c>
      <c r="E393" s="44">
        <v>2</v>
      </c>
      <c r="F393" s="44">
        <v>16</v>
      </c>
      <c r="G393" s="44">
        <v>32</v>
      </c>
      <c r="H393" s="44">
        <v>12</v>
      </c>
      <c r="I393" s="44">
        <v>0</v>
      </c>
      <c r="J393" s="44">
        <v>0</v>
      </c>
      <c r="K393" s="44">
        <v>9</v>
      </c>
      <c r="L393" s="44">
        <v>3</v>
      </c>
      <c r="M393" s="44">
        <v>6</v>
      </c>
      <c r="N393" s="44">
        <v>2020</v>
      </c>
      <c r="O393" s="45">
        <v>389</v>
      </c>
      <c r="Y393" s="13" t="s">
        <v>189</v>
      </c>
      <c r="Z393" s="14">
        <f>_xlfn.IFNA(VLOOKUP($Y393,Raw_data_Bowlers_2021!$A$2:$N$111,Z$2,FALSE),0)</f>
        <v>0</v>
      </c>
      <c r="AA393" s="14">
        <f>_xlfn.IFNA(VLOOKUP($Y393,Raw_data_Bowlers_2021!$A$2:$N$111,AA$2,FALSE),0)</f>
        <v>0</v>
      </c>
      <c r="AB393" s="14">
        <f>_xlfn.IFNA(VLOOKUP($Y393,Raw_data_Bowlers_2021!$A$2:$N$111,AB$2,FALSE),0)</f>
        <v>0</v>
      </c>
      <c r="AC393" s="14">
        <f>_xlfn.IFNA(VLOOKUP($Y393,Raw_data_Bowlers_2021!$A$2:$N$111,AC$2,FALSE),0)</f>
        <v>0</v>
      </c>
      <c r="AD393" s="14">
        <f>_xlfn.IFNA(VLOOKUP($Y393,Raw_data_Bowlers_2021!$A$2:$N$111,AD$2,FALSE),0)</f>
        <v>0</v>
      </c>
      <c r="AE393" s="14">
        <f>_xlfn.IFNA(VLOOKUP($Y393,Raw_data_Bowlers_2021!$A$2:$N$111,AE$2,FALSE),0)</f>
        <v>0</v>
      </c>
      <c r="AF393" s="14">
        <f>_xlfn.IFNA(VLOOKUP($Y393,Raw_data_Bowlers_2021!$A$2:$N$111,AF$2,FALSE),0)</f>
        <v>0</v>
      </c>
      <c r="AG393" s="14">
        <f>_xlfn.IFNA(VLOOKUP($Y393,Raw_data_Bowlers_2021!$A$2:$N$111,AG$2,FALSE),0)</f>
        <v>0</v>
      </c>
      <c r="AH393" s="14">
        <f>_xlfn.IFNA(VLOOKUP($Y393,Raw_data_Bowlers_2021!$A$2:$N$111,AH$2,FALSE),0)</f>
        <v>0</v>
      </c>
      <c r="AI393" s="14">
        <f>_xlfn.IFNA(VLOOKUP($Y393,Raw_data_Bowlers_2021!$A$2:$N$111,AI$2,FALSE),0)</f>
        <v>0</v>
      </c>
      <c r="AJ393" s="14">
        <f>_xlfn.IFNA(VLOOKUP($Y393,Raw_data_Bowlers_2021!$A$2:$N$111,AJ$2,FALSE),0)</f>
        <v>0</v>
      </c>
      <c r="AK393" s="14">
        <f>_xlfn.IFNA(VLOOKUP($Y393,Raw_data_Bowlers_2021!$A$2:$N$111,AK$2,FALSE),0)</f>
        <v>0</v>
      </c>
      <c r="AL393" s="14">
        <f>_xlfn.IFNA(VLOOKUP($Y393,Raw_data_Bowlers_2021!$A$2:$N$111,AL$2,FALSE),0)</f>
        <v>0</v>
      </c>
      <c r="AM393" s="13">
        <v>2020</v>
      </c>
      <c r="AN393" s="14">
        <f t="shared" si="6"/>
        <v>390</v>
      </c>
    </row>
    <row r="394" spans="1:40" x14ac:dyDescent="0.25">
      <c r="A394" s="43" t="s">
        <v>189</v>
      </c>
      <c r="B394" s="44">
        <v>0</v>
      </c>
      <c r="C394" s="44">
        <v>0</v>
      </c>
      <c r="D394" s="44">
        <v>0</v>
      </c>
      <c r="E394" s="44">
        <v>0</v>
      </c>
      <c r="F394" s="44">
        <v>0</v>
      </c>
      <c r="G394" s="44">
        <v>0</v>
      </c>
      <c r="H394" s="44">
        <v>0</v>
      </c>
      <c r="I394" s="44">
        <v>0</v>
      </c>
      <c r="J394" s="44">
        <v>0</v>
      </c>
      <c r="K394" s="44">
        <v>0</v>
      </c>
      <c r="L394" s="44">
        <v>0</v>
      </c>
      <c r="M394" s="44">
        <v>0</v>
      </c>
      <c r="N394" s="44">
        <v>2020</v>
      </c>
      <c r="O394" s="45">
        <v>390</v>
      </c>
      <c r="Y394" s="16" t="s">
        <v>1</v>
      </c>
      <c r="Z394" s="14">
        <f>_xlfn.IFNA(VLOOKUP($Y394,Raw_data_Bowlers_2021!$A$2:$N$111,Z$2,FALSE),0)</f>
        <v>0</v>
      </c>
      <c r="AA394" s="14">
        <f>_xlfn.IFNA(VLOOKUP($Y394,Raw_data_Bowlers_2021!$A$2:$N$111,AA$2,FALSE),0)</f>
        <v>0</v>
      </c>
      <c r="AB394" s="14">
        <f>_xlfn.IFNA(VLOOKUP($Y394,Raw_data_Bowlers_2021!$A$2:$N$111,AB$2,FALSE),0)</f>
        <v>0</v>
      </c>
      <c r="AC394" s="14">
        <f>_xlfn.IFNA(VLOOKUP($Y394,Raw_data_Bowlers_2021!$A$2:$N$111,AC$2,FALSE),0)</f>
        <v>0</v>
      </c>
      <c r="AD394" s="14">
        <f>_xlfn.IFNA(VLOOKUP($Y394,Raw_data_Bowlers_2021!$A$2:$N$111,AD$2,FALSE),0)</f>
        <v>0</v>
      </c>
      <c r="AE394" s="14">
        <f>_xlfn.IFNA(VLOOKUP($Y394,Raw_data_Bowlers_2021!$A$2:$N$111,AE$2,FALSE),0)</f>
        <v>0</v>
      </c>
      <c r="AF394" s="14">
        <f>_xlfn.IFNA(VLOOKUP($Y394,Raw_data_Bowlers_2021!$A$2:$N$111,AF$2,FALSE),0)</f>
        <v>0</v>
      </c>
      <c r="AG394" s="14">
        <f>_xlfn.IFNA(VLOOKUP($Y394,Raw_data_Bowlers_2021!$A$2:$N$111,AG$2,FALSE),0)</f>
        <v>0</v>
      </c>
      <c r="AH394" s="14">
        <f>_xlfn.IFNA(VLOOKUP($Y394,Raw_data_Bowlers_2021!$A$2:$N$111,AH$2,FALSE),0)</f>
        <v>0</v>
      </c>
      <c r="AI394" s="14">
        <f>_xlfn.IFNA(VLOOKUP($Y394,Raw_data_Bowlers_2021!$A$2:$N$111,AI$2,FALSE),0)</f>
        <v>0</v>
      </c>
      <c r="AJ394" s="14">
        <f>_xlfn.IFNA(VLOOKUP($Y394,Raw_data_Bowlers_2021!$A$2:$N$111,AJ$2,FALSE),0)</f>
        <v>0</v>
      </c>
      <c r="AK394" s="14">
        <f>_xlfn.IFNA(VLOOKUP($Y394,Raw_data_Bowlers_2021!$A$2:$N$111,AK$2,FALSE),0)</f>
        <v>0</v>
      </c>
      <c r="AL394" s="14">
        <f>_xlfn.IFNA(VLOOKUP($Y394,Raw_data_Bowlers_2021!$A$2:$N$111,AL$2,FALSE),0)</f>
        <v>0</v>
      </c>
      <c r="AM394" s="16">
        <v>2019</v>
      </c>
      <c r="AN394" s="14">
        <f t="shared" si="6"/>
        <v>391</v>
      </c>
    </row>
    <row r="395" spans="1:40" x14ac:dyDescent="0.25">
      <c r="A395" s="43" t="s">
        <v>1</v>
      </c>
      <c r="B395" s="44">
        <v>0</v>
      </c>
      <c r="C395" s="44">
        <v>0</v>
      </c>
      <c r="D395" s="44">
        <v>0</v>
      </c>
      <c r="E395" s="44">
        <v>0</v>
      </c>
      <c r="F395" s="44">
        <v>0</v>
      </c>
      <c r="G395" s="44">
        <v>0</v>
      </c>
      <c r="H395" s="44">
        <v>0</v>
      </c>
      <c r="I395" s="44">
        <v>0</v>
      </c>
      <c r="J395" s="44">
        <v>0</v>
      </c>
      <c r="K395" s="44">
        <v>0</v>
      </c>
      <c r="L395" s="44">
        <v>0</v>
      </c>
      <c r="M395" s="44">
        <v>0</v>
      </c>
      <c r="N395" s="44">
        <v>2019</v>
      </c>
      <c r="O395" s="45">
        <v>391</v>
      </c>
      <c r="Y395" s="13" t="s">
        <v>3</v>
      </c>
      <c r="Z395" s="14">
        <f>_xlfn.IFNA(VLOOKUP($Y395,Raw_data_Bowlers_2021!$A$2:$N$111,Z$2,FALSE),0)</f>
        <v>11</v>
      </c>
      <c r="AA395" s="14">
        <f>_xlfn.IFNA(VLOOKUP($Y395,Raw_data_Bowlers_2021!$A$2:$N$111,AA$2,FALSE),0)</f>
        <v>33.4</v>
      </c>
      <c r="AB395" s="14">
        <f>_xlfn.IFNA(VLOOKUP($Y395,Raw_data_Bowlers_2021!$A$2:$N$111,AB$2,FALSE),0)</f>
        <v>263</v>
      </c>
      <c r="AC395" s="14">
        <f>_xlfn.IFNA(VLOOKUP($Y395,Raw_data_Bowlers_2021!$A$2:$N$111,AC$2,FALSE),0)</f>
        <v>14</v>
      </c>
      <c r="AD395" s="14">
        <f>_xlfn.IFNA(VLOOKUP($Y395,Raw_data_Bowlers_2021!$A$2:$N$111,AD$2,FALSE),0)</f>
        <v>7.81</v>
      </c>
      <c r="AE395" s="14">
        <f>_xlfn.IFNA(VLOOKUP($Y395,Raw_data_Bowlers_2021!$A$2:$N$111,AE$2,FALSE),0)</f>
        <v>18.79</v>
      </c>
      <c r="AF395" s="14">
        <f>_xlfn.IFNA(VLOOKUP($Y395,Raw_data_Bowlers_2021!$A$2:$N$111,AF$2,FALSE),0)</f>
        <v>14.43</v>
      </c>
      <c r="AG395" s="14">
        <f>_xlfn.IFNA(VLOOKUP($Y395,Raw_data_Bowlers_2021!$A$2:$N$111,AG$2,FALSE),0)</f>
        <v>0</v>
      </c>
      <c r="AH395" s="14">
        <f>_xlfn.IFNA(VLOOKUP($Y395,Raw_data_Bowlers_2021!$A$2:$N$111,AH$2,FALSE),0)</f>
        <v>0</v>
      </c>
      <c r="AI395" s="14">
        <f>_xlfn.IFNA(VLOOKUP($Y395,Raw_data_Bowlers_2021!$A$2:$N$111,AI$2,FALSE),0)</f>
        <v>45352</v>
      </c>
      <c r="AJ395" s="14">
        <f>_xlfn.IFNA(VLOOKUP($Y395,Raw_data_Bowlers_2021!$A$2:$N$111,AJ$2,FALSE),0)</f>
        <v>15</v>
      </c>
      <c r="AK395" s="14">
        <f>_xlfn.IFNA(VLOOKUP($Y395,Raw_data_Bowlers_2021!$A$2:$N$111,AK$2,FALSE),0)</f>
        <v>11</v>
      </c>
      <c r="AL395" s="14">
        <f>_xlfn.IFNA(VLOOKUP($Y395,Raw_data_Bowlers_2021!$A$2:$N$111,AL$2,FALSE),0)</f>
        <v>73</v>
      </c>
      <c r="AM395" s="13">
        <v>2019</v>
      </c>
      <c r="AN395" s="14">
        <f t="shared" si="6"/>
        <v>392</v>
      </c>
    </row>
    <row r="396" spans="1:40" x14ac:dyDescent="0.25">
      <c r="A396" s="43" t="s">
        <v>3</v>
      </c>
      <c r="B396" s="44">
        <v>12</v>
      </c>
      <c r="C396" s="44">
        <v>41.1</v>
      </c>
      <c r="D396" s="44">
        <v>330</v>
      </c>
      <c r="E396" s="44">
        <v>11</v>
      </c>
      <c r="F396" s="44">
        <v>8.02</v>
      </c>
      <c r="G396" s="44">
        <v>30</v>
      </c>
      <c r="H396" s="44">
        <v>22.45</v>
      </c>
      <c r="I396" s="44">
        <v>0</v>
      </c>
      <c r="J396" s="44">
        <v>0</v>
      </c>
      <c r="K396" s="44">
        <v>29</v>
      </c>
      <c r="L396" s="44">
        <v>6</v>
      </c>
      <c r="M396" s="44">
        <v>74</v>
      </c>
      <c r="N396" s="44">
        <v>2019</v>
      </c>
      <c r="O396" s="45">
        <v>392</v>
      </c>
      <c r="Y396" s="16" t="s">
        <v>4</v>
      </c>
      <c r="Z396" s="14">
        <f>_xlfn.IFNA(VLOOKUP($Y396,Raw_data_Bowlers_2021!$A$2:$N$111,Z$2,FALSE),0)</f>
        <v>15</v>
      </c>
      <c r="AA396" s="14">
        <f>_xlfn.IFNA(VLOOKUP($Y396,Raw_data_Bowlers_2021!$A$2:$N$111,AA$2,FALSE),0)</f>
        <v>54</v>
      </c>
      <c r="AB396" s="14">
        <f>_xlfn.IFNA(VLOOKUP($Y396,Raw_data_Bowlers_2021!$A$2:$N$111,AB$2,FALSE),0)</f>
        <v>451</v>
      </c>
      <c r="AC396" s="14">
        <f>_xlfn.IFNA(VLOOKUP($Y396,Raw_data_Bowlers_2021!$A$2:$N$111,AC$2,FALSE),0)</f>
        <v>14</v>
      </c>
      <c r="AD396" s="14">
        <f>_xlfn.IFNA(VLOOKUP($Y396,Raw_data_Bowlers_2021!$A$2:$N$111,AD$2,FALSE),0)</f>
        <v>8.35</v>
      </c>
      <c r="AE396" s="14">
        <f>_xlfn.IFNA(VLOOKUP($Y396,Raw_data_Bowlers_2021!$A$2:$N$111,AE$2,FALSE),0)</f>
        <v>32.21</v>
      </c>
      <c r="AF396" s="14">
        <f>_xlfn.IFNA(VLOOKUP($Y396,Raw_data_Bowlers_2021!$A$2:$N$111,AF$2,FALSE),0)</f>
        <v>23.14</v>
      </c>
      <c r="AG396" s="14">
        <f>_xlfn.IFNA(VLOOKUP($Y396,Raw_data_Bowlers_2021!$A$2:$N$111,AG$2,FALSE),0)</f>
        <v>2</v>
      </c>
      <c r="AH396" s="14">
        <f>_xlfn.IFNA(VLOOKUP($Y396,Raw_data_Bowlers_2021!$A$2:$N$111,AH$2,FALSE),0)</f>
        <v>0</v>
      </c>
      <c r="AI396" s="14">
        <f>_xlfn.IFNA(VLOOKUP($Y396,Raw_data_Bowlers_2021!$A$2:$N$111,AI$2,FALSE),0)</f>
        <v>41365</v>
      </c>
      <c r="AJ396" s="14">
        <f>_xlfn.IFNA(VLOOKUP($Y396,Raw_data_Bowlers_2021!$A$2:$N$111,AJ$2,FALSE),0)</f>
        <v>56</v>
      </c>
      <c r="AK396" s="14">
        <f>_xlfn.IFNA(VLOOKUP($Y396,Raw_data_Bowlers_2021!$A$2:$N$111,AK$2,FALSE),0)</f>
        <v>13</v>
      </c>
      <c r="AL396" s="14">
        <f>_xlfn.IFNA(VLOOKUP($Y396,Raw_data_Bowlers_2021!$A$2:$N$111,AL$2,FALSE),0)</f>
        <v>132</v>
      </c>
      <c r="AM396" s="16">
        <v>2019</v>
      </c>
      <c r="AN396" s="14">
        <f t="shared" si="6"/>
        <v>393</v>
      </c>
    </row>
    <row r="397" spans="1:40" x14ac:dyDescent="0.25">
      <c r="A397" s="43" t="s">
        <v>4</v>
      </c>
      <c r="B397" s="44">
        <v>17</v>
      </c>
      <c r="C397" s="44">
        <v>64.3</v>
      </c>
      <c r="D397" s="44">
        <v>482</v>
      </c>
      <c r="E397" s="44">
        <v>22</v>
      </c>
      <c r="F397" s="44">
        <v>7.47</v>
      </c>
      <c r="G397" s="44">
        <v>21.91</v>
      </c>
      <c r="H397" s="44">
        <v>17.59</v>
      </c>
      <c r="I397" s="44">
        <v>0</v>
      </c>
      <c r="J397" s="44">
        <v>0</v>
      </c>
      <c r="K397" s="44">
        <v>60</v>
      </c>
      <c r="L397" s="44">
        <v>12</v>
      </c>
      <c r="M397" s="44">
        <v>191</v>
      </c>
      <c r="N397" s="44">
        <v>2019</v>
      </c>
      <c r="O397" s="45">
        <v>393</v>
      </c>
      <c r="Y397" s="13" t="s">
        <v>401</v>
      </c>
      <c r="Z397" s="14">
        <f>_xlfn.IFNA(VLOOKUP($Y397,Raw_data_Bowlers_2021!$A$2:$N$111,Z$2,FALSE),0)</f>
        <v>0</v>
      </c>
      <c r="AA397" s="14">
        <f>_xlfn.IFNA(VLOOKUP($Y397,Raw_data_Bowlers_2021!$A$2:$N$111,AA$2,FALSE),0)</f>
        <v>0</v>
      </c>
      <c r="AB397" s="14">
        <f>_xlfn.IFNA(VLOOKUP($Y397,Raw_data_Bowlers_2021!$A$2:$N$111,AB$2,FALSE),0)</f>
        <v>0</v>
      </c>
      <c r="AC397" s="14">
        <f>_xlfn.IFNA(VLOOKUP($Y397,Raw_data_Bowlers_2021!$A$2:$N$111,AC$2,FALSE),0)</f>
        <v>0</v>
      </c>
      <c r="AD397" s="14">
        <f>_xlfn.IFNA(VLOOKUP($Y397,Raw_data_Bowlers_2021!$A$2:$N$111,AD$2,FALSE),0)</f>
        <v>0</v>
      </c>
      <c r="AE397" s="14">
        <f>_xlfn.IFNA(VLOOKUP($Y397,Raw_data_Bowlers_2021!$A$2:$N$111,AE$2,FALSE),0)</f>
        <v>0</v>
      </c>
      <c r="AF397" s="14">
        <f>_xlfn.IFNA(VLOOKUP($Y397,Raw_data_Bowlers_2021!$A$2:$N$111,AF$2,FALSE),0)</f>
        <v>0</v>
      </c>
      <c r="AG397" s="14">
        <f>_xlfn.IFNA(VLOOKUP($Y397,Raw_data_Bowlers_2021!$A$2:$N$111,AG$2,FALSE),0)</f>
        <v>0</v>
      </c>
      <c r="AH397" s="14">
        <f>_xlfn.IFNA(VLOOKUP($Y397,Raw_data_Bowlers_2021!$A$2:$N$111,AH$2,FALSE),0)</f>
        <v>0</v>
      </c>
      <c r="AI397" s="14">
        <f>_xlfn.IFNA(VLOOKUP($Y397,Raw_data_Bowlers_2021!$A$2:$N$111,AI$2,FALSE),0)</f>
        <v>0</v>
      </c>
      <c r="AJ397" s="14">
        <f>_xlfn.IFNA(VLOOKUP($Y397,Raw_data_Bowlers_2021!$A$2:$N$111,AJ$2,FALSE),0)</f>
        <v>0</v>
      </c>
      <c r="AK397" s="14">
        <f>_xlfn.IFNA(VLOOKUP($Y397,Raw_data_Bowlers_2021!$A$2:$N$111,AK$2,FALSE),0)</f>
        <v>0</v>
      </c>
      <c r="AL397" s="14">
        <f>_xlfn.IFNA(VLOOKUP($Y397,Raw_data_Bowlers_2021!$A$2:$N$111,AL$2,FALSE),0)</f>
        <v>0</v>
      </c>
      <c r="AM397" s="13">
        <v>2019</v>
      </c>
      <c r="AN397" s="14">
        <f t="shared" si="6"/>
        <v>394</v>
      </c>
    </row>
    <row r="398" spans="1:40" x14ac:dyDescent="0.25">
      <c r="A398" s="43" t="s">
        <v>401</v>
      </c>
      <c r="B398" s="44">
        <v>0</v>
      </c>
      <c r="C398" s="44">
        <v>0</v>
      </c>
      <c r="D398" s="44">
        <v>0</v>
      </c>
      <c r="E398" s="44">
        <v>0</v>
      </c>
      <c r="F398" s="44">
        <v>0</v>
      </c>
      <c r="G398" s="44">
        <v>0</v>
      </c>
      <c r="H398" s="44">
        <v>0</v>
      </c>
      <c r="I398" s="44">
        <v>0</v>
      </c>
      <c r="J398" s="44">
        <v>0</v>
      </c>
      <c r="K398" s="44">
        <v>0</v>
      </c>
      <c r="L398" s="44">
        <v>0</v>
      </c>
      <c r="M398" s="44">
        <v>0</v>
      </c>
      <c r="N398" s="44">
        <v>2019</v>
      </c>
      <c r="O398" s="45">
        <v>394</v>
      </c>
      <c r="Y398" s="16" t="s">
        <v>5</v>
      </c>
      <c r="Z398" s="14">
        <f>_xlfn.IFNA(VLOOKUP($Y398,Raw_data_Bowlers_2021!$A$2:$N$111,Z$2,FALSE),0)</f>
        <v>0</v>
      </c>
      <c r="AA398" s="14">
        <f>_xlfn.IFNA(VLOOKUP($Y398,Raw_data_Bowlers_2021!$A$2:$N$111,AA$2,FALSE),0)</f>
        <v>0</v>
      </c>
      <c r="AB398" s="14">
        <f>_xlfn.IFNA(VLOOKUP($Y398,Raw_data_Bowlers_2021!$A$2:$N$111,AB$2,FALSE),0)</f>
        <v>0</v>
      </c>
      <c r="AC398" s="14">
        <f>_xlfn.IFNA(VLOOKUP($Y398,Raw_data_Bowlers_2021!$A$2:$N$111,AC$2,FALSE),0)</f>
        <v>0</v>
      </c>
      <c r="AD398" s="14">
        <f>_xlfn.IFNA(VLOOKUP($Y398,Raw_data_Bowlers_2021!$A$2:$N$111,AD$2,FALSE),0)</f>
        <v>0</v>
      </c>
      <c r="AE398" s="14">
        <f>_xlfn.IFNA(VLOOKUP($Y398,Raw_data_Bowlers_2021!$A$2:$N$111,AE$2,FALSE),0)</f>
        <v>0</v>
      </c>
      <c r="AF398" s="14">
        <f>_xlfn.IFNA(VLOOKUP($Y398,Raw_data_Bowlers_2021!$A$2:$N$111,AF$2,FALSE),0)</f>
        <v>0</v>
      </c>
      <c r="AG398" s="14">
        <f>_xlfn.IFNA(VLOOKUP($Y398,Raw_data_Bowlers_2021!$A$2:$N$111,AG$2,FALSE),0)</f>
        <v>0</v>
      </c>
      <c r="AH398" s="14">
        <f>_xlfn.IFNA(VLOOKUP($Y398,Raw_data_Bowlers_2021!$A$2:$N$111,AH$2,FALSE),0)</f>
        <v>0</v>
      </c>
      <c r="AI398" s="14">
        <f>_xlfn.IFNA(VLOOKUP($Y398,Raw_data_Bowlers_2021!$A$2:$N$111,AI$2,FALSE),0)</f>
        <v>0</v>
      </c>
      <c r="AJ398" s="14">
        <f>_xlfn.IFNA(VLOOKUP($Y398,Raw_data_Bowlers_2021!$A$2:$N$111,AJ$2,FALSE),0)</f>
        <v>0</v>
      </c>
      <c r="AK398" s="14">
        <f>_xlfn.IFNA(VLOOKUP($Y398,Raw_data_Bowlers_2021!$A$2:$N$111,AK$2,FALSE),0)</f>
        <v>0</v>
      </c>
      <c r="AL398" s="14">
        <f>_xlfn.IFNA(VLOOKUP($Y398,Raw_data_Bowlers_2021!$A$2:$N$111,AL$2,FALSE),0)</f>
        <v>0</v>
      </c>
      <c r="AM398" s="16">
        <v>2019</v>
      </c>
      <c r="AN398" s="14">
        <f t="shared" si="6"/>
        <v>395</v>
      </c>
    </row>
    <row r="399" spans="1:40" x14ac:dyDescent="0.25">
      <c r="A399" s="43" t="s">
        <v>5</v>
      </c>
      <c r="B399" s="44">
        <v>0</v>
      </c>
      <c r="C399" s="44">
        <v>0</v>
      </c>
      <c r="D399" s="44">
        <v>0</v>
      </c>
      <c r="E399" s="44">
        <v>0</v>
      </c>
      <c r="F399" s="44">
        <v>0</v>
      </c>
      <c r="G399" s="44">
        <v>0</v>
      </c>
      <c r="H399" s="44">
        <v>0</v>
      </c>
      <c r="I399" s="44">
        <v>0</v>
      </c>
      <c r="J399" s="44">
        <v>0</v>
      </c>
      <c r="K399" s="44">
        <v>0</v>
      </c>
      <c r="L399" s="44">
        <v>0</v>
      </c>
      <c r="M399" s="44">
        <v>0</v>
      </c>
      <c r="N399" s="44">
        <v>2019</v>
      </c>
      <c r="O399" s="45">
        <v>395</v>
      </c>
      <c r="Y399" s="13" t="s">
        <v>52</v>
      </c>
      <c r="Z399" s="14">
        <f>_xlfn.IFNA(VLOOKUP($Y399,Raw_data_Bowlers_2021!$A$2:$N$111,Z$2,FALSE),0)</f>
        <v>3</v>
      </c>
      <c r="AA399" s="14">
        <f>_xlfn.IFNA(VLOOKUP($Y399,Raw_data_Bowlers_2021!$A$2:$N$111,AA$2,FALSE),0)</f>
        <v>7</v>
      </c>
      <c r="AB399" s="14">
        <f>_xlfn.IFNA(VLOOKUP($Y399,Raw_data_Bowlers_2021!$A$2:$N$111,AB$2,FALSE),0)</f>
        <v>63</v>
      </c>
      <c r="AC399" s="14">
        <f>_xlfn.IFNA(VLOOKUP($Y399,Raw_data_Bowlers_2021!$A$2:$N$111,AC$2,FALSE),0)</f>
        <v>0</v>
      </c>
      <c r="AD399" s="14">
        <f>_xlfn.IFNA(VLOOKUP($Y399,Raw_data_Bowlers_2021!$A$2:$N$111,AD$2,FALSE),0)</f>
        <v>9</v>
      </c>
      <c r="AE399" s="14">
        <f>_xlfn.IFNA(VLOOKUP($Y399,Raw_data_Bowlers_2021!$A$2:$N$111,AE$2,FALSE),0)</f>
        <v>0</v>
      </c>
      <c r="AF399" s="14">
        <f>_xlfn.IFNA(VLOOKUP($Y399,Raw_data_Bowlers_2021!$A$2:$N$111,AF$2,FALSE),0)</f>
        <v>0</v>
      </c>
      <c r="AG399" s="14">
        <f>_xlfn.IFNA(VLOOKUP($Y399,Raw_data_Bowlers_2021!$A$2:$N$111,AG$2,FALSE),0)</f>
        <v>0</v>
      </c>
      <c r="AH399" s="14">
        <f>_xlfn.IFNA(VLOOKUP($Y399,Raw_data_Bowlers_2021!$A$2:$N$111,AH$2,FALSE),0)</f>
        <v>0</v>
      </c>
      <c r="AI399" s="14" t="str">
        <f>_xlfn.IFNA(VLOOKUP($Y399,Raw_data_Bowlers_2021!$A$2:$N$111,AI$2,FALSE),0)</f>
        <v>0/8</v>
      </c>
      <c r="AJ399" s="14">
        <f>_xlfn.IFNA(VLOOKUP($Y399,Raw_data_Bowlers_2021!$A$2:$N$111,AJ$2,FALSE),0)</f>
        <v>7</v>
      </c>
      <c r="AK399" s="14">
        <f>_xlfn.IFNA(VLOOKUP($Y399,Raw_data_Bowlers_2021!$A$2:$N$111,AK$2,FALSE),0)</f>
        <v>3</v>
      </c>
      <c r="AL399" s="14">
        <f>_xlfn.IFNA(VLOOKUP($Y399,Raw_data_Bowlers_2021!$A$2:$N$111,AL$2,FALSE),0)</f>
        <v>20</v>
      </c>
      <c r="AM399" s="13">
        <v>2019</v>
      </c>
      <c r="AN399" s="14">
        <f t="shared" si="6"/>
        <v>396</v>
      </c>
    </row>
    <row r="400" spans="1:40" x14ac:dyDescent="0.25">
      <c r="A400" s="43" t="s">
        <v>52</v>
      </c>
      <c r="B400" s="44">
        <v>11</v>
      </c>
      <c r="C400" s="44">
        <v>44</v>
      </c>
      <c r="D400" s="44">
        <v>312</v>
      </c>
      <c r="E400" s="44">
        <v>16</v>
      </c>
      <c r="F400" s="44">
        <v>7.09</v>
      </c>
      <c r="G400" s="44">
        <v>19.5</v>
      </c>
      <c r="H400" s="44">
        <v>16.5</v>
      </c>
      <c r="I400" s="44">
        <v>0</v>
      </c>
      <c r="J400" s="44">
        <v>0</v>
      </c>
      <c r="K400" s="44">
        <v>21</v>
      </c>
      <c r="L400" s="44">
        <v>15</v>
      </c>
      <c r="M400" s="44">
        <v>117</v>
      </c>
      <c r="N400" s="44">
        <v>2019</v>
      </c>
      <c r="O400" s="45">
        <v>396</v>
      </c>
      <c r="Y400" s="16" t="s">
        <v>6</v>
      </c>
      <c r="Z400" s="14">
        <f>_xlfn.IFNA(VLOOKUP($Y400,Raw_data_Bowlers_2021!$A$2:$N$111,Z$2,FALSE),0)</f>
        <v>1</v>
      </c>
      <c r="AA400" s="14">
        <f>_xlfn.IFNA(VLOOKUP($Y400,Raw_data_Bowlers_2021!$A$2:$N$111,AA$2,FALSE),0)</f>
        <v>4</v>
      </c>
      <c r="AB400" s="14">
        <f>_xlfn.IFNA(VLOOKUP($Y400,Raw_data_Bowlers_2021!$A$2:$N$111,AB$2,FALSE),0)</f>
        <v>16</v>
      </c>
      <c r="AC400" s="14">
        <f>_xlfn.IFNA(VLOOKUP($Y400,Raw_data_Bowlers_2021!$A$2:$N$111,AC$2,FALSE),0)</f>
        <v>2</v>
      </c>
      <c r="AD400" s="14">
        <f>_xlfn.IFNA(VLOOKUP($Y400,Raw_data_Bowlers_2021!$A$2:$N$111,AD$2,FALSE),0)</f>
        <v>4</v>
      </c>
      <c r="AE400" s="14">
        <f>_xlfn.IFNA(VLOOKUP($Y400,Raw_data_Bowlers_2021!$A$2:$N$111,AE$2,FALSE),0)</f>
        <v>8</v>
      </c>
      <c r="AF400" s="14">
        <f>_xlfn.IFNA(VLOOKUP($Y400,Raw_data_Bowlers_2021!$A$2:$N$111,AF$2,FALSE),0)</f>
        <v>12</v>
      </c>
      <c r="AG400" s="14">
        <f>_xlfn.IFNA(VLOOKUP($Y400,Raw_data_Bowlers_2021!$A$2:$N$111,AG$2,FALSE),0)</f>
        <v>0</v>
      </c>
      <c r="AH400" s="14">
        <f>_xlfn.IFNA(VLOOKUP($Y400,Raw_data_Bowlers_2021!$A$2:$N$111,AH$2,FALSE),0)</f>
        <v>0</v>
      </c>
      <c r="AI400" s="14">
        <f>_xlfn.IFNA(VLOOKUP($Y400,Raw_data_Bowlers_2021!$A$2:$N$111,AI$2,FALSE),0)</f>
        <v>42401</v>
      </c>
      <c r="AJ400" s="14">
        <f>_xlfn.IFNA(VLOOKUP($Y400,Raw_data_Bowlers_2021!$A$2:$N$111,AJ$2,FALSE),0)</f>
        <v>1</v>
      </c>
      <c r="AK400" s="14">
        <f>_xlfn.IFNA(VLOOKUP($Y400,Raw_data_Bowlers_2021!$A$2:$N$111,AK$2,FALSE),0)</f>
        <v>0</v>
      </c>
      <c r="AL400" s="14">
        <f>_xlfn.IFNA(VLOOKUP($Y400,Raw_data_Bowlers_2021!$A$2:$N$111,AL$2,FALSE),0)</f>
        <v>14</v>
      </c>
      <c r="AM400" s="16">
        <v>2019</v>
      </c>
      <c r="AN400" s="14">
        <f t="shared" si="6"/>
        <v>397</v>
      </c>
    </row>
    <row r="401" spans="1:40" x14ac:dyDescent="0.25">
      <c r="A401" s="43" t="s">
        <v>6</v>
      </c>
      <c r="B401" s="44">
        <v>17</v>
      </c>
      <c r="C401" s="44">
        <v>64.2</v>
      </c>
      <c r="D401" s="44">
        <v>431</v>
      </c>
      <c r="E401" s="44">
        <v>26</v>
      </c>
      <c r="F401" s="44">
        <v>6.7</v>
      </c>
      <c r="G401" s="44">
        <v>16.579999999999998</v>
      </c>
      <c r="H401" s="44">
        <v>14.85</v>
      </c>
      <c r="I401" s="44">
        <v>2</v>
      </c>
      <c r="J401" s="44">
        <v>0</v>
      </c>
      <c r="K401" s="44">
        <v>27</v>
      </c>
      <c r="L401" s="44">
        <v>18</v>
      </c>
      <c r="M401" s="44">
        <v>149</v>
      </c>
      <c r="N401" s="44">
        <v>2019</v>
      </c>
      <c r="O401" s="45">
        <v>397</v>
      </c>
      <c r="Y401" s="13" t="s">
        <v>10</v>
      </c>
      <c r="Z401" s="14">
        <f>_xlfn.IFNA(VLOOKUP($Y401,Raw_data_Bowlers_2021!$A$2:$N$111,Z$2,FALSE),0)</f>
        <v>1</v>
      </c>
      <c r="AA401" s="14">
        <f>_xlfn.IFNA(VLOOKUP($Y401,Raw_data_Bowlers_2021!$A$2:$N$111,AA$2,FALSE),0)</f>
        <v>2.1</v>
      </c>
      <c r="AB401" s="14">
        <f>_xlfn.IFNA(VLOOKUP($Y401,Raw_data_Bowlers_2021!$A$2:$N$111,AB$2,FALSE),0)</f>
        <v>18</v>
      </c>
      <c r="AC401" s="14">
        <f>_xlfn.IFNA(VLOOKUP($Y401,Raw_data_Bowlers_2021!$A$2:$N$111,AC$2,FALSE),0)</f>
        <v>1</v>
      </c>
      <c r="AD401" s="14">
        <f>_xlfn.IFNA(VLOOKUP($Y401,Raw_data_Bowlers_2021!$A$2:$N$111,AD$2,FALSE),0)</f>
        <v>8.31</v>
      </c>
      <c r="AE401" s="14">
        <f>_xlfn.IFNA(VLOOKUP($Y401,Raw_data_Bowlers_2021!$A$2:$N$111,AE$2,FALSE),0)</f>
        <v>18</v>
      </c>
      <c r="AF401" s="14">
        <f>_xlfn.IFNA(VLOOKUP($Y401,Raw_data_Bowlers_2021!$A$2:$N$111,AF$2,FALSE),0)</f>
        <v>13</v>
      </c>
      <c r="AG401" s="14">
        <f>_xlfn.IFNA(VLOOKUP($Y401,Raw_data_Bowlers_2021!$A$2:$N$111,AG$2,FALSE),0)</f>
        <v>0</v>
      </c>
      <c r="AH401" s="14">
        <f>_xlfn.IFNA(VLOOKUP($Y401,Raw_data_Bowlers_2021!$A$2:$N$111,AH$2,FALSE),0)</f>
        <v>0</v>
      </c>
      <c r="AI401" s="14">
        <f>_xlfn.IFNA(VLOOKUP($Y401,Raw_data_Bowlers_2021!$A$2:$N$111,AI$2,FALSE),0)</f>
        <v>43101</v>
      </c>
      <c r="AJ401" s="14">
        <f>_xlfn.IFNA(VLOOKUP($Y401,Raw_data_Bowlers_2021!$A$2:$N$111,AJ$2,FALSE),0)</f>
        <v>1</v>
      </c>
      <c r="AK401" s="14">
        <f>_xlfn.IFNA(VLOOKUP($Y401,Raw_data_Bowlers_2021!$A$2:$N$111,AK$2,FALSE),0)</f>
        <v>0</v>
      </c>
      <c r="AL401" s="14">
        <f>_xlfn.IFNA(VLOOKUP($Y401,Raw_data_Bowlers_2021!$A$2:$N$111,AL$2,FALSE),0)</f>
        <v>2</v>
      </c>
      <c r="AM401" s="13">
        <v>2019</v>
      </c>
      <c r="AN401" s="14">
        <f t="shared" si="6"/>
        <v>398</v>
      </c>
    </row>
    <row r="402" spans="1:40" x14ac:dyDescent="0.25">
      <c r="A402" s="43" t="s">
        <v>10</v>
      </c>
      <c r="B402" s="44">
        <v>0</v>
      </c>
      <c r="C402" s="44">
        <v>0</v>
      </c>
      <c r="D402" s="44">
        <v>0</v>
      </c>
      <c r="E402" s="44">
        <v>0</v>
      </c>
      <c r="F402" s="44">
        <v>0</v>
      </c>
      <c r="G402" s="44">
        <v>0</v>
      </c>
      <c r="H402" s="44">
        <v>0</v>
      </c>
      <c r="I402" s="44">
        <v>0</v>
      </c>
      <c r="J402" s="44">
        <v>0</v>
      </c>
      <c r="K402" s="44">
        <v>0</v>
      </c>
      <c r="L402" s="44">
        <v>0</v>
      </c>
      <c r="M402" s="44">
        <v>0</v>
      </c>
      <c r="N402" s="44">
        <v>2019</v>
      </c>
      <c r="O402" s="45">
        <v>398</v>
      </c>
      <c r="Y402" s="16" t="s">
        <v>174</v>
      </c>
      <c r="Z402" s="14">
        <f>_xlfn.IFNA(VLOOKUP($Y402,Raw_data_Bowlers_2021!$A$2:$N$111,Z$2,FALSE),0)</f>
        <v>0</v>
      </c>
      <c r="AA402" s="14">
        <f>_xlfn.IFNA(VLOOKUP($Y402,Raw_data_Bowlers_2021!$A$2:$N$111,AA$2,FALSE),0)</f>
        <v>0</v>
      </c>
      <c r="AB402" s="14">
        <f>_xlfn.IFNA(VLOOKUP($Y402,Raw_data_Bowlers_2021!$A$2:$N$111,AB$2,FALSE),0)</f>
        <v>0</v>
      </c>
      <c r="AC402" s="14">
        <f>_xlfn.IFNA(VLOOKUP($Y402,Raw_data_Bowlers_2021!$A$2:$N$111,AC$2,FALSE),0)</f>
        <v>0</v>
      </c>
      <c r="AD402" s="14">
        <f>_xlfn.IFNA(VLOOKUP($Y402,Raw_data_Bowlers_2021!$A$2:$N$111,AD$2,FALSE),0)</f>
        <v>0</v>
      </c>
      <c r="AE402" s="14">
        <f>_xlfn.IFNA(VLOOKUP($Y402,Raw_data_Bowlers_2021!$A$2:$N$111,AE$2,FALSE),0)</f>
        <v>0</v>
      </c>
      <c r="AF402" s="14">
        <f>_xlfn.IFNA(VLOOKUP($Y402,Raw_data_Bowlers_2021!$A$2:$N$111,AF$2,FALSE),0)</f>
        <v>0</v>
      </c>
      <c r="AG402" s="14">
        <f>_xlfn.IFNA(VLOOKUP($Y402,Raw_data_Bowlers_2021!$A$2:$N$111,AG$2,FALSE),0)</f>
        <v>0</v>
      </c>
      <c r="AH402" s="14">
        <f>_xlfn.IFNA(VLOOKUP($Y402,Raw_data_Bowlers_2021!$A$2:$N$111,AH$2,FALSE),0)</f>
        <v>0</v>
      </c>
      <c r="AI402" s="14">
        <f>_xlfn.IFNA(VLOOKUP($Y402,Raw_data_Bowlers_2021!$A$2:$N$111,AI$2,FALSE),0)</f>
        <v>0</v>
      </c>
      <c r="AJ402" s="14">
        <f>_xlfn.IFNA(VLOOKUP($Y402,Raw_data_Bowlers_2021!$A$2:$N$111,AJ$2,FALSE),0)</f>
        <v>0</v>
      </c>
      <c r="AK402" s="14">
        <f>_xlfn.IFNA(VLOOKUP($Y402,Raw_data_Bowlers_2021!$A$2:$N$111,AK$2,FALSE),0)</f>
        <v>0</v>
      </c>
      <c r="AL402" s="14">
        <f>_xlfn.IFNA(VLOOKUP($Y402,Raw_data_Bowlers_2021!$A$2:$N$111,AL$2,FALSE),0)</f>
        <v>0</v>
      </c>
      <c r="AM402" s="16">
        <v>2019</v>
      </c>
      <c r="AN402" s="14">
        <f t="shared" si="6"/>
        <v>399</v>
      </c>
    </row>
    <row r="403" spans="1:40" x14ac:dyDescent="0.25">
      <c r="A403" s="43" t="s">
        <v>174</v>
      </c>
      <c r="B403" s="44">
        <v>0</v>
      </c>
      <c r="C403" s="44">
        <v>0</v>
      </c>
      <c r="D403" s="44">
        <v>0</v>
      </c>
      <c r="E403" s="44">
        <v>0</v>
      </c>
      <c r="F403" s="44">
        <v>0</v>
      </c>
      <c r="G403" s="44">
        <v>0</v>
      </c>
      <c r="H403" s="44">
        <v>0</v>
      </c>
      <c r="I403" s="44">
        <v>0</v>
      </c>
      <c r="J403" s="44">
        <v>0</v>
      </c>
      <c r="K403" s="44">
        <v>0</v>
      </c>
      <c r="L403" s="44">
        <v>0</v>
      </c>
      <c r="M403" s="44">
        <v>0</v>
      </c>
      <c r="N403" s="44">
        <v>2019</v>
      </c>
      <c r="O403" s="45">
        <v>399</v>
      </c>
      <c r="Y403" s="13" t="s">
        <v>11</v>
      </c>
      <c r="Z403" s="14">
        <f>_xlfn.IFNA(VLOOKUP($Y403,Raw_data_Bowlers_2021!$A$2:$N$111,Z$2,FALSE),0)</f>
        <v>0</v>
      </c>
      <c r="AA403" s="14">
        <f>_xlfn.IFNA(VLOOKUP($Y403,Raw_data_Bowlers_2021!$A$2:$N$111,AA$2,FALSE),0)</f>
        <v>0</v>
      </c>
      <c r="AB403" s="14">
        <f>_xlfn.IFNA(VLOOKUP($Y403,Raw_data_Bowlers_2021!$A$2:$N$111,AB$2,FALSE),0)</f>
        <v>0</v>
      </c>
      <c r="AC403" s="14">
        <f>_xlfn.IFNA(VLOOKUP($Y403,Raw_data_Bowlers_2021!$A$2:$N$111,AC$2,FALSE),0)</f>
        <v>0</v>
      </c>
      <c r="AD403" s="14">
        <f>_xlfn.IFNA(VLOOKUP($Y403,Raw_data_Bowlers_2021!$A$2:$N$111,AD$2,FALSE),0)</f>
        <v>0</v>
      </c>
      <c r="AE403" s="14">
        <f>_xlfn.IFNA(VLOOKUP($Y403,Raw_data_Bowlers_2021!$A$2:$N$111,AE$2,FALSE),0)</f>
        <v>0</v>
      </c>
      <c r="AF403" s="14">
        <f>_xlfn.IFNA(VLOOKUP($Y403,Raw_data_Bowlers_2021!$A$2:$N$111,AF$2,FALSE),0)</f>
        <v>0</v>
      </c>
      <c r="AG403" s="14">
        <f>_xlfn.IFNA(VLOOKUP($Y403,Raw_data_Bowlers_2021!$A$2:$N$111,AG$2,FALSE),0)</f>
        <v>0</v>
      </c>
      <c r="AH403" s="14">
        <f>_xlfn.IFNA(VLOOKUP($Y403,Raw_data_Bowlers_2021!$A$2:$N$111,AH$2,FALSE),0)</f>
        <v>0</v>
      </c>
      <c r="AI403" s="14">
        <f>_xlfn.IFNA(VLOOKUP($Y403,Raw_data_Bowlers_2021!$A$2:$N$111,AI$2,FALSE),0)</f>
        <v>0</v>
      </c>
      <c r="AJ403" s="14">
        <f>_xlfn.IFNA(VLOOKUP($Y403,Raw_data_Bowlers_2021!$A$2:$N$111,AJ$2,FALSE),0)</f>
        <v>0</v>
      </c>
      <c r="AK403" s="14">
        <f>_xlfn.IFNA(VLOOKUP($Y403,Raw_data_Bowlers_2021!$A$2:$N$111,AK$2,FALSE),0)</f>
        <v>0</v>
      </c>
      <c r="AL403" s="14">
        <f>_xlfn.IFNA(VLOOKUP($Y403,Raw_data_Bowlers_2021!$A$2:$N$111,AL$2,FALSE),0)</f>
        <v>0</v>
      </c>
      <c r="AM403" s="13">
        <v>2019</v>
      </c>
      <c r="AN403" s="14">
        <f t="shared" si="6"/>
        <v>400</v>
      </c>
    </row>
    <row r="404" spans="1:40" x14ac:dyDescent="0.25">
      <c r="A404" s="43" t="s">
        <v>11</v>
      </c>
      <c r="B404" s="44">
        <v>1</v>
      </c>
      <c r="C404" s="44">
        <v>2.5</v>
      </c>
      <c r="D404" s="44">
        <v>33</v>
      </c>
      <c r="E404" s="44">
        <v>1</v>
      </c>
      <c r="F404" s="44">
        <v>11.65</v>
      </c>
      <c r="G404" s="44">
        <v>33</v>
      </c>
      <c r="H404" s="44">
        <v>17</v>
      </c>
      <c r="I404" s="44">
        <v>0</v>
      </c>
      <c r="J404" s="44">
        <v>0</v>
      </c>
      <c r="K404" s="44">
        <v>1</v>
      </c>
      <c r="L404" s="44">
        <v>3</v>
      </c>
      <c r="M404" s="44">
        <v>4</v>
      </c>
      <c r="N404" s="44">
        <v>2019</v>
      </c>
      <c r="O404" s="45">
        <v>400</v>
      </c>
      <c r="Y404" s="16" t="s">
        <v>12</v>
      </c>
      <c r="Z404" s="14">
        <f>_xlfn.IFNA(VLOOKUP($Y404,Raw_data_Bowlers_2021!$A$2:$N$111,Z$2,FALSE),0)</f>
        <v>3</v>
      </c>
      <c r="AA404" s="14">
        <f>_xlfn.IFNA(VLOOKUP($Y404,Raw_data_Bowlers_2021!$A$2:$N$111,AA$2,FALSE),0)</f>
        <v>12</v>
      </c>
      <c r="AB404" s="14">
        <f>_xlfn.IFNA(VLOOKUP($Y404,Raw_data_Bowlers_2021!$A$2:$N$111,AB$2,FALSE),0)</f>
        <v>125</v>
      </c>
      <c r="AC404" s="14">
        <f>_xlfn.IFNA(VLOOKUP($Y404,Raw_data_Bowlers_2021!$A$2:$N$111,AC$2,FALSE),0)</f>
        <v>5</v>
      </c>
      <c r="AD404" s="14">
        <f>_xlfn.IFNA(VLOOKUP($Y404,Raw_data_Bowlers_2021!$A$2:$N$111,AD$2,FALSE),0)</f>
        <v>10.42</v>
      </c>
      <c r="AE404" s="14">
        <f>_xlfn.IFNA(VLOOKUP($Y404,Raw_data_Bowlers_2021!$A$2:$N$111,AE$2,FALSE),0)</f>
        <v>25</v>
      </c>
      <c r="AF404" s="14">
        <f>_xlfn.IFNA(VLOOKUP($Y404,Raw_data_Bowlers_2021!$A$2:$N$111,AF$2,FALSE),0)</f>
        <v>14.4</v>
      </c>
      <c r="AG404" s="14">
        <f>_xlfn.IFNA(VLOOKUP($Y404,Raw_data_Bowlers_2021!$A$2:$N$111,AG$2,FALSE),0)</f>
        <v>0</v>
      </c>
      <c r="AH404" s="14">
        <f>_xlfn.IFNA(VLOOKUP($Y404,Raw_data_Bowlers_2021!$A$2:$N$111,AH$2,FALSE),0)</f>
        <v>0</v>
      </c>
      <c r="AI404" s="14">
        <f>_xlfn.IFNA(VLOOKUP($Y404,Raw_data_Bowlers_2021!$A$2:$N$111,AI$2,FALSE),0)</f>
        <v>46813</v>
      </c>
      <c r="AJ404" s="14">
        <f>_xlfn.IFNA(VLOOKUP($Y404,Raw_data_Bowlers_2021!$A$2:$N$111,AJ$2,FALSE),0)</f>
        <v>10</v>
      </c>
      <c r="AK404" s="14">
        <f>_xlfn.IFNA(VLOOKUP($Y404,Raw_data_Bowlers_2021!$A$2:$N$111,AK$2,FALSE),0)</f>
        <v>8</v>
      </c>
      <c r="AL404" s="14">
        <f>_xlfn.IFNA(VLOOKUP($Y404,Raw_data_Bowlers_2021!$A$2:$N$111,AL$2,FALSE),0)</f>
        <v>25</v>
      </c>
      <c r="AM404" s="16">
        <v>2019</v>
      </c>
      <c r="AN404" s="14">
        <f t="shared" si="6"/>
        <v>401</v>
      </c>
    </row>
    <row r="405" spans="1:40" x14ac:dyDescent="0.25">
      <c r="A405" s="43" t="s">
        <v>12</v>
      </c>
      <c r="B405" s="44">
        <v>0</v>
      </c>
      <c r="C405" s="44">
        <v>0</v>
      </c>
      <c r="D405" s="44">
        <v>0</v>
      </c>
      <c r="E405" s="44">
        <v>0</v>
      </c>
      <c r="F405" s="44">
        <v>0</v>
      </c>
      <c r="G405" s="44">
        <v>0</v>
      </c>
      <c r="H405" s="44">
        <v>0</v>
      </c>
      <c r="I405" s="44">
        <v>0</v>
      </c>
      <c r="J405" s="44">
        <v>0</v>
      </c>
      <c r="K405" s="44">
        <v>0</v>
      </c>
      <c r="L405" s="44">
        <v>0</v>
      </c>
      <c r="M405" s="44">
        <v>0</v>
      </c>
      <c r="N405" s="44">
        <v>2019</v>
      </c>
      <c r="O405" s="45">
        <v>401</v>
      </c>
      <c r="Y405" s="13" t="s">
        <v>357</v>
      </c>
      <c r="Z405" s="14">
        <f>_xlfn.IFNA(VLOOKUP($Y405,Raw_data_Bowlers_2021!$A$2:$N$111,Z$2,FALSE),0)</f>
        <v>0</v>
      </c>
      <c r="AA405" s="14">
        <f>_xlfn.IFNA(VLOOKUP($Y405,Raw_data_Bowlers_2021!$A$2:$N$111,AA$2,FALSE),0)</f>
        <v>0</v>
      </c>
      <c r="AB405" s="14">
        <f>_xlfn.IFNA(VLOOKUP($Y405,Raw_data_Bowlers_2021!$A$2:$N$111,AB$2,FALSE),0)</f>
        <v>0</v>
      </c>
      <c r="AC405" s="14">
        <f>_xlfn.IFNA(VLOOKUP($Y405,Raw_data_Bowlers_2021!$A$2:$N$111,AC$2,FALSE),0)</f>
        <v>0</v>
      </c>
      <c r="AD405" s="14">
        <f>_xlfn.IFNA(VLOOKUP($Y405,Raw_data_Bowlers_2021!$A$2:$N$111,AD$2,FALSE),0)</f>
        <v>0</v>
      </c>
      <c r="AE405" s="14">
        <f>_xlfn.IFNA(VLOOKUP($Y405,Raw_data_Bowlers_2021!$A$2:$N$111,AE$2,FALSE),0)</f>
        <v>0</v>
      </c>
      <c r="AF405" s="14">
        <f>_xlfn.IFNA(VLOOKUP($Y405,Raw_data_Bowlers_2021!$A$2:$N$111,AF$2,FALSE),0)</f>
        <v>0</v>
      </c>
      <c r="AG405" s="14">
        <f>_xlfn.IFNA(VLOOKUP($Y405,Raw_data_Bowlers_2021!$A$2:$N$111,AG$2,FALSE),0)</f>
        <v>0</v>
      </c>
      <c r="AH405" s="14">
        <f>_xlfn.IFNA(VLOOKUP($Y405,Raw_data_Bowlers_2021!$A$2:$N$111,AH$2,FALSE),0)</f>
        <v>0</v>
      </c>
      <c r="AI405" s="14">
        <f>_xlfn.IFNA(VLOOKUP($Y405,Raw_data_Bowlers_2021!$A$2:$N$111,AI$2,FALSE),0)</f>
        <v>0</v>
      </c>
      <c r="AJ405" s="14">
        <f>_xlfn.IFNA(VLOOKUP($Y405,Raw_data_Bowlers_2021!$A$2:$N$111,AJ$2,FALSE),0)</f>
        <v>0</v>
      </c>
      <c r="AK405" s="14">
        <f>_xlfn.IFNA(VLOOKUP($Y405,Raw_data_Bowlers_2021!$A$2:$N$111,AK$2,FALSE),0)</f>
        <v>0</v>
      </c>
      <c r="AL405" s="14">
        <f>_xlfn.IFNA(VLOOKUP($Y405,Raw_data_Bowlers_2021!$A$2:$N$111,AL$2,FALSE),0)</f>
        <v>0</v>
      </c>
      <c r="AM405" s="13">
        <v>2019</v>
      </c>
      <c r="AN405" s="14">
        <f t="shared" si="6"/>
        <v>402</v>
      </c>
    </row>
    <row r="406" spans="1:40" x14ac:dyDescent="0.25">
      <c r="A406" s="43" t="s">
        <v>357</v>
      </c>
      <c r="B406" s="44">
        <v>0</v>
      </c>
      <c r="C406" s="44">
        <v>0</v>
      </c>
      <c r="D406" s="44">
        <v>0</v>
      </c>
      <c r="E406" s="44">
        <v>0</v>
      </c>
      <c r="F406" s="44">
        <v>0</v>
      </c>
      <c r="G406" s="44">
        <v>0</v>
      </c>
      <c r="H406" s="44">
        <v>0</v>
      </c>
      <c r="I406" s="44">
        <v>0</v>
      </c>
      <c r="J406" s="44">
        <v>0</v>
      </c>
      <c r="K406" s="44">
        <v>0</v>
      </c>
      <c r="L406" s="44">
        <v>0</v>
      </c>
      <c r="M406" s="44">
        <v>0</v>
      </c>
      <c r="N406" s="44">
        <v>2019</v>
      </c>
      <c r="O406" s="45">
        <v>402</v>
      </c>
      <c r="Y406" s="16" t="s">
        <v>13</v>
      </c>
      <c r="Z406" s="14">
        <f>_xlfn.IFNA(VLOOKUP($Y406,Raw_data_Bowlers_2021!$A$2:$N$111,Z$2,FALSE),0)</f>
        <v>0</v>
      </c>
      <c r="AA406" s="14">
        <f>_xlfn.IFNA(VLOOKUP($Y406,Raw_data_Bowlers_2021!$A$2:$N$111,AA$2,FALSE),0)</f>
        <v>0</v>
      </c>
      <c r="AB406" s="14">
        <f>_xlfn.IFNA(VLOOKUP($Y406,Raw_data_Bowlers_2021!$A$2:$N$111,AB$2,FALSE),0)</f>
        <v>0</v>
      </c>
      <c r="AC406" s="14">
        <f>_xlfn.IFNA(VLOOKUP($Y406,Raw_data_Bowlers_2021!$A$2:$N$111,AC$2,FALSE),0)</f>
        <v>0</v>
      </c>
      <c r="AD406" s="14">
        <f>_xlfn.IFNA(VLOOKUP($Y406,Raw_data_Bowlers_2021!$A$2:$N$111,AD$2,FALSE),0)</f>
        <v>0</v>
      </c>
      <c r="AE406" s="14">
        <f>_xlfn.IFNA(VLOOKUP($Y406,Raw_data_Bowlers_2021!$A$2:$N$111,AE$2,FALSE),0)</f>
        <v>0</v>
      </c>
      <c r="AF406" s="14">
        <f>_xlfn.IFNA(VLOOKUP($Y406,Raw_data_Bowlers_2021!$A$2:$N$111,AF$2,FALSE),0)</f>
        <v>0</v>
      </c>
      <c r="AG406" s="14">
        <f>_xlfn.IFNA(VLOOKUP($Y406,Raw_data_Bowlers_2021!$A$2:$N$111,AG$2,FALSE),0)</f>
        <v>0</v>
      </c>
      <c r="AH406" s="14">
        <f>_xlfn.IFNA(VLOOKUP($Y406,Raw_data_Bowlers_2021!$A$2:$N$111,AH$2,FALSE),0)</f>
        <v>0</v>
      </c>
      <c r="AI406" s="14">
        <f>_xlfn.IFNA(VLOOKUP($Y406,Raw_data_Bowlers_2021!$A$2:$N$111,AI$2,FALSE),0)</f>
        <v>0</v>
      </c>
      <c r="AJ406" s="14">
        <f>_xlfn.IFNA(VLOOKUP($Y406,Raw_data_Bowlers_2021!$A$2:$N$111,AJ$2,FALSE),0)</f>
        <v>0</v>
      </c>
      <c r="AK406" s="14">
        <f>_xlfn.IFNA(VLOOKUP($Y406,Raw_data_Bowlers_2021!$A$2:$N$111,AK$2,FALSE),0)</f>
        <v>0</v>
      </c>
      <c r="AL406" s="14">
        <f>_xlfn.IFNA(VLOOKUP($Y406,Raw_data_Bowlers_2021!$A$2:$N$111,AL$2,FALSE),0)</f>
        <v>0</v>
      </c>
      <c r="AM406" s="16">
        <v>2019</v>
      </c>
      <c r="AN406" s="14">
        <f t="shared" si="6"/>
        <v>403</v>
      </c>
    </row>
    <row r="407" spans="1:40" x14ac:dyDescent="0.25">
      <c r="A407" s="43" t="s">
        <v>13</v>
      </c>
      <c r="B407" s="44">
        <v>4</v>
      </c>
      <c r="C407" s="44">
        <v>14</v>
      </c>
      <c r="D407" s="44">
        <v>94</v>
      </c>
      <c r="E407" s="44">
        <v>4</v>
      </c>
      <c r="F407" s="44">
        <v>6.71</v>
      </c>
      <c r="G407" s="44">
        <v>23.5</v>
      </c>
      <c r="H407" s="44">
        <v>21</v>
      </c>
      <c r="I407" s="44">
        <v>0</v>
      </c>
      <c r="J407" s="44">
        <v>0</v>
      </c>
      <c r="K407" s="44">
        <v>7</v>
      </c>
      <c r="L407" s="44">
        <v>2</v>
      </c>
      <c r="M407" s="44">
        <v>37</v>
      </c>
      <c r="N407" s="44">
        <v>2019</v>
      </c>
      <c r="O407" s="45">
        <v>403</v>
      </c>
      <c r="Y407" s="13" t="s">
        <v>363</v>
      </c>
      <c r="Z407" s="14">
        <f>_xlfn.IFNA(VLOOKUP($Y407,Raw_data_Bowlers_2021!$A$2:$N$111,Z$2,FALSE),0)</f>
        <v>0</v>
      </c>
      <c r="AA407" s="14">
        <f>_xlfn.IFNA(VLOOKUP($Y407,Raw_data_Bowlers_2021!$A$2:$N$111,AA$2,FALSE),0)</f>
        <v>0</v>
      </c>
      <c r="AB407" s="14">
        <f>_xlfn.IFNA(VLOOKUP($Y407,Raw_data_Bowlers_2021!$A$2:$N$111,AB$2,FALSE),0)</f>
        <v>0</v>
      </c>
      <c r="AC407" s="14">
        <f>_xlfn.IFNA(VLOOKUP($Y407,Raw_data_Bowlers_2021!$A$2:$N$111,AC$2,FALSE),0)</f>
        <v>0</v>
      </c>
      <c r="AD407" s="14">
        <f>_xlfn.IFNA(VLOOKUP($Y407,Raw_data_Bowlers_2021!$A$2:$N$111,AD$2,FALSE),0)</f>
        <v>0</v>
      </c>
      <c r="AE407" s="14">
        <f>_xlfn.IFNA(VLOOKUP($Y407,Raw_data_Bowlers_2021!$A$2:$N$111,AE$2,FALSE),0)</f>
        <v>0</v>
      </c>
      <c r="AF407" s="14">
        <f>_xlfn.IFNA(VLOOKUP($Y407,Raw_data_Bowlers_2021!$A$2:$N$111,AF$2,FALSE),0)</f>
        <v>0</v>
      </c>
      <c r="AG407" s="14">
        <f>_xlfn.IFNA(VLOOKUP($Y407,Raw_data_Bowlers_2021!$A$2:$N$111,AG$2,FALSE),0)</f>
        <v>0</v>
      </c>
      <c r="AH407" s="14">
        <f>_xlfn.IFNA(VLOOKUP($Y407,Raw_data_Bowlers_2021!$A$2:$N$111,AH$2,FALSE),0)</f>
        <v>0</v>
      </c>
      <c r="AI407" s="14">
        <f>_xlfn.IFNA(VLOOKUP($Y407,Raw_data_Bowlers_2021!$A$2:$N$111,AI$2,FALSE),0)</f>
        <v>0</v>
      </c>
      <c r="AJ407" s="14">
        <f>_xlfn.IFNA(VLOOKUP($Y407,Raw_data_Bowlers_2021!$A$2:$N$111,AJ$2,FALSE),0)</f>
        <v>0</v>
      </c>
      <c r="AK407" s="14">
        <f>_xlfn.IFNA(VLOOKUP($Y407,Raw_data_Bowlers_2021!$A$2:$N$111,AK$2,FALSE),0)</f>
        <v>0</v>
      </c>
      <c r="AL407" s="14">
        <f>_xlfn.IFNA(VLOOKUP($Y407,Raw_data_Bowlers_2021!$A$2:$N$111,AL$2,FALSE),0)</f>
        <v>0</v>
      </c>
      <c r="AM407" s="13">
        <v>2019</v>
      </c>
      <c r="AN407" s="14">
        <f t="shared" si="6"/>
        <v>404</v>
      </c>
    </row>
    <row r="408" spans="1:40" x14ac:dyDescent="0.25">
      <c r="A408" s="43" t="s">
        <v>363</v>
      </c>
      <c r="B408" s="44">
        <v>1</v>
      </c>
      <c r="C408" s="44">
        <v>3</v>
      </c>
      <c r="D408" s="44">
        <v>27</v>
      </c>
      <c r="E408" s="44">
        <v>1</v>
      </c>
      <c r="F408" s="44">
        <v>9</v>
      </c>
      <c r="G408" s="44">
        <v>27</v>
      </c>
      <c r="H408" s="44">
        <v>18</v>
      </c>
      <c r="I408" s="44">
        <v>0</v>
      </c>
      <c r="J408" s="44">
        <v>0</v>
      </c>
      <c r="K408" s="44">
        <v>4</v>
      </c>
      <c r="L408" s="44">
        <v>1</v>
      </c>
      <c r="M408" s="44">
        <v>8</v>
      </c>
      <c r="N408" s="44">
        <v>2019</v>
      </c>
      <c r="O408" s="45">
        <v>404</v>
      </c>
      <c r="Y408" s="16" t="s">
        <v>358</v>
      </c>
      <c r="Z408" s="14">
        <f>_xlfn.IFNA(VLOOKUP($Y408,Raw_data_Bowlers_2021!$A$2:$N$111,Z$2,FALSE),0)</f>
        <v>0</v>
      </c>
      <c r="AA408" s="14">
        <f>_xlfn.IFNA(VLOOKUP($Y408,Raw_data_Bowlers_2021!$A$2:$N$111,AA$2,FALSE),0)</f>
        <v>0</v>
      </c>
      <c r="AB408" s="14">
        <f>_xlfn.IFNA(VLOOKUP($Y408,Raw_data_Bowlers_2021!$A$2:$N$111,AB$2,FALSE),0)</f>
        <v>0</v>
      </c>
      <c r="AC408" s="14">
        <f>_xlfn.IFNA(VLOOKUP($Y408,Raw_data_Bowlers_2021!$A$2:$N$111,AC$2,FALSE),0)</f>
        <v>0</v>
      </c>
      <c r="AD408" s="14">
        <f>_xlfn.IFNA(VLOOKUP($Y408,Raw_data_Bowlers_2021!$A$2:$N$111,AD$2,FALSE),0)</f>
        <v>0</v>
      </c>
      <c r="AE408" s="14">
        <f>_xlfn.IFNA(VLOOKUP($Y408,Raw_data_Bowlers_2021!$A$2:$N$111,AE$2,FALSE),0)</f>
        <v>0</v>
      </c>
      <c r="AF408" s="14">
        <f>_xlfn.IFNA(VLOOKUP($Y408,Raw_data_Bowlers_2021!$A$2:$N$111,AF$2,FALSE),0)</f>
        <v>0</v>
      </c>
      <c r="AG408" s="14">
        <f>_xlfn.IFNA(VLOOKUP($Y408,Raw_data_Bowlers_2021!$A$2:$N$111,AG$2,FALSE),0)</f>
        <v>0</v>
      </c>
      <c r="AH408" s="14">
        <f>_xlfn.IFNA(VLOOKUP($Y408,Raw_data_Bowlers_2021!$A$2:$N$111,AH$2,FALSE),0)</f>
        <v>0</v>
      </c>
      <c r="AI408" s="14">
        <f>_xlfn.IFNA(VLOOKUP($Y408,Raw_data_Bowlers_2021!$A$2:$N$111,AI$2,FALSE),0)</f>
        <v>0</v>
      </c>
      <c r="AJ408" s="14">
        <f>_xlfn.IFNA(VLOOKUP($Y408,Raw_data_Bowlers_2021!$A$2:$N$111,AJ$2,FALSE),0)</f>
        <v>0</v>
      </c>
      <c r="AK408" s="14">
        <f>_xlfn.IFNA(VLOOKUP($Y408,Raw_data_Bowlers_2021!$A$2:$N$111,AK$2,FALSE),0)</f>
        <v>0</v>
      </c>
      <c r="AL408" s="14">
        <f>_xlfn.IFNA(VLOOKUP($Y408,Raw_data_Bowlers_2021!$A$2:$N$111,AL$2,FALSE),0)</f>
        <v>0</v>
      </c>
      <c r="AM408" s="16">
        <v>2019</v>
      </c>
      <c r="AN408" s="14">
        <f t="shared" si="6"/>
        <v>405</v>
      </c>
    </row>
    <row r="409" spans="1:40" x14ac:dyDescent="0.25">
      <c r="A409" s="43" t="s">
        <v>358</v>
      </c>
      <c r="B409" s="44">
        <v>0</v>
      </c>
      <c r="C409" s="44">
        <v>0</v>
      </c>
      <c r="D409" s="44">
        <v>0</v>
      </c>
      <c r="E409" s="44">
        <v>0</v>
      </c>
      <c r="F409" s="44">
        <v>0</v>
      </c>
      <c r="G409" s="44">
        <v>0</v>
      </c>
      <c r="H409" s="44">
        <v>0</v>
      </c>
      <c r="I409" s="44">
        <v>0</v>
      </c>
      <c r="J409" s="44">
        <v>0</v>
      </c>
      <c r="K409" s="44">
        <v>0</v>
      </c>
      <c r="L409" s="44">
        <v>0</v>
      </c>
      <c r="M409" s="44">
        <v>0</v>
      </c>
      <c r="N409" s="44">
        <v>2019</v>
      </c>
      <c r="O409" s="45">
        <v>405</v>
      </c>
      <c r="Y409" s="13" t="s">
        <v>15</v>
      </c>
      <c r="Z409" s="14">
        <f>_xlfn.IFNA(VLOOKUP($Y409,Raw_data_Bowlers_2021!$A$2:$N$111,Z$2,FALSE),0)</f>
        <v>0</v>
      </c>
      <c r="AA409" s="14">
        <f>_xlfn.IFNA(VLOOKUP($Y409,Raw_data_Bowlers_2021!$A$2:$N$111,AA$2,FALSE),0)</f>
        <v>0</v>
      </c>
      <c r="AB409" s="14">
        <f>_xlfn.IFNA(VLOOKUP($Y409,Raw_data_Bowlers_2021!$A$2:$N$111,AB$2,FALSE),0)</f>
        <v>0</v>
      </c>
      <c r="AC409" s="14">
        <f>_xlfn.IFNA(VLOOKUP($Y409,Raw_data_Bowlers_2021!$A$2:$N$111,AC$2,FALSE),0)</f>
        <v>0</v>
      </c>
      <c r="AD409" s="14">
        <f>_xlfn.IFNA(VLOOKUP($Y409,Raw_data_Bowlers_2021!$A$2:$N$111,AD$2,FALSE),0)</f>
        <v>0</v>
      </c>
      <c r="AE409" s="14">
        <f>_xlfn.IFNA(VLOOKUP($Y409,Raw_data_Bowlers_2021!$A$2:$N$111,AE$2,FALSE),0)</f>
        <v>0</v>
      </c>
      <c r="AF409" s="14">
        <f>_xlfn.IFNA(VLOOKUP($Y409,Raw_data_Bowlers_2021!$A$2:$N$111,AF$2,FALSE),0)</f>
        <v>0</v>
      </c>
      <c r="AG409" s="14">
        <f>_xlfn.IFNA(VLOOKUP($Y409,Raw_data_Bowlers_2021!$A$2:$N$111,AG$2,FALSE),0)</f>
        <v>0</v>
      </c>
      <c r="AH409" s="14">
        <f>_xlfn.IFNA(VLOOKUP($Y409,Raw_data_Bowlers_2021!$A$2:$N$111,AH$2,FALSE),0)</f>
        <v>0</v>
      </c>
      <c r="AI409" s="14">
        <f>_xlfn.IFNA(VLOOKUP($Y409,Raw_data_Bowlers_2021!$A$2:$N$111,AI$2,FALSE),0)</f>
        <v>0</v>
      </c>
      <c r="AJ409" s="14">
        <f>_xlfn.IFNA(VLOOKUP($Y409,Raw_data_Bowlers_2021!$A$2:$N$111,AJ$2,FALSE),0)</f>
        <v>0</v>
      </c>
      <c r="AK409" s="14">
        <f>_xlfn.IFNA(VLOOKUP($Y409,Raw_data_Bowlers_2021!$A$2:$N$111,AK$2,FALSE),0)</f>
        <v>0</v>
      </c>
      <c r="AL409" s="14">
        <f>_xlfn.IFNA(VLOOKUP($Y409,Raw_data_Bowlers_2021!$A$2:$N$111,AL$2,FALSE),0)</f>
        <v>0</v>
      </c>
      <c r="AM409" s="13">
        <v>2019</v>
      </c>
      <c r="AN409" s="14">
        <f t="shared" si="6"/>
        <v>406</v>
      </c>
    </row>
    <row r="410" spans="1:40" x14ac:dyDescent="0.25">
      <c r="A410" s="43" t="s">
        <v>15</v>
      </c>
      <c r="B410" s="44">
        <v>0</v>
      </c>
      <c r="C410" s="44">
        <v>0</v>
      </c>
      <c r="D410" s="44">
        <v>0</v>
      </c>
      <c r="E410" s="44">
        <v>0</v>
      </c>
      <c r="F410" s="44">
        <v>0</v>
      </c>
      <c r="G410" s="44">
        <v>0</v>
      </c>
      <c r="H410" s="44">
        <v>0</v>
      </c>
      <c r="I410" s="44">
        <v>0</v>
      </c>
      <c r="J410" s="44">
        <v>0</v>
      </c>
      <c r="K410" s="44">
        <v>0</v>
      </c>
      <c r="L410" s="44">
        <v>0</v>
      </c>
      <c r="M410" s="44">
        <v>0</v>
      </c>
      <c r="N410" s="44">
        <v>2019</v>
      </c>
      <c r="O410" s="45">
        <v>406</v>
      </c>
      <c r="Y410" s="16" t="s">
        <v>17</v>
      </c>
      <c r="Z410" s="14">
        <f>_xlfn.IFNA(VLOOKUP($Y410,Raw_data_Bowlers_2021!$A$2:$N$111,Z$2,FALSE),0)</f>
        <v>16</v>
      </c>
      <c r="AA410" s="14">
        <f>_xlfn.IFNA(VLOOKUP($Y410,Raw_data_Bowlers_2021!$A$2:$N$111,AA$2,FALSE),0)</f>
        <v>49</v>
      </c>
      <c r="AB410" s="14">
        <f>_xlfn.IFNA(VLOOKUP($Y410,Raw_data_Bowlers_2021!$A$2:$N$111,AB$2,FALSE),0)</f>
        <v>346</v>
      </c>
      <c r="AC410" s="14">
        <f>_xlfn.IFNA(VLOOKUP($Y410,Raw_data_Bowlers_2021!$A$2:$N$111,AC$2,FALSE),0)</f>
        <v>13</v>
      </c>
      <c r="AD410" s="14">
        <f>_xlfn.IFNA(VLOOKUP($Y410,Raw_data_Bowlers_2021!$A$2:$N$111,AD$2,FALSE),0)</f>
        <v>7.06</v>
      </c>
      <c r="AE410" s="14">
        <f>_xlfn.IFNA(VLOOKUP($Y410,Raw_data_Bowlers_2021!$A$2:$N$111,AE$2,FALSE),0)</f>
        <v>26.62</v>
      </c>
      <c r="AF410" s="14">
        <f>_xlfn.IFNA(VLOOKUP($Y410,Raw_data_Bowlers_2021!$A$2:$N$111,AF$2,FALSE),0)</f>
        <v>22.62</v>
      </c>
      <c r="AG410" s="14">
        <f>_xlfn.IFNA(VLOOKUP($Y410,Raw_data_Bowlers_2021!$A$2:$N$111,AG$2,FALSE),0)</f>
        <v>0</v>
      </c>
      <c r="AH410" s="14">
        <f>_xlfn.IFNA(VLOOKUP($Y410,Raw_data_Bowlers_2021!$A$2:$N$111,AH$2,FALSE),0)</f>
        <v>0</v>
      </c>
      <c r="AI410" s="14">
        <f>_xlfn.IFNA(VLOOKUP($Y410,Raw_data_Bowlers_2021!$A$2:$N$111,AI$2,FALSE),0)</f>
        <v>41334</v>
      </c>
      <c r="AJ410" s="14">
        <f>_xlfn.IFNA(VLOOKUP($Y410,Raw_data_Bowlers_2021!$A$2:$N$111,AJ$2,FALSE),0)</f>
        <v>20</v>
      </c>
      <c r="AK410" s="14">
        <f>_xlfn.IFNA(VLOOKUP($Y410,Raw_data_Bowlers_2021!$A$2:$N$111,AK$2,FALSE),0)</f>
        <v>14</v>
      </c>
      <c r="AL410" s="14">
        <f>_xlfn.IFNA(VLOOKUP($Y410,Raw_data_Bowlers_2021!$A$2:$N$111,AL$2,FALSE),0)</f>
        <v>105</v>
      </c>
      <c r="AM410" s="16">
        <v>2019</v>
      </c>
      <c r="AN410" s="14">
        <f t="shared" si="6"/>
        <v>407</v>
      </c>
    </row>
    <row r="411" spans="1:40" x14ac:dyDescent="0.25">
      <c r="A411" s="43" t="s">
        <v>17</v>
      </c>
      <c r="B411" s="44">
        <v>16</v>
      </c>
      <c r="C411" s="44">
        <v>54</v>
      </c>
      <c r="D411" s="44">
        <v>343</v>
      </c>
      <c r="E411" s="44">
        <v>15</v>
      </c>
      <c r="F411" s="44">
        <v>6.35</v>
      </c>
      <c r="G411" s="44">
        <v>22.87</v>
      </c>
      <c r="H411" s="44">
        <v>21.6</v>
      </c>
      <c r="I411" s="44">
        <v>0</v>
      </c>
      <c r="J411" s="44">
        <v>0</v>
      </c>
      <c r="K411" s="44">
        <v>22</v>
      </c>
      <c r="L411" s="44">
        <v>10</v>
      </c>
      <c r="M411" s="44">
        <v>128</v>
      </c>
      <c r="N411" s="44">
        <v>2019</v>
      </c>
      <c r="O411" s="45">
        <v>407</v>
      </c>
      <c r="Y411" s="13" t="s">
        <v>20</v>
      </c>
      <c r="Z411" s="14">
        <f>_xlfn.IFNA(VLOOKUP($Y411,Raw_data_Bowlers_2021!$A$2:$N$111,Z$2,FALSE),0)</f>
        <v>0</v>
      </c>
      <c r="AA411" s="14">
        <f>_xlfn.IFNA(VLOOKUP($Y411,Raw_data_Bowlers_2021!$A$2:$N$111,AA$2,FALSE),0)</f>
        <v>0</v>
      </c>
      <c r="AB411" s="14">
        <f>_xlfn.IFNA(VLOOKUP($Y411,Raw_data_Bowlers_2021!$A$2:$N$111,AB$2,FALSE),0)</f>
        <v>0</v>
      </c>
      <c r="AC411" s="14">
        <f>_xlfn.IFNA(VLOOKUP($Y411,Raw_data_Bowlers_2021!$A$2:$N$111,AC$2,FALSE),0)</f>
        <v>0</v>
      </c>
      <c r="AD411" s="14">
        <f>_xlfn.IFNA(VLOOKUP($Y411,Raw_data_Bowlers_2021!$A$2:$N$111,AD$2,FALSE),0)</f>
        <v>0</v>
      </c>
      <c r="AE411" s="14">
        <f>_xlfn.IFNA(VLOOKUP($Y411,Raw_data_Bowlers_2021!$A$2:$N$111,AE$2,FALSE),0)</f>
        <v>0</v>
      </c>
      <c r="AF411" s="14">
        <f>_xlfn.IFNA(VLOOKUP($Y411,Raw_data_Bowlers_2021!$A$2:$N$111,AF$2,FALSE),0)</f>
        <v>0</v>
      </c>
      <c r="AG411" s="14">
        <f>_xlfn.IFNA(VLOOKUP($Y411,Raw_data_Bowlers_2021!$A$2:$N$111,AG$2,FALSE),0)</f>
        <v>0</v>
      </c>
      <c r="AH411" s="14">
        <f>_xlfn.IFNA(VLOOKUP($Y411,Raw_data_Bowlers_2021!$A$2:$N$111,AH$2,FALSE),0)</f>
        <v>0</v>
      </c>
      <c r="AI411" s="14">
        <f>_xlfn.IFNA(VLOOKUP($Y411,Raw_data_Bowlers_2021!$A$2:$N$111,AI$2,FALSE),0)</f>
        <v>0</v>
      </c>
      <c r="AJ411" s="14">
        <f>_xlfn.IFNA(VLOOKUP($Y411,Raw_data_Bowlers_2021!$A$2:$N$111,AJ$2,FALSE),0)</f>
        <v>0</v>
      </c>
      <c r="AK411" s="14">
        <f>_xlfn.IFNA(VLOOKUP($Y411,Raw_data_Bowlers_2021!$A$2:$N$111,AK$2,FALSE),0)</f>
        <v>0</v>
      </c>
      <c r="AL411" s="14">
        <f>_xlfn.IFNA(VLOOKUP($Y411,Raw_data_Bowlers_2021!$A$2:$N$111,AL$2,FALSE),0)</f>
        <v>0</v>
      </c>
      <c r="AM411" s="13">
        <v>2019</v>
      </c>
      <c r="AN411" s="14">
        <f t="shared" si="6"/>
        <v>408</v>
      </c>
    </row>
    <row r="412" spans="1:40" x14ac:dyDescent="0.25">
      <c r="A412" s="43" t="s">
        <v>20</v>
      </c>
      <c r="B412" s="44">
        <v>1</v>
      </c>
      <c r="C412" s="44">
        <v>1</v>
      </c>
      <c r="D412" s="44">
        <v>6</v>
      </c>
      <c r="E412" s="44">
        <v>0</v>
      </c>
      <c r="F412" s="44">
        <v>6</v>
      </c>
      <c r="G412" s="44">
        <v>0</v>
      </c>
      <c r="H412" s="44">
        <v>0</v>
      </c>
      <c r="I412" s="44">
        <v>0</v>
      </c>
      <c r="J412" s="44">
        <v>0</v>
      </c>
      <c r="K412" s="44">
        <v>0</v>
      </c>
      <c r="L412" s="44">
        <v>0</v>
      </c>
      <c r="M412" s="44">
        <v>1</v>
      </c>
      <c r="N412" s="44">
        <v>2019</v>
      </c>
      <c r="O412" s="45">
        <v>408</v>
      </c>
      <c r="Y412" s="16" t="s">
        <v>22</v>
      </c>
      <c r="Z412" s="14">
        <f>_xlfn.IFNA(VLOOKUP($Y412,Raw_data_Bowlers_2021!$A$2:$N$111,Z$2,FALSE),0)</f>
        <v>16</v>
      </c>
      <c r="AA412" s="14">
        <f>_xlfn.IFNA(VLOOKUP($Y412,Raw_data_Bowlers_2021!$A$2:$N$111,AA$2,FALSE),0)</f>
        <v>59.5</v>
      </c>
      <c r="AB412" s="14">
        <f>_xlfn.IFNA(VLOOKUP($Y412,Raw_data_Bowlers_2021!$A$2:$N$111,AB$2,FALSE),0)</f>
        <v>527</v>
      </c>
      <c r="AC412" s="14">
        <f>_xlfn.IFNA(VLOOKUP($Y412,Raw_data_Bowlers_2021!$A$2:$N$111,AC$2,FALSE),0)</f>
        <v>21</v>
      </c>
      <c r="AD412" s="14">
        <f>_xlfn.IFNA(VLOOKUP($Y412,Raw_data_Bowlers_2021!$A$2:$N$111,AD$2,FALSE),0)</f>
        <v>8.81</v>
      </c>
      <c r="AE412" s="14">
        <f>_xlfn.IFNA(VLOOKUP($Y412,Raw_data_Bowlers_2021!$A$2:$N$111,AE$2,FALSE),0)</f>
        <v>25.1</v>
      </c>
      <c r="AF412" s="14">
        <f>_xlfn.IFNA(VLOOKUP($Y412,Raw_data_Bowlers_2021!$A$2:$N$111,AF$2,FALSE),0)</f>
        <v>17.100000000000001</v>
      </c>
      <c r="AG412" s="14">
        <f>_xlfn.IFNA(VLOOKUP($Y412,Raw_data_Bowlers_2021!$A$2:$N$111,AG$2,FALSE),0)</f>
        <v>0</v>
      </c>
      <c r="AH412" s="14">
        <f>_xlfn.IFNA(VLOOKUP($Y412,Raw_data_Bowlers_2021!$A$2:$N$111,AH$2,FALSE),0)</f>
        <v>0</v>
      </c>
      <c r="AI412" s="14">
        <f>_xlfn.IFNA(VLOOKUP($Y412,Raw_data_Bowlers_2021!$A$2:$N$111,AI$2,FALSE),0)</f>
        <v>46813</v>
      </c>
      <c r="AJ412" s="14">
        <f>_xlfn.IFNA(VLOOKUP($Y412,Raw_data_Bowlers_2021!$A$2:$N$111,AJ$2,FALSE),0)</f>
        <v>51</v>
      </c>
      <c r="AK412" s="14">
        <f>_xlfn.IFNA(VLOOKUP($Y412,Raw_data_Bowlers_2021!$A$2:$N$111,AK$2,FALSE),0)</f>
        <v>17</v>
      </c>
      <c r="AL412" s="14">
        <f>_xlfn.IFNA(VLOOKUP($Y412,Raw_data_Bowlers_2021!$A$2:$N$111,AL$2,FALSE),0)</f>
        <v>138</v>
      </c>
      <c r="AM412" s="16">
        <v>2019</v>
      </c>
      <c r="AN412" s="14">
        <f t="shared" si="6"/>
        <v>409</v>
      </c>
    </row>
    <row r="413" spans="1:40" x14ac:dyDescent="0.25">
      <c r="A413" s="43" t="s">
        <v>22</v>
      </c>
      <c r="B413" s="44">
        <v>9</v>
      </c>
      <c r="C413" s="44">
        <v>30</v>
      </c>
      <c r="D413" s="44">
        <v>281</v>
      </c>
      <c r="E413" s="44">
        <v>8</v>
      </c>
      <c r="F413" s="44">
        <v>9.3699999999999992</v>
      </c>
      <c r="G413" s="44">
        <v>35.119999999999997</v>
      </c>
      <c r="H413" s="44">
        <v>22.5</v>
      </c>
      <c r="I413" s="44">
        <v>0</v>
      </c>
      <c r="J413" s="44">
        <v>0</v>
      </c>
      <c r="K413" s="44">
        <v>29</v>
      </c>
      <c r="L413" s="44">
        <v>11</v>
      </c>
      <c r="M413" s="44">
        <v>65</v>
      </c>
      <c r="N413" s="44">
        <v>2019</v>
      </c>
      <c r="O413" s="45">
        <v>409</v>
      </c>
      <c r="Y413" s="13" t="s">
        <v>360</v>
      </c>
      <c r="Z413" s="14">
        <f>_xlfn.IFNA(VLOOKUP($Y413,Raw_data_Bowlers_2021!$A$2:$N$111,Z$2,FALSE),0)</f>
        <v>0</v>
      </c>
      <c r="AA413" s="14">
        <f>_xlfn.IFNA(VLOOKUP($Y413,Raw_data_Bowlers_2021!$A$2:$N$111,AA$2,FALSE),0)</f>
        <v>0</v>
      </c>
      <c r="AB413" s="14">
        <f>_xlfn.IFNA(VLOOKUP($Y413,Raw_data_Bowlers_2021!$A$2:$N$111,AB$2,FALSE),0)</f>
        <v>0</v>
      </c>
      <c r="AC413" s="14">
        <f>_xlfn.IFNA(VLOOKUP($Y413,Raw_data_Bowlers_2021!$A$2:$N$111,AC$2,FALSE),0)</f>
        <v>0</v>
      </c>
      <c r="AD413" s="14">
        <f>_xlfn.IFNA(VLOOKUP($Y413,Raw_data_Bowlers_2021!$A$2:$N$111,AD$2,FALSE),0)</f>
        <v>0</v>
      </c>
      <c r="AE413" s="14">
        <f>_xlfn.IFNA(VLOOKUP($Y413,Raw_data_Bowlers_2021!$A$2:$N$111,AE$2,FALSE),0)</f>
        <v>0</v>
      </c>
      <c r="AF413" s="14">
        <f>_xlfn.IFNA(VLOOKUP($Y413,Raw_data_Bowlers_2021!$A$2:$N$111,AF$2,FALSE),0)</f>
        <v>0</v>
      </c>
      <c r="AG413" s="14">
        <f>_xlfn.IFNA(VLOOKUP($Y413,Raw_data_Bowlers_2021!$A$2:$N$111,AG$2,FALSE),0)</f>
        <v>0</v>
      </c>
      <c r="AH413" s="14">
        <f>_xlfn.IFNA(VLOOKUP($Y413,Raw_data_Bowlers_2021!$A$2:$N$111,AH$2,FALSE),0)</f>
        <v>0</v>
      </c>
      <c r="AI413" s="14">
        <f>_xlfn.IFNA(VLOOKUP($Y413,Raw_data_Bowlers_2021!$A$2:$N$111,AI$2,FALSE),0)</f>
        <v>0</v>
      </c>
      <c r="AJ413" s="14">
        <f>_xlfn.IFNA(VLOOKUP($Y413,Raw_data_Bowlers_2021!$A$2:$N$111,AJ$2,FALSE),0)</f>
        <v>0</v>
      </c>
      <c r="AK413" s="14">
        <f>_xlfn.IFNA(VLOOKUP($Y413,Raw_data_Bowlers_2021!$A$2:$N$111,AK$2,FALSE),0)</f>
        <v>0</v>
      </c>
      <c r="AL413" s="14">
        <f>_xlfn.IFNA(VLOOKUP($Y413,Raw_data_Bowlers_2021!$A$2:$N$111,AL$2,FALSE),0)</f>
        <v>0</v>
      </c>
      <c r="AM413" s="13">
        <v>2019</v>
      </c>
      <c r="AN413" s="14">
        <f t="shared" si="6"/>
        <v>410</v>
      </c>
    </row>
    <row r="414" spans="1:40" x14ac:dyDescent="0.25">
      <c r="A414" s="43" t="s">
        <v>360</v>
      </c>
      <c r="B414" s="44">
        <v>0</v>
      </c>
      <c r="C414" s="44">
        <v>0</v>
      </c>
      <c r="D414" s="44">
        <v>0</v>
      </c>
      <c r="E414" s="44">
        <v>0</v>
      </c>
      <c r="F414" s="44">
        <v>0</v>
      </c>
      <c r="G414" s="44">
        <v>0</v>
      </c>
      <c r="H414" s="44">
        <v>0</v>
      </c>
      <c r="I414" s="44">
        <v>0</v>
      </c>
      <c r="J414" s="44">
        <v>0</v>
      </c>
      <c r="K414" s="44">
        <v>0</v>
      </c>
      <c r="L414" s="44">
        <v>0</v>
      </c>
      <c r="M414" s="44">
        <v>0</v>
      </c>
      <c r="N414" s="44">
        <v>2019</v>
      </c>
      <c r="O414" s="45">
        <v>410</v>
      </c>
      <c r="Y414" s="16" t="s">
        <v>43</v>
      </c>
      <c r="Z414" s="14">
        <f>_xlfn.IFNA(VLOOKUP($Y414,Raw_data_Bowlers_2021!$A$2:$N$111,Z$2,FALSE),0)</f>
        <v>0</v>
      </c>
      <c r="AA414" s="14">
        <f>_xlfn.IFNA(VLOOKUP($Y414,Raw_data_Bowlers_2021!$A$2:$N$111,AA$2,FALSE),0)</f>
        <v>0</v>
      </c>
      <c r="AB414" s="14">
        <f>_xlfn.IFNA(VLOOKUP($Y414,Raw_data_Bowlers_2021!$A$2:$N$111,AB$2,FALSE),0)</f>
        <v>0</v>
      </c>
      <c r="AC414" s="14">
        <f>_xlfn.IFNA(VLOOKUP($Y414,Raw_data_Bowlers_2021!$A$2:$N$111,AC$2,FALSE),0)</f>
        <v>0</v>
      </c>
      <c r="AD414" s="14">
        <f>_xlfn.IFNA(VLOOKUP($Y414,Raw_data_Bowlers_2021!$A$2:$N$111,AD$2,FALSE),0)</f>
        <v>0</v>
      </c>
      <c r="AE414" s="14">
        <f>_xlfn.IFNA(VLOOKUP($Y414,Raw_data_Bowlers_2021!$A$2:$N$111,AE$2,FALSE),0)</f>
        <v>0</v>
      </c>
      <c r="AF414" s="14">
        <f>_xlfn.IFNA(VLOOKUP($Y414,Raw_data_Bowlers_2021!$A$2:$N$111,AF$2,FALSE),0)</f>
        <v>0</v>
      </c>
      <c r="AG414" s="14">
        <f>_xlfn.IFNA(VLOOKUP($Y414,Raw_data_Bowlers_2021!$A$2:$N$111,AG$2,FALSE),0)</f>
        <v>0</v>
      </c>
      <c r="AH414" s="14">
        <f>_xlfn.IFNA(VLOOKUP($Y414,Raw_data_Bowlers_2021!$A$2:$N$111,AH$2,FALSE),0)</f>
        <v>0</v>
      </c>
      <c r="AI414" s="14">
        <f>_xlfn.IFNA(VLOOKUP($Y414,Raw_data_Bowlers_2021!$A$2:$N$111,AI$2,FALSE),0)</f>
        <v>0</v>
      </c>
      <c r="AJ414" s="14">
        <f>_xlfn.IFNA(VLOOKUP($Y414,Raw_data_Bowlers_2021!$A$2:$N$111,AJ$2,FALSE),0)</f>
        <v>0</v>
      </c>
      <c r="AK414" s="14">
        <f>_xlfn.IFNA(VLOOKUP($Y414,Raw_data_Bowlers_2021!$A$2:$N$111,AK$2,FALSE),0)</f>
        <v>0</v>
      </c>
      <c r="AL414" s="14">
        <f>_xlfn.IFNA(VLOOKUP($Y414,Raw_data_Bowlers_2021!$A$2:$N$111,AL$2,FALSE),0)</f>
        <v>0</v>
      </c>
      <c r="AM414" s="16">
        <v>2019</v>
      </c>
      <c r="AN414" s="14">
        <f t="shared" si="6"/>
        <v>411</v>
      </c>
    </row>
    <row r="415" spans="1:40" x14ac:dyDescent="0.25">
      <c r="A415" s="43" t="s">
        <v>43</v>
      </c>
      <c r="B415" s="44">
        <v>0</v>
      </c>
      <c r="C415" s="44">
        <v>0</v>
      </c>
      <c r="D415" s="44">
        <v>0</v>
      </c>
      <c r="E415" s="44">
        <v>0</v>
      </c>
      <c r="F415" s="44">
        <v>0</v>
      </c>
      <c r="G415" s="44">
        <v>0</v>
      </c>
      <c r="H415" s="44">
        <v>0</v>
      </c>
      <c r="I415" s="44">
        <v>0</v>
      </c>
      <c r="J415" s="44">
        <v>0</v>
      </c>
      <c r="K415" s="44">
        <v>0</v>
      </c>
      <c r="L415" s="44">
        <v>0</v>
      </c>
      <c r="M415" s="44">
        <v>0</v>
      </c>
      <c r="N415" s="44">
        <v>2019</v>
      </c>
      <c r="O415" s="45">
        <v>411</v>
      </c>
      <c r="Y415" s="13" t="s">
        <v>23</v>
      </c>
      <c r="Z415" s="14">
        <f>_xlfn.IFNA(VLOOKUP($Y415,Raw_data_Bowlers_2021!$A$2:$N$111,Z$2,FALSE),0)</f>
        <v>4</v>
      </c>
      <c r="AA415" s="14">
        <f>_xlfn.IFNA(VLOOKUP($Y415,Raw_data_Bowlers_2021!$A$2:$N$111,AA$2,FALSE),0)</f>
        <v>14</v>
      </c>
      <c r="AB415" s="14">
        <f>_xlfn.IFNA(VLOOKUP($Y415,Raw_data_Bowlers_2021!$A$2:$N$111,AB$2,FALSE),0)</f>
        <v>109</v>
      </c>
      <c r="AC415" s="14">
        <f>_xlfn.IFNA(VLOOKUP($Y415,Raw_data_Bowlers_2021!$A$2:$N$111,AC$2,FALSE),0)</f>
        <v>6</v>
      </c>
      <c r="AD415" s="14">
        <f>_xlfn.IFNA(VLOOKUP($Y415,Raw_data_Bowlers_2021!$A$2:$N$111,AD$2,FALSE),0)</f>
        <v>7.79</v>
      </c>
      <c r="AE415" s="14">
        <f>_xlfn.IFNA(VLOOKUP($Y415,Raw_data_Bowlers_2021!$A$2:$N$111,AE$2,FALSE),0)</f>
        <v>18.170000000000002</v>
      </c>
      <c r="AF415" s="14">
        <f>_xlfn.IFNA(VLOOKUP($Y415,Raw_data_Bowlers_2021!$A$2:$N$111,AF$2,FALSE),0)</f>
        <v>14</v>
      </c>
      <c r="AG415" s="14">
        <f>_xlfn.IFNA(VLOOKUP($Y415,Raw_data_Bowlers_2021!$A$2:$N$111,AG$2,FALSE),0)</f>
        <v>1</v>
      </c>
      <c r="AH415" s="14">
        <f>_xlfn.IFNA(VLOOKUP($Y415,Raw_data_Bowlers_2021!$A$2:$N$111,AH$2,FALSE),0)</f>
        <v>0</v>
      </c>
      <c r="AI415" s="14">
        <f>_xlfn.IFNA(VLOOKUP($Y415,Raw_data_Bowlers_2021!$A$2:$N$111,AI$2,FALSE),0)</f>
        <v>45383</v>
      </c>
      <c r="AJ415" s="14">
        <f>_xlfn.IFNA(VLOOKUP($Y415,Raw_data_Bowlers_2021!$A$2:$N$111,AJ$2,FALSE),0)</f>
        <v>6</v>
      </c>
      <c r="AK415" s="14">
        <f>_xlfn.IFNA(VLOOKUP($Y415,Raw_data_Bowlers_2021!$A$2:$N$111,AK$2,FALSE),0)</f>
        <v>4</v>
      </c>
      <c r="AL415" s="14">
        <f>_xlfn.IFNA(VLOOKUP($Y415,Raw_data_Bowlers_2021!$A$2:$N$111,AL$2,FALSE),0)</f>
        <v>25</v>
      </c>
      <c r="AM415" s="13">
        <v>2019</v>
      </c>
      <c r="AN415" s="14">
        <f t="shared" si="6"/>
        <v>412</v>
      </c>
    </row>
    <row r="416" spans="1:40" x14ac:dyDescent="0.25">
      <c r="A416" s="43" t="s">
        <v>23</v>
      </c>
      <c r="B416" s="44">
        <v>11</v>
      </c>
      <c r="C416" s="44">
        <v>40</v>
      </c>
      <c r="D416" s="44">
        <v>270</v>
      </c>
      <c r="E416" s="44">
        <v>11</v>
      </c>
      <c r="F416" s="44">
        <v>6.75</v>
      </c>
      <c r="G416" s="44">
        <v>24.55</v>
      </c>
      <c r="H416" s="44">
        <v>21.82</v>
      </c>
      <c r="I416" s="44">
        <v>0</v>
      </c>
      <c r="J416" s="44">
        <v>0</v>
      </c>
      <c r="K416" s="44">
        <v>14</v>
      </c>
      <c r="L416" s="44">
        <v>10</v>
      </c>
      <c r="M416" s="44">
        <v>83</v>
      </c>
      <c r="N416" s="44">
        <v>2019</v>
      </c>
      <c r="O416" s="45">
        <v>412</v>
      </c>
      <c r="Y416" s="16" t="s">
        <v>402</v>
      </c>
      <c r="Z416" s="14">
        <f>_xlfn.IFNA(VLOOKUP($Y416,Raw_data_Bowlers_2021!$A$2:$N$111,Z$2,FALSE),0)</f>
        <v>0</v>
      </c>
      <c r="AA416" s="14">
        <f>_xlfn.IFNA(VLOOKUP($Y416,Raw_data_Bowlers_2021!$A$2:$N$111,AA$2,FALSE),0)</f>
        <v>0</v>
      </c>
      <c r="AB416" s="14">
        <f>_xlfn.IFNA(VLOOKUP($Y416,Raw_data_Bowlers_2021!$A$2:$N$111,AB$2,FALSE),0)</f>
        <v>0</v>
      </c>
      <c r="AC416" s="14">
        <f>_xlfn.IFNA(VLOOKUP($Y416,Raw_data_Bowlers_2021!$A$2:$N$111,AC$2,FALSE),0)</f>
        <v>0</v>
      </c>
      <c r="AD416" s="14">
        <f>_xlfn.IFNA(VLOOKUP($Y416,Raw_data_Bowlers_2021!$A$2:$N$111,AD$2,FALSE),0)</f>
        <v>0</v>
      </c>
      <c r="AE416" s="14">
        <f>_xlfn.IFNA(VLOOKUP($Y416,Raw_data_Bowlers_2021!$A$2:$N$111,AE$2,FALSE),0)</f>
        <v>0</v>
      </c>
      <c r="AF416" s="14">
        <f>_xlfn.IFNA(VLOOKUP($Y416,Raw_data_Bowlers_2021!$A$2:$N$111,AF$2,FALSE),0)</f>
        <v>0</v>
      </c>
      <c r="AG416" s="14">
        <f>_xlfn.IFNA(VLOOKUP($Y416,Raw_data_Bowlers_2021!$A$2:$N$111,AG$2,FALSE),0)</f>
        <v>0</v>
      </c>
      <c r="AH416" s="14">
        <f>_xlfn.IFNA(VLOOKUP($Y416,Raw_data_Bowlers_2021!$A$2:$N$111,AH$2,FALSE),0)</f>
        <v>0</v>
      </c>
      <c r="AI416" s="14">
        <f>_xlfn.IFNA(VLOOKUP($Y416,Raw_data_Bowlers_2021!$A$2:$N$111,AI$2,FALSE),0)</f>
        <v>0</v>
      </c>
      <c r="AJ416" s="14">
        <f>_xlfn.IFNA(VLOOKUP($Y416,Raw_data_Bowlers_2021!$A$2:$N$111,AJ$2,FALSE),0)</f>
        <v>0</v>
      </c>
      <c r="AK416" s="14">
        <f>_xlfn.IFNA(VLOOKUP($Y416,Raw_data_Bowlers_2021!$A$2:$N$111,AK$2,FALSE),0)</f>
        <v>0</v>
      </c>
      <c r="AL416" s="14">
        <f>_xlfn.IFNA(VLOOKUP($Y416,Raw_data_Bowlers_2021!$A$2:$N$111,AL$2,FALSE),0)</f>
        <v>0</v>
      </c>
      <c r="AM416" s="16">
        <v>2019</v>
      </c>
      <c r="AN416" s="14">
        <f t="shared" si="6"/>
        <v>413</v>
      </c>
    </row>
    <row r="417" spans="1:40" x14ac:dyDescent="0.25">
      <c r="A417" s="43" t="s">
        <v>402</v>
      </c>
      <c r="B417" s="44">
        <v>0</v>
      </c>
      <c r="C417" s="44">
        <v>0</v>
      </c>
      <c r="D417" s="44">
        <v>0</v>
      </c>
      <c r="E417" s="44">
        <v>0</v>
      </c>
      <c r="F417" s="44">
        <v>0</v>
      </c>
      <c r="G417" s="44">
        <v>0</v>
      </c>
      <c r="H417" s="44">
        <v>0</v>
      </c>
      <c r="I417" s="44">
        <v>0</v>
      </c>
      <c r="J417" s="44">
        <v>0</v>
      </c>
      <c r="K417" s="44">
        <v>0</v>
      </c>
      <c r="L417" s="44">
        <v>0</v>
      </c>
      <c r="M417" s="44">
        <v>0</v>
      </c>
      <c r="N417" s="44">
        <v>2019</v>
      </c>
      <c r="O417" s="45">
        <v>413</v>
      </c>
      <c r="Y417" s="13" t="s">
        <v>26</v>
      </c>
      <c r="Z417" s="14">
        <f>_xlfn.IFNA(VLOOKUP($Y417,Raw_data_Bowlers_2021!$A$2:$N$111,Z$2,FALSE),0)</f>
        <v>12</v>
      </c>
      <c r="AA417" s="14">
        <f>_xlfn.IFNA(VLOOKUP($Y417,Raw_data_Bowlers_2021!$A$2:$N$111,AA$2,FALSE),0)</f>
        <v>46</v>
      </c>
      <c r="AB417" s="14">
        <f>_xlfn.IFNA(VLOOKUP($Y417,Raw_data_Bowlers_2021!$A$2:$N$111,AB$2,FALSE),0)</f>
        <v>306</v>
      </c>
      <c r="AC417" s="14">
        <f>_xlfn.IFNA(VLOOKUP($Y417,Raw_data_Bowlers_2021!$A$2:$N$111,AC$2,FALSE),0)</f>
        <v>15</v>
      </c>
      <c r="AD417" s="14">
        <f>_xlfn.IFNA(VLOOKUP($Y417,Raw_data_Bowlers_2021!$A$2:$N$111,AD$2,FALSE),0)</f>
        <v>6.65</v>
      </c>
      <c r="AE417" s="14">
        <f>_xlfn.IFNA(VLOOKUP($Y417,Raw_data_Bowlers_2021!$A$2:$N$111,AE$2,FALSE),0)</f>
        <v>20.399999999999999</v>
      </c>
      <c r="AF417" s="14">
        <f>_xlfn.IFNA(VLOOKUP($Y417,Raw_data_Bowlers_2021!$A$2:$N$111,AF$2,FALSE),0)</f>
        <v>18.399999999999999</v>
      </c>
      <c r="AG417" s="14">
        <f>_xlfn.IFNA(VLOOKUP($Y417,Raw_data_Bowlers_2021!$A$2:$N$111,AG$2,FALSE),0)</f>
        <v>0</v>
      </c>
      <c r="AH417" s="14">
        <f>_xlfn.IFNA(VLOOKUP($Y417,Raw_data_Bowlers_2021!$A$2:$N$111,AH$2,FALSE),0)</f>
        <v>0</v>
      </c>
      <c r="AI417" s="14">
        <f>_xlfn.IFNA(VLOOKUP($Y417,Raw_data_Bowlers_2021!$A$2:$N$111,AI$2,FALSE),0)</f>
        <v>44256</v>
      </c>
      <c r="AJ417" s="14">
        <f>_xlfn.IFNA(VLOOKUP($Y417,Raw_data_Bowlers_2021!$A$2:$N$111,AJ$2,FALSE),0)</f>
        <v>16</v>
      </c>
      <c r="AK417" s="14">
        <f>_xlfn.IFNA(VLOOKUP($Y417,Raw_data_Bowlers_2021!$A$2:$N$111,AK$2,FALSE),0)</f>
        <v>13</v>
      </c>
      <c r="AL417" s="14">
        <f>_xlfn.IFNA(VLOOKUP($Y417,Raw_data_Bowlers_2021!$A$2:$N$111,AL$2,FALSE),0)</f>
        <v>99</v>
      </c>
      <c r="AM417" s="13">
        <v>2019</v>
      </c>
      <c r="AN417" s="14">
        <f t="shared" si="6"/>
        <v>414</v>
      </c>
    </row>
    <row r="418" spans="1:40" x14ac:dyDescent="0.25">
      <c r="A418" s="43" t="s">
        <v>26</v>
      </c>
      <c r="B418" s="44">
        <v>14</v>
      </c>
      <c r="C418" s="44">
        <v>51</v>
      </c>
      <c r="D418" s="44">
        <v>364</v>
      </c>
      <c r="E418" s="44">
        <v>10</v>
      </c>
      <c r="F418" s="44">
        <v>7.14</v>
      </c>
      <c r="G418" s="44">
        <v>36.4</v>
      </c>
      <c r="H418" s="44">
        <v>30.6</v>
      </c>
      <c r="I418" s="44">
        <v>0</v>
      </c>
      <c r="J418" s="44">
        <v>0</v>
      </c>
      <c r="K418" s="44">
        <v>23</v>
      </c>
      <c r="L418" s="44">
        <v>17</v>
      </c>
      <c r="M418" s="44">
        <v>110</v>
      </c>
      <c r="N418" s="44">
        <v>2019</v>
      </c>
      <c r="O418" s="45">
        <v>414</v>
      </c>
      <c r="Y418" s="16" t="s">
        <v>27</v>
      </c>
      <c r="Z418" s="14">
        <f>_xlfn.IFNA(VLOOKUP($Y418,Raw_data_Bowlers_2021!$A$2:$N$111,Z$2,FALSE),0)</f>
        <v>16</v>
      </c>
      <c r="AA418" s="14">
        <f>_xlfn.IFNA(VLOOKUP($Y418,Raw_data_Bowlers_2021!$A$2:$N$111,AA$2,FALSE),0)</f>
        <v>61</v>
      </c>
      <c r="AB418" s="14">
        <f>_xlfn.IFNA(VLOOKUP($Y418,Raw_data_Bowlers_2021!$A$2:$N$111,AB$2,FALSE),0)</f>
        <v>450</v>
      </c>
      <c r="AC418" s="14">
        <f>_xlfn.IFNA(VLOOKUP($Y418,Raw_data_Bowlers_2021!$A$2:$N$111,AC$2,FALSE),0)</f>
        <v>24</v>
      </c>
      <c r="AD418" s="14">
        <f>_xlfn.IFNA(VLOOKUP($Y418,Raw_data_Bowlers_2021!$A$2:$N$111,AD$2,FALSE),0)</f>
        <v>7.38</v>
      </c>
      <c r="AE418" s="14">
        <f>_xlfn.IFNA(VLOOKUP($Y418,Raw_data_Bowlers_2021!$A$2:$N$111,AE$2,FALSE),0)</f>
        <v>18.75</v>
      </c>
      <c r="AF418" s="14">
        <f>_xlfn.IFNA(VLOOKUP($Y418,Raw_data_Bowlers_2021!$A$2:$N$111,AF$2,FALSE),0)</f>
        <v>15.25</v>
      </c>
      <c r="AG418" s="14">
        <f>_xlfn.IFNA(VLOOKUP($Y418,Raw_data_Bowlers_2021!$A$2:$N$111,AG$2,FALSE),0)</f>
        <v>0</v>
      </c>
      <c r="AH418" s="14">
        <f>_xlfn.IFNA(VLOOKUP($Y418,Raw_data_Bowlers_2021!$A$2:$N$111,AH$2,FALSE),0)</f>
        <v>0</v>
      </c>
      <c r="AI418" s="14">
        <f>_xlfn.IFNA(VLOOKUP($Y418,Raw_data_Bowlers_2021!$A$2:$N$111,AI$2,FALSE),0)</f>
        <v>41334</v>
      </c>
      <c r="AJ418" s="14">
        <f>_xlfn.IFNA(VLOOKUP($Y418,Raw_data_Bowlers_2021!$A$2:$N$111,AJ$2,FALSE),0)</f>
        <v>41</v>
      </c>
      <c r="AK418" s="14">
        <f>_xlfn.IFNA(VLOOKUP($Y418,Raw_data_Bowlers_2021!$A$2:$N$111,AK$2,FALSE),0)</f>
        <v>15</v>
      </c>
      <c r="AL418" s="14">
        <f>_xlfn.IFNA(VLOOKUP($Y418,Raw_data_Bowlers_2021!$A$2:$N$111,AL$2,FALSE),0)</f>
        <v>156</v>
      </c>
      <c r="AM418" s="16">
        <v>2019</v>
      </c>
      <c r="AN418" s="14">
        <f t="shared" si="6"/>
        <v>415</v>
      </c>
    </row>
    <row r="419" spans="1:40" x14ac:dyDescent="0.25">
      <c r="A419" s="43" t="s">
        <v>27</v>
      </c>
      <c r="B419" s="44">
        <v>1</v>
      </c>
      <c r="C419" s="44">
        <v>3</v>
      </c>
      <c r="D419" s="44">
        <v>30</v>
      </c>
      <c r="E419" s="44">
        <v>0</v>
      </c>
      <c r="F419" s="44">
        <v>10</v>
      </c>
      <c r="G419" s="44">
        <v>0</v>
      </c>
      <c r="H419" s="44">
        <v>0</v>
      </c>
      <c r="I419" s="44">
        <v>0</v>
      </c>
      <c r="J419" s="44">
        <v>0</v>
      </c>
      <c r="K419" s="44">
        <v>6</v>
      </c>
      <c r="L419" s="44">
        <v>0</v>
      </c>
      <c r="M419" s="44">
        <v>7</v>
      </c>
      <c r="N419" s="44">
        <v>2019</v>
      </c>
      <c r="O419" s="45">
        <v>415</v>
      </c>
      <c r="Y419" s="13" t="s">
        <v>403</v>
      </c>
      <c r="Z419" s="14">
        <f>_xlfn.IFNA(VLOOKUP($Y419,Raw_data_Bowlers_2021!$A$2:$N$111,Z$2,FALSE),0)</f>
        <v>0</v>
      </c>
      <c r="AA419" s="14">
        <f>_xlfn.IFNA(VLOOKUP($Y419,Raw_data_Bowlers_2021!$A$2:$N$111,AA$2,FALSE),0)</f>
        <v>0</v>
      </c>
      <c r="AB419" s="14">
        <f>_xlfn.IFNA(VLOOKUP($Y419,Raw_data_Bowlers_2021!$A$2:$N$111,AB$2,FALSE),0)</f>
        <v>0</v>
      </c>
      <c r="AC419" s="14">
        <f>_xlfn.IFNA(VLOOKUP($Y419,Raw_data_Bowlers_2021!$A$2:$N$111,AC$2,FALSE),0)</f>
        <v>0</v>
      </c>
      <c r="AD419" s="14">
        <f>_xlfn.IFNA(VLOOKUP($Y419,Raw_data_Bowlers_2021!$A$2:$N$111,AD$2,FALSE),0)</f>
        <v>0</v>
      </c>
      <c r="AE419" s="14">
        <f>_xlfn.IFNA(VLOOKUP($Y419,Raw_data_Bowlers_2021!$A$2:$N$111,AE$2,FALSE),0)</f>
        <v>0</v>
      </c>
      <c r="AF419" s="14">
        <f>_xlfn.IFNA(VLOOKUP($Y419,Raw_data_Bowlers_2021!$A$2:$N$111,AF$2,FALSE),0)</f>
        <v>0</v>
      </c>
      <c r="AG419" s="14">
        <f>_xlfn.IFNA(VLOOKUP($Y419,Raw_data_Bowlers_2021!$A$2:$N$111,AG$2,FALSE),0)</f>
        <v>0</v>
      </c>
      <c r="AH419" s="14">
        <f>_xlfn.IFNA(VLOOKUP($Y419,Raw_data_Bowlers_2021!$A$2:$N$111,AH$2,FALSE),0)</f>
        <v>0</v>
      </c>
      <c r="AI419" s="14">
        <f>_xlfn.IFNA(VLOOKUP($Y419,Raw_data_Bowlers_2021!$A$2:$N$111,AI$2,FALSE),0)</f>
        <v>0</v>
      </c>
      <c r="AJ419" s="14">
        <f>_xlfn.IFNA(VLOOKUP($Y419,Raw_data_Bowlers_2021!$A$2:$N$111,AJ$2,FALSE),0)</f>
        <v>0</v>
      </c>
      <c r="AK419" s="14">
        <f>_xlfn.IFNA(VLOOKUP($Y419,Raw_data_Bowlers_2021!$A$2:$N$111,AK$2,FALSE),0)</f>
        <v>0</v>
      </c>
      <c r="AL419" s="14">
        <f>_xlfn.IFNA(VLOOKUP($Y419,Raw_data_Bowlers_2021!$A$2:$N$111,AL$2,FALSE),0)</f>
        <v>0</v>
      </c>
      <c r="AM419" s="13">
        <v>2019</v>
      </c>
      <c r="AN419" s="14">
        <f t="shared" si="6"/>
        <v>416</v>
      </c>
    </row>
    <row r="420" spans="1:40" x14ac:dyDescent="0.25">
      <c r="A420" s="43" t="s">
        <v>403</v>
      </c>
      <c r="B420" s="44">
        <v>0</v>
      </c>
      <c r="C420" s="44">
        <v>0</v>
      </c>
      <c r="D420" s="44">
        <v>0</v>
      </c>
      <c r="E420" s="44">
        <v>0</v>
      </c>
      <c r="F420" s="44">
        <v>0</v>
      </c>
      <c r="G420" s="44">
        <v>0</v>
      </c>
      <c r="H420" s="44">
        <v>0</v>
      </c>
      <c r="I420" s="44">
        <v>0</v>
      </c>
      <c r="J420" s="44">
        <v>0</v>
      </c>
      <c r="K420" s="44">
        <v>0</v>
      </c>
      <c r="L420" s="44">
        <v>0</v>
      </c>
      <c r="M420" s="44">
        <v>0</v>
      </c>
      <c r="N420" s="44">
        <v>2019</v>
      </c>
      <c r="O420" s="45">
        <v>416</v>
      </c>
      <c r="Y420" s="16" t="s">
        <v>404</v>
      </c>
      <c r="Z420" s="14">
        <f>_xlfn.IFNA(VLOOKUP($Y420,Raw_data_Bowlers_2021!$A$2:$N$111,Z$2,FALSE),0)</f>
        <v>0</v>
      </c>
      <c r="AA420" s="14">
        <f>_xlfn.IFNA(VLOOKUP($Y420,Raw_data_Bowlers_2021!$A$2:$N$111,AA$2,FALSE),0)</f>
        <v>0</v>
      </c>
      <c r="AB420" s="14">
        <f>_xlfn.IFNA(VLOOKUP($Y420,Raw_data_Bowlers_2021!$A$2:$N$111,AB$2,FALSE),0)</f>
        <v>0</v>
      </c>
      <c r="AC420" s="14">
        <f>_xlfn.IFNA(VLOOKUP($Y420,Raw_data_Bowlers_2021!$A$2:$N$111,AC$2,FALSE),0)</f>
        <v>0</v>
      </c>
      <c r="AD420" s="14">
        <f>_xlfn.IFNA(VLOOKUP($Y420,Raw_data_Bowlers_2021!$A$2:$N$111,AD$2,FALSE),0)</f>
        <v>0</v>
      </c>
      <c r="AE420" s="14">
        <f>_xlfn.IFNA(VLOOKUP($Y420,Raw_data_Bowlers_2021!$A$2:$N$111,AE$2,FALSE),0)</f>
        <v>0</v>
      </c>
      <c r="AF420" s="14">
        <f>_xlfn.IFNA(VLOOKUP($Y420,Raw_data_Bowlers_2021!$A$2:$N$111,AF$2,FALSE),0)</f>
        <v>0</v>
      </c>
      <c r="AG420" s="14">
        <f>_xlfn.IFNA(VLOOKUP($Y420,Raw_data_Bowlers_2021!$A$2:$N$111,AG$2,FALSE),0)</f>
        <v>0</v>
      </c>
      <c r="AH420" s="14">
        <f>_xlfn.IFNA(VLOOKUP($Y420,Raw_data_Bowlers_2021!$A$2:$N$111,AH$2,FALSE),0)</f>
        <v>0</v>
      </c>
      <c r="AI420" s="14">
        <f>_xlfn.IFNA(VLOOKUP($Y420,Raw_data_Bowlers_2021!$A$2:$N$111,AI$2,FALSE),0)</f>
        <v>0</v>
      </c>
      <c r="AJ420" s="14">
        <f>_xlfn.IFNA(VLOOKUP($Y420,Raw_data_Bowlers_2021!$A$2:$N$111,AJ$2,FALSE),0)</f>
        <v>0</v>
      </c>
      <c r="AK420" s="14">
        <f>_xlfn.IFNA(VLOOKUP($Y420,Raw_data_Bowlers_2021!$A$2:$N$111,AK$2,FALSE),0)</f>
        <v>0</v>
      </c>
      <c r="AL420" s="14">
        <f>_xlfn.IFNA(VLOOKUP($Y420,Raw_data_Bowlers_2021!$A$2:$N$111,AL$2,FALSE),0)</f>
        <v>0</v>
      </c>
      <c r="AM420" s="16">
        <v>2019</v>
      </c>
      <c r="AN420" s="14">
        <f t="shared" si="6"/>
        <v>417</v>
      </c>
    </row>
    <row r="421" spans="1:40" x14ac:dyDescent="0.25">
      <c r="A421" s="43" t="s">
        <v>404</v>
      </c>
      <c r="B421" s="44">
        <v>0</v>
      </c>
      <c r="C421" s="44">
        <v>0</v>
      </c>
      <c r="D421" s="44">
        <v>0</v>
      </c>
      <c r="E421" s="44">
        <v>0</v>
      </c>
      <c r="F421" s="44">
        <v>0</v>
      </c>
      <c r="G421" s="44">
        <v>0</v>
      </c>
      <c r="H421" s="44">
        <v>0</v>
      </c>
      <c r="I421" s="44">
        <v>0</v>
      </c>
      <c r="J421" s="44">
        <v>0</v>
      </c>
      <c r="K421" s="44">
        <v>0</v>
      </c>
      <c r="L421" s="44">
        <v>0</v>
      </c>
      <c r="M421" s="44">
        <v>0</v>
      </c>
      <c r="N421" s="44">
        <v>2019</v>
      </c>
      <c r="O421" s="45">
        <v>417</v>
      </c>
      <c r="Y421" s="13" t="s">
        <v>405</v>
      </c>
      <c r="Z421" s="14">
        <f>_xlfn.IFNA(VLOOKUP($Y421,Raw_data_Bowlers_2021!$A$2:$N$111,Z$2,FALSE),0)</f>
        <v>0</v>
      </c>
      <c r="AA421" s="14">
        <f>_xlfn.IFNA(VLOOKUP($Y421,Raw_data_Bowlers_2021!$A$2:$N$111,AA$2,FALSE),0)</f>
        <v>0</v>
      </c>
      <c r="AB421" s="14">
        <f>_xlfn.IFNA(VLOOKUP($Y421,Raw_data_Bowlers_2021!$A$2:$N$111,AB$2,FALSE),0)</f>
        <v>0</v>
      </c>
      <c r="AC421" s="14">
        <f>_xlfn.IFNA(VLOOKUP($Y421,Raw_data_Bowlers_2021!$A$2:$N$111,AC$2,FALSE),0)</f>
        <v>0</v>
      </c>
      <c r="AD421" s="14">
        <f>_xlfn.IFNA(VLOOKUP($Y421,Raw_data_Bowlers_2021!$A$2:$N$111,AD$2,FALSE),0)</f>
        <v>0</v>
      </c>
      <c r="AE421" s="14">
        <f>_xlfn.IFNA(VLOOKUP($Y421,Raw_data_Bowlers_2021!$A$2:$N$111,AE$2,FALSE),0)</f>
        <v>0</v>
      </c>
      <c r="AF421" s="14">
        <f>_xlfn.IFNA(VLOOKUP($Y421,Raw_data_Bowlers_2021!$A$2:$N$111,AF$2,FALSE),0)</f>
        <v>0</v>
      </c>
      <c r="AG421" s="14">
        <f>_xlfn.IFNA(VLOOKUP($Y421,Raw_data_Bowlers_2021!$A$2:$N$111,AG$2,FALSE),0)</f>
        <v>0</v>
      </c>
      <c r="AH421" s="14">
        <f>_xlfn.IFNA(VLOOKUP($Y421,Raw_data_Bowlers_2021!$A$2:$N$111,AH$2,FALSE),0)</f>
        <v>0</v>
      </c>
      <c r="AI421" s="14">
        <f>_xlfn.IFNA(VLOOKUP($Y421,Raw_data_Bowlers_2021!$A$2:$N$111,AI$2,FALSE),0)</f>
        <v>0</v>
      </c>
      <c r="AJ421" s="14">
        <f>_xlfn.IFNA(VLOOKUP($Y421,Raw_data_Bowlers_2021!$A$2:$N$111,AJ$2,FALSE),0)</f>
        <v>0</v>
      </c>
      <c r="AK421" s="14">
        <f>_xlfn.IFNA(VLOOKUP($Y421,Raw_data_Bowlers_2021!$A$2:$N$111,AK$2,FALSE),0)</f>
        <v>0</v>
      </c>
      <c r="AL421" s="14">
        <f>_xlfn.IFNA(VLOOKUP($Y421,Raw_data_Bowlers_2021!$A$2:$N$111,AL$2,FALSE),0)</f>
        <v>0</v>
      </c>
      <c r="AM421" s="13">
        <v>2019</v>
      </c>
      <c r="AN421" s="14">
        <f t="shared" si="6"/>
        <v>418</v>
      </c>
    </row>
    <row r="422" spans="1:40" x14ac:dyDescent="0.25">
      <c r="A422" s="43" t="s">
        <v>405</v>
      </c>
      <c r="B422" s="44">
        <v>0</v>
      </c>
      <c r="C422" s="44">
        <v>0</v>
      </c>
      <c r="D422" s="44">
        <v>0</v>
      </c>
      <c r="E422" s="44">
        <v>0</v>
      </c>
      <c r="F422" s="44">
        <v>0</v>
      </c>
      <c r="G422" s="44">
        <v>0</v>
      </c>
      <c r="H422" s="44">
        <v>0</v>
      </c>
      <c r="I422" s="44">
        <v>0</v>
      </c>
      <c r="J422" s="44">
        <v>0</v>
      </c>
      <c r="K422" s="44">
        <v>0</v>
      </c>
      <c r="L422" s="44">
        <v>0</v>
      </c>
      <c r="M422" s="44">
        <v>0</v>
      </c>
      <c r="N422" s="44">
        <v>2019</v>
      </c>
      <c r="O422" s="45">
        <v>418</v>
      </c>
      <c r="Y422" s="16" t="s">
        <v>126</v>
      </c>
      <c r="Z422" s="14">
        <f>_xlfn.IFNA(VLOOKUP($Y422,Raw_data_Bowlers_2021!$A$2:$N$111,Z$2,FALSE),0)</f>
        <v>11</v>
      </c>
      <c r="AA422" s="14">
        <f>_xlfn.IFNA(VLOOKUP($Y422,Raw_data_Bowlers_2021!$A$2:$N$111,AA$2,FALSE),0)</f>
        <v>41</v>
      </c>
      <c r="AB422" s="14">
        <f>_xlfn.IFNA(VLOOKUP($Y422,Raw_data_Bowlers_2021!$A$2:$N$111,AB$2,FALSE),0)</f>
        <v>376</v>
      </c>
      <c r="AC422" s="14">
        <f>_xlfn.IFNA(VLOOKUP($Y422,Raw_data_Bowlers_2021!$A$2:$N$111,AC$2,FALSE),0)</f>
        <v>15</v>
      </c>
      <c r="AD422" s="14">
        <f>_xlfn.IFNA(VLOOKUP($Y422,Raw_data_Bowlers_2021!$A$2:$N$111,AD$2,FALSE),0)</f>
        <v>9.17</v>
      </c>
      <c r="AE422" s="14">
        <f>_xlfn.IFNA(VLOOKUP($Y422,Raw_data_Bowlers_2021!$A$2:$N$111,AE$2,FALSE),0)</f>
        <v>25.07</v>
      </c>
      <c r="AF422" s="14">
        <f>_xlfn.IFNA(VLOOKUP($Y422,Raw_data_Bowlers_2021!$A$2:$N$111,AF$2,FALSE),0)</f>
        <v>16.399999999999999</v>
      </c>
      <c r="AG422" s="14">
        <f>_xlfn.IFNA(VLOOKUP($Y422,Raw_data_Bowlers_2021!$A$2:$N$111,AG$2,FALSE),0)</f>
        <v>1</v>
      </c>
      <c r="AH422" s="14">
        <f>_xlfn.IFNA(VLOOKUP($Y422,Raw_data_Bowlers_2021!$A$2:$N$111,AH$2,FALSE),0)</f>
        <v>0</v>
      </c>
      <c r="AI422" s="14">
        <f>_xlfn.IFNA(VLOOKUP($Y422,Raw_data_Bowlers_2021!$A$2:$N$111,AI$2,FALSE),0)</f>
        <v>45017</v>
      </c>
      <c r="AJ422" s="14">
        <f>_xlfn.IFNA(VLOOKUP($Y422,Raw_data_Bowlers_2021!$A$2:$N$111,AJ$2,FALSE),0)</f>
        <v>34</v>
      </c>
      <c r="AK422" s="14">
        <f>_xlfn.IFNA(VLOOKUP($Y422,Raw_data_Bowlers_2021!$A$2:$N$111,AK$2,FALSE),0)</f>
        <v>16</v>
      </c>
      <c r="AL422" s="14">
        <f>_xlfn.IFNA(VLOOKUP($Y422,Raw_data_Bowlers_2021!$A$2:$N$111,AL$2,FALSE),0)</f>
        <v>91</v>
      </c>
      <c r="AM422" s="16">
        <v>2019</v>
      </c>
      <c r="AN422" s="14">
        <f t="shared" si="6"/>
        <v>419</v>
      </c>
    </row>
    <row r="423" spans="1:40" x14ac:dyDescent="0.25">
      <c r="A423" s="43" t="s">
        <v>126</v>
      </c>
      <c r="B423" s="44">
        <v>9</v>
      </c>
      <c r="C423" s="44">
        <v>33</v>
      </c>
      <c r="D423" s="44">
        <v>306</v>
      </c>
      <c r="E423" s="44">
        <v>13</v>
      </c>
      <c r="F423" s="44">
        <v>9.27</v>
      </c>
      <c r="G423" s="44">
        <v>23.54</v>
      </c>
      <c r="H423" s="44">
        <v>15.23</v>
      </c>
      <c r="I423" s="44">
        <v>0</v>
      </c>
      <c r="J423" s="44">
        <v>0</v>
      </c>
      <c r="K423" s="44">
        <v>37</v>
      </c>
      <c r="L423" s="44">
        <v>10</v>
      </c>
      <c r="M423" s="44">
        <v>69</v>
      </c>
      <c r="N423" s="44">
        <v>2019</v>
      </c>
      <c r="O423" s="45">
        <v>419</v>
      </c>
      <c r="Y423" s="13" t="s">
        <v>407</v>
      </c>
      <c r="Z423" s="14">
        <f>_xlfn.IFNA(VLOOKUP($Y423,Raw_data_Bowlers_2021!$A$2:$N$111,Z$2,FALSE),0)</f>
        <v>0</v>
      </c>
      <c r="AA423" s="14">
        <f>_xlfn.IFNA(VLOOKUP($Y423,Raw_data_Bowlers_2021!$A$2:$N$111,AA$2,FALSE),0)</f>
        <v>0</v>
      </c>
      <c r="AB423" s="14">
        <f>_xlfn.IFNA(VLOOKUP($Y423,Raw_data_Bowlers_2021!$A$2:$N$111,AB$2,FALSE),0)</f>
        <v>0</v>
      </c>
      <c r="AC423" s="14">
        <f>_xlfn.IFNA(VLOOKUP($Y423,Raw_data_Bowlers_2021!$A$2:$N$111,AC$2,FALSE),0)</f>
        <v>0</v>
      </c>
      <c r="AD423" s="14">
        <f>_xlfn.IFNA(VLOOKUP($Y423,Raw_data_Bowlers_2021!$A$2:$N$111,AD$2,FALSE),0)</f>
        <v>0</v>
      </c>
      <c r="AE423" s="14">
        <f>_xlfn.IFNA(VLOOKUP($Y423,Raw_data_Bowlers_2021!$A$2:$N$111,AE$2,FALSE),0)</f>
        <v>0</v>
      </c>
      <c r="AF423" s="14">
        <f>_xlfn.IFNA(VLOOKUP($Y423,Raw_data_Bowlers_2021!$A$2:$N$111,AF$2,FALSE),0)</f>
        <v>0</v>
      </c>
      <c r="AG423" s="14">
        <f>_xlfn.IFNA(VLOOKUP($Y423,Raw_data_Bowlers_2021!$A$2:$N$111,AG$2,FALSE),0)</f>
        <v>0</v>
      </c>
      <c r="AH423" s="14">
        <f>_xlfn.IFNA(VLOOKUP($Y423,Raw_data_Bowlers_2021!$A$2:$N$111,AH$2,FALSE),0)</f>
        <v>0</v>
      </c>
      <c r="AI423" s="14">
        <f>_xlfn.IFNA(VLOOKUP($Y423,Raw_data_Bowlers_2021!$A$2:$N$111,AI$2,FALSE),0)</f>
        <v>0</v>
      </c>
      <c r="AJ423" s="14">
        <f>_xlfn.IFNA(VLOOKUP($Y423,Raw_data_Bowlers_2021!$A$2:$N$111,AJ$2,FALSE),0)</f>
        <v>0</v>
      </c>
      <c r="AK423" s="14">
        <f>_xlfn.IFNA(VLOOKUP($Y423,Raw_data_Bowlers_2021!$A$2:$N$111,AK$2,FALSE),0)</f>
        <v>0</v>
      </c>
      <c r="AL423" s="14">
        <f>_xlfn.IFNA(VLOOKUP($Y423,Raw_data_Bowlers_2021!$A$2:$N$111,AL$2,FALSE),0)</f>
        <v>0</v>
      </c>
      <c r="AM423" s="13">
        <v>2019</v>
      </c>
      <c r="AN423" s="14">
        <f t="shared" si="6"/>
        <v>420</v>
      </c>
    </row>
    <row r="424" spans="1:40" x14ac:dyDescent="0.25">
      <c r="A424" s="43" t="s">
        <v>407</v>
      </c>
      <c r="B424" s="44">
        <v>1</v>
      </c>
      <c r="C424" s="44">
        <v>1</v>
      </c>
      <c r="D424" s="44">
        <v>9</v>
      </c>
      <c r="E424" s="44">
        <v>0</v>
      </c>
      <c r="F424" s="44">
        <v>9</v>
      </c>
      <c r="G424" s="44">
        <v>0</v>
      </c>
      <c r="H424" s="44">
        <v>0</v>
      </c>
      <c r="I424" s="44">
        <v>0</v>
      </c>
      <c r="J424" s="44">
        <v>0</v>
      </c>
      <c r="K424" s="44">
        <v>1</v>
      </c>
      <c r="L424" s="44">
        <v>0</v>
      </c>
      <c r="M424" s="44">
        <v>0</v>
      </c>
      <c r="N424" s="44">
        <v>2019</v>
      </c>
      <c r="O424" s="45">
        <v>420</v>
      </c>
      <c r="Y424" s="16" t="s">
        <v>151</v>
      </c>
      <c r="Z424" s="14">
        <f>_xlfn.IFNA(VLOOKUP($Y424,Raw_data_Bowlers_2021!$A$2:$N$111,Z$2,FALSE),0)</f>
        <v>15</v>
      </c>
      <c r="AA424" s="14">
        <f>_xlfn.IFNA(VLOOKUP($Y424,Raw_data_Bowlers_2021!$A$2:$N$111,AA$2,FALSE),0)</f>
        <v>56.1</v>
      </c>
      <c r="AB424" s="14">
        <f>_xlfn.IFNA(VLOOKUP($Y424,Raw_data_Bowlers_2021!$A$2:$N$111,AB$2,FALSE),0)</f>
        <v>458</v>
      </c>
      <c r="AC424" s="14">
        <f>_xlfn.IFNA(VLOOKUP($Y424,Raw_data_Bowlers_2021!$A$2:$N$111,AC$2,FALSE),0)</f>
        <v>32</v>
      </c>
      <c r="AD424" s="14">
        <f>_xlfn.IFNA(VLOOKUP($Y424,Raw_data_Bowlers_2021!$A$2:$N$111,AD$2,FALSE),0)</f>
        <v>8.15</v>
      </c>
      <c r="AE424" s="14">
        <f>_xlfn.IFNA(VLOOKUP($Y424,Raw_data_Bowlers_2021!$A$2:$N$111,AE$2,FALSE),0)</f>
        <v>14.31</v>
      </c>
      <c r="AF424" s="14">
        <f>_xlfn.IFNA(VLOOKUP($Y424,Raw_data_Bowlers_2021!$A$2:$N$111,AF$2,FALSE),0)</f>
        <v>10.53</v>
      </c>
      <c r="AG424" s="14">
        <f>_xlfn.IFNA(VLOOKUP($Y424,Raw_data_Bowlers_2021!$A$2:$N$111,AG$2,FALSE),0)</f>
        <v>1</v>
      </c>
      <c r="AH424" s="14">
        <f>_xlfn.IFNA(VLOOKUP($Y424,Raw_data_Bowlers_2021!$A$2:$N$111,AH$2,FALSE),0)</f>
        <v>1</v>
      </c>
      <c r="AI424" s="14">
        <f>_xlfn.IFNA(VLOOKUP($Y424,Raw_data_Bowlers_2021!$A$2:$N$111,AI$2,FALSE),0)</f>
        <v>46508</v>
      </c>
      <c r="AJ424" s="14">
        <f>_xlfn.IFNA(VLOOKUP($Y424,Raw_data_Bowlers_2021!$A$2:$N$111,AJ$2,FALSE),0)</f>
        <v>37</v>
      </c>
      <c r="AK424" s="14">
        <f>_xlfn.IFNA(VLOOKUP($Y424,Raw_data_Bowlers_2021!$A$2:$N$111,AK$2,FALSE),0)</f>
        <v>16</v>
      </c>
      <c r="AL424" s="14">
        <f>_xlfn.IFNA(VLOOKUP($Y424,Raw_data_Bowlers_2021!$A$2:$N$111,AL$2,FALSE),0)</f>
        <v>125</v>
      </c>
      <c r="AM424" s="16">
        <v>2019</v>
      </c>
      <c r="AN424" s="14">
        <f t="shared" si="6"/>
        <v>421</v>
      </c>
    </row>
    <row r="425" spans="1:40" x14ac:dyDescent="0.25">
      <c r="A425" s="43" t="s">
        <v>151</v>
      </c>
      <c r="B425" s="44">
        <v>2</v>
      </c>
      <c r="C425" s="44">
        <v>8</v>
      </c>
      <c r="D425" s="44">
        <v>77</v>
      </c>
      <c r="E425" s="44">
        <v>2</v>
      </c>
      <c r="F425" s="44">
        <v>9.6199999999999992</v>
      </c>
      <c r="G425" s="44">
        <v>38.5</v>
      </c>
      <c r="H425" s="44">
        <v>24</v>
      </c>
      <c r="I425" s="44">
        <v>0</v>
      </c>
      <c r="J425" s="44">
        <v>0</v>
      </c>
      <c r="K425" s="44">
        <v>5</v>
      </c>
      <c r="L425" s="44">
        <v>4</v>
      </c>
      <c r="M425" s="44">
        <v>16</v>
      </c>
      <c r="N425" s="44">
        <v>2019</v>
      </c>
      <c r="O425" s="45">
        <v>421</v>
      </c>
      <c r="Y425" s="13" t="s">
        <v>29</v>
      </c>
      <c r="Z425" s="14">
        <f>_xlfn.IFNA(VLOOKUP($Y425,Raw_data_Bowlers_2021!$A$2:$N$111,Z$2,FALSE),0)</f>
        <v>3</v>
      </c>
      <c r="AA425" s="14">
        <f>_xlfn.IFNA(VLOOKUP($Y425,Raw_data_Bowlers_2021!$A$2:$N$111,AA$2,FALSE),0)</f>
        <v>12</v>
      </c>
      <c r="AB425" s="14">
        <f>_xlfn.IFNA(VLOOKUP($Y425,Raw_data_Bowlers_2021!$A$2:$N$111,AB$2,FALSE),0)</f>
        <v>97</v>
      </c>
      <c r="AC425" s="14">
        <f>_xlfn.IFNA(VLOOKUP($Y425,Raw_data_Bowlers_2021!$A$2:$N$111,AC$2,FALSE),0)</f>
        <v>1</v>
      </c>
      <c r="AD425" s="14">
        <f>_xlfn.IFNA(VLOOKUP($Y425,Raw_data_Bowlers_2021!$A$2:$N$111,AD$2,FALSE),0)</f>
        <v>8.08</v>
      </c>
      <c r="AE425" s="14">
        <f>_xlfn.IFNA(VLOOKUP($Y425,Raw_data_Bowlers_2021!$A$2:$N$111,AE$2,FALSE),0)</f>
        <v>97</v>
      </c>
      <c r="AF425" s="14">
        <f>_xlfn.IFNA(VLOOKUP($Y425,Raw_data_Bowlers_2021!$A$2:$N$111,AF$2,FALSE),0)</f>
        <v>72</v>
      </c>
      <c r="AG425" s="14">
        <f>_xlfn.IFNA(VLOOKUP($Y425,Raw_data_Bowlers_2021!$A$2:$N$111,AG$2,FALSE),0)</f>
        <v>0</v>
      </c>
      <c r="AH425" s="14">
        <f>_xlfn.IFNA(VLOOKUP($Y425,Raw_data_Bowlers_2021!$A$2:$N$111,AH$2,FALSE),0)</f>
        <v>0</v>
      </c>
      <c r="AI425" s="14">
        <f>_xlfn.IFNA(VLOOKUP($Y425,Raw_data_Bowlers_2021!$A$2:$N$111,AI$2,FALSE),0)</f>
        <v>46023</v>
      </c>
      <c r="AJ425" s="14">
        <f>_xlfn.IFNA(VLOOKUP($Y425,Raw_data_Bowlers_2021!$A$2:$N$111,AJ$2,FALSE),0)</f>
        <v>7</v>
      </c>
      <c r="AK425" s="14">
        <f>_xlfn.IFNA(VLOOKUP($Y425,Raw_data_Bowlers_2021!$A$2:$N$111,AK$2,FALSE),0)</f>
        <v>5</v>
      </c>
      <c r="AL425" s="14">
        <f>_xlfn.IFNA(VLOOKUP($Y425,Raw_data_Bowlers_2021!$A$2:$N$111,AL$2,FALSE),0)</f>
        <v>26</v>
      </c>
      <c r="AM425" s="13">
        <v>2019</v>
      </c>
      <c r="AN425" s="14">
        <f t="shared" si="6"/>
        <v>422</v>
      </c>
    </row>
    <row r="426" spans="1:40" x14ac:dyDescent="0.25">
      <c r="A426" s="43" t="s">
        <v>29</v>
      </c>
      <c r="B426" s="44">
        <v>13</v>
      </c>
      <c r="C426" s="44">
        <v>46</v>
      </c>
      <c r="D426" s="44">
        <v>349</v>
      </c>
      <c r="E426" s="44">
        <v>13</v>
      </c>
      <c r="F426" s="44">
        <v>7.59</v>
      </c>
      <c r="G426" s="44">
        <v>26.85</v>
      </c>
      <c r="H426" s="44">
        <v>21.23</v>
      </c>
      <c r="I426" s="44">
        <v>0</v>
      </c>
      <c r="J426" s="44">
        <v>0</v>
      </c>
      <c r="K426" s="44">
        <v>45</v>
      </c>
      <c r="L426" s="44">
        <v>7</v>
      </c>
      <c r="M426" s="44">
        <v>122</v>
      </c>
      <c r="N426" s="44">
        <v>2019</v>
      </c>
      <c r="O426" s="45">
        <v>422</v>
      </c>
      <c r="Y426" s="16" t="s">
        <v>169</v>
      </c>
      <c r="Z426" s="14">
        <f>_xlfn.IFNA(VLOOKUP($Y426,Raw_data_Bowlers_2021!$A$2:$N$111,Z$2,FALSE),0)</f>
        <v>2</v>
      </c>
      <c r="AA426" s="14">
        <f>_xlfn.IFNA(VLOOKUP($Y426,Raw_data_Bowlers_2021!$A$2:$N$111,AA$2,FALSE),0)</f>
        <v>7</v>
      </c>
      <c r="AB426" s="14">
        <f>_xlfn.IFNA(VLOOKUP($Y426,Raw_data_Bowlers_2021!$A$2:$N$111,AB$2,FALSE),0)</f>
        <v>66</v>
      </c>
      <c r="AC426" s="14">
        <f>_xlfn.IFNA(VLOOKUP($Y426,Raw_data_Bowlers_2021!$A$2:$N$111,AC$2,FALSE),0)</f>
        <v>0</v>
      </c>
      <c r="AD426" s="14">
        <f>_xlfn.IFNA(VLOOKUP($Y426,Raw_data_Bowlers_2021!$A$2:$N$111,AD$2,FALSE),0)</f>
        <v>9.43</v>
      </c>
      <c r="AE426" s="14">
        <f>_xlfn.IFNA(VLOOKUP($Y426,Raw_data_Bowlers_2021!$A$2:$N$111,AE$2,FALSE),0)</f>
        <v>0</v>
      </c>
      <c r="AF426" s="14">
        <f>_xlfn.IFNA(VLOOKUP($Y426,Raw_data_Bowlers_2021!$A$2:$N$111,AF$2,FALSE),0)</f>
        <v>0</v>
      </c>
      <c r="AG426" s="14">
        <f>_xlfn.IFNA(VLOOKUP($Y426,Raw_data_Bowlers_2021!$A$2:$N$111,AG$2,FALSE),0)</f>
        <v>0</v>
      </c>
      <c r="AH426" s="14">
        <f>_xlfn.IFNA(VLOOKUP($Y426,Raw_data_Bowlers_2021!$A$2:$N$111,AH$2,FALSE),0)</f>
        <v>0</v>
      </c>
      <c r="AI426" s="14" t="str">
        <f>_xlfn.IFNA(VLOOKUP($Y426,Raw_data_Bowlers_2021!$A$2:$N$111,AI$2,FALSE),0)</f>
        <v>0/21</v>
      </c>
      <c r="AJ426" s="14">
        <f>_xlfn.IFNA(VLOOKUP($Y426,Raw_data_Bowlers_2021!$A$2:$N$111,AJ$2,FALSE),0)</f>
        <v>9</v>
      </c>
      <c r="AK426" s="14">
        <f>_xlfn.IFNA(VLOOKUP($Y426,Raw_data_Bowlers_2021!$A$2:$N$111,AK$2,FALSE),0)</f>
        <v>1</v>
      </c>
      <c r="AL426" s="14">
        <f>_xlfn.IFNA(VLOOKUP($Y426,Raw_data_Bowlers_2021!$A$2:$N$111,AL$2,FALSE),0)</f>
        <v>11</v>
      </c>
      <c r="AM426" s="16">
        <v>2019</v>
      </c>
      <c r="AN426" s="14">
        <f t="shared" si="6"/>
        <v>423</v>
      </c>
    </row>
    <row r="427" spans="1:40" x14ac:dyDescent="0.25">
      <c r="A427" s="43" t="s">
        <v>169</v>
      </c>
      <c r="B427" s="44">
        <v>1</v>
      </c>
      <c r="C427" s="44">
        <v>4</v>
      </c>
      <c r="D427" s="44">
        <v>28</v>
      </c>
      <c r="E427" s="44">
        <v>2</v>
      </c>
      <c r="F427" s="44">
        <v>7</v>
      </c>
      <c r="G427" s="44">
        <v>14</v>
      </c>
      <c r="H427" s="44">
        <v>12</v>
      </c>
      <c r="I427" s="44">
        <v>0</v>
      </c>
      <c r="J427" s="44">
        <v>0</v>
      </c>
      <c r="K427" s="44">
        <v>3</v>
      </c>
      <c r="L427" s="44">
        <v>1</v>
      </c>
      <c r="M427" s="44">
        <v>11</v>
      </c>
      <c r="N427" s="44">
        <v>2019</v>
      </c>
      <c r="O427" s="45">
        <v>423</v>
      </c>
      <c r="Y427" s="13" t="s">
        <v>106</v>
      </c>
      <c r="Z427" s="14">
        <f>_xlfn.IFNA(VLOOKUP($Y427,Raw_data_Bowlers_2021!$A$2:$N$111,Z$2,FALSE),0)</f>
        <v>1</v>
      </c>
      <c r="AA427" s="14">
        <f>_xlfn.IFNA(VLOOKUP($Y427,Raw_data_Bowlers_2021!$A$2:$N$111,AA$2,FALSE),0)</f>
        <v>3</v>
      </c>
      <c r="AB427" s="14">
        <f>_xlfn.IFNA(VLOOKUP($Y427,Raw_data_Bowlers_2021!$A$2:$N$111,AB$2,FALSE),0)</f>
        <v>27</v>
      </c>
      <c r="AC427" s="14">
        <f>_xlfn.IFNA(VLOOKUP($Y427,Raw_data_Bowlers_2021!$A$2:$N$111,AC$2,FALSE),0)</f>
        <v>0</v>
      </c>
      <c r="AD427" s="14">
        <f>_xlfn.IFNA(VLOOKUP($Y427,Raw_data_Bowlers_2021!$A$2:$N$111,AD$2,FALSE),0)</f>
        <v>9</v>
      </c>
      <c r="AE427" s="14">
        <f>_xlfn.IFNA(VLOOKUP($Y427,Raw_data_Bowlers_2021!$A$2:$N$111,AE$2,FALSE),0)</f>
        <v>0</v>
      </c>
      <c r="AF427" s="14">
        <f>_xlfn.IFNA(VLOOKUP($Y427,Raw_data_Bowlers_2021!$A$2:$N$111,AF$2,FALSE),0)</f>
        <v>0</v>
      </c>
      <c r="AG427" s="14">
        <f>_xlfn.IFNA(VLOOKUP($Y427,Raw_data_Bowlers_2021!$A$2:$N$111,AG$2,FALSE),0)</f>
        <v>0</v>
      </c>
      <c r="AH427" s="14">
        <f>_xlfn.IFNA(VLOOKUP($Y427,Raw_data_Bowlers_2021!$A$2:$N$111,AH$2,FALSE),0)</f>
        <v>0</v>
      </c>
      <c r="AI427" s="14" t="str">
        <f>_xlfn.IFNA(VLOOKUP($Y427,Raw_data_Bowlers_2021!$A$2:$N$111,AI$2,FALSE),0)</f>
        <v>0/27</v>
      </c>
      <c r="AJ427" s="14">
        <f>_xlfn.IFNA(VLOOKUP($Y427,Raw_data_Bowlers_2021!$A$2:$N$111,AJ$2,FALSE),0)</f>
        <v>4</v>
      </c>
      <c r="AK427" s="14">
        <f>_xlfn.IFNA(VLOOKUP($Y427,Raw_data_Bowlers_2021!$A$2:$N$111,AK$2,FALSE),0)</f>
        <v>0</v>
      </c>
      <c r="AL427" s="14">
        <f>_xlfn.IFNA(VLOOKUP($Y427,Raw_data_Bowlers_2021!$A$2:$N$111,AL$2,FALSE),0)</f>
        <v>5</v>
      </c>
      <c r="AM427" s="13">
        <v>2019</v>
      </c>
      <c r="AN427" s="14">
        <f t="shared" si="6"/>
        <v>424</v>
      </c>
    </row>
    <row r="428" spans="1:40" x14ac:dyDescent="0.25">
      <c r="A428" s="43" t="s">
        <v>106</v>
      </c>
      <c r="B428" s="44">
        <v>0</v>
      </c>
      <c r="C428" s="44">
        <v>0</v>
      </c>
      <c r="D428" s="44">
        <v>0</v>
      </c>
      <c r="E428" s="44">
        <v>0</v>
      </c>
      <c r="F428" s="44">
        <v>0</v>
      </c>
      <c r="G428" s="44">
        <v>0</v>
      </c>
      <c r="H428" s="44">
        <v>0</v>
      </c>
      <c r="I428" s="44">
        <v>0</v>
      </c>
      <c r="J428" s="44">
        <v>0</v>
      </c>
      <c r="K428" s="44">
        <v>0</v>
      </c>
      <c r="L428" s="44">
        <v>0</v>
      </c>
      <c r="M428" s="44">
        <v>0</v>
      </c>
      <c r="N428" s="44">
        <v>2019</v>
      </c>
      <c r="O428" s="45">
        <v>424</v>
      </c>
      <c r="Y428" s="16" t="s">
        <v>31</v>
      </c>
      <c r="Z428" s="14">
        <f>_xlfn.IFNA(VLOOKUP($Y428,Raw_data_Bowlers_2021!$A$2:$N$111,Z$2,FALSE),0)</f>
        <v>15</v>
      </c>
      <c r="AA428" s="14">
        <f>_xlfn.IFNA(VLOOKUP($Y428,Raw_data_Bowlers_2021!$A$2:$N$111,AA$2,FALSE),0)</f>
        <v>56</v>
      </c>
      <c r="AB428" s="14">
        <f>_xlfn.IFNA(VLOOKUP($Y428,Raw_data_Bowlers_2021!$A$2:$N$111,AB$2,FALSE),0)</f>
        <v>457</v>
      </c>
      <c r="AC428" s="14">
        <f>_xlfn.IFNA(VLOOKUP($Y428,Raw_data_Bowlers_2021!$A$2:$N$111,AC$2,FALSE),0)</f>
        <v>15</v>
      </c>
      <c r="AD428" s="14">
        <f>_xlfn.IFNA(VLOOKUP($Y428,Raw_data_Bowlers_2021!$A$2:$N$111,AD$2,FALSE),0)</f>
        <v>8.16</v>
      </c>
      <c r="AE428" s="14">
        <f>_xlfn.IFNA(VLOOKUP($Y428,Raw_data_Bowlers_2021!$A$2:$N$111,AE$2,FALSE),0)</f>
        <v>30.47</v>
      </c>
      <c r="AF428" s="14">
        <f>_xlfn.IFNA(VLOOKUP($Y428,Raw_data_Bowlers_2021!$A$2:$N$111,AF$2,FALSE),0)</f>
        <v>22.4</v>
      </c>
      <c r="AG428" s="14">
        <f>_xlfn.IFNA(VLOOKUP($Y428,Raw_data_Bowlers_2021!$A$2:$N$111,AG$2,FALSE),0)</f>
        <v>0</v>
      </c>
      <c r="AH428" s="14">
        <f>_xlfn.IFNA(VLOOKUP($Y428,Raw_data_Bowlers_2021!$A$2:$N$111,AH$2,FALSE),0)</f>
        <v>0</v>
      </c>
      <c r="AI428" s="14">
        <f>_xlfn.IFNA(VLOOKUP($Y428,Raw_data_Bowlers_2021!$A$2:$N$111,AI$2,FALSE),0)</f>
        <v>13210</v>
      </c>
      <c r="AJ428" s="14">
        <f>_xlfn.IFNA(VLOOKUP($Y428,Raw_data_Bowlers_2021!$A$2:$N$111,AJ$2,FALSE),0)</f>
        <v>32</v>
      </c>
      <c r="AK428" s="14">
        <f>_xlfn.IFNA(VLOOKUP($Y428,Raw_data_Bowlers_2021!$A$2:$N$111,AK$2,FALSE),0)</f>
        <v>24</v>
      </c>
      <c r="AL428" s="14">
        <f>_xlfn.IFNA(VLOOKUP($Y428,Raw_data_Bowlers_2021!$A$2:$N$111,AL$2,FALSE),0)</f>
        <v>135</v>
      </c>
      <c r="AM428" s="16">
        <v>2019</v>
      </c>
      <c r="AN428" s="14">
        <f t="shared" si="6"/>
        <v>425</v>
      </c>
    </row>
    <row r="429" spans="1:40" x14ac:dyDescent="0.25">
      <c r="A429" s="43" t="s">
        <v>31</v>
      </c>
      <c r="B429" s="44">
        <v>12</v>
      </c>
      <c r="C429" s="44">
        <v>47</v>
      </c>
      <c r="D429" s="44">
        <v>368</v>
      </c>
      <c r="E429" s="44">
        <v>25</v>
      </c>
      <c r="F429" s="44">
        <v>7.83</v>
      </c>
      <c r="G429" s="44">
        <v>14.72</v>
      </c>
      <c r="H429" s="44">
        <v>11.28</v>
      </c>
      <c r="I429" s="44">
        <v>2</v>
      </c>
      <c r="J429" s="44">
        <v>0</v>
      </c>
      <c r="K429" s="44">
        <v>39</v>
      </c>
      <c r="L429" s="44">
        <v>10</v>
      </c>
      <c r="M429" s="44">
        <v>113</v>
      </c>
      <c r="N429" s="44">
        <v>2019</v>
      </c>
      <c r="O429" s="45">
        <v>425</v>
      </c>
      <c r="Y429" s="13" t="s">
        <v>362</v>
      </c>
      <c r="Z429" s="14">
        <f>_xlfn.IFNA(VLOOKUP($Y429,Raw_data_Bowlers_2021!$A$2:$N$111,Z$2,FALSE),0)</f>
        <v>0</v>
      </c>
      <c r="AA429" s="14">
        <f>_xlfn.IFNA(VLOOKUP($Y429,Raw_data_Bowlers_2021!$A$2:$N$111,AA$2,FALSE),0)</f>
        <v>0</v>
      </c>
      <c r="AB429" s="14">
        <f>_xlfn.IFNA(VLOOKUP($Y429,Raw_data_Bowlers_2021!$A$2:$N$111,AB$2,FALSE),0)</f>
        <v>0</v>
      </c>
      <c r="AC429" s="14">
        <f>_xlfn.IFNA(VLOOKUP($Y429,Raw_data_Bowlers_2021!$A$2:$N$111,AC$2,FALSE),0)</f>
        <v>0</v>
      </c>
      <c r="AD429" s="14">
        <f>_xlfn.IFNA(VLOOKUP($Y429,Raw_data_Bowlers_2021!$A$2:$N$111,AD$2,FALSE),0)</f>
        <v>0</v>
      </c>
      <c r="AE429" s="14">
        <f>_xlfn.IFNA(VLOOKUP($Y429,Raw_data_Bowlers_2021!$A$2:$N$111,AE$2,FALSE),0)</f>
        <v>0</v>
      </c>
      <c r="AF429" s="14">
        <f>_xlfn.IFNA(VLOOKUP($Y429,Raw_data_Bowlers_2021!$A$2:$N$111,AF$2,FALSE),0)</f>
        <v>0</v>
      </c>
      <c r="AG429" s="14">
        <f>_xlfn.IFNA(VLOOKUP($Y429,Raw_data_Bowlers_2021!$A$2:$N$111,AG$2,FALSE),0)</f>
        <v>0</v>
      </c>
      <c r="AH429" s="14">
        <f>_xlfn.IFNA(VLOOKUP($Y429,Raw_data_Bowlers_2021!$A$2:$N$111,AH$2,FALSE),0)</f>
        <v>0</v>
      </c>
      <c r="AI429" s="14">
        <f>_xlfn.IFNA(VLOOKUP($Y429,Raw_data_Bowlers_2021!$A$2:$N$111,AI$2,FALSE),0)</f>
        <v>0</v>
      </c>
      <c r="AJ429" s="14">
        <f>_xlfn.IFNA(VLOOKUP($Y429,Raw_data_Bowlers_2021!$A$2:$N$111,AJ$2,FALSE),0)</f>
        <v>0</v>
      </c>
      <c r="AK429" s="14">
        <f>_xlfn.IFNA(VLOOKUP($Y429,Raw_data_Bowlers_2021!$A$2:$N$111,AK$2,FALSE),0)</f>
        <v>0</v>
      </c>
      <c r="AL429" s="14">
        <f>_xlfn.IFNA(VLOOKUP($Y429,Raw_data_Bowlers_2021!$A$2:$N$111,AL$2,FALSE),0)</f>
        <v>0</v>
      </c>
      <c r="AM429" s="13">
        <v>2019</v>
      </c>
      <c r="AN429" s="14">
        <f t="shared" si="6"/>
        <v>426</v>
      </c>
    </row>
    <row r="430" spans="1:40" x14ac:dyDescent="0.25">
      <c r="A430" s="43" t="s">
        <v>362</v>
      </c>
      <c r="B430" s="44">
        <v>8</v>
      </c>
      <c r="C430" s="44">
        <v>27.1</v>
      </c>
      <c r="D430" s="44">
        <v>237</v>
      </c>
      <c r="E430" s="44">
        <v>9</v>
      </c>
      <c r="F430" s="44">
        <v>8.7200000000000006</v>
      </c>
      <c r="G430" s="44">
        <v>26.33</v>
      </c>
      <c r="H430" s="44">
        <v>18.11</v>
      </c>
      <c r="I430" s="44">
        <v>0</v>
      </c>
      <c r="J430" s="44">
        <v>0</v>
      </c>
      <c r="K430" s="44">
        <v>18</v>
      </c>
      <c r="L430" s="44">
        <v>8</v>
      </c>
      <c r="M430" s="44">
        <v>55</v>
      </c>
      <c r="N430" s="44">
        <v>2019</v>
      </c>
      <c r="O430" s="45">
        <v>426</v>
      </c>
      <c r="Y430" s="16" t="s">
        <v>408</v>
      </c>
      <c r="Z430" s="14">
        <f>_xlfn.IFNA(VLOOKUP($Y430,Raw_data_Bowlers_2021!$A$2:$N$111,Z$2,FALSE),0)</f>
        <v>0</v>
      </c>
      <c r="AA430" s="14">
        <f>_xlfn.IFNA(VLOOKUP($Y430,Raw_data_Bowlers_2021!$A$2:$N$111,AA$2,FALSE),0)</f>
        <v>0</v>
      </c>
      <c r="AB430" s="14">
        <f>_xlfn.IFNA(VLOOKUP($Y430,Raw_data_Bowlers_2021!$A$2:$N$111,AB$2,FALSE),0)</f>
        <v>0</v>
      </c>
      <c r="AC430" s="14">
        <f>_xlfn.IFNA(VLOOKUP($Y430,Raw_data_Bowlers_2021!$A$2:$N$111,AC$2,FALSE),0)</f>
        <v>0</v>
      </c>
      <c r="AD430" s="14">
        <f>_xlfn.IFNA(VLOOKUP($Y430,Raw_data_Bowlers_2021!$A$2:$N$111,AD$2,FALSE),0)</f>
        <v>0</v>
      </c>
      <c r="AE430" s="14">
        <f>_xlfn.IFNA(VLOOKUP($Y430,Raw_data_Bowlers_2021!$A$2:$N$111,AE$2,FALSE),0)</f>
        <v>0</v>
      </c>
      <c r="AF430" s="14">
        <f>_xlfn.IFNA(VLOOKUP($Y430,Raw_data_Bowlers_2021!$A$2:$N$111,AF$2,FALSE),0)</f>
        <v>0</v>
      </c>
      <c r="AG430" s="14">
        <f>_xlfn.IFNA(VLOOKUP($Y430,Raw_data_Bowlers_2021!$A$2:$N$111,AG$2,FALSE),0)</f>
        <v>0</v>
      </c>
      <c r="AH430" s="14">
        <f>_xlfn.IFNA(VLOOKUP($Y430,Raw_data_Bowlers_2021!$A$2:$N$111,AH$2,FALSE),0)</f>
        <v>0</v>
      </c>
      <c r="AI430" s="14">
        <f>_xlfn.IFNA(VLOOKUP($Y430,Raw_data_Bowlers_2021!$A$2:$N$111,AI$2,FALSE),0)</f>
        <v>0</v>
      </c>
      <c r="AJ430" s="14">
        <f>_xlfn.IFNA(VLOOKUP($Y430,Raw_data_Bowlers_2021!$A$2:$N$111,AJ$2,FALSE),0)</f>
        <v>0</v>
      </c>
      <c r="AK430" s="14">
        <f>_xlfn.IFNA(VLOOKUP($Y430,Raw_data_Bowlers_2021!$A$2:$N$111,AK$2,FALSE),0)</f>
        <v>0</v>
      </c>
      <c r="AL430" s="14">
        <f>_xlfn.IFNA(VLOOKUP($Y430,Raw_data_Bowlers_2021!$A$2:$N$111,AL$2,FALSE),0)</f>
        <v>0</v>
      </c>
      <c r="AM430" s="16">
        <v>2019</v>
      </c>
      <c r="AN430" s="14">
        <f t="shared" si="6"/>
        <v>427</v>
      </c>
    </row>
    <row r="431" spans="1:40" x14ac:dyDescent="0.25">
      <c r="A431" s="43" t="s">
        <v>408</v>
      </c>
      <c r="B431" s="44">
        <v>0</v>
      </c>
      <c r="C431" s="44">
        <v>0</v>
      </c>
      <c r="D431" s="44">
        <v>0</v>
      </c>
      <c r="E431" s="44">
        <v>0</v>
      </c>
      <c r="F431" s="44">
        <v>0</v>
      </c>
      <c r="G431" s="44">
        <v>0</v>
      </c>
      <c r="H431" s="44">
        <v>0</v>
      </c>
      <c r="I431" s="44">
        <v>0</v>
      </c>
      <c r="J431" s="44">
        <v>0</v>
      </c>
      <c r="K431" s="44">
        <v>0</v>
      </c>
      <c r="L431" s="44">
        <v>0</v>
      </c>
      <c r="M431" s="44">
        <v>0</v>
      </c>
      <c r="N431" s="44">
        <v>2019</v>
      </c>
      <c r="O431" s="45">
        <v>427</v>
      </c>
      <c r="Y431" s="13" t="s">
        <v>409</v>
      </c>
      <c r="Z431" s="14">
        <f>_xlfn.IFNA(VLOOKUP($Y431,Raw_data_Bowlers_2021!$A$2:$N$111,Z$2,FALSE),0)</f>
        <v>0</v>
      </c>
      <c r="AA431" s="14">
        <f>_xlfn.IFNA(VLOOKUP($Y431,Raw_data_Bowlers_2021!$A$2:$N$111,AA$2,FALSE),0)</f>
        <v>0</v>
      </c>
      <c r="AB431" s="14">
        <f>_xlfn.IFNA(VLOOKUP($Y431,Raw_data_Bowlers_2021!$A$2:$N$111,AB$2,FALSE),0)</f>
        <v>0</v>
      </c>
      <c r="AC431" s="14">
        <f>_xlfn.IFNA(VLOOKUP($Y431,Raw_data_Bowlers_2021!$A$2:$N$111,AC$2,FALSE),0)</f>
        <v>0</v>
      </c>
      <c r="AD431" s="14">
        <f>_xlfn.IFNA(VLOOKUP($Y431,Raw_data_Bowlers_2021!$A$2:$N$111,AD$2,FALSE),0)</f>
        <v>0</v>
      </c>
      <c r="AE431" s="14">
        <f>_xlfn.IFNA(VLOOKUP($Y431,Raw_data_Bowlers_2021!$A$2:$N$111,AE$2,FALSE),0)</f>
        <v>0</v>
      </c>
      <c r="AF431" s="14">
        <f>_xlfn.IFNA(VLOOKUP($Y431,Raw_data_Bowlers_2021!$A$2:$N$111,AF$2,FALSE),0)</f>
        <v>0</v>
      </c>
      <c r="AG431" s="14">
        <f>_xlfn.IFNA(VLOOKUP($Y431,Raw_data_Bowlers_2021!$A$2:$N$111,AG$2,FALSE),0)</f>
        <v>0</v>
      </c>
      <c r="AH431" s="14">
        <f>_xlfn.IFNA(VLOOKUP($Y431,Raw_data_Bowlers_2021!$A$2:$N$111,AH$2,FALSE),0)</f>
        <v>0</v>
      </c>
      <c r="AI431" s="14">
        <f>_xlfn.IFNA(VLOOKUP($Y431,Raw_data_Bowlers_2021!$A$2:$N$111,AI$2,FALSE),0)</f>
        <v>0</v>
      </c>
      <c r="AJ431" s="14">
        <f>_xlfn.IFNA(VLOOKUP($Y431,Raw_data_Bowlers_2021!$A$2:$N$111,AJ$2,FALSE),0)</f>
        <v>0</v>
      </c>
      <c r="AK431" s="14">
        <f>_xlfn.IFNA(VLOOKUP($Y431,Raw_data_Bowlers_2021!$A$2:$N$111,AK$2,FALSE),0)</f>
        <v>0</v>
      </c>
      <c r="AL431" s="14">
        <f>_xlfn.IFNA(VLOOKUP($Y431,Raw_data_Bowlers_2021!$A$2:$N$111,AL$2,FALSE),0)</f>
        <v>0</v>
      </c>
      <c r="AM431" s="13">
        <v>2019</v>
      </c>
      <c r="AN431" s="14">
        <f t="shared" si="6"/>
        <v>428</v>
      </c>
    </row>
    <row r="432" spans="1:40" x14ac:dyDescent="0.25">
      <c r="A432" s="43" t="s">
        <v>409</v>
      </c>
      <c r="B432" s="44">
        <v>0</v>
      </c>
      <c r="C432" s="44">
        <v>0</v>
      </c>
      <c r="D432" s="44">
        <v>0</v>
      </c>
      <c r="E432" s="44">
        <v>0</v>
      </c>
      <c r="F432" s="44">
        <v>0</v>
      </c>
      <c r="G432" s="44">
        <v>0</v>
      </c>
      <c r="H432" s="44">
        <v>0</v>
      </c>
      <c r="I432" s="44">
        <v>0</v>
      </c>
      <c r="J432" s="44">
        <v>0</v>
      </c>
      <c r="K432" s="44">
        <v>0</v>
      </c>
      <c r="L432" s="44">
        <v>0</v>
      </c>
      <c r="M432" s="44">
        <v>0</v>
      </c>
      <c r="N432" s="44">
        <v>2019</v>
      </c>
      <c r="O432" s="45">
        <v>428</v>
      </c>
      <c r="Y432" s="16" t="s">
        <v>35</v>
      </c>
      <c r="Z432" s="14">
        <f>_xlfn.IFNA(VLOOKUP($Y432,Raw_data_Bowlers_2021!$A$2:$N$111,Z$2,FALSE),0)</f>
        <v>0</v>
      </c>
      <c r="AA432" s="14">
        <f>_xlfn.IFNA(VLOOKUP($Y432,Raw_data_Bowlers_2021!$A$2:$N$111,AA$2,FALSE),0)</f>
        <v>0</v>
      </c>
      <c r="AB432" s="14">
        <f>_xlfn.IFNA(VLOOKUP($Y432,Raw_data_Bowlers_2021!$A$2:$N$111,AB$2,FALSE),0)</f>
        <v>0</v>
      </c>
      <c r="AC432" s="14">
        <f>_xlfn.IFNA(VLOOKUP($Y432,Raw_data_Bowlers_2021!$A$2:$N$111,AC$2,FALSE),0)</f>
        <v>0</v>
      </c>
      <c r="AD432" s="14">
        <f>_xlfn.IFNA(VLOOKUP($Y432,Raw_data_Bowlers_2021!$A$2:$N$111,AD$2,FALSE),0)</f>
        <v>0</v>
      </c>
      <c r="AE432" s="14">
        <f>_xlfn.IFNA(VLOOKUP($Y432,Raw_data_Bowlers_2021!$A$2:$N$111,AE$2,FALSE),0)</f>
        <v>0</v>
      </c>
      <c r="AF432" s="14">
        <f>_xlfn.IFNA(VLOOKUP($Y432,Raw_data_Bowlers_2021!$A$2:$N$111,AF$2,FALSE),0)</f>
        <v>0</v>
      </c>
      <c r="AG432" s="14">
        <f>_xlfn.IFNA(VLOOKUP($Y432,Raw_data_Bowlers_2021!$A$2:$N$111,AG$2,FALSE),0)</f>
        <v>0</v>
      </c>
      <c r="AH432" s="14">
        <f>_xlfn.IFNA(VLOOKUP($Y432,Raw_data_Bowlers_2021!$A$2:$N$111,AH$2,FALSE),0)</f>
        <v>0</v>
      </c>
      <c r="AI432" s="14">
        <f>_xlfn.IFNA(VLOOKUP($Y432,Raw_data_Bowlers_2021!$A$2:$N$111,AI$2,FALSE),0)</f>
        <v>0</v>
      </c>
      <c r="AJ432" s="14">
        <f>_xlfn.IFNA(VLOOKUP($Y432,Raw_data_Bowlers_2021!$A$2:$N$111,AJ$2,FALSE),0)</f>
        <v>0</v>
      </c>
      <c r="AK432" s="14">
        <f>_xlfn.IFNA(VLOOKUP($Y432,Raw_data_Bowlers_2021!$A$2:$N$111,AK$2,FALSE),0)</f>
        <v>0</v>
      </c>
      <c r="AL432" s="14">
        <f>_xlfn.IFNA(VLOOKUP($Y432,Raw_data_Bowlers_2021!$A$2:$N$111,AL$2,FALSE),0)</f>
        <v>0</v>
      </c>
      <c r="AM432" s="16">
        <v>2019</v>
      </c>
      <c r="AN432" s="14">
        <f t="shared" si="6"/>
        <v>429</v>
      </c>
    </row>
    <row r="433" spans="1:40" x14ac:dyDescent="0.25">
      <c r="A433" s="43" t="s">
        <v>35</v>
      </c>
      <c r="B433" s="44">
        <v>0</v>
      </c>
      <c r="C433" s="44">
        <v>0</v>
      </c>
      <c r="D433" s="44">
        <v>0</v>
      </c>
      <c r="E433" s="44">
        <v>0</v>
      </c>
      <c r="F433" s="44">
        <v>0</v>
      </c>
      <c r="G433" s="44">
        <v>0</v>
      </c>
      <c r="H433" s="44">
        <v>0</v>
      </c>
      <c r="I433" s="44">
        <v>0</v>
      </c>
      <c r="J433" s="44">
        <v>0</v>
      </c>
      <c r="K433" s="44">
        <v>0</v>
      </c>
      <c r="L433" s="44">
        <v>0</v>
      </c>
      <c r="M433" s="44">
        <v>0</v>
      </c>
      <c r="N433" s="44">
        <v>2019</v>
      </c>
      <c r="O433" s="45">
        <v>429</v>
      </c>
      <c r="Y433" s="13" t="s">
        <v>141</v>
      </c>
      <c r="Z433" s="14">
        <f>_xlfn.IFNA(VLOOKUP($Y433,Raw_data_Bowlers_2021!$A$2:$N$111,Z$2,FALSE),0)</f>
        <v>13</v>
      </c>
      <c r="AA433" s="14">
        <f>_xlfn.IFNA(VLOOKUP($Y433,Raw_data_Bowlers_2021!$A$2:$N$111,AA$2,FALSE),0)</f>
        <v>37</v>
      </c>
      <c r="AB433" s="14">
        <f>_xlfn.IFNA(VLOOKUP($Y433,Raw_data_Bowlers_2021!$A$2:$N$111,AB$2,FALSE),0)</f>
        <v>340</v>
      </c>
      <c r="AC433" s="14">
        <f>_xlfn.IFNA(VLOOKUP($Y433,Raw_data_Bowlers_2021!$A$2:$N$111,AC$2,FALSE),0)</f>
        <v>8</v>
      </c>
      <c r="AD433" s="14">
        <f>_xlfn.IFNA(VLOOKUP($Y433,Raw_data_Bowlers_2021!$A$2:$N$111,AD$2,FALSE),0)</f>
        <v>9.19</v>
      </c>
      <c r="AE433" s="14">
        <f>_xlfn.IFNA(VLOOKUP($Y433,Raw_data_Bowlers_2021!$A$2:$N$111,AE$2,FALSE),0)</f>
        <v>42.5</v>
      </c>
      <c r="AF433" s="14">
        <f>_xlfn.IFNA(VLOOKUP($Y433,Raw_data_Bowlers_2021!$A$2:$N$111,AF$2,FALSE),0)</f>
        <v>27.75</v>
      </c>
      <c r="AG433" s="14">
        <f>_xlfn.IFNA(VLOOKUP($Y433,Raw_data_Bowlers_2021!$A$2:$N$111,AG$2,FALSE),0)</f>
        <v>0</v>
      </c>
      <c r="AH433" s="14">
        <f>_xlfn.IFNA(VLOOKUP($Y433,Raw_data_Bowlers_2021!$A$2:$N$111,AH$2,FALSE),0)</f>
        <v>0</v>
      </c>
      <c r="AI433" s="14">
        <f>_xlfn.IFNA(VLOOKUP($Y433,Raw_data_Bowlers_2021!$A$2:$N$111,AI$2,FALSE),0)</f>
        <v>14305</v>
      </c>
      <c r="AJ433" s="14">
        <f>_xlfn.IFNA(VLOOKUP($Y433,Raw_data_Bowlers_2021!$A$2:$N$111,AJ$2,FALSE),0)</f>
        <v>22</v>
      </c>
      <c r="AK433" s="14">
        <f>_xlfn.IFNA(VLOOKUP($Y433,Raw_data_Bowlers_2021!$A$2:$N$111,AK$2,FALSE),0)</f>
        <v>16</v>
      </c>
      <c r="AL433" s="14">
        <f>_xlfn.IFNA(VLOOKUP($Y433,Raw_data_Bowlers_2021!$A$2:$N$111,AL$2,FALSE),0)</f>
        <v>50</v>
      </c>
      <c r="AM433" s="13">
        <v>2019</v>
      </c>
      <c r="AN433" s="14">
        <f t="shared" si="6"/>
        <v>430</v>
      </c>
    </row>
    <row r="434" spans="1:40" x14ac:dyDescent="0.25">
      <c r="A434" s="43" t="s">
        <v>141</v>
      </c>
      <c r="B434" s="44">
        <v>3</v>
      </c>
      <c r="C434" s="44">
        <v>6.2</v>
      </c>
      <c r="D434" s="44">
        <v>42</v>
      </c>
      <c r="E434" s="44">
        <v>2</v>
      </c>
      <c r="F434" s="44">
        <v>6.63</v>
      </c>
      <c r="G434" s="44">
        <v>21</v>
      </c>
      <c r="H434" s="44">
        <v>19</v>
      </c>
      <c r="I434" s="44">
        <v>0</v>
      </c>
      <c r="J434" s="44">
        <v>0</v>
      </c>
      <c r="K434" s="44">
        <v>4</v>
      </c>
      <c r="L434" s="44">
        <v>2</v>
      </c>
      <c r="M434" s="44">
        <v>19</v>
      </c>
      <c r="N434" s="44">
        <v>2019</v>
      </c>
      <c r="O434" s="45">
        <v>430</v>
      </c>
      <c r="Y434" s="16" t="s">
        <v>37</v>
      </c>
      <c r="Z434" s="14">
        <f>_xlfn.IFNA(VLOOKUP($Y434,Raw_data_Bowlers_2021!$A$2:$N$111,Z$2,FALSE),0)</f>
        <v>0</v>
      </c>
      <c r="AA434" s="14">
        <f>_xlfn.IFNA(VLOOKUP($Y434,Raw_data_Bowlers_2021!$A$2:$N$111,AA$2,FALSE),0)</f>
        <v>0</v>
      </c>
      <c r="AB434" s="14">
        <f>_xlfn.IFNA(VLOOKUP($Y434,Raw_data_Bowlers_2021!$A$2:$N$111,AB$2,FALSE),0)</f>
        <v>0</v>
      </c>
      <c r="AC434" s="14">
        <f>_xlfn.IFNA(VLOOKUP($Y434,Raw_data_Bowlers_2021!$A$2:$N$111,AC$2,FALSE),0)</f>
        <v>0</v>
      </c>
      <c r="AD434" s="14">
        <f>_xlfn.IFNA(VLOOKUP($Y434,Raw_data_Bowlers_2021!$A$2:$N$111,AD$2,FALSE),0)</f>
        <v>0</v>
      </c>
      <c r="AE434" s="14">
        <f>_xlfn.IFNA(VLOOKUP($Y434,Raw_data_Bowlers_2021!$A$2:$N$111,AE$2,FALSE),0)</f>
        <v>0</v>
      </c>
      <c r="AF434" s="14">
        <f>_xlfn.IFNA(VLOOKUP($Y434,Raw_data_Bowlers_2021!$A$2:$N$111,AF$2,FALSE),0)</f>
        <v>0</v>
      </c>
      <c r="AG434" s="14">
        <f>_xlfn.IFNA(VLOOKUP($Y434,Raw_data_Bowlers_2021!$A$2:$N$111,AG$2,FALSE),0)</f>
        <v>0</v>
      </c>
      <c r="AH434" s="14">
        <f>_xlfn.IFNA(VLOOKUP($Y434,Raw_data_Bowlers_2021!$A$2:$N$111,AH$2,FALSE),0)</f>
        <v>0</v>
      </c>
      <c r="AI434" s="14">
        <f>_xlfn.IFNA(VLOOKUP($Y434,Raw_data_Bowlers_2021!$A$2:$N$111,AI$2,FALSE),0)</f>
        <v>0</v>
      </c>
      <c r="AJ434" s="14">
        <f>_xlfn.IFNA(VLOOKUP($Y434,Raw_data_Bowlers_2021!$A$2:$N$111,AJ$2,FALSE),0)</f>
        <v>0</v>
      </c>
      <c r="AK434" s="14">
        <f>_xlfn.IFNA(VLOOKUP($Y434,Raw_data_Bowlers_2021!$A$2:$N$111,AK$2,FALSE),0)</f>
        <v>0</v>
      </c>
      <c r="AL434" s="14">
        <f>_xlfn.IFNA(VLOOKUP($Y434,Raw_data_Bowlers_2021!$A$2:$N$111,AL$2,FALSE),0)</f>
        <v>0</v>
      </c>
      <c r="AM434" s="16">
        <v>2019</v>
      </c>
      <c r="AN434" s="14">
        <f t="shared" si="6"/>
        <v>431</v>
      </c>
    </row>
    <row r="435" spans="1:40" x14ac:dyDescent="0.25">
      <c r="A435" s="43" t="s">
        <v>37</v>
      </c>
      <c r="B435" s="44">
        <v>0</v>
      </c>
      <c r="C435" s="44">
        <v>0</v>
      </c>
      <c r="D435" s="44">
        <v>0</v>
      </c>
      <c r="E435" s="44">
        <v>0</v>
      </c>
      <c r="F435" s="44">
        <v>0</v>
      </c>
      <c r="G435" s="44">
        <v>0</v>
      </c>
      <c r="H435" s="44">
        <v>0</v>
      </c>
      <c r="I435" s="44">
        <v>0</v>
      </c>
      <c r="J435" s="44">
        <v>0</v>
      </c>
      <c r="K435" s="44">
        <v>0</v>
      </c>
      <c r="L435" s="44">
        <v>0</v>
      </c>
      <c r="M435" s="44">
        <v>0</v>
      </c>
      <c r="N435" s="44">
        <v>2019</v>
      </c>
      <c r="O435" s="45">
        <v>431</v>
      </c>
      <c r="Y435" s="13" t="s">
        <v>39</v>
      </c>
      <c r="Z435" s="14">
        <f>_xlfn.IFNA(VLOOKUP($Y435,Raw_data_Bowlers_2021!$A$2:$N$111,Z$2,FALSE),0)</f>
        <v>0</v>
      </c>
      <c r="AA435" s="14">
        <f>_xlfn.IFNA(VLOOKUP($Y435,Raw_data_Bowlers_2021!$A$2:$N$111,AA$2,FALSE),0)</f>
        <v>0</v>
      </c>
      <c r="AB435" s="14">
        <f>_xlfn.IFNA(VLOOKUP($Y435,Raw_data_Bowlers_2021!$A$2:$N$111,AB$2,FALSE),0)</f>
        <v>0</v>
      </c>
      <c r="AC435" s="14">
        <f>_xlfn.IFNA(VLOOKUP($Y435,Raw_data_Bowlers_2021!$A$2:$N$111,AC$2,FALSE),0)</f>
        <v>0</v>
      </c>
      <c r="AD435" s="14">
        <f>_xlfn.IFNA(VLOOKUP($Y435,Raw_data_Bowlers_2021!$A$2:$N$111,AD$2,FALSE),0)</f>
        <v>0</v>
      </c>
      <c r="AE435" s="14">
        <f>_xlfn.IFNA(VLOOKUP($Y435,Raw_data_Bowlers_2021!$A$2:$N$111,AE$2,FALSE),0)</f>
        <v>0</v>
      </c>
      <c r="AF435" s="14">
        <f>_xlfn.IFNA(VLOOKUP($Y435,Raw_data_Bowlers_2021!$A$2:$N$111,AF$2,FALSE),0)</f>
        <v>0</v>
      </c>
      <c r="AG435" s="14">
        <f>_xlfn.IFNA(VLOOKUP($Y435,Raw_data_Bowlers_2021!$A$2:$N$111,AG$2,FALSE),0)</f>
        <v>0</v>
      </c>
      <c r="AH435" s="14">
        <f>_xlfn.IFNA(VLOOKUP($Y435,Raw_data_Bowlers_2021!$A$2:$N$111,AH$2,FALSE),0)</f>
        <v>0</v>
      </c>
      <c r="AI435" s="14">
        <f>_xlfn.IFNA(VLOOKUP($Y435,Raw_data_Bowlers_2021!$A$2:$N$111,AI$2,FALSE),0)</f>
        <v>0</v>
      </c>
      <c r="AJ435" s="14">
        <f>_xlfn.IFNA(VLOOKUP($Y435,Raw_data_Bowlers_2021!$A$2:$N$111,AJ$2,FALSE),0)</f>
        <v>0</v>
      </c>
      <c r="AK435" s="14">
        <f>_xlfn.IFNA(VLOOKUP($Y435,Raw_data_Bowlers_2021!$A$2:$N$111,AK$2,FALSE),0)</f>
        <v>0</v>
      </c>
      <c r="AL435" s="14">
        <f>_xlfn.IFNA(VLOOKUP($Y435,Raw_data_Bowlers_2021!$A$2:$N$111,AL$2,FALSE),0)</f>
        <v>0</v>
      </c>
      <c r="AM435" s="13">
        <v>2019</v>
      </c>
      <c r="AN435" s="14">
        <f t="shared" si="6"/>
        <v>432</v>
      </c>
    </row>
    <row r="436" spans="1:40" x14ac:dyDescent="0.25">
      <c r="A436" s="43" t="s">
        <v>39</v>
      </c>
      <c r="B436" s="44">
        <v>0</v>
      </c>
      <c r="C436" s="44">
        <v>0</v>
      </c>
      <c r="D436" s="44">
        <v>0</v>
      </c>
      <c r="E436" s="44">
        <v>0</v>
      </c>
      <c r="F436" s="44">
        <v>0</v>
      </c>
      <c r="G436" s="44">
        <v>0</v>
      </c>
      <c r="H436" s="44">
        <v>0</v>
      </c>
      <c r="I436" s="44">
        <v>0</v>
      </c>
      <c r="J436" s="44">
        <v>0</v>
      </c>
      <c r="K436" s="44">
        <v>0</v>
      </c>
      <c r="L436" s="44">
        <v>0</v>
      </c>
      <c r="M436" s="44">
        <v>0</v>
      </c>
      <c r="N436" s="44">
        <v>2019</v>
      </c>
      <c r="O436" s="45">
        <v>432</v>
      </c>
      <c r="Y436" s="16" t="s">
        <v>364</v>
      </c>
      <c r="Z436" s="14">
        <f>_xlfn.IFNA(VLOOKUP($Y436,Raw_data_Bowlers_2021!$A$2:$N$111,Z$2,FALSE),0)</f>
        <v>0</v>
      </c>
      <c r="AA436" s="14">
        <f>_xlfn.IFNA(VLOOKUP($Y436,Raw_data_Bowlers_2021!$A$2:$N$111,AA$2,FALSE),0)</f>
        <v>0</v>
      </c>
      <c r="AB436" s="14">
        <f>_xlfn.IFNA(VLOOKUP($Y436,Raw_data_Bowlers_2021!$A$2:$N$111,AB$2,FALSE),0)</f>
        <v>0</v>
      </c>
      <c r="AC436" s="14">
        <f>_xlfn.IFNA(VLOOKUP($Y436,Raw_data_Bowlers_2021!$A$2:$N$111,AC$2,FALSE),0)</f>
        <v>0</v>
      </c>
      <c r="AD436" s="14">
        <f>_xlfn.IFNA(VLOOKUP($Y436,Raw_data_Bowlers_2021!$A$2:$N$111,AD$2,FALSE),0)</f>
        <v>0</v>
      </c>
      <c r="AE436" s="14">
        <f>_xlfn.IFNA(VLOOKUP($Y436,Raw_data_Bowlers_2021!$A$2:$N$111,AE$2,FALSE),0)</f>
        <v>0</v>
      </c>
      <c r="AF436" s="14">
        <f>_xlfn.IFNA(VLOOKUP($Y436,Raw_data_Bowlers_2021!$A$2:$N$111,AF$2,FALSE),0)</f>
        <v>0</v>
      </c>
      <c r="AG436" s="14">
        <f>_xlfn.IFNA(VLOOKUP($Y436,Raw_data_Bowlers_2021!$A$2:$N$111,AG$2,FALSE),0)</f>
        <v>0</v>
      </c>
      <c r="AH436" s="14">
        <f>_xlfn.IFNA(VLOOKUP($Y436,Raw_data_Bowlers_2021!$A$2:$N$111,AH$2,FALSE),0)</f>
        <v>0</v>
      </c>
      <c r="AI436" s="14">
        <f>_xlfn.IFNA(VLOOKUP($Y436,Raw_data_Bowlers_2021!$A$2:$N$111,AI$2,FALSE),0)</f>
        <v>0</v>
      </c>
      <c r="AJ436" s="14">
        <f>_xlfn.IFNA(VLOOKUP($Y436,Raw_data_Bowlers_2021!$A$2:$N$111,AJ$2,FALSE),0)</f>
        <v>0</v>
      </c>
      <c r="AK436" s="14">
        <f>_xlfn.IFNA(VLOOKUP($Y436,Raw_data_Bowlers_2021!$A$2:$N$111,AK$2,FALSE),0)</f>
        <v>0</v>
      </c>
      <c r="AL436" s="14">
        <f>_xlfn.IFNA(VLOOKUP($Y436,Raw_data_Bowlers_2021!$A$2:$N$111,AL$2,FALSE),0)</f>
        <v>0</v>
      </c>
      <c r="AM436" s="16">
        <v>2019</v>
      </c>
      <c r="AN436" s="14">
        <f t="shared" si="6"/>
        <v>433</v>
      </c>
    </row>
    <row r="437" spans="1:40" x14ac:dyDescent="0.25">
      <c r="A437" s="43" t="s">
        <v>364</v>
      </c>
      <c r="B437" s="44">
        <v>6</v>
      </c>
      <c r="C437" s="44">
        <v>23</v>
      </c>
      <c r="D437" s="44">
        <v>210</v>
      </c>
      <c r="E437" s="44">
        <v>8</v>
      </c>
      <c r="F437" s="44">
        <v>9.1300000000000008</v>
      </c>
      <c r="G437" s="44">
        <v>26.25</v>
      </c>
      <c r="H437" s="44">
        <v>17.25</v>
      </c>
      <c r="I437" s="44">
        <v>0</v>
      </c>
      <c r="J437" s="44">
        <v>0</v>
      </c>
      <c r="K437" s="44">
        <v>16</v>
      </c>
      <c r="L437" s="44">
        <v>13</v>
      </c>
      <c r="M437" s="44">
        <v>47</v>
      </c>
      <c r="N437" s="44">
        <v>2019</v>
      </c>
      <c r="O437" s="45">
        <v>433</v>
      </c>
      <c r="Y437" s="13" t="s">
        <v>185</v>
      </c>
      <c r="Z437" s="14">
        <f>_xlfn.IFNA(VLOOKUP($Y437,Raw_data_Bowlers_2021!$A$2:$N$111,Z$2,FALSE),0)</f>
        <v>0</v>
      </c>
      <c r="AA437" s="14">
        <f>_xlfn.IFNA(VLOOKUP($Y437,Raw_data_Bowlers_2021!$A$2:$N$111,AA$2,FALSE),0)</f>
        <v>0</v>
      </c>
      <c r="AB437" s="14">
        <f>_xlfn.IFNA(VLOOKUP($Y437,Raw_data_Bowlers_2021!$A$2:$N$111,AB$2,FALSE),0)</f>
        <v>0</v>
      </c>
      <c r="AC437" s="14">
        <f>_xlfn.IFNA(VLOOKUP($Y437,Raw_data_Bowlers_2021!$A$2:$N$111,AC$2,FALSE),0)</f>
        <v>0</v>
      </c>
      <c r="AD437" s="14">
        <f>_xlfn.IFNA(VLOOKUP($Y437,Raw_data_Bowlers_2021!$A$2:$N$111,AD$2,FALSE),0)</f>
        <v>0</v>
      </c>
      <c r="AE437" s="14">
        <f>_xlfn.IFNA(VLOOKUP($Y437,Raw_data_Bowlers_2021!$A$2:$N$111,AE$2,FALSE),0)</f>
        <v>0</v>
      </c>
      <c r="AF437" s="14">
        <f>_xlfn.IFNA(VLOOKUP($Y437,Raw_data_Bowlers_2021!$A$2:$N$111,AF$2,FALSE),0)</f>
        <v>0</v>
      </c>
      <c r="AG437" s="14">
        <f>_xlfn.IFNA(VLOOKUP($Y437,Raw_data_Bowlers_2021!$A$2:$N$111,AG$2,FALSE),0)</f>
        <v>0</v>
      </c>
      <c r="AH437" s="14">
        <f>_xlfn.IFNA(VLOOKUP($Y437,Raw_data_Bowlers_2021!$A$2:$N$111,AH$2,FALSE),0)</f>
        <v>0</v>
      </c>
      <c r="AI437" s="14">
        <f>_xlfn.IFNA(VLOOKUP($Y437,Raw_data_Bowlers_2021!$A$2:$N$111,AI$2,FALSE),0)</f>
        <v>0</v>
      </c>
      <c r="AJ437" s="14">
        <f>_xlfn.IFNA(VLOOKUP($Y437,Raw_data_Bowlers_2021!$A$2:$N$111,AJ$2,FALSE),0)</f>
        <v>0</v>
      </c>
      <c r="AK437" s="14">
        <f>_xlfn.IFNA(VLOOKUP($Y437,Raw_data_Bowlers_2021!$A$2:$N$111,AK$2,FALSE),0)</f>
        <v>0</v>
      </c>
      <c r="AL437" s="14">
        <f>_xlfn.IFNA(VLOOKUP($Y437,Raw_data_Bowlers_2021!$A$2:$N$111,AL$2,FALSE),0)</f>
        <v>0</v>
      </c>
      <c r="AM437" s="13">
        <v>2019</v>
      </c>
      <c r="AN437" s="14">
        <f t="shared" si="6"/>
        <v>434</v>
      </c>
    </row>
    <row r="438" spans="1:40" x14ac:dyDescent="0.25">
      <c r="A438" s="43" t="s">
        <v>185</v>
      </c>
      <c r="B438" s="44">
        <v>6</v>
      </c>
      <c r="C438" s="44">
        <v>6.5</v>
      </c>
      <c r="D438" s="44">
        <v>59</v>
      </c>
      <c r="E438" s="44">
        <v>1</v>
      </c>
      <c r="F438" s="44">
        <v>8.6300000000000008</v>
      </c>
      <c r="G438" s="44">
        <v>59</v>
      </c>
      <c r="H438" s="44">
        <v>41</v>
      </c>
      <c r="I438" s="44">
        <v>0</v>
      </c>
      <c r="J438" s="44">
        <v>0</v>
      </c>
      <c r="K438" s="44">
        <v>4</v>
      </c>
      <c r="L438" s="44">
        <v>1</v>
      </c>
      <c r="M438" s="44">
        <v>8</v>
      </c>
      <c r="N438" s="44">
        <v>2019</v>
      </c>
      <c r="O438" s="45">
        <v>434</v>
      </c>
      <c r="Y438" s="16" t="s">
        <v>42</v>
      </c>
      <c r="Z438" s="14">
        <f>_xlfn.IFNA(VLOOKUP($Y438,Raw_data_Bowlers_2021!$A$2:$N$111,Z$2,FALSE),0)</f>
        <v>0</v>
      </c>
      <c r="AA438" s="14">
        <f>_xlfn.IFNA(VLOOKUP($Y438,Raw_data_Bowlers_2021!$A$2:$N$111,AA$2,FALSE),0)</f>
        <v>0</v>
      </c>
      <c r="AB438" s="14">
        <f>_xlfn.IFNA(VLOOKUP($Y438,Raw_data_Bowlers_2021!$A$2:$N$111,AB$2,FALSE),0)</f>
        <v>0</v>
      </c>
      <c r="AC438" s="14">
        <f>_xlfn.IFNA(VLOOKUP($Y438,Raw_data_Bowlers_2021!$A$2:$N$111,AC$2,FALSE),0)</f>
        <v>0</v>
      </c>
      <c r="AD438" s="14">
        <f>_xlfn.IFNA(VLOOKUP($Y438,Raw_data_Bowlers_2021!$A$2:$N$111,AD$2,FALSE),0)</f>
        <v>0</v>
      </c>
      <c r="AE438" s="14">
        <f>_xlfn.IFNA(VLOOKUP($Y438,Raw_data_Bowlers_2021!$A$2:$N$111,AE$2,FALSE),0)</f>
        <v>0</v>
      </c>
      <c r="AF438" s="14">
        <f>_xlfn.IFNA(VLOOKUP($Y438,Raw_data_Bowlers_2021!$A$2:$N$111,AF$2,FALSE),0)</f>
        <v>0</v>
      </c>
      <c r="AG438" s="14">
        <f>_xlfn.IFNA(VLOOKUP($Y438,Raw_data_Bowlers_2021!$A$2:$N$111,AG$2,FALSE),0)</f>
        <v>0</v>
      </c>
      <c r="AH438" s="14">
        <f>_xlfn.IFNA(VLOOKUP($Y438,Raw_data_Bowlers_2021!$A$2:$N$111,AH$2,FALSE),0)</f>
        <v>0</v>
      </c>
      <c r="AI438" s="14">
        <f>_xlfn.IFNA(VLOOKUP($Y438,Raw_data_Bowlers_2021!$A$2:$N$111,AI$2,FALSE),0)</f>
        <v>0</v>
      </c>
      <c r="AJ438" s="14">
        <f>_xlfn.IFNA(VLOOKUP($Y438,Raw_data_Bowlers_2021!$A$2:$N$111,AJ$2,FALSE),0)</f>
        <v>0</v>
      </c>
      <c r="AK438" s="14">
        <f>_xlfn.IFNA(VLOOKUP($Y438,Raw_data_Bowlers_2021!$A$2:$N$111,AK$2,FALSE),0)</f>
        <v>0</v>
      </c>
      <c r="AL438" s="14">
        <f>_xlfn.IFNA(VLOOKUP($Y438,Raw_data_Bowlers_2021!$A$2:$N$111,AL$2,FALSE),0)</f>
        <v>0</v>
      </c>
      <c r="AM438" s="16">
        <v>2019</v>
      </c>
      <c r="AN438" s="14">
        <f t="shared" si="6"/>
        <v>435</v>
      </c>
    </row>
    <row r="439" spans="1:40" x14ac:dyDescent="0.25">
      <c r="A439" s="43" t="s">
        <v>42</v>
      </c>
      <c r="B439" s="44">
        <v>0</v>
      </c>
      <c r="C439" s="44">
        <v>0</v>
      </c>
      <c r="D439" s="44">
        <v>0</v>
      </c>
      <c r="E439" s="44">
        <v>0</v>
      </c>
      <c r="F439" s="44">
        <v>0</v>
      </c>
      <c r="G439" s="44">
        <v>0</v>
      </c>
      <c r="H439" s="44">
        <v>0</v>
      </c>
      <c r="I439" s="44">
        <v>0</v>
      </c>
      <c r="J439" s="44">
        <v>0</v>
      </c>
      <c r="K439" s="44">
        <v>0</v>
      </c>
      <c r="L439" s="44">
        <v>0</v>
      </c>
      <c r="M439" s="44">
        <v>0</v>
      </c>
      <c r="N439" s="44">
        <v>2019</v>
      </c>
      <c r="O439" s="45">
        <v>435</v>
      </c>
      <c r="Y439" s="13" t="s">
        <v>96</v>
      </c>
      <c r="Z439" s="14">
        <f>_xlfn.IFNA(VLOOKUP($Y439,Raw_data_Bowlers_2021!$A$2:$N$111,Z$2,FALSE),0)</f>
        <v>14</v>
      </c>
      <c r="AA439" s="14">
        <f>_xlfn.IFNA(VLOOKUP($Y439,Raw_data_Bowlers_2021!$A$2:$N$111,AA$2,FALSE),0)</f>
        <v>51.2</v>
      </c>
      <c r="AB439" s="14">
        <f>_xlfn.IFNA(VLOOKUP($Y439,Raw_data_Bowlers_2021!$A$2:$N$111,AB$2,FALSE),0)</f>
        <v>406</v>
      </c>
      <c r="AC439" s="14">
        <f>_xlfn.IFNA(VLOOKUP($Y439,Raw_data_Bowlers_2021!$A$2:$N$111,AC$2,FALSE),0)</f>
        <v>13</v>
      </c>
      <c r="AD439" s="14">
        <f>_xlfn.IFNA(VLOOKUP($Y439,Raw_data_Bowlers_2021!$A$2:$N$111,AD$2,FALSE),0)</f>
        <v>7.91</v>
      </c>
      <c r="AE439" s="14">
        <f>_xlfn.IFNA(VLOOKUP($Y439,Raw_data_Bowlers_2021!$A$2:$N$111,AE$2,FALSE),0)</f>
        <v>31.23</v>
      </c>
      <c r="AF439" s="14">
        <f>_xlfn.IFNA(VLOOKUP($Y439,Raw_data_Bowlers_2021!$A$2:$N$111,AF$2,FALSE),0)</f>
        <v>23.69</v>
      </c>
      <c r="AG439" s="14">
        <f>_xlfn.IFNA(VLOOKUP($Y439,Raw_data_Bowlers_2021!$A$2:$N$111,AG$2,FALSE),0)</f>
        <v>0</v>
      </c>
      <c r="AH439" s="14">
        <f>_xlfn.IFNA(VLOOKUP($Y439,Raw_data_Bowlers_2021!$A$2:$N$111,AH$2,FALSE),0)</f>
        <v>0</v>
      </c>
      <c r="AI439" s="14">
        <f>_xlfn.IFNA(VLOOKUP($Y439,Raw_data_Bowlers_2021!$A$2:$N$111,AI$2,FALSE),0)</f>
        <v>46813</v>
      </c>
      <c r="AJ439" s="14">
        <f>_xlfn.IFNA(VLOOKUP($Y439,Raw_data_Bowlers_2021!$A$2:$N$111,AJ$2,FALSE),0)</f>
        <v>41</v>
      </c>
      <c r="AK439" s="14">
        <f>_xlfn.IFNA(VLOOKUP($Y439,Raw_data_Bowlers_2021!$A$2:$N$111,AK$2,FALSE),0)</f>
        <v>17</v>
      </c>
      <c r="AL439" s="14">
        <f>_xlfn.IFNA(VLOOKUP($Y439,Raw_data_Bowlers_2021!$A$2:$N$111,AL$2,FALSE),0)</f>
        <v>138</v>
      </c>
      <c r="AM439" s="13">
        <v>2019</v>
      </c>
      <c r="AN439" s="14">
        <f t="shared" si="6"/>
        <v>436</v>
      </c>
    </row>
    <row r="440" spans="1:40" x14ac:dyDescent="0.25">
      <c r="A440" s="43" t="s">
        <v>96</v>
      </c>
      <c r="B440" s="44">
        <v>5</v>
      </c>
      <c r="C440" s="44">
        <v>19</v>
      </c>
      <c r="D440" s="44">
        <v>163</v>
      </c>
      <c r="E440" s="44">
        <v>5</v>
      </c>
      <c r="F440" s="44">
        <v>8.58</v>
      </c>
      <c r="G440" s="44">
        <v>32.6</v>
      </c>
      <c r="H440" s="44">
        <v>22.8</v>
      </c>
      <c r="I440" s="44">
        <v>0</v>
      </c>
      <c r="J440" s="44">
        <v>0</v>
      </c>
      <c r="K440" s="44">
        <v>12</v>
      </c>
      <c r="L440" s="44">
        <v>9</v>
      </c>
      <c r="M440" s="44">
        <v>44</v>
      </c>
      <c r="N440" s="44">
        <v>2019</v>
      </c>
      <c r="O440" s="45">
        <v>436</v>
      </c>
      <c r="Y440" s="16" t="s">
        <v>410</v>
      </c>
      <c r="Z440" s="14">
        <f>_xlfn.IFNA(VLOOKUP($Y440,Raw_data_Bowlers_2021!$A$2:$N$111,Z$2,FALSE),0)</f>
        <v>0</v>
      </c>
      <c r="AA440" s="14">
        <f>_xlfn.IFNA(VLOOKUP($Y440,Raw_data_Bowlers_2021!$A$2:$N$111,AA$2,FALSE),0)</f>
        <v>0</v>
      </c>
      <c r="AB440" s="14">
        <f>_xlfn.IFNA(VLOOKUP($Y440,Raw_data_Bowlers_2021!$A$2:$N$111,AB$2,FALSE),0)</f>
        <v>0</v>
      </c>
      <c r="AC440" s="14">
        <f>_xlfn.IFNA(VLOOKUP($Y440,Raw_data_Bowlers_2021!$A$2:$N$111,AC$2,FALSE),0)</f>
        <v>0</v>
      </c>
      <c r="AD440" s="14">
        <f>_xlfn.IFNA(VLOOKUP($Y440,Raw_data_Bowlers_2021!$A$2:$N$111,AD$2,FALSE),0)</f>
        <v>0</v>
      </c>
      <c r="AE440" s="14">
        <f>_xlfn.IFNA(VLOOKUP($Y440,Raw_data_Bowlers_2021!$A$2:$N$111,AE$2,FALSE),0)</f>
        <v>0</v>
      </c>
      <c r="AF440" s="14">
        <f>_xlfn.IFNA(VLOOKUP($Y440,Raw_data_Bowlers_2021!$A$2:$N$111,AF$2,FALSE),0)</f>
        <v>0</v>
      </c>
      <c r="AG440" s="14">
        <f>_xlfn.IFNA(VLOOKUP($Y440,Raw_data_Bowlers_2021!$A$2:$N$111,AG$2,FALSE),0)</f>
        <v>0</v>
      </c>
      <c r="AH440" s="14">
        <f>_xlfn.IFNA(VLOOKUP($Y440,Raw_data_Bowlers_2021!$A$2:$N$111,AH$2,FALSE),0)</f>
        <v>0</v>
      </c>
      <c r="AI440" s="14">
        <f>_xlfn.IFNA(VLOOKUP($Y440,Raw_data_Bowlers_2021!$A$2:$N$111,AI$2,FALSE),0)</f>
        <v>0</v>
      </c>
      <c r="AJ440" s="14">
        <f>_xlfn.IFNA(VLOOKUP($Y440,Raw_data_Bowlers_2021!$A$2:$N$111,AJ$2,FALSE),0)</f>
        <v>0</v>
      </c>
      <c r="AK440" s="14">
        <f>_xlfn.IFNA(VLOOKUP($Y440,Raw_data_Bowlers_2021!$A$2:$N$111,AK$2,FALSE),0)</f>
        <v>0</v>
      </c>
      <c r="AL440" s="14">
        <f>_xlfn.IFNA(VLOOKUP($Y440,Raw_data_Bowlers_2021!$A$2:$N$111,AL$2,FALSE),0)</f>
        <v>0</v>
      </c>
      <c r="AM440" s="16">
        <v>2019</v>
      </c>
      <c r="AN440" s="14">
        <f t="shared" si="6"/>
        <v>437</v>
      </c>
    </row>
    <row r="441" spans="1:40" x14ac:dyDescent="0.25">
      <c r="A441" s="43" t="s">
        <v>410</v>
      </c>
      <c r="B441" s="44">
        <v>0</v>
      </c>
      <c r="C441" s="44">
        <v>0</v>
      </c>
      <c r="D441" s="44">
        <v>0</v>
      </c>
      <c r="E441" s="44">
        <v>0</v>
      </c>
      <c r="F441" s="44">
        <v>0</v>
      </c>
      <c r="G441" s="44">
        <v>0</v>
      </c>
      <c r="H441" s="44">
        <v>0</v>
      </c>
      <c r="I441" s="44">
        <v>0</v>
      </c>
      <c r="J441" s="44">
        <v>0</v>
      </c>
      <c r="K441" s="44">
        <v>0</v>
      </c>
      <c r="L441" s="44">
        <v>0</v>
      </c>
      <c r="M441" s="44">
        <v>0</v>
      </c>
      <c r="N441" s="44">
        <v>2019</v>
      </c>
      <c r="O441" s="45">
        <v>437</v>
      </c>
      <c r="Y441" s="13" t="s">
        <v>121</v>
      </c>
      <c r="Z441" s="14">
        <f>_xlfn.IFNA(VLOOKUP($Y441,Raw_data_Bowlers_2021!$A$2:$N$111,Z$2,FALSE),0)</f>
        <v>0</v>
      </c>
      <c r="AA441" s="14">
        <f>_xlfn.IFNA(VLOOKUP($Y441,Raw_data_Bowlers_2021!$A$2:$N$111,AA$2,FALSE),0)</f>
        <v>0</v>
      </c>
      <c r="AB441" s="14">
        <f>_xlfn.IFNA(VLOOKUP($Y441,Raw_data_Bowlers_2021!$A$2:$N$111,AB$2,FALSE),0)</f>
        <v>0</v>
      </c>
      <c r="AC441" s="14">
        <f>_xlfn.IFNA(VLOOKUP($Y441,Raw_data_Bowlers_2021!$A$2:$N$111,AC$2,FALSE),0)</f>
        <v>0</v>
      </c>
      <c r="AD441" s="14">
        <f>_xlfn.IFNA(VLOOKUP($Y441,Raw_data_Bowlers_2021!$A$2:$N$111,AD$2,FALSE),0)</f>
        <v>0</v>
      </c>
      <c r="AE441" s="14">
        <f>_xlfn.IFNA(VLOOKUP($Y441,Raw_data_Bowlers_2021!$A$2:$N$111,AE$2,FALSE),0)</f>
        <v>0</v>
      </c>
      <c r="AF441" s="14">
        <f>_xlfn.IFNA(VLOOKUP($Y441,Raw_data_Bowlers_2021!$A$2:$N$111,AF$2,FALSE),0)</f>
        <v>0</v>
      </c>
      <c r="AG441" s="14">
        <f>_xlfn.IFNA(VLOOKUP($Y441,Raw_data_Bowlers_2021!$A$2:$N$111,AG$2,FALSE),0)</f>
        <v>0</v>
      </c>
      <c r="AH441" s="14">
        <f>_xlfn.IFNA(VLOOKUP($Y441,Raw_data_Bowlers_2021!$A$2:$N$111,AH$2,FALSE),0)</f>
        <v>0</v>
      </c>
      <c r="AI441" s="14">
        <f>_xlfn.IFNA(VLOOKUP($Y441,Raw_data_Bowlers_2021!$A$2:$N$111,AI$2,FALSE),0)</f>
        <v>0</v>
      </c>
      <c r="AJ441" s="14">
        <f>_xlfn.IFNA(VLOOKUP($Y441,Raw_data_Bowlers_2021!$A$2:$N$111,AJ$2,FALSE),0)</f>
        <v>0</v>
      </c>
      <c r="AK441" s="14">
        <f>_xlfn.IFNA(VLOOKUP($Y441,Raw_data_Bowlers_2021!$A$2:$N$111,AK$2,FALSE),0)</f>
        <v>0</v>
      </c>
      <c r="AL441" s="14">
        <f>_xlfn.IFNA(VLOOKUP($Y441,Raw_data_Bowlers_2021!$A$2:$N$111,AL$2,FALSE),0)</f>
        <v>0</v>
      </c>
      <c r="AM441" s="13">
        <v>2019</v>
      </c>
      <c r="AN441" s="14">
        <f t="shared" si="6"/>
        <v>438</v>
      </c>
    </row>
    <row r="442" spans="1:40" x14ac:dyDescent="0.25">
      <c r="A442" s="43" t="s">
        <v>121</v>
      </c>
      <c r="B442" s="44">
        <v>6</v>
      </c>
      <c r="C442" s="44">
        <v>22</v>
      </c>
      <c r="D442" s="44">
        <v>233</v>
      </c>
      <c r="E442" s="44">
        <v>3</v>
      </c>
      <c r="F442" s="44">
        <v>10.59</v>
      </c>
      <c r="G442" s="44">
        <v>77.67</v>
      </c>
      <c r="H442" s="44">
        <v>44</v>
      </c>
      <c r="I442" s="44">
        <v>0</v>
      </c>
      <c r="J442" s="44">
        <v>0</v>
      </c>
      <c r="K442" s="44">
        <v>23</v>
      </c>
      <c r="L442" s="44">
        <v>9</v>
      </c>
      <c r="M442" s="44">
        <v>30</v>
      </c>
      <c r="N442" s="44">
        <v>2019</v>
      </c>
      <c r="O442" s="45">
        <v>438</v>
      </c>
      <c r="Y442" s="16" t="s">
        <v>97</v>
      </c>
      <c r="Z442" s="14">
        <f>_xlfn.IFNA(VLOOKUP($Y442,Raw_data_Bowlers_2021!$A$2:$N$111,Z$2,FALSE),0)</f>
        <v>12</v>
      </c>
      <c r="AA442" s="14">
        <f>_xlfn.IFNA(VLOOKUP($Y442,Raw_data_Bowlers_2021!$A$2:$N$111,AA$2,FALSE),0)</f>
        <v>41.2</v>
      </c>
      <c r="AB442" s="14">
        <f>_xlfn.IFNA(VLOOKUP($Y442,Raw_data_Bowlers_2021!$A$2:$N$111,AB$2,FALSE),0)</f>
        <v>342</v>
      </c>
      <c r="AC442" s="14">
        <f>_xlfn.IFNA(VLOOKUP($Y442,Raw_data_Bowlers_2021!$A$2:$N$111,AC$2,FALSE),0)</f>
        <v>18</v>
      </c>
      <c r="AD442" s="14">
        <f>_xlfn.IFNA(VLOOKUP($Y442,Raw_data_Bowlers_2021!$A$2:$N$111,AD$2,FALSE),0)</f>
        <v>8.27</v>
      </c>
      <c r="AE442" s="14">
        <f>_xlfn.IFNA(VLOOKUP($Y442,Raw_data_Bowlers_2021!$A$2:$N$111,AE$2,FALSE),0)</f>
        <v>19</v>
      </c>
      <c r="AF442" s="14">
        <f>_xlfn.IFNA(VLOOKUP($Y442,Raw_data_Bowlers_2021!$A$2:$N$111,AF$2,FALSE),0)</f>
        <v>13.78</v>
      </c>
      <c r="AG442" s="14">
        <f>_xlfn.IFNA(VLOOKUP($Y442,Raw_data_Bowlers_2021!$A$2:$N$111,AG$2,FALSE),0)</f>
        <v>0</v>
      </c>
      <c r="AH442" s="14">
        <f>_xlfn.IFNA(VLOOKUP($Y442,Raw_data_Bowlers_2021!$A$2:$N$111,AH$2,FALSE),0)</f>
        <v>1</v>
      </c>
      <c r="AI442" s="14">
        <f>_xlfn.IFNA(VLOOKUP($Y442,Raw_data_Bowlers_2021!$A$2:$N$111,AI$2,FALSE),0)</f>
        <v>11810</v>
      </c>
      <c r="AJ442" s="14">
        <f>_xlfn.IFNA(VLOOKUP($Y442,Raw_data_Bowlers_2021!$A$2:$N$111,AJ$2,FALSE),0)</f>
        <v>27</v>
      </c>
      <c r="AK442" s="14">
        <f>_xlfn.IFNA(VLOOKUP($Y442,Raw_data_Bowlers_2021!$A$2:$N$111,AK$2,FALSE),0)</f>
        <v>11</v>
      </c>
      <c r="AL442" s="14">
        <f>_xlfn.IFNA(VLOOKUP($Y442,Raw_data_Bowlers_2021!$A$2:$N$111,AL$2,FALSE),0)</f>
        <v>88</v>
      </c>
      <c r="AM442" s="16">
        <v>2019</v>
      </c>
      <c r="AN442" s="14">
        <f t="shared" si="6"/>
        <v>439</v>
      </c>
    </row>
    <row r="443" spans="1:40" x14ac:dyDescent="0.25">
      <c r="A443" s="43" t="s">
        <v>97</v>
      </c>
      <c r="B443" s="44">
        <v>3</v>
      </c>
      <c r="C443" s="44">
        <v>10</v>
      </c>
      <c r="D443" s="44">
        <v>109</v>
      </c>
      <c r="E443" s="44">
        <v>3</v>
      </c>
      <c r="F443" s="44">
        <v>10.9</v>
      </c>
      <c r="G443" s="44">
        <v>36.33</v>
      </c>
      <c r="H443" s="44">
        <v>20</v>
      </c>
      <c r="I443" s="44">
        <v>0</v>
      </c>
      <c r="J443" s="44">
        <v>0</v>
      </c>
      <c r="K443" s="44">
        <v>12</v>
      </c>
      <c r="L443" s="44">
        <v>4</v>
      </c>
      <c r="M443" s="44">
        <v>20</v>
      </c>
      <c r="N443" s="44">
        <v>2019</v>
      </c>
      <c r="O443" s="45">
        <v>439</v>
      </c>
      <c r="Y443" s="13" t="s">
        <v>387</v>
      </c>
      <c r="Z443" s="14">
        <f>_xlfn.IFNA(VLOOKUP($Y443,Raw_data_Bowlers_2021!$A$2:$N$111,Z$2,FALSE),0)</f>
        <v>0</v>
      </c>
      <c r="AA443" s="14">
        <f>_xlfn.IFNA(VLOOKUP($Y443,Raw_data_Bowlers_2021!$A$2:$N$111,AA$2,FALSE),0)</f>
        <v>0</v>
      </c>
      <c r="AB443" s="14">
        <f>_xlfn.IFNA(VLOOKUP($Y443,Raw_data_Bowlers_2021!$A$2:$N$111,AB$2,FALSE),0)</f>
        <v>0</v>
      </c>
      <c r="AC443" s="14">
        <f>_xlfn.IFNA(VLOOKUP($Y443,Raw_data_Bowlers_2021!$A$2:$N$111,AC$2,FALSE),0)</f>
        <v>0</v>
      </c>
      <c r="AD443" s="14">
        <f>_xlfn.IFNA(VLOOKUP($Y443,Raw_data_Bowlers_2021!$A$2:$N$111,AD$2,FALSE),0)</f>
        <v>0</v>
      </c>
      <c r="AE443" s="14">
        <f>_xlfn.IFNA(VLOOKUP($Y443,Raw_data_Bowlers_2021!$A$2:$N$111,AE$2,FALSE),0)</f>
        <v>0</v>
      </c>
      <c r="AF443" s="14">
        <f>_xlfn.IFNA(VLOOKUP($Y443,Raw_data_Bowlers_2021!$A$2:$N$111,AF$2,FALSE),0)</f>
        <v>0</v>
      </c>
      <c r="AG443" s="14">
        <f>_xlfn.IFNA(VLOOKUP($Y443,Raw_data_Bowlers_2021!$A$2:$N$111,AG$2,FALSE),0)</f>
        <v>0</v>
      </c>
      <c r="AH443" s="14">
        <f>_xlfn.IFNA(VLOOKUP($Y443,Raw_data_Bowlers_2021!$A$2:$N$111,AH$2,FALSE),0)</f>
        <v>0</v>
      </c>
      <c r="AI443" s="14">
        <f>_xlfn.IFNA(VLOOKUP($Y443,Raw_data_Bowlers_2021!$A$2:$N$111,AI$2,FALSE),0)</f>
        <v>0</v>
      </c>
      <c r="AJ443" s="14">
        <f>_xlfn.IFNA(VLOOKUP($Y443,Raw_data_Bowlers_2021!$A$2:$N$111,AJ$2,FALSE),0)</f>
        <v>0</v>
      </c>
      <c r="AK443" s="14">
        <f>_xlfn.IFNA(VLOOKUP($Y443,Raw_data_Bowlers_2021!$A$2:$N$111,AK$2,FALSE),0)</f>
        <v>0</v>
      </c>
      <c r="AL443" s="14">
        <f>_xlfn.IFNA(VLOOKUP($Y443,Raw_data_Bowlers_2021!$A$2:$N$111,AL$2,FALSE),0)</f>
        <v>0</v>
      </c>
      <c r="AM443" s="13">
        <v>2019</v>
      </c>
      <c r="AN443" s="14">
        <f t="shared" si="6"/>
        <v>440</v>
      </c>
    </row>
    <row r="444" spans="1:40" x14ac:dyDescent="0.25">
      <c r="A444" s="43" t="s">
        <v>387</v>
      </c>
      <c r="B444" s="44">
        <v>4</v>
      </c>
      <c r="C444" s="44">
        <v>16</v>
      </c>
      <c r="D444" s="44">
        <v>152</v>
      </c>
      <c r="E444" s="44">
        <v>3</v>
      </c>
      <c r="F444" s="44">
        <v>9.5</v>
      </c>
      <c r="G444" s="44">
        <v>50.67</v>
      </c>
      <c r="H444" s="44">
        <v>32</v>
      </c>
      <c r="I444" s="44">
        <v>0</v>
      </c>
      <c r="J444" s="44">
        <v>0</v>
      </c>
      <c r="K444" s="44">
        <v>17</v>
      </c>
      <c r="L444" s="44">
        <v>4</v>
      </c>
      <c r="M444" s="44">
        <v>38</v>
      </c>
      <c r="N444" s="44">
        <v>2019</v>
      </c>
      <c r="O444" s="45">
        <v>440</v>
      </c>
      <c r="Y444" s="16" t="s">
        <v>98</v>
      </c>
      <c r="Z444" s="14">
        <f>_xlfn.IFNA(VLOOKUP($Y444,Raw_data_Bowlers_2021!$A$2:$N$111,Z$2,FALSE),0)</f>
        <v>0</v>
      </c>
      <c r="AA444" s="14">
        <f>_xlfn.IFNA(VLOOKUP($Y444,Raw_data_Bowlers_2021!$A$2:$N$111,AA$2,FALSE),0)</f>
        <v>0</v>
      </c>
      <c r="AB444" s="14">
        <f>_xlfn.IFNA(VLOOKUP($Y444,Raw_data_Bowlers_2021!$A$2:$N$111,AB$2,FALSE),0)</f>
        <v>0</v>
      </c>
      <c r="AC444" s="14">
        <f>_xlfn.IFNA(VLOOKUP($Y444,Raw_data_Bowlers_2021!$A$2:$N$111,AC$2,FALSE),0)</f>
        <v>0</v>
      </c>
      <c r="AD444" s="14">
        <f>_xlfn.IFNA(VLOOKUP($Y444,Raw_data_Bowlers_2021!$A$2:$N$111,AD$2,FALSE),0)</f>
        <v>0</v>
      </c>
      <c r="AE444" s="14">
        <f>_xlfn.IFNA(VLOOKUP($Y444,Raw_data_Bowlers_2021!$A$2:$N$111,AE$2,FALSE),0)</f>
        <v>0</v>
      </c>
      <c r="AF444" s="14">
        <f>_xlfn.IFNA(VLOOKUP($Y444,Raw_data_Bowlers_2021!$A$2:$N$111,AF$2,FALSE),0)</f>
        <v>0</v>
      </c>
      <c r="AG444" s="14">
        <f>_xlfn.IFNA(VLOOKUP($Y444,Raw_data_Bowlers_2021!$A$2:$N$111,AG$2,FALSE),0)</f>
        <v>0</v>
      </c>
      <c r="AH444" s="14">
        <f>_xlfn.IFNA(VLOOKUP($Y444,Raw_data_Bowlers_2021!$A$2:$N$111,AH$2,FALSE),0)</f>
        <v>0</v>
      </c>
      <c r="AI444" s="14">
        <f>_xlfn.IFNA(VLOOKUP($Y444,Raw_data_Bowlers_2021!$A$2:$N$111,AI$2,FALSE),0)</f>
        <v>0</v>
      </c>
      <c r="AJ444" s="14">
        <f>_xlfn.IFNA(VLOOKUP($Y444,Raw_data_Bowlers_2021!$A$2:$N$111,AJ$2,FALSE),0)</f>
        <v>0</v>
      </c>
      <c r="AK444" s="14">
        <f>_xlfn.IFNA(VLOOKUP($Y444,Raw_data_Bowlers_2021!$A$2:$N$111,AK$2,FALSE),0)</f>
        <v>0</v>
      </c>
      <c r="AL444" s="14">
        <f>_xlfn.IFNA(VLOOKUP($Y444,Raw_data_Bowlers_2021!$A$2:$N$111,AL$2,FALSE),0)</f>
        <v>0</v>
      </c>
      <c r="AM444" s="16">
        <v>2019</v>
      </c>
      <c r="AN444" s="14">
        <f t="shared" si="6"/>
        <v>441</v>
      </c>
    </row>
    <row r="445" spans="1:40" x14ac:dyDescent="0.25">
      <c r="A445" s="43" t="s">
        <v>98</v>
      </c>
      <c r="B445" s="44">
        <v>0</v>
      </c>
      <c r="C445" s="44">
        <v>0</v>
      </c>
      <c r="D445" s="44">
        <v>0</v>
      </c>
      <c r="E445" s="44">
        <v>0</v>
      </c>
      <c r="F445" s="44">
        <v>0</v>
      </c>
      <c r="G445" s="44">
        <v>0</v>
      </c>
      <c r="H445" s="44">
        <v>0</v>
      </c>
      <c r="I445" s="44">
        <v>0</v>
      </c>
      <c r="J445" s="44">
        <v>0</v>
      </c>
      <c r="K445" s="44">
        <v>0</v>
      </c>
      <c r="L445" s="44">
        <v>0</v>
      </c>
      <c r="M445" s="44">
        <v>0</v>
      </c>
      <c r="N445" s="44">
        <v>2019</v>
      </c>
      <c r="O445" s="45">
        <v>441</v>
      </c>
      <c r="Y445" s="13" t="s">
        <v>49</v>
      </c>
      <c r="Z445" s="14">
        <f>_xlfn.IFNA(VLOOKUP($Y445,Raw_data_Bowlers_2021!$A$2:$N$111,Z$2,FALSE),0)</f>
        <v>17</v>
      </c>
      <c r="AA445" s="14">
        <f>_xlfn.IFNA(VLOOKUP($Y445,Raw_data_Bowlers_2021!$A$2:$N$111,AA$2,FALSE),0)</f>
        <v>68</v>
      </c>
      <c r="AB445" s="14">
        <f>_xlfn.IFNA(VLOOKUP($Y445,Raw_data_Bowlers_2021!$A$2:$N$111,AB$2,FALSE),0)</f>
        <v>449</v>
      </c>
      <c r="AC445" s="14">
        <f>_xlfn.IFNA(VLOOKUP($Y445,Raw_data_Bowlers_2021!$A$2:$N$111,AC$2,FALSE),0)</f>
        <v>18</v>
      </c>
      <c r="AD445" s="14">
        <f>_xlfn.IFNA(VLOOKUP($Y445,Raw_data_Bowlers_2021!$A$2:$N$111,AD$2,FALSE),0)</f>
        <v>6.6</v>
      </c>
      <c r="AE445" s="14">
        <f>_xlfn.IFNA(VLOOKUP($Y445,Raw_data_Bowlers_2021!$A$2:$N$111,AE$2,FALSE),0)</f>
        <v>24.94</v>
      </c>
      <c r="AF445" s="14">
        <f>_xlfn.IFNA(VLOOKUP($Y445,Raw_data_Bowlers_2021!$A$2:$N$111,AF$2,FALSE),0)</f>
        <v>22.67</v>
      </c>
      <c r="AG445" s="14">
        <f>_xlfn.IFNA(VLOOKUP($Y445,Raw_data_Bowlers_2021!$A$2:$N$111,AG$2,FALSE),0)</f>
        <v>0</v>
      </c>
      <c r="AH445" s="14">
        <f>_xlfn.IFNA(VLOOKUP($Y445,Raw_data_Bowlers_2021!$A$2:$N$111,AH$2,FALSE),0)</f>
        <v>0</v>
      </c>
      <c r="AI445" s="14">
        <f>_xlfn.IFNA(VLOOKUP($Y445,Raw_data_Bowlers_2021!$A$2:$N$111,AI$2,FALSE),0)</f>
        <v>41334</v>
      </c>
      <c r="AJ445" s="14">
        <f>_xlfn.IFNA(VLOOKUP($Y445,Raw_data_Bowlers_2021!$A$2:$N$111,AJ$2,FALSE),0)</f>
        <v>28</v>
      </c>
      <c r="AK445" s="14">
        <f>_xlfn.IFNA(VLOOKUP($Y445,Raw_data_Bowlers_2021!$A$2:$N$111,AK$2,FALSE),0)</f>
        <v>14</v>
      </c>
      <c r="AL445" s="14">
        <f>_xlfn.IFNA(VLOOKUP($Y445,Raw_data_Bowlers_2021!$A$2:$N$111,AL$2,FALSE),0)</f>
        <v>151</v>
      </c>
      <c r="AM445" s="13">
        <v>2019</v>
      </c>
      <c r="AN445" s="14">
        <f t="shared" si="6"/>
        <v>442</v>
      </c>
    </row>
    <row r="446" spans="1:40" x14ac:dyDescent="0.25">
      <c r="A446" s="43" t="s">
        <v>49</v>
      </c>
      <c r="B446" s="44">
        <v>1</v>
      </c>
      <c r="C446" s="44">
        <v>3</v>
      </c>
      <c r="D446" s="44">
        <v>35</v>
      </c>
      <c r="E446" s="44">
        <v>1</v>
      </c>
      <c r="F446" s="44">
        <v>11.67</v>
      </c>
      <c r="G446" s="44">
        <v>35</v>
      </c>
      <c r="H446" s="44">
        <v>18</v>
      </c>
      <c r="I446" s="44">
        <v>0</v>
      </c>
      <c r="J446" s="44">
        <v>0</v>
      </c>
      <c r="K446" s="44">
        <v>3</v>
      </c>
      <c r="L446" s="44">
        <v>3</v>
      </c>
      <c r="M446" s="44">
        <v>8</v>
      </c>
      <c r="N446" s="44">
        <v>2019</v>
      </c>
      <c r="O446" s="45">
        <v>442</v>
      </c>
      <c r="Y446" s="16" t="s">
        <v>127</v>
      </c>
      <c r="Z446" s="14">
        <f>_xlfn.IFNA(VLOOKUP($Y446,Raw_data_Bowlers_2021!$A$2:$N$111,Z$2,FALSE),0)</f>
        <v>0</v>
      </c>
      <c r="AA446" s="14">
        <f>_xlfn.IFNA(VLOOKUP($Y446,Raw_data_Bowlers_2021!$A$2:$N$111,AA$2,FALSE),0)</f>
        <v>0</v>
      </c>
      <c r="AB446" s="14">
        <f>_xlfn.IFNA(VLOOKUP($Y446,Raw_data_Bowlers_2021!$A$2:$N$111,AB$2,FALSE),0)</f>
        <v>0</v>
      </c>
      <c r="AC446" s="14">
        <f>_xlfn.IFNA(VLOOKUP($Y446,Raw_data_Bowlers_2021!$A$2:$N$111,AC$2,FALSE),0)</f>
        <v>0</v>
      </c>
      <c r="AD446" s="14">
        <f>_xlfn.IFNA(VLOOKUP($Y446,Raw_data_Bowlers_2021!$A$2:$N$111,AD$2,FALSE),0)</f>
        <v>0</v>
      </c>
      <c r="AE446" s="14">
        <f>_xlfn.IFNA(VLOOKUP($Y446,Raw_data_Bowlers_2021!$A$2:$N$111,AE$2,FALSE),0)</f>
        <v>0</v>
      </c>
      <c r="AF446" s="14">
        <f>_xlfn.IFNA(VLOOKUP($Y446,Raw_data_Bowlers_2021!$A$2:$N$111,AF$2,FALSE),0)</f>
        <v>0</v>
      </c>
      <c r="AG446" s="14">
        <f>_xlfn.IFNA(VLOOKUP($Y446,Raw_data_Bowlers_2021!$A$2:$N$111,AG$2,FALSE),0)</f>
        <v>0</v>
      </c>
      <c r="AH446" s="14">
        <f>_xlfn.IFNA(VLOOKUP($Y446,Raw_data_Bowlers_2021!$A$2:$N$111,AH$2,FALSE),0)</f>
        <v>0</v>
      </c>
      <c r="AI446" s="14">
        <f>_xlfn.IFNA(VLOOKUP($Y446,Raw_data_Bowlers_2021!$A$2:$N$111,AI$2,FALSE),0)</f>
        <v>0</v>
      </c>
      <c r="AJ446" s="14">
        <f>_xlfn.IFNA(VLOOKUP($Y446,Raw_data_Bowlers_2021!$A$2:$N$111,AJ$2,FALSE),0)</f>
        <v>0</v>
      </c>
      <c r="AK446" s="14">
        <f>_xlfn.IFNA(VLOOKUP($Y446,Raw_data_Bowlers_2021!$A$2:$N$111,AK$2,FALSE),0)</f>
        <v>0</v>
      </c>
      <c r="AL446" s="14">
        <f>_xlfn.IFNA(VLOOKUP($Y446,Raw_data_Bowlers_2021!$A$2:$N$111,AL$2,FALSE),0)</f>
        <v>0</v>
      </c>
      <c r="AM446" s="16">
        <v>2019</v>
      </c>
      <c r="AN446" s="14">
        <f t="shared" si="6"/>
        <v>443</v>
      </c>
    </row>
    <row r="447" spans="1:40" x14ac:dyDescent="0.25">
      <c r="A447" s="43" t="s">
        <v>127</v>
      </c>
      <c r="B447" s="44">
        <v>0</v>
      </c>
      <c r="C447" s="44">
        <v>0</v>
      </c>
      <c r="D447" s="44">
        <v>0</v>
      </c>
      <c r="E447" s="44">
        <v>0</v>
      </c>
      <c r="F447" s="44">
        <v>0</v>
      </c>
      <c r="G447" s="44">
        <v>0</v>
      </c>
      <c r="H447" s="44">
        <v>0</v>
      </c>
      <c r="I447" s="44">
        <v>0</v>
      </c>
      <c r="J447" s="44">
        <v>0</v>
      </c>
      <c r="K447" s="44">
        <v>0</v>
      </c>
      <c r="L447" s="44">
        <v>0</v>
      </c>
      <c r="M447" s="44">
        <v>0</v>
      </c>
      <c r="N447" s="44">
        <v>2019</v>
      </c>
      <c r="O447" s="45">
        <v>443</v>
      </c>
      <c r="Y447" s="13" t="s">
        <v>100</v>
      </c>
      <c r="Z447" s="14">
        <f>_xlfn.IFNA(VLOOKUP($Y447,Raw_data_Bowlers_2021!$A$2:$N$111,Z$2,FALSE),0)</f>
        <v>0</v>
      </c>
      <c r="AA447" s="14">
        <f>_xlfn.IFNA(VLOOKUP($Y447,Raw_data_Bowlers_2021!$A$2:$N$111,AA$2,FALSE),0)</f>
        <v>0</v>
      </c>
      <c r="AB447" s="14">
        <f>_xlfn.IFNA(VLOOKUP($Y447,Raw_data_Bowlers_2021!$A$2:$N$111,AB$2,FALSE),0)</f>
        <v>0</v>
      </c>
      <c r="AC447" s="14">
        <f>_xlfn.IFNA(VLOOKUP($Y447,Raw_data_Bowlers_2021!$A$2:$N$111,AC$2,FALSE),0)</f>
        <v>0</v>
      </c>
      <c r="AD447" s="14">
        <f>_xlfn.IFNA(VLOOKUP($Y447,Raw_data_Bowlers_2021!$A$2:$N$111,AD$2,FALSE),0)</f>
        <v>0</v>
      </c>
      <c r="AE447" s="14">
        <f>_xlfn.IFNA(VLOOKUP($Y447,Raw_data_Bowlers_2021!$A$2:$N$111,AE$2,FALSE),0)</f>
        <v>0</v>
      </c>
      <c r="AF447" s="14">
        <f>_xlfn.IFNA(VLOOKUP($Y447,Raw_data_Bowlers_2021!$A$2:$N$111,AF$2,FALSE),0)</f>
        <v>0</v>
      </c>
      <c r="AG447" s="14">
        <f>_xlfn.IFNA(VLOOKUP($Y447,Raw_data_Bowlers_2021!$A$2:$N$111,AG$2,FALSE),0)</f>
        <v>0</v>
      </c>
      <c r="AH447" s="14">
        <f>_xlfn.IFNA(VLOOKUP($Y447,Raw_data_Bowlers_2021!$A$2:$N$111,AH$2,FALSE),0)</f>
        <v>0</v>
      </c>
      <c r="AI447" s="14">
        <f>_xlfn.IFNA(VLOOKUP($Y447,Raw_data_Bowlers_2021!$A$2:$N$111,AI$2,FALSE),0)</f>
        <v>0</v>
      </c>
      <c r="AJ447" s="14">
        <f>_xlfn.IFNA(VLOOKUP($Y447,Raw_data_Bowlers_2021!$A$2:$N$111,AJ$2,FALSE),0)</f>
        <v>0</v>
      </c>
      <c r="AK447" s="14">
        <f>_xlfn.IFNA(VLOOKUP($Y447,Raw_data_Bowlers_2021!$A$2:$N$111,AK$2,FALSE),0)</f>
        <v>0</v>
      </c>
      <c r="AL447" s="14">
        <f>_xlfn.IFNA(VLOOKUP($Y447,Raw_data_Bowlers_2021!$A$2:$N$111,AL$2,FALSE),0)</f>
        <v>0</v>
      </c>
      <c r="AM447" s="13">
        <v>2019</v>
      </c>
      <c r="AN447" s="14">
        <f t="shared" si="6"/>
        <v>444</v>
      </c>
    </row>
    <row r="448" spans="1:40" x14ac:dyDescent="0.25">
      <c r="A448" s="43" t="s">
        <v>100</v>
      </c>
      <c r="B448" s="44">
        <v>0</v>
      </c>
      <c r="C448" s="44">
        <v>0</v>
      </c>
      <c r="D448" s="44">
        <v>0</v>
      </c>
      <c r="E448" s="44">
        <v>0</v>
      </c>
      <c r="F448" s="44">
        <v>0</v>
      </c>
      <c r="G448" s="44">
        <v>0</v>
      </c>
      <c r="H448" s="44">
        <v>0</v>
      </c>
      <c r="I448" s="44">
        <v>0</v>
      </c>
      <c r="J448" s="44">
        <v>0</v>
      </c>
      <c r="K448" s="44">
        <v>0</v>
      </c>
      <c r="L448" s="44">
        <v>0</v>
      </c>
      <c r="M448" s="44">
        <v>0</v>
      </c>
      <c r="N448" s="44">
        <v>2019</v>
      </c>
      <c r="O448" s="45">
        <v>444</v>
      </c>
      <c r="Y448" s="16" t="s">
        <v>366</v>
      </c>
      <c r="Z448" s="14">
        <f>_xlfn.IFNA(VLOOKUP($Y448,Raw_data_Bowlers_2021!$A$2:$N$111,Z$2,FALSE),0)</f>
        <v>0</v>
      </c>
      <c r="AA448" s="14">
        <f>_xlfn.IFNA(VLOOKUP($Y448,Raw_data_Bowlers_2021!$A$2:$N$111,AA$2,FALSE),0)</f>
        <v>0</v>
      </c>
      <c r="AB448" s="14">
        <f>_xlfn.IFNA(VLOOKUP($Y448,Raw_data_Bowlers_2021!$A$2:$N$111,AB$2,FALSE),0)</f>
        <v>0</v>
      </c>
      <c r="AC448" s="14">
        <f>_xlfn.IFNA(VLOOKUP($Y448,Raw_data_Bowlers_2021!$A$2:$N$111,AC$2,FALSE),0)</f>
        <v>0</v>
      </c>
      <c r="AD448" s="14">
        <f>_xlfn.IFNA(VLOOKUP($Y448,Raw_data_Bowlers_2021!$A$2:$N$111,AD$2,FALSE),0)</f>
        <v>0</v>
      </c>
      <c r="AE448" s="14">
        <f>_xlfn.IFNA(VLOOKUP($Y448,Raw_data_Bowlers_2021!$A$2:$N$111,AE$2,FALSE),0)</f>
        <v>0</v>
      </c>
      <c r="AF448" s="14">
        <f>_xlfn.IFNA(VLOOKUP($Y448,Raw_data_Bowlers_2021!$A$2:$N$111,AF$2,FALSE),0)</f>
        <v>0</v>
      </c>
      <c r="AG448" s="14">
        <f>_xlfn.IFNA(VLOOKUP($Y448,Raw_data_Bowlers_2021!$A$2:$N$111,AG$2,FALSE),0)</f>
        <v>0</v>
      </c>
      <c r="AH448" s="14">
        <f>_xlfn.IFNA(VLOOKUP($Y448,Raw_data_Bowlers_2021!$A$2:$N$111,AH$2,FALSE),0)</f>
        <v>0</v>
      </c>
      <c r="AI448" s="14">
        <f>_xlfn.IFNA(VLOOKUP($Y448,Raw_data_Bowlers_2021!$A$2:$N$111,AI$2,FALSE),0)</f>
        <v>0</v>
      </c>
      <c r="AJ448" s="14">
        <f>_xlfn.IFNA(VLOOKUP($Y448,Raw_data_Bowlers_2021!$A$2:$N$111,AJ$2,FALSE),0)</f>
        <v>0</v>
      </c>
      <c r="AK448" s="14">
        <f>_xlfn.IFNA(VLOOKUP($Y448,Raw_data_Bowlers_2021!$A$2:$N$111,AK$2,FALSE),0)</f>
        <v>0</v>
      </c>
      <c r="AL448" s="14">
        <f>_xlfn.IFNA(VLOOKUP($Y448,Raw_data_Bowlers_2021!$A$2:$N$111,AL$2,FALSE),0)</f>
        <v>0</v>
      </c>
      <c r="AM448" s="16">
        <v>2019</v>
      </c>
      <c r="AN448" s="14">
        <f t="shared" si="6"/>
        <v>445</v>
      </c>
    </row>
    <row r="449" spans="1:40" x14ac:dyDescent="0.25">
      <c r="A449" s="43" t="s">
        <v>366</v>
      </c>
      <c r="B449" s="44">
        <v>6</v>
      </c>
      <c r="C449" s="44">
        <v>23</v>
      </c>
      <c r="D449" s="44">
        <v>222</v>
      </c>
      <c r="E449" s="44">
        <v>7</v>
      </c>
      <c r="F449" s="44">
        <v>9.65</v>
      </c>
      <c r="G449" s="44">
        <v>31.71</v>
      </c>
      <c r="H449" s="44">
        <v>19.71</v>
      </c>
      <c r="I449" s="44">
        <v>0</v>
      </c>
      <c r="J449" s="44">
        <v>0</v>
      </c>
      <c r="K449" s="44">
        <v>25</v>
      </c>
      <c r="L449" s="44">
        <v>6</v>
      </c>
      <c r="M449" s="44">
        <v>47</v>
      </c>
      <c r="N449" s="44">
        <v>2019</v>
      </c>
      <c r="O449" s="45">
        <v>445</v>
      </c>
      <c r="Y449" s="13" t="s">
        <v>104</v>
      </c>
      <c r="Z449" s="14">
        <f>_xlfn.IFNA(VLOOKUP($Y449,Raw_data_Bowlers_2021!$A$2:$N$111,Z$2,FALSE),0)</f>
        <v>7</v>
      </c>
      <c r="AA449" s="14">
        <f>_xlfn.IFNA(VLOOKUP($Y449,Raw_data_Bowlers_2021!$A$2:$N$111,AA$2,FALSE),0)</f>
        <v>23</v>
      </c>
      <c r="AB449" s="14">
        <f>_xlfn.IFNA(VLOOKUP($Y449,Raw_data_Bowlers_2021!$A$2:$N$111,AB$2,FALSE),0)</f>
        <v>139</v>
      </c>
      <c r="AC449" s="14">
        <f>_xlfn.IFNA(VLOOKUP($Y449,Raw_data_Bowlers_2021!$A$2:$N$111,AC$2,FALSE),0)</f>
        <v>5</v>
      </c>
      <c r="AD449" s="14">
        <f>_xlfn.IFNA(VLOOKUP($Y449,Raw_data_Bowlers_2021!$A$2:$N$111,AD$2,FALSE),0)</f>
        <v>6.04</v>
      </c>
      <c r="AE449" s="14">
        <f>_xlfn.IFNA(VLOOKUP($Y449,Raw_data_Bowlers_2021!$A$2:$N$111,AE$2,FALSE),0)</f>
        <v>27.8</v>
      </c>
      <c r="AF449" s="14">
        <f>_xlfn.IFNA(VLOOKUP($Y449,Raw_data_Bowlers_2021!$A$2:$N$111,AF$2,FALSE),0)</f>
        <v>27.6</v>
      </c>
      <c r="AG449" s="14">
        <f>_xlfn.IFNA(VLOOKUP($Y449,Raw_data_Bowlers_2021!$A$2:$N$111,AG$2,FALSE),0)</f>
        <v>0</v>
      </c>
      <c r="AH449" s="14">
        <f>_xlfn.IFNA(VLOOKUP($Y449,Raw_data_Bowlers_2021!$A$2:$N$111,AH$2,FALSE),0)</f>
        <v>0</v>
      </c>
      <c r="AI449" s="14">
        <f>_xlfn.IFNA(VLOOKUP($Y449,Raw_data_Bowlers_2021!$A$2:$N$111,AI$2,FALSE),0)</f>
        <v>43525</v>
      </c>
      <c r="AJ449" s="14">
        <f>_xlfn.IFNA(VLOOKUP($Y449,Raw_data_Bowlers_2021!$A$2:$N$111,AJ$2,FALSE),0)</f>
        <v>4</v>
      </c>
      <c r="AK449" s="14">
        <f>_xlfn.IFNA(VLOOKUP($Y449,Raw_data_Bowlers_2021!$A$2:$N$111,AK$2,FALSE),0)</f>
        <v>5</v>
      </c>
      <c r="AL449" s="14">
        <f>_xlfn.IFNA(VLOOKUP($Y449,Raw_data_Bowlers_2021!$A$2:$N$111,AL$2,FALSE),0)</f>
        <v>56</v>
      </c>
      <c r="AM449" s="13">
        <v>2019</v>
      </c>
      <c r="AN449" s="14">
        <f t="shared" si="6"/>
        <v>446</v>
      </c>
    </row>
    <row r="450" spans="1:40" x14ac:dyDescent="0.25">
      <c r="A450" s="43" t="s">
        <v>104</v>
      </c>
      <c r="B450" s="44">
        <v>2</v>
      </c>
      <c r="C450" s="44">
        <v>5</v>
      </c>
      <c r="D450" s="44">
        <v>48</v>
      </c>
      <c r="E450" s="44">
        <v>0</v>
      </c>
      <c r="F450" s="44">
        <v>9.6</v>
      </c>
      <c r="G450" s="44">
        <v>0</v>
      </c>
      <c r="H450" s="44">
        <v>0</v>
      </c>
      <c r="I450" s="44">
        <v>0</v>
      </c>
      <c r="J450" s="44">
        <v>0</v>
      </c>
      <c r="K450" s="44">
        <v>3</v>
      </c>
      <c r="L450" s="44">
        <v>3</v>
      </c>
      <c r="M450" s="44">
        <v>7</v>
      </c>
      <c r="N450" s="44">
        <v>2019</v>
      </c>
      <c r="O450" s="45">
        <v>446</v>
      </c>
      <c r="Y450" s="16" t="s">
        <v>54</v>
      </c>
      <c r="Z450" s="14">
        <f>_xlfn.IFNA(VLOOKUP($Y450,Raw_data_Bowlers_2021!$A$2:$N$111,Z$2,FALSE),0)</f>
        <v>0</v>
      </c>
      <c r="AA450" s="14">
        <f>_xlfn.IFNA(VLOOKUP($Y450,Raw_data_Bowlers_2021!$A$2:$N$111,AA$2,FALSE),0)</f>
        <v>0</v>
      </c>
      <c r="AB450" s="14">
        <f>_xlfn.IFNA(VLOOKUP($Y450,Raw_data_Bowlers_2021!$A$2:$N$111,AB$2,FALSE),0)</f>
        <v>0</v>
      </c>
      <c r="AC450" s="14">
        <f>_xlfn.IFNA(VLOOKUP($Y450,Raw_data_Bowlers_2021!$A$2:$N$111,AC$2,FALSE),0)</f>
        <v>0</v>
      </c>
      <c r="AD450" s="14">
        <f>_xlfn.IFNA(VLOOKUP($Y450,Raw_data_Bowlers_2021!$A$2:$N$111,AD$2,FALSE),0)</f>
        <v>0</v>
      </c>
      <c r="AE450" s="14">
        <f>_xlfn.IFNA(VLOOKUP($Y450,Raw_data_Bowlers_2021!$A$2:$N$111,AE$2,FALSE),0)</f>
        <v>0</v>
      </c>
      <c r="AF450" s="14">
        <f>_xlfn.IFNA(VLOOKUP($Y450,Raw_data_Bowlers_2021!$A$2:$N$111,AF$2,FALSE),0)</f>
        <v>0</v>
      </c>
      <c r="AG450" s="14">
        <f>_xlfn.IFNA(VLOOKUP($Y450,Raw_data_Bowlers_2021!$A$2:$N$111,AG$2,FALSE),0)</f>
        <v>0</v>
      </c>
      <c r="AH450" s="14">
        <f>_xlfn.IFNA(VLOOKUP($Y450,Raw_data_Bowlers_2021!$A$2:$N$111,AH$2,FALSE),0)</f>
        <v>0</v>
      </c>
      <c r="AI450" s="14">
        <f>_xlfn.IFNA(VLOOKUP($Y450,Raw_data_Bowlers_2021!$A$2:$N$111,AI$2,FALSE),0)</f>
        <v>0</v>
      </c>
      <c r="AJ450" s="14">
        <f>_xlfn.IFNA(VLOOKUP($Y450,Raw_data_Bowlers_2021!$A$2:$N$111,AJ$2,FALSE),0)</f>
        <v>0</v>
      </c>
      <c r="AK450" s="14">
        <f>_xlfn.IFNA(VLOOKUP($Y450,Raw_data_Bowlers_2021!$A$2:$N$111,AK$2,FALSE),0)</f>
        <v>0</v>
      </c>
      <c r="AL450" s="14">
        <f>_xlfn.IFNA(VLOOKUP($Y450,Raw_data_Bowlers_2021!$A$2:$N$111,AL$2,FALSE),0)</f>
        <v>0</v>
      </c>
      <c r="AM450" s="16">
        <v>2019</v>
      </c>
      <c r="AN450" s="14">
        <f t="shared" si="6"/>
        <v>447</v>
      </c>
    </row>
    <row r="451" spans="1:40" x14ac:dyDescent="0.25">
      <c r="A451" s="43" t="s">
        <v>54</v>
      </c>
      <c r="B451" s="44">
        <v>0</v>
      </c>
      <c r="C451" s="44">
        <v>0</v>
      </c>
      <c r="D451" s="44">
        <v>0</v>
      </c>
      <c r="E451" s="44">
        <v>0</v>
      </c>
      <c r="F451" s="44">
        <v>0</v>
      </c>
      <c r="G451" s="44">
        <v>0</v>
      </c>
      <c r="H451" s="44">
        <v>0</v>
      </c>
      <c r="I451" s="44">
        <v>0</v>
      </c>
      <c r="J451" s="44">
        <v>0</v>
      </c>
      <c r="K451" s="44">
        <v>0</v>
      </c>
      <c r="L451" s="44">
        <v>0</v>
      </c>
      <c r="M451" s="44">
        <v>0</v>
      </c>
      <c r="N451" s="44">
        <v>2019</v>
      </c>
      <c r="O451" s="45">
        <v>447</v>
      </c>
      <c r="Y451" s="13" t="s">
        <v>107</v>
      </c>
      <c r="Z451" s="14">
        <f>_xlfn.IFNA(VLOOKUP($Y451,Raw_data_Bowlers_2021!$A$2:$N$111,Z$2,FALSE),0)</f>
        <v>0</v>
      </c>
      <c r="AA451" s="14">
        <f>_xlfn.IFNA(VLOOKUP($Y451,Raw_data_Bowlers_2021!$A$2:$N$111,AA$2,FALSE),0)</f>
        <v>0</v>
      </c>
      <c r="AB451" s="14">
        <f>_xlfn.IFNA(VLOOKUP($Y451,Raw_data_Bowlers_2021!$A$2:$N$111,AB$2,FALSE),0)</f>
        <v>0</v>
      </c>
      <c r="AC451" s="14">
        <f>_xlfn.IFNA(VLOOKUP($Y451,Raw_data_Bowlers_2021!$A$2:$N$111,AC$2,FALSE),0)</f>
        <v>0</v>
      </c>
      <c r="AD451" s="14">
        <f>_xlfn.IFNA(VLOOKUP($Y451,Raw_data_Bowlers_2021!$A$2:$N$111,AD$2,FALSE),0)</f>
        <v>0</v>
      </c>
      <c r="AE451" s="14">
        <f>_xlfn.IFNA(VLOOKUP($Y451,Raw_data_Bowlers_2021!$A$2:$N$111,AE$2,FALSE),0)</f>
        <v>0</v>
      </c>
      <c r="AF451" s="14">
        <f>_xlfn.IFNA(VLOOKUP($Y451,Raw_data_Bowlers_2021!$A$2:$N$111,AF$2,FALSE),0)</f>
        <v>0</v>
      </c>
      <c r="AG451" s="14">
        <f>_xlfn.IFNA(VLOOKUP($Y451,Raw_data_Bowlers_2021!$A$2:$N$111,AG$2,FALSE),0)</f>
        <v>0</v>
      </c>
      <c r="AH451" s="14">
        <f>_xlfn.IFNA(VLOOKUP($Y451,Raw_data_Bowlers_2021!$A$2:$N$111,AH$2,FALSE),0)</f>
        <v>0</v>
      </c>
      <c r="AI451" s="14">
        <f>_xlfn.IFNA(VLOOKUP($Y451,Raw_data_Bowlers_2021!$A$2:$N$111,AI$2,FALSE),0)</f>
        <v>0</v>
      </c>
      <c r="AJ451" s="14">
        <f>_xlfn.IFNA(VLOOKUP($Y451,Raw_data_Bowlers_2021!$A$2:$N$111,AJ$2,FALSE),0)</f>
        <v>0</v>
      </c>
      <c r="AK451" s="14">
        <f>_xlfn.IFNA(VLOOKUP($Y451,Raw_data_Bowlers_2021!$A$2:$N$111,AK$2,FALSE),0)</f>
        <v>0</v>
      </c>
      <c r="AL451" s="14">
        <f>_xlfn.IFNA(VLOOKUP($Y451,Raw_data_Bowlers_2021!$A$2:$N$111,AL$2,FALSE),0)</f>
        <v>0</v>
      </c>
      <c r="AM451" s="13">
        <v>2019</v>
      </c>
      <c r="AN451" s="14">
        <f t="shared" si="6"/>
        <v>448</v>
      </c>
    </row>
    <row r="452" spans="1:40" x14ac:dyDescent="0.25">
      <c r="A452" s="43" t="s">
        <v>107</v>
      </c>
      <c r="B452" s="44">
        <v>0</v>
      </c>
      <c r="C452" s="44">
        <v>0</v>
      </c>
      <c r="D452" s="44">
        <v>0</v>
      </c>
      <c r="E452" s="44">
        <v>0</v>
      </c>
      <c r="F452" s="44">
        <v>0</v>
      </c>
      <c r="G452" s="44">
        <v>0</v>
      </c>
      <c r="H452" s="44">
        <v>0</v>
      </c>
      <c r="I452" s="44">
        <v>0</v>
      </c>
      <c r="J452" s="44">
        <v>0</v>
      </c>
      <c r="K452" s="44">
        <v>0</v>
      </c>
      <c r="L452" s="44">
        <v>0</v>
      </c>
      <c r="M452" s="44">
        <v>0</v>
      </c>
      <c r="N452" s="44">
        <v>2019</v>
      </c>
      <c r="O452" s="45">
        <v>448</v>
      </c>
      <c r="Y452" s="16" t="s">
        <v>108</v>
      </c>
      <c r="Z452" s="14">
        <f>_xlfn.IFNA(VLOOKUP($Y452,Raw_data_Bowlers_2021!$A$2:$N$111,Z$2,FALSE),0)</f>
        <v>3</v>
      </c>
      <c r="AA452" s="14">
        <f>_xlfn.IFNA(VLOOKUP($Y452,Raw_data_Bowlers_2021!$A$2:$N$111,AA$2,FALSE),0)</f>
        <v>11</v>
      </c>
      <c r="AB452" s="14">
        <f>_xlfn.IFNA(VLOOKUP($Y452,Raw_data_Bowlers_2021!$A$2:$N$111,AB$2,FALSE),0)</f>
        <v>97</v>
      </c>
      <c r="AC452" s="14">
        <f>_xlfn.IFNA(VLOOKUP($Y452,Raw_data_Bowlers_2021!$A$2:$N$111,AC$2,FALSE),0)</f>
        <v>1</v>
      </c>
      <c r="AD452" s="14">
        <f>_xlfn.IFNA(VLOOKUP($Y452,Raw_data_Bowlers_2021!$A$2:$N$111,AD$2,FALSE),0)</f>
        <v>8.82</v>
      </c>
      <c r="AE452" s="14">
        <f>_xlfn.IFNA(VLOOKUP($Y452,Raw_data_Bowlers_2021!$A$2:$N$111,AE$2,FALSE),0)</f>
        <v>97</v>
      </c>
      <c r="AF452" s="14">
        <f>_xlfn.IFNA(VLOOKUP($Y452,Raw_data_Bowlers_2021!$A$2:$N$111,AF$2,FALSE),0)</f>
        <v>66</v>
      </c>
      <c r="AG452" s="14">
        <f>_xlfn.IFNA(VLOOKUP($Y452,Raw_data_Bowlers_2021!$A$2:$N$111,AG$2,FALSE),0)</f>
        <v>0</v>
      </c>
      <c r="AH452" s="14">
        <f>_xlfn.IFNA(VLOOKUP($Y452,Raw_data_Bowlers_2021!$A$2:$N$111,AH$2,FALSE),0)</f>
        <v>0</v>
      </c>
      <c r="AI452" s="14">
        <f>_xlfn.IFNA(VLOOKUP($Y452,Raw_data_Bowlers_2021!$A$2:$N$111,AI$2,FALSE),0)</f>
        <v>11689</v>
      </c>
      <c r="AJ452" s="14">
        <f>_xlfn.IFNA(VLOOKUP($Y452,Raw_data_Bowlers_2021!$A$2:$N$111,AJ$2,FALSE),0)</f>
        <v>5</v>
      </c>
      <c r="AK452" s="14">
        <f>_xlfn.IFNA(VLOOKUP($Y452,Raw_data_Bowlers_2021!$A$2:$N$111,AK$2,FALSE),0)</f>
        <v>4</v>
      </c>
      <c r="AL452" s="14">
        <f>_xlfn.IFNA(VLOOKUP($Y452,Raw_data_Bowlers_2021!$A$2:$N$111,AL$2,FALSE),0)</f>
        <v>19</v>
      </c>
      <c r="AM452" s="16">
        <v>2019</v>
      </c>
      <c r="AN452" s="14">
        <f t="shared" si="6"/>
        <v>449</v>
      </c>
    </row>
    <row r="453" spans="1:40" x14ac:dyDescent="0.25">
      <c r="A453" s="43" t="s">
        <v>108</v>
      </c>
      <c r="B453" s="44">
        <v>10</v>
      </c>
      <c r="C453" s="44">
        <v>34</v>
      </c>
      <c r="D453" s="44">
        <v>255</v>
      </c>
      <c r="E453" s="44">
        <v>5</v>
      </c>
      <c r="F453" s="44">
        <v>7.5</v>
      </c>
      <c r="G453" s="44">
        <v>51</v>
      </c>
      <c r="H453" s="44">
        <v>40.799999999999997</v>
      </c>
      <c r="I453" s="44">
        <v>0</v>
      </c>
      <c r="J453" s="44">
        <v>0</v>
      </c>
      <c r="K453" s="44">
        <v>20</v>
      </c>
      <c r="L453" s="44">
        <v>6</v>
      </c>
      <c r="M453" s="44">
        <v>60</v>
      </c>
      <c r="N453" s="44">
        <v>2019</v>
      </c>
      <c r="O453" s="45">
        <v>449</v>
      </c>
      <c r="Y453" s="13" t="s">
        <v>110</v>
      </c>
      <c r="Z453" s="14">
        <f>_xlfn.IFNA(VLOOKUP($Y453,Raw_data_Bowlers_2021!$A$2:$N$111,Z$2,FALSE),0)</f>
        <v>0</v>
      </c>
      <c r="AA453" s="14">
        <f>_xlfn.IFNA(VLOOKUP($Y453,Raw_data_Bowlers_2021!$A$2:$N$111,AA$2,FALSE),0)</f>
        <v>0</v>
      </c>
      <c r="AB453" s="14">
        <f>_xlfn.IFNA(VLOOKUP($Y453,Raw_data_Bowlers_2021!$A$2:$N$111,AB$2,FALSE),0)</f>
        <v>0</v>
      </c>
      <c r="AC453" s="14">
        <f>_xlfn.IFNA(VLOOKUP($Y453,Raw_data_Bowlers_2021!$A$2:$N$111,AC$2,FALSE),0)</f>
        <v>0</v>
      </c>
      <c r="AD453" s="14">
        <f>_xlfn.IFNA(VLOOKUP($Y453,Raw_data_Bowlers_2021!$A$2:$N$111,AD$2,FALSE),0)</f>
        <v>0</v>
      </c>
      <c r="AE453" s="14">
        <f>_xlfn.IFNA(VLOOKUP($Y453,Raw_data_Bowlers_2021!$A$2:$N$111,AE$2,FALSE),0)</f>
        <v>0</v>
      </c>
      <c r="AF453" s="14">
        <f>_xlfn.IFNA(VLOOKUP($Y453,Raw_data_Bowlers_2021!$A$2:$N$111,AF$2,FALSE),0)</f>
        <v>0</v>
      </c>
      <c r="AG453" s="14">
        <f>_xlfn.IFNA(VLOOKUP($Y453,Raw_data_Bowlers_2021!$A$2:$N$111,AG$2,FALSE),0)</f>
        <v>0</v>
      </c>
      <c r="AH453" s="14">
        <f>_xlfn.IFNA(VLOOKUP($Y453,Raw_data_Bowlers_2021!$A$2:$N$111,AH$2,FALSE),0)</f>
        <v>0</v>
      </c>
      <c r="AI453" s="14">
        <f>_xlfn.IFNA(VLOOKUP($Y453,Raw_data_Bowlers_2021!$A$2:$N$111,AI$2,FALSE),0)</f>
        <v>0</v>
      </c>
      <c r="AJ453" s="14">
        <f>_xlfn.IFNA(VLOOKUP($Y453,Raw_data_Bowlers_2021!$A$2:$N$111,AJ$2,FALSE),0)</f>
        <v>0</v>
      </c>
      <c r="AK453" s="14">
        <f>_xlfn.IFNA(VLOOKUP($Y453,Raw_data_Bowlers_2021!$A$2:$N$111,AK$2,FALSE),0)</f>
        <v>0</v>
      </c>
      <c r="AL453" s="14">
        <f>_xlfn.IFNA(VLOOKUP($Y453,Raw_data_Bowlers_2021!$A$2:$N$111,AL$2,FALSE),0)</f>
        <v>0</v>
      </c>
      <c r="AM453" s="13">
        <v>2019</v>
      </c>
      <c r="AN453" s="14">
        <f t="shared" si="6"/>
        <v>450</v>
      </c>
    </row>
    <row r="454" spans="1:40" x14ac:dyDescent="0.25">
      <c r="A454" s="43" t="s">
        <v>110</v>
      </c>
      <c r="B454" s="44">
        <v>0</v>
      </c>
      <c r="C454" s="44">
        <v>0</v>
      </c>
      <c r="D454" s="44">
        <v>0</v>
      </c>
      <c r="E454" s="44">
        <v>0</v>
      </c>
      <c r="F454" s="44">
        <v>0</v>
      </c>
      <c r="G454" s="44">
        <v>0</v>
      </c>
      <c r="H454" s="44">
        <v>0</v>
      </c>
      <c r="I454" s="44">
        <v>0</v>
      </c>
      <c r="J454" s="44">
        <v>0</v>
      </c>
      <c r="K454" s="44">
        <v>0</v>
      </c>
      <c r="L454" s="44">
        <v>0</v>
      </c>
      <c r="M454" s="44">
        <v>0</v>
      </c>
      <c r="N454" s="44">
        <v>2019</v>
      </c>
      <c r="O454" s="45">
        <v>450</v>
      </c>
      <c r="Y454" s="16" t="s">
        <v>111</v>
      </c>
      <c r="Z454" s="14">
        <f>_xlfn.IFNA(VLOOKUP($Y454,Raw_data_Bowlers_2021!$A$2:$N$111,Z$2,FALSE),0)</f>
        <v>0</v>
      </c>
      <c r="AA454" s="14">
        <f>_xlfn.IFNA(VLOOKUP($Y454,Raw_data_Bowlers_2021!$A$2:$N$111,AA$2,FALSE),0)</f>
        <v>0</v>
      </c>
      <c r="AB454" s="14">
        <f>_xlfn.IFNA(VLOOKUP($Y454,Raw_data_Bowlers_2021!$A$2:$N$111,AB$2,FALSE),0)</f>
        <v>0</v>
      </c>
      <c r="AC454" s="14">
        <f>_xlfn.IFNA(VLOOKUP($Y454,Raw_data_Bowlers_2021!$A$2:$N$111,AC$2,FALSE),0)</f>
        <v>0</v>
      </c>
      <c r="AD454" s="14">
        <f>_xlfn.IFNA(VLOOKUP($Y454,Raw_data_Bowlers_2021!$A$2:$N$111,AD$2,FALSE),0)</f>
        <v>0</v>
      </c>
      <c r="AE454" s="14">
        <f>_xlfn.IFNA(VLOOKUP($Y454,Raw_data_Bowlers_2021!$A$2:$N$111,AE$2,FALSE),0)</f>
        <v>0</v>
      </c>
      <c r="AF454" s="14">
        <f>_xlfn.IFNA(VLOOKUP($Y454,Raw_data_Bowlers_2021!$A$2:$N$111,AF$2,FALSE),0)</f>
        <v>0</v>
      </c>
      <c r="AG454" s="14">
        <f>_xlfn.IFNA(VLOOKUP($Y454,Raw_data_Bowlers_2021!$A$2:$N$111,AG$2,FALSE),0)</f>
        <v>0</v>
      </c>
      <c r="AH454" s="14">
        <f>_xlfn.IFNA(VLOOKUP($Y454,Raw_data_Bowlers_2021!$A$2:$N$111,AH$2,FALSE),0)</f>
        <v>0</v>
      </c>
      <c r="AI454" s="14">
        <f>_xlfn.IFNA(VLOOKUP($Y454,Raw_data_Bowlers_2021!$A$2:$N$111,AI$2,FALSE),0)</f>
        <v>0</v>
      </c>
      <c r="AJ454" s="14">
        <f>_xlfn.IFNA(VLOOKUP($Y454,Raw_data_Bowlers_2021!$A$2:$N$111,AJ$2,FALSE),0)</f>
        <v>0</v>
      </c>
      <c r="AK454" s="14">
        <f>_xlfn.IFNA(VLOOKUP($Y454,Raw_data_Bowlers_2021!$A$2:$N$111,AK$2,FALSE),0)</f>
        <v>0</v>
      </c>
      <c r="AL454" s="14">
        <f>_xlfn.IFNA(VLOOKUP($Y454,Raw_data_Bowlers_2021!$A$2:$N$111,AL$2,FALSE),0)</f>
        <v>0</v>
      </c>
      <c r="AM454" s="16">
        <v>2019</v>
      </c>
      <c r="AN454" s="14">
        <f t="shared" ref="AN454:AN517" si="7">AN453+1</f>
        <v>451</v>
      </c>
    </row>
    <row r="455" spans="1:40" x14ac:dyDescent="0.25">
      <c r="A455" s="43" t="s">
        <v>111</v>
      </c>
      <c r="B455" s="44">
        <v>2</v>
      </c>
      <c r="C455" s="44">
        <v>2</v>
      </c>
      <c r="D455" s="44">
        <v>26</v>
      </c>
      <c r="E455" s="44">
        <v>0</v>
      </c>
      <c r="F455" s="44">
        <v>13</v>
      </c>
      <c r="G455" s="44">
        <v>0</v>
      </c>
      <c r="H455" s="44">
        <v>0</v>
      </c>
      <c r="I455" s="44">
        <v>0</v>
      </c>
      <c r="J455" s="44">
        <v>0</v>
      </c>
      <c r="K455" s="44">
        <v>1</v>
      </c>
      <c r="L455" s="44">
        <v>2</v>
      </c>
      <c r="M455" s="44">
        <v>1</v>
      </c>
      <c r="N455" s="44">
        <v>2019</v>
      </c>
      <c r="O455" s="45">
        <v>451</v>
      </c>
      <c r="Y455" s="13" t="s">
        <v>112</v>
      </c>
      <c r="Z455" s="14">
        <f>_xlfn.IFNA(VLOOKUP($Y455,Raw_data_Bowlers_2021!$A$2:$N$111,Z$2,FALSE),0)</f>
        <v>5</v>
      </c>
      <c r="AA455" s="14">
        <f>_xlfn.IFNA(VLOOKUP($Y455,Raw_data_Bowlers_2021!$A$2:$N$111,AA$2,FALSE),0)</f>
        <v>10</v>
      </c>
      <c r="AB455" s="14">
        <f>_xlfn.IFNA(VLOOKUP($Y455,Raw_data_Bowlers_2021!$A$2:$N$111,AB$2,FALSE),0)</f>
        <v>45</v>
      </c>
      <c r="AC455" s="14">
        <f>_xlfn.IFNA(VLOOKUP($Y455,Raw_data_Bowlers_2021!$A$2:$N$111,AC$2,FALSE),0)</f>
        <v>4</v>
      </c>
      <c r="AD455" s="14">
        <f>_xlfn.IFNA(VLOOKUP($Y455,Raw_data_Bowlers_2021!$A$2:$N$111,AD$2,FALSE),0)</f>
        <v>4.5</v>
      </c>
      <c r="AE455" s="14">
        <f>_xlfn.IFNA(VLOOKUP($Y455,Raw_data_Bowlers_2021!$A$2:$N$111,AE$2,FALSE),0)</f>
        <v>11.25</v>
      </c>
      <c r="AF455" s="14">
        <f>_xlfn.IFNA(VLOOKUP($Y455,Raw_data_Bowlers_2021!$A$2:$N$111,AF$2,FALSE),0)</f>
        <v>15</v>
      </c>
      <c r="AG455" s="14">
        <f>_xlfn.IFNA(VLOOKUP($Y455,Raw_data_Bowlers_2021!$A$2:$N$111,AG$2,FALSE),0)</f>
        <v>0</v>
      </c>
      <c r="AH455" s="14">
        <f>_xlfn.IFNA(VLOOKUP($Y455,Raw_data_Bowlers_2021!$A$2:$N$111,AH$2,FALSE),0)</f>
        <v>0</v>
      </c>
      <c r="AI455" s="14">
        <f>_xlfn.IFNA(VLOOKUP($Y455,Raw_data_Bowlers_2021!$A$2:$N$111,AI$2,FALSE),0)</f>
        <v>44533</v>
      </c>
      <c r="AJ455" s="14">
        <f>_xlfn.IFNA(VLOOKUP($Y455,Raw_data_Bowlers_2021!$A$2:$N$111,AJ$2,FALSE),0)</f>
        <v>3</v>
      </c>
      <c r="AK455" s="14">
        <f>_xlfn.IFNA(VLOOKUP($Y455,Raw_data_Bowlers_2021!$A$2:$N$111,AK$2,FALSE),0)</f>
        <v>1</v>
      </c>
      <c r="AL455" s="14">
        <f>_xlfn.IFNA(VLOOKUP($Y455,Raw_data_Bowlers_2021!$A$2:$N$111,AL$2,FALSE),0)</f>
        <v>31</v>
      </c>
      <c r="AM455" s="13">
        <v>2019</v>
      </c>
      <c r="AN455" s="14">
        <f t="shared" si="7"/>
        <v>452</v>
      </c>
    </row>
    <row r="456" spans="1:40" x14ac:dyDescent="0.25">
      <c r="A456" s="43" t="s">
        <v>112</v>
      </c>
      <c r="B456" s="44">
        <v>0</v>
      </c>
      <c r="C456" s="44">
        <v>0</v>
      </c>
      <c r="D456" s="44">
        <v>0</v>
      </c>
      <c r="E456" s="44">
        <v>0</v>
      </c>
      <c r="F456" s="44">
        <v>0</v>
      </c>
      <c r="G456" s="44">
        <v>0</v>
      </c>
      <c r="H456" s="44">
        <v>0</v>
      </c>
      <c r="I456" s="44">
        <v>0</v>
      </c>
      <c r="J456" s="44">
        <v>0</v>
      </c>
      <c r="K456" s="44">
        <v>0</v>
      </c>
      <c r="L456" s="44">
        <v>0</v>
      </c>
      <c r="M456" s="44">
        <v>0</v>
      </c>
      <c r="N456" s="44">
        <v>2019</v>
      </c>
      <c r="O456" s="45">
        <v>452</v>
      </c>
      <c r="Y456" s="16" t="s">
        <v>113</v>
      </c>
      <c r="Z456" s="14">
        <f>_xlfn.IFNA(VLOOKUP($Y456,Raw_data_Bowlers_2021!$A$2:$N$111,Z$2,FALSE),0)</f>
        <v>14</v>
      </c>
      <c r="AA456" s="14">
        <f>_xlfn.IFNA(VLOOKUP($Y456,Raw_data_Bowlers_2021!$A$2:$N$111,AA$2,FALSE),0)</f>
        <v>52.4</v>
      </c>
      <c r="AB456" s="14">
        <f>_xlfn.IFNA(VLOOKUP($Y456,Raw_data_Bowlers_2021!$A$2:$N$111,AB$2,FALSE),0)</f>
        <v>395</v>
      </c>
      <c r="AC456" s="14">
        <f>_xlfn.IFNA(VLOOKUP($Y456,Raw_data_Bowlers_2021!$A$2:$N$111,AC$2,FALSE),0)</f>
        <v>19</v>
      </c>
      <c r="AD456" s="14">
        <f>_xlfn.IFNA(VLOOKUP($Y456,Raw_data_Bowlers_2021!$A$2:$N$111,AD$2,FALSE),0)</f>
        <v>7.5</v>
      </c>
      <c r="AE456" s="14">
        <f>_xlfn.IFNA(VLOOKUP($Y456,Raw_data_Bowlers_2021!$A$2:$N$111,AE$2,FALSE),0)</f>
        <v>20.79</v>
      </c>
      <c r="AF456" s="14">
        <f>_xlfn.IFNA(VLOOKUP($Y456,Raw_data_Bowlers_2021!$A$2:$N$111,AF$2,FALSE),0)</f>
        <v>16.63</v>
      </c>
      <c r="AG456" s="14">
        <f>_xlfn.IFNA(VLOOKUP($Y456,Raw_data_Bowlers_2021!$A$2:$N$111,AG$2,FALSE),0)</f>
        <v>0</v>
      </c>
      <c r="AH456" s="14">
        <f>_xlfn.IFNA(VLOOKUP($Y456,Raw_data_Bowlers_2021!$A$2:$N$111,AH$2,FALSE),0)</f>
        <v>0</v>
      </c>
      <c r="AI456" s="14">
        <f>_xlfn.IFNA(VLOOKUP($Y456,Raw_data_Bowlers_2021!$A$2:$N$111,AI$2,FALSE),0)</f>
        <v>44256</v>
      </c>
      <c r="AJ456" s="14">
        <f>_xlfn.IFNA(VLOOKUP($Y456,Raw_data_Bowlers_2021!$A$2:$N$111,AJ$2,FALSE),0)</f>
        <v>44</v>
      </c>
      <c r="AK456" s="14">
        <f>_xlfn.IFNA(VLOOKUP($Y456,Raw_data_Bowlers_2021!$A$2:$N$111,AK$2,FALSE),0)</f>
        <v>14</v>
      </c>
      <c r="AL456" s="14">
        <f>_xlfn.IFNA(VLOOKUP($Y456,Raw_data_Bowlers_2021!$A$2:$N$111,AL$2,FALSE),0)</f>
        <v>146</v>
      </c>
      <c r="AM456" s="16">
        <v>2019</v>
      </c>
      <c r="AN456" s="14">
        <f t="shared" si="7"/>
        <v>453</v>
      </c>
    </row>
    <row r="457" spans="1:40" x14ac:dyDescent="0.25">
      <c r="A457" s="43" t="s">
        <v>113</v>
      </c>
      <c r="B457" s="44">
        <v>14</v>
      </c>
      <c r="C457" s="44">
        <v>54</v>
      </c>
      <c r="D457" s="44">
        <v>469</v>
      </c>
      <c r="E457" s="44">
        <v>19</v>
      </c>
      <c r="F457" s="44">
        <v>8.69</v>
      </c>
      <c r="G457" s="44">
        <v>24.68</v>
      </c>
      <c r="H457" s="44">
        <v>17.05</v>
      </c>
      <c r="I457" s="44">
        <v>0</v>
      </c>
      <c r="J457" s="44">
        <v>0</v>
      </c>
      <c r="K457" s="44">
        <v>47</v>
      </c>
      <c r="L457" s="44">
        <v>19</v>
      </c>
      <c r="M457" s="44">
        <v>120</v>
      </c>
      <c r="N457" s="44">
        <v>2019</v>
      </c>
      <c r="O457" s="45">
        <v>453</v>
      </c>
      <c r="Y457" s="13" t="s">
        <v>179</v>
      </c>
      <c r="Z457" s="14">
        <f>_xlfn.IFNA(VLOOKUP($Y457,Raw_data_Bowlers_2021!$A$2:$N$111,Z$2,FALSE),0)</f>
        <v>1</v>
      </c>
      <c r="AA457" s="14">
        <f>_xlfn.IFNA(VLOOKUP($Y457,Raw_data_Bowlers_2021!$A$2:$N$111,AA$2,FALSE),0)</f>
        <v>4</v>
      </c>
      <c r="AB457" s="14">
        <f>_xlfn.IFNA(VLOOKUP($Y457,Raw_data_Bowlers_2021!$A$2:$N$111,AB$2,FALSE),0)</f>
        <v>29</v>
      </c>
      <c r="AC457" s="14">
        <f>_xlfn.IFNA(VLOOKUP($Y457,Raw_data_Bowlers_2021!$A$2:$N$111,AC$2,FALSE),0)</f>
        <v>2</v>
      </c>
      <c r="AD457" s="14">
        <f>_xlfn.IFNA(VLOOKUP($Y457,Raw_data_Bowlers_2021!$A$2:$N$111,AD$2,FALSE),0)</f>
        <v>7.25</v>
      </c>
      <c r="AE457" s="14">
        <f>_xlfn.IFNA(VLOOKUP($Y457,Raw_data_Bowlers_2021!$A$2:$N$111,AE$2,FALSE),0)</f>
        <v>14.5</v>
      </c>
      <c r="AF457" s="14">
        <f>_xlfn.IFNA(VLOOKUP($Y457,Raw_data_Bowlers_2021!$A$2:$N$111,AF$2,FALSE),0)</f>
        <v>12</v>
      </c>
      <c r="AG457" s="14">
        <f>_xlfn.IFNA(VLOOKUP($Y457,Raw_data_Bowlers_2021!$A$2:$N$111,AG$2,FALSE),0)</f>
        <v>0</v>
      </c>
      <c r="AH457" s="14">
        <f>_xlfn.IFNA(VLOOKUP($Y457,Raw_data_Bowlers_2021!$A$2:$N$111,AH$2,FALSE),0)</f>
        <v>0</v>
      </c>
      <c r="AI457" s="14">
        <f>_xlfn.IFNA(VLOOKUP($Y457,Raw_data_Bowlers_2021!$A$2:$N$111,AI$2,FALSE),0)</f>
        <v>47150</v>
      </c>
      <c r="AJ457" s="14">
        <f>_xlfn.IFNA(VLOOKUP($Y457,Raw_data_Bowlers_2021!$A$2:$N$111,AJ$2,FALSE),0)</f>
        <v>1</v>
      </c>
      <c r="AK457" s="14">
        <f>_xlfn.IFNA(VLOOKUP($Y457,Raw_data_Bowlers_2021!$A$2:$N$111,AK$2,FALSE),0)</f>
        <v>2</v>
      </c>
      <c r="AL457" s="14">
        <f>_xlfn.IFNA(VLOOKUP($Y457,Raw_data_Bowlers_2021!$A$2:$N$111,AL$2,FALSE),0)</f>
        <v>10</v>
      </c>
      <c r="AM457" s="13">
        <v>2019</v>
      </c>
      <c r="AN457" s="14">
        <f t="shared" si="7"/>
        <v>454</v>
      </c>
    </row>
    <row r="458" spans="1:40" x14ac:dyDescent="0.25">
      <c r="A458" s="43" t="s">
        <v>179</v>
      </c>
      <c r="B458" s="44">
        <v>5</v>
      </c>
      <c r="C458" s="44">
        <v>19</v>
      </c>
      <c r="D458" s="44">
        <v>191</v>
      </c>
      <c r="E458" s="44">
        <v>3</v>
      </c>
      <c r="F458" s="44">
        <v>10.050000000000001</v>
      </c>
      <c r="G458" s="44">
        <v>63.67</v>
      </c>
      <c r="H458" s="44">
        <v>38</v>
      </c>
      <c r="I458" s="44">
        <v>0</v>
      </c>
      <c r="J458" s="44">
        <v>0</v>
      </c>
      <c r="K458" s="44">
        <v>13</v>
      </c>
      <c r="L458" s="44">
        <v>9</v>
      </c>
      <c r="M458" s="44">
        <v>37</v>
      </c>
      <c r="N458" s="44">
        <v>2019</v>
      </c>
      <c r="O458" s="45">
        <v>454</v>
      </c>
      <c r="Y458" s="16" t="s">
        <v>114</v>
      </c>
      <c r="Z458" s="14">
        <f>_xlfn.IFNA(VLOOKUP($Y458,Raw_data_Bowlers_2021!$A$2:$N$111,Z$2,FALSE),0)</f>
        <v>0</v>
      </c>
      <c r="AA458" s="14">
        <f>_xlfn.IFNA(VLOOKUP($Y458,Raw_data_Bowlers_2021!$A$2:$N$111,AA$2,FALSE),0)</f>
        <v>0</v>
      </c>
      <c r="AB458" s="14">
        <f>_xlfn.IFNA(VLOOKUP($Y458,Raw_data_Bowlers_2021!$A$2:$N$111,AB$2,FALSE),0)</f>
        <v>0</v>
      </c>
      <c r="AC458" s="14">
        <f>_xlfn.IFNA(VLOOKUP($Y458,Raw_data_Bowlers_2021!$A$2:$N$111,AC$2,FALSE),0)</f>
        <v>0</v>
      </c>
      <c r="AD458" s="14">
        <f>_xlfn.IFNA(VLOOKUP($Y458,Raw_data_Bowlers_2021!$A$2:$N$111,AD$2,FALSE),0)</f>
        <v>0</v>
      </c>
      <c r="AE458" s="14">
        <f>_xlfn.IFNA(VLOOKUP($Y458,Raw_data_Bowlers_2021!$A$2:$N$111,AE$2,FALSE),0)</f>
        <v>0</v>
      </c>
      <c r="AF458" s="14">
        <f>_xlfn.IFNA(VLOOKUP($Y458,Raw_data_Bowlers_2021!$A$2:$N$111,AF$2,FALSE),0)</f>
        <v>0</v>
      </c>
      <c r="AG458" s="14">
        <f>_xlfn.IFNA(VLOOKUP($Y458,Raw_data_Bowlers_2021!$A$2:$N$111,AG$2,FALSE),0)</f>
        <v>0</v>
      </c>
      <c r="AH458" s="14">
        <f>_xlfn.IFNA(VLOOKUP($Y458,Raw_data_Bowlers_2021!$A$2:$N$111,AH$2,FALSE),0)</f>
        <v>0</v>
      </c>
      <c r="AI458" s="14">
        <f>_xlfn.IFNA(VLOOKUP($Y458,Raw_data_Bowlers_2021!$A$2:$N$111,AI$2,FALSE),0)</f>
        <v>0</v>
      </c>
      <c r="AJ458" s="14">
        <f>_xlfn.IFNA(VLOOKUP($Y458,Raw_data_Bowlers_2021!$A$2:$N$111,AJ$2,FALSE),0)</f>
        <v>0</v>
      </c>
      <c r="AK458" s="14">
        <f>_xlfn.IFNA(VLOOKUP($Y458,Raw_data_Bowlers_2021!$A$2:$N$111,AK$2,FALSE),0)</f>
        <v>0</v>
      </c>
      <c r="AL458" s="14">
        <f>_xlfn.IFNA(VLOOKUP($Y458,Raw_data_Bowlers_2021!$A$2:$N$111,AL$2,FALSE),0)</f>
        <v>0</v>
      </c>
      <c r="AM458" s="16">
        <v>2019</v>
      </c>
      <c r="AN458" s="14">
        <f t="shared" si="7"/>
        <v>455</v>
      </c>
    </row>
    <row r="459" spans="1:40" x14ac:dyDescent="0.25">
      <c r="A459" s="43" t="s">
        <v>114</v>
      </c>
      <c r="B459" s="44">
        <v>0</v>
      </c>
      <c r="C459" s="44">
        <v>0</v>
      </c>
      <c r="D459" s="44">
        <v>0</v>
      </c>
      <c r="E459" s="44">
        <v>0</v>
      </c>
      <c r="F459" s="44">
        <v>0</v>
      </c>
      <c r="G459" s="44">
        <v>0</v>
      </c>
      <c r="H459" s="44">
        <v>0</v>
      </c>
      <c r="I459" s="44">
        <v>0</v>
      </c>
      <c r="J459" s="44">
        <v>0</v>
      </c>
      <c r="K459" s="44">
        <v>0</v>
      </c>
      <c r="L459" s="44">
        <v>0</v>
      </c>
      <c r="M459" s="44">
        <v>0</v>
      </c>
      <c r="N459" s="44">
        <v>2019</v>
      </c>
      <c r="O459" s="45">
        <v>455</v>
      </c>
      <c r="Y459" s="13" t="s">
        <v>411</v>
      </c>
      <c r="Z459" s="14">
        <f>_xlfn.IFNA(VLOOKUP($Y459,Raw_data_Bowlers_2021!$A$2:$N$111,Z$2,FALSE),0)</f>
        <v>0</v>
      </c>
      <c r="AA459" s="14">
        <f>_xlfn.IFNA(VLOOKUP($Y459,Raw_data_Bowlers_2021!$A$2:$N$111,AA$2,FALSE),0)</f>
        <v>0</v>
      </c>
      <c r="AB459" s="14">
        <f>_xlfn.IFNA(VLOOKUP($Y459,Raw_data_Bowlers_2021!$A$2:$N$111,AB$2,FALSE),0)</f>
        <v>0</v>
      </c>
      <c r="AC459" s="14">
        <f>_xlfn.IFNA(VLOOKUP($Y459,Raw_data_Bowlers_2021!$A$2:$N$111,AC$2,FALSE),0)</f>
        <v>0</v>
      </c>
      <c r="AD459" s="14">
        <f>_xlfn.IFNA(VLOOKUP($Y459,Raw_data_Bowlers_2021!$A$2:$N$111,AD$2,FALSE),0)</f>
        <v>0</v>
      </c>
      <c r="AE459" s="14">
        <f>_xlfn.IFNA(VLOOKUP($Y459,Raw_data_Bowlers_2021!$A$2:$N$111,AE$2,FALSE),0)</f>
        <v>0</v>
      </c>
      <c r="AF459" s="14">
        <f>_xlfn.IFNA(VLOOKUP($Y459,Raw_data_Bowlers_2021!$A$2:$N$111,AF$2,FALSE),0)</f>
        <v>0</v>
      </c>
      <c r="AG459" s="14">
        <f>_xlfn.IFNA(VLOOKUP($Y459,Raw_data_Bowlers_2021!$A$2:$N$111,AG$2,FALSE),0)</f>
        <v>0</v>
      </c>
      <c r="AH459" s="14">
        <f>_xlfn.IFNA(VLOOKUP($Y459,Raw_data_Bowlers_2021!$A$2:$N$111,AH$2,FALSE),0)</f>
        <v>0</v>
      </c>
      <c r="AI459" s="14">
        <f>_xlfn.IFNA(VLOOKUP($Y459,Raw_data_Bowlers_2021!$A$2:$N$111,AI$2,FALSE),0)</f>
        <v>0</v>
      </c>
      <c r="AJ459" s="14">
        <f>_xlfn.IFNA(VLOOKUP($Y459,Raw_data_Bowlers_2021!$A$2:$N$111,AJ$2,FALSE),0)</f>
        <v>0</v>
      </c>
      <c r="AK459" s="14">
        <f>_xlfn.IFNA(VLOOKUP($Y459,Raw_data_Bowlers_2021!$A$2:$N$111,AK$2,FALSE),0)</f>
        <v>0</v>
      </c>
      <c r="AL459" s="14">
        <f>_xlfn.IFNA(VLOOKUP($Y459,Raw_data_Bowlers_2021!$A$2:$N$111,AL$2,FALSE),0)</f>
        <v>0</v>
      </c>
      <c r="AM459" s="13">
        <v>2019</v>
      </c>
      <c r="AN459" s="14">
        <f t="shared" si="7"/>
        <v>456</v>
      </c>
    </row>
    <row r="460" spans="1:40" x14ac:dyDescent="0.25">
      <c r="A460" s="43" t="s">
        <v>411</v>
      </c>
      <c r="B460" s="44">
        <v>0</v>
      </c>
      <c r="C460" s="44">
        <v>0</v>
      </c>
      <c r="D460" s="44">
        <v>0</v>
      </c>
      <c r="E460" s="44">
        <v>0</v>
      </c>
      <c r="F460" s="44">
        <v>0</v>
      </c>
      <c r="G460" s="44">
        <v>0</v>
      </c>
      <c r="H460" s="44">
        <v>0</v>
      </c>
      <c r="I460" s="44">
        <v>0</v>
      </c>
      <c r="J460" s="44">
        <v>0</v>
      </c>
      <c r="K460" s="44">
        <v>0</v>
      </c>
      <c r="L460" s="44">
        <v>0</v>
      </c>
      <c r="M460" s="44">
        <v>0</v>
      </c>
      <c r="N460" s="44">
        <v>2019</v>
      </c>
      <c r="O460" s="45">
        <v>456</v>
      </c>
      <c r="Y460" s="16" t="s">
        <v>36</v>
      </c>
      <c r="Z460" s="14">
        <f>_xlfn.IFNA(VLOOKUP($Y460,Raw_data_Bowlers_2021!$A$2:$N$111,Z$2,FALSE),0)</f>
        <v>13</v>
      </c>
      <c r="AA460" s="14">
        <f>_xlfn.IFNA(VLOOKUP($Y460,Raw_data_Bowlers_2021!$A$2:$N$111,AA$2,FALSE),0)</f>
        <v>44.4</v>
      </c>
      <c r="AB460" s="14">
        <f>_xlfn.IFNA(VLOOKUP($Y460,Raw_data_Bowlers_2021!$A$2:$N$111,AB$2,FALSE),0)</f>
        <v>331</v>
      </c>
      <c r="AC460" s="14">
        <f>_xlfn.IFNA(VLOOKUP($Y460,Raw_data_Bowlers_2021!$A$2:$N$111,AC$2,FALSE),0)</f>
        <v>7</v>
      </c>
      <c r="AD460" s="14">
        <f>_xlfn.IFNA(VLOOKUP($Y460,Raw_data_Bowlers_2021!$A$2:$N$111,AD$2,FALSE),0)</f>
        <v>7.41</v>
      </c>
      <c r="AE460" s="14">
        <f>_xlfn.IFNA(VLOOKUP($Y460,Raw_data_Bowlers_2021!$A$2:$N$111,AE$2,FALSE),0)</f>
        <v>47.29</v>
      </c>
      <c r="AF460" s="14">
        <f>_xlfn.IFNA(VLOOKUP($Y460,Raw_data_Bowlers_2021!$A$2:$N$111,AF$2,FALSE),0)</f>
        <v>38.29</v>
      </c>
      <c r="AG460" s="14">
        <f>_xlfn.IFNA(VLOOKUP($Y460,Raw_data_Bowlers_2021!$A$2:$N$111,AG$2,FALSE),0)</f>
        <v>0</v>
      </c>
      <c r="AH460" s="14">
        <f>_xlfn.IFNA(VLOOKUP($Y460,Raw_data_Bowlers_2021!$A$2:$N$111,AH$2,FALSE),0)</f>
        <v>0</v>
      </c>
      <c r="AI460" s="14">
        <f>_xlfn.IFNA(VLOOKUP($Y460,Raw_data_Bowlers_2021!$A$2:$N$111,AI$2,FALSE),0)</f>
        <v>46419</v>
      </c>
      <c r="AJ460" s="14">
        <f>_xlfn.IFNA(VLOOKUP($Y460,Raw_data_Bowlers_2021!$A$2:$N$111,AJ$2,FALSE),0)</f>
        <v>20</v>
      </c>
      <c r="AK460" s="14">
        <f>_xlfn.IFNA(VLOOKUP($Y460,Raw_data_Bowlers_2021!$A$2:$N$111,AK$2,FALSE),0)</f>
        <v>15</v>
      </c>
      <c r="AL460" s="14">
        <f>_xlfn.IFNA(VLOOKUP($Y460,Raw_data_Bowlers_2021!$A$2:$N$111,AL$2,FALSE),0)</f>
        <v>95</v>
      </c>
      <c r="AM460" s="16">
        <v>2019</v>
      </c>
      <c r="AN460" s="14">
        <f t="shared" si="7"/>
        <v>457</v>
      </c>
    </row>
    <row r="461" spans="1:40" x14ac:dyDescent="0.25">
      <c r="A461" s="43" t="s">
        <v>36</v>
      </c>
      <c r="B461" s="44">
        <v>14</v>
      </c>
      <c r="C461" s="44">
        <v>55</v>
      </c>
      <c r="D461" s="44">
        <v>400</v>
      </c>
      <c r="E461" s="44">
        <v>15</v>
      </c>
      <c r="F461" s="44">
        <v>7.27</v>
      </c>
      <c r="G461" s="44">
        <v>26.67</v>
      </c>
      <c r="H461" s="44">
        <v>22</v>
      </c>
      <c r="I461" s="44">
        <v>0</v>
      </c>
      <c r="J461" s="44">
        <v>0</v>
      </c>
      <c r="K461" s="44">
        <v>20</v>
      </c>
      <c r="L461" s="44">
        <v>15</v>
      </c>
      <c r="M461" s="44">
        <v>100</v>
      </c>
      <c r="N461" s="44">
        <v>2019</v>
      </c>
      <c r="O461" s="45">
        <v>457</v>
      </c>
      <c r="Y461" s="13" t="s">
        <v>21</v>
      </c>
      <c r="Z461" s="14">
        <f>_xlfn.IFNA(VLOOKUP($Y461,Raw_data_Bowlers_2021!$A$2:$N$111,Z$2,FALSE),0)</f>
        <v>9</v>
      </c>
      <c r="AA461" s="14">
        <f>_xlfn.IFNA(VLOOKUP($Y461,Raw_data_Bowlers_2021!$A$2:$N$111,AA$2,FALSE),0)</f>
        <v>33</v>
      </c>
      <c r="AB461" s="14">
        <f>_xlfn.IFNA(VLOOKUP($Y461,Raw_data_Bowlers_2021!$A$2:$N$111,AB$2,FALSE),0)</f>
        <v>328</v>
      </c>
      <c r="AC461" s="14">
        <f>_xlfn.IFNA(VLOOKUP($Y461,Raw_data_Bowlers_2021!$A$2:$N$111,AC$2,FALSE),0)</f>
        <v>9</v>
      </c>
      <c r="AD461" s="14">
        <f>_xlfn.IFNA(VLOOKUP($Y461,Raw_data_Bowlers_2021!$A$2:$N$111,AD$2,FALSE),0)</f>
        <v>9.94</v>
      </c>
      <c r="AE461" s="14">
        <f>_xlfn.IFNA(VLOOKUP($Y461,Raw_data_Bowlers_2021!$A$2:$N$111,AE$2,FALSE),0)</f>
        <v>36.44</v>
      </c>
      <c r="AF461" s="14">
        <f>_xlfn.IFNA(VLOOKUP($Y461,Raw_data_Bowlers_2021!$A$2:$N$111,AF$2,FALSE),0)</f>
        <v>22</v>
      </c>
      <c r="AG461" s="14">
        <f>_xlfn.IFNA(VLOOKUP($Y461,Raw_data_Bowlers_2021!$A$2:$N$111,AG$2,FALSE),0)</f>
        <v>0</v>
      </c>
      <c r="AH461" s="14">
        <f>_xlfn.IFNA(VLOOKUP($Y461,Raw_data_Bowlers_2021!$A$2:$N$111,AH$2,FALSE),0)</f>
        <v>0</v>
      </c>
      <c r="AI461" s="14">
        <f>_xlfn.IFNA(VLOOKUP($Y461,Raw_data_Bowlers_2021!$A$2:$N$111,AI$2,FALSE),0)</f>
        <v>12479</v>
      </c>
      <c r="AJ461" s="14">
        <f>_xlfn.IFNA(VLOOKUP($Y461,Raw_data_Bowlers_2021!$A$2:$N$111,AJ$2,FALSE),0)</f>
        <v>27</v>
      </c>
      <c r="AK461" s="14">
        <f>_xlfn.IFNA(VLOOKUP($Y461,Raw_data_Bowlers_2021!$A$2:$N$111,AK$2,FALSE),0)</f>
        <v>20</v>
      </c>
      <c r="AL461" s="14">
        <f>_xlfn.IFNA(VLOOKUP($Y461,Raw_data_Bowlers_2021!$A$2:$N$111,AL$2,FALSE),0)</f>
        <v>78</v>
      </c>
      <c r="AM461" s="13">
        <v>2019</v>
      </c>
      <c r="AN461" s="14">
        <f t="shared" si="7"/>
        <v>458</v>
      </c>
    </row>
    <row r="462" spans="1:40" x14ac:dyDescent="0.25">
      <c r="A462" s="43" t="s">
        <v>21</v>
      </c>
      <c r="B462" s="44">
        <v>9</v>
      </c>
      <c r="C462" s="44">
        <v>33</v>
      </c>
      <c r="D462" s="44">
        <v>323</v>
      </c>
      <c r="E462" s="44">
        <v>10</v>
      </c>
      <c r="F462" s="44">
        <v>9.7899999999999991</v>
      </c>
      <c r="G462" s="44">
        <v>32.299999999999997</v>
      </c>
      <c r="H462" s="44">
        <v>19.8</v>
      </c>
      <c r="I462" s="44">
        <v>1</v>
      </c>
      <c r="J462" s="44">
        <v>0</v>
      </c>
      <c r="K462" s="44">
        <v>31</v>
      </c>
      <c r="L462" s="44">
        <v>12</v>
      </c>
      <c r="M462" s="44">
        <v>61</v>
      </c>
      <c r="N462" s="44">
        <v>2019</v>
      </c>
      <c r="O462" s="45">
        <v>458</v>
      </c>
      <c r="Y462" s="16" t="s">
        <v>119</v>
      </c>
      <c r="Z462" s="14">
        <f>_xlfn.IFNA(VLOOKUP($Y462,Raw_data_Bowlers_2021!$A$2:$N$111,Z$2,FALSE),0)</f>
        <v>0</v>
      </c>
      <c r="AA462" s="14">
        <f>_xlfn.IFNA(VLOOKUP($Y462,Raw_data_Bowlers_2021!$A$2:$N$111,AA$2,FALSE),0)</f>
        <v>0</v>
      </c>
      <c r="AB462" s="14">
        <f>_xlfn.IFNA(VLOOKUP($Y462,Raw_data_Bowlers_2021!$A$2:$N$111,AB$2,FALSE),0)</f>
        <v>0</v>
      </c>
      <c r="AC462" s="14">
        <f>_xlfn.IFNA(VLOOKUP($Y462,Raw_data_Bowlers_2021!$A$2:$N$111,AC$2,FALSE),0)</f>
        <v>0</v>
      </c>
      <c r="AD462" s="14">
        <f>_xlfn.IFNA(VLOOKUP($Y462,Raw_data_Bowlers_2021!$A$2:$N$111,AD$2,FALSE),0)</f>
        <v>0</v>
      </c>
      <c r="AE462" s="14">
        <f>_xlfn.IFNA(VLOOKUP($Y462,Raw_data_Bowlers_2021!$A$2:$N$111,AE$2,FALSE),0)</f>
        <v>0</v>
      </c>
      <c r="AF462" s="14">
        <f>_xlfn.IFNA(VLOOKUP($Y462,Raw_data_Bowlers_2021!$A$2:$N$111,AF$2,FALSE),0)</f>
        <v>0</v>
      </c>
      <c r="AG462" s="14">
        <f>_xlfn.IFNA(VLOOKUP($Y462,Raw_data_Bowlers_2021!$A$2:$N$111,AG$2,FALSE),0)</f>
        <v>0</v>
      </c>
      <c r="AH462" s="14">
        <f>_xlfn.IFNA(VLOOKUP($Y462,Raw_data_Bowlers_2021!$A$2:$N$111,AH$2,FALSE),0)</f>
        <v>0</v>
      </c>
      <c r="AI462" s="14">
        <f>_xlfn.IFNA(VLOOKUP($Y462,Raw_data_Bowlers_2021!$A$2:$N$111,AI$2,FALSE),0)</f>
        <v>0</v>
      </c>
      <c r="AJ462" s="14">
        <f>_xlfn.IFNA(VLOOKUP($Y462,Raw_data_Bowlers_2021!$A$2:$N$111,AJ$2,FALSE),0)</f>
        <v>0</v>
      </c>
      <c r="AK462" s="14">
        <f>_xlfn.IFNA(VLOOKUP($Y462,Raw_data_Bowlers_2021!$A$2:$N$111,AK$2,FALSE),0)</f>
        <v>0</v>
      </c>
      <c r="AL462" s="14">
        <f>_xlfn.IFNA(VLOOKUP($Y462,Raw_data_Bowlers_2021!$A$2:$N$111,AL$2,FALSE),0)</f>
        <v>0</v>
      </c>
      <c r="AM462" s="16">
        <v>2019</v>
      </c>
      <c r="AN462" s="14">
        <f t="shared" si="7"/>
        <v>459</v>
      </c>
    </row>
    <row r="463" spans="1:40" x14ac:dyDescent="0.25">
      <c r="A463" s="43" t="s">
        <v>119</v>
      </c>
      <c r="B463" s="44">
        <v>1</v>
      </c>
      <c r="C463" s="44">
        <v>0.2</v>
      </c>
      <c r="D463" s="44">
        <v>6</v>
      </c>
      <c r="E463" s="44">
        <v>0</v>
      </c>
      <c r="F463" s="44">
        <v>18</v>
      </c>
      <c r="G463" s="44">
        <v>0</v>
      </c>
      <c r="H463" s="44">
        <v>0</v>
      </c>
      <c r="I463" s="44">
        <v>0</v>
      </c>
      <c r="J463" s="44">
        <v>0</v>
      </c>
      <c r="K463" s="44">
        <v>1</v>
      </c>
      <c r="L463" s="44">
        <v>0</v>
      </c>
      <c r="M463" s="44">
        <v>0</v>
      </c>
      <c r="N463" s="44">
        <v>2019</v>
      </c>
      <c r="O463" s="45">
        <v>459</v>
      </c>
      <c r="Y463" s="13" t="s">
        <v>24</v>
      </c>
      <c r="Z463" s="14">
        <f>_xlfn.IFNA(VLOOKUP($Y463,Raw_data_Bowlers_2021!$A$2:$N$111,Z$2,FALSE),0)</f>
        <v>8</v>
      </c>
      <c r="AA463" s="14">
        <f>_xlfn.IFNA(VLOOKUP($Y463,Raw_data_Bowlers_2021!$A$2:$N$111,AA$2,FALSE),0)</f>
        <v>30.2</v>
      </c>
      <c r="AB463" s="14">
        <f>_xlfn.IFNA(VLOOKUP($Y463,Raw_data_Bowlers_2021!$A$2:$N$111,AB$2,FALSE),0)</f>
        <v>187</v>
      </c>
      <c r="AC463" s="14">
        <f>_xlfn.IFNA(VLOOKUP($Y463,Raw_data_Bowlers_2021!$A$2:$N$111,AC$2,FALSE),0)</f>
        <v>12</v>
      </c>
      <c r="AD463" s="14">
        <f>_xlfn.IFNA(VLOOKUP($Y463,Raw_data_Bowlers_2021!$A$2:$N$111,AD$2,FALSE),0)</f>
        <v>6.16</v>
      </c>
      <c r="AE463" s="14">
        <f>_xlfn.IFNA(VLOOKUP($Y463,Raw_data_Bowlers_2021!$A$2:$N$111,AE$2,FALSE),0)</f>
        <v>15.58</v>
      </c>
      <c r="AF463" s="14">
        <f>_xlfn.IFNA(VLOOKUP($Y463,Raw_data_Bowlers_2021!$A$2:$N$111,AF$2,FALSE),0)</f>
        <v>15.17</v>
      </c>
      <c r="AG463" s="14">
        <f>_xlfn.IFNA(VLOOKUP($Y463,Raw_data_Bowlers_2021!$A$2:$N$111,AG$2,FALSE),0)</f>
        <v>0</v>
      </c>
      <c r="AH463" s="14">
        <f>_xlfn.IFNA(VLOOKUP($Y463,Raw_data_Bowlers_2021!$A$2:$N$111,AH$2,FALSE),0)</f>
        <v>0</v>
      </c>
      <c r="AI463" s="14">
        <f>_xlfn.IFNA(VLOOKUP($Y463,Raw_data_Bowlers_2021!$A$2:$N$111,AI$2,FALSE),0)</f>
        <v>44532</v>
      </c>
      <c r="AJ463" s="14">
        <f>_xlfn.IFNA(VLOOKUP($Y463,Raw_data_Bowlers_2021!$A$2:$N$111,AJ$2,FALSE),0)</f>
        <v>17</v>
      </c>
      <c r="AK463" s="14">
        <f>_xlfn.IFNA(VLOOKUP($Y463,Raw_data_Bowlers_2021!$A$2:$N$111,AK$2,FALSE),0)</f>
        <v>2</v>
      </c>
      <c r="AL463" s="14">
        <f>_xlfn.IFNA(VLOOKUP($Y463,Raw_data_Bowlers_2021!$A$2:$N$111,AL$2,FALSE),0)</f>
        <v>84</v>
      </c>
      <c r="AM463" s="13">
        <v>2019</v>
      </c>
      <c r="AN463" s="14">
        <f t="shared" si="7"/>
        <v>460</v>
      </c>
    </row>
    <row r="464" spans="1:40" x14ac:dyDescent="0.25">
      <c r="A464" s="43" t="s">
        <v>24</v>
      </c>
      <c r="B464" s="44">
        <v>0</v>
      </c>
      <c r="C464" s="44">
        <v>0</v>
      </c>
      <c r="D464" s="44">
        <v>0</v>
      </c>
      <c r="E464" s="44">
        <v>0</v>
      </c>
      <c r="F464" s="44">
        <v>0</v>
      </c>
      <c r="G464" s="44">
        <v>0</v>
      </c>
      <c r="H464" s="44">
        <v>0</v>
      </c>
      <c r="I464" s="44">
        <v>0</v>
      </c>
      <c r="J464" s="44">
        <v>0</v>
      </c>
      <c r="K464" s="44">
        <v>0</v>
      </c>
      <c r="L464" s="44">
        <v>0</v>
      </c>
      <c r="M464" s="44">
        <v>0</v>
      </c>
      <c r="N464" s="44">
        <v>2019</v>
      </c>
      <c r="O464" s="45">
        <v>460</v>
      </c>
      <c r="Y464" s="16" t="s">
        <v>47</v>
      </c>
      <c r="Z464" s="14">
        <f>_xlfn.IFNA(VLOOKUP($Y464,Raw_data_Bowlers_2021!$A$2:$N$111,Z$2,FALSE),0)</f>
        <v>8</v>
      </c>
      <c r="AA464" s="14">
        <f>_xlfn.IFNA(VLOOKUP($Y464,Raw_data_Bowlers_2021!$A$2:$N$111,AA$2,FALSE),0)</f>
        <v>19</v>
      </c>
      <c r="AB464" s="14">
        <f>_xlfn.IFNA(VLOOKUP($Y464,Raw_data_Bowlers_2021!$A$2:$N$111,AB$2,FALSE),0)</f>
        <v>188</v>
      </c>
      <c r="AC464" s="14">
        <f>_xlfn.IFNA(VLOOKUP($Y464,Raw_data_Bowlers_2021!$A$2:$N$111,AC$2,FALSE),0)</f>
        <v>11</v>
      </c>
      <c r="AD464" s="14">
        <f>_xlfn.IFNA(VLOOKUP($Y464,Raw_data_Bowlers_2021!$A$2:$N$111,AD$2,FALSE),0)</f>
        <v>9.89</v>
      </c>
      <c r="AE464" s="14">
        <f>_xlfn.IFNA(VLOOKUP($Y464,Raw_data_Bowlers_2021!$A$2:$N$111,AE$2,FALSE),0)</f>
        <v>17.09</v>
      </c>
      <c r="AF464" s="14">
        <f>_xlfn.IFNA(VLOOKUP($Y464,Raw_data_Bowlers_2021!$A$2:$N$111,AF$2,FALSE),0)</f>
        <v>10.36</v>
      </c>
      <c r="AG464" s="14">
        <f>_xlfn.IFNA(VLOOKUP($Y464,Raw_data_Bowlers_2021!$A$2:$N$111,AG$2,FALSE),0)</f>
        <v>0</v>
      </c>
      <c r="AH464" s="14">
        <f>_xlfn.IFNA(VLOOKUP($Y464,Raw_data_Bowlers_2021!$A$2:$N$111,AH$2,FALSE),0)</f>
        <v>1</v>
      </c>
      <c r="AI464" s="14">
        <f>_xlfn.IFNA(VLOOKUP($Y464,Raw_data_Bowlers_2021!$A$2:$N$111,AI$2,FALSE),0)</f>
        <v>42125</v>
      </c>
      <c r="AJ464" s="14">
        <f>_xlfn.IFNA(VLOOKUP($Y464,Raw_data_Bowlers_2021!$A$2:$N$111,AJ$2,FALSE),0)</f>
        <v>18</v>
      </c>
      <c r="AK464" s="14">
        <f>_xlfn.IFNA(VLOOKUP($Y464,Raw_data_Bowlers_2021!$A$2:$N$111,AK$2,FALSE),0)</f>
        <v>8</v>
      </c>
      <c r="AL464" s="14">
        <f>_xlfn.IFNA(VLOOKUP($Y464,Raw_data_Bowlers_2021!$A$2:$N$111,AL$2,FALSE),0)</f>
        <v>39</v>
      </c>
      <c r="AM464" s="16">
        <v>2019</v>
      </c>
      <c r="AN464" s="14">
        <f t="shared" si="7"/>
        <v>461</v>
      </c>
    </row>
    <row r="465" spans="1:40" x14ac:dyDescent="0.25">
      <c r="A465" s="43" t="s">
        <v>47</v>
      </c>
      <c r="B465" s="44">
        <v>12</v>
      </c>
      <c r="C465" s="44">
        <v>30.1</v>
      </c>
      <c r="D465" s="44">
        <v>287</v>
      </c>
      <c r="E465" s="44">
        <v>11</v>
      </c>
      <c r="F465" s="44">
        <v>9.51</v>
      </c>
      <c r="G465" s="44">
        <v>26.09</v>
      </c>
      <c r="H465" s="44">
        <v>16.45</v>
      </c>
      <c r="I465" s="44">
        <v>0</v>
      </c>
      <c r="J465" s="44">
        <v>0</v>
      </c>
      <c r="K465" s="44">
        <v>28</v>
      </c>
      <c r="L465" s="44">
        <v>14</v>
      </c>
      <c r="M465" s="44">
        <v>61</v>
      </c>
      <c r="N465" s="44">
        <v>2019</v>
      </c>
      <c r="O465" s="45">
        <v>461</v>
      </c>
      <c r="Y465" s="13" t="s">
        <v>78</v>
      </c>
      <c r="Z465" s="14">
        <f>_xlfn.IFNA(VLOOKUP($Y465,Raw_data_Bowlers_2021!$A$2:$N$111,Z$2,FALSE),0)</f>
        <v>0</v>
      </c>
      <c r="AA465" s="14">
        <f>_xlfn.IFNA(VLOOKUP($Y465,Raw_data_Bowlers_2021!$A$2:$N$111,AA$2,FALSE),0)</f>
        <v>0</v>
      </c>
      <c r="AB465" s="14">
        <f>_xlfn.IFNA(VLOOKUP($Y465,Raw_data_Bowlers_2021!$A$2:$N$111,AB$2,FALSE),0)</f>
        <v>0</v>
      </c>
      <c r="AC465" s="14">
        <f>_xlfn.IFNA(VLOOKUP($Y465,Raw_data_Bowlers_2021!$A$2:$N$111,AC$2,FALSE),0)</f>
        <v>0</v>
      </c>
      <c r="AD465" s="14">
        <f>_xlfn.IFNA(VLOOKUP($Y465,Raw_data_Bowlers_2021!$A$2:$N$111,AD$2,FALSE),0)</f>
        <v>0</v>
      </c>
      <c r="AE465" s="14">
        <f>_xlfn.IFNA(VLOOKUP($Y465,Raw_data_Bowlers_2021!$A$2:$N$111,AE$2,FALSE),0)</f>
        <v>0</v>
      </c>
      <c r="AF465" s="14">
        <f>_xlfn.IFNA(VLOOKUP($Y465,Raw_data_Bowlers_2021!$A$2:$N$111,AF$2,FALSE),0)</f>
        <v>0</v>
      </c>
      <c r="AG465" s="14">
        <f>_xlfn.IFNA(VLOOKUP($Y465,Raw_data_Bowlers_2021!$A$2:$N$111,AG$2,FALSE),0)</f>
        <v>0</v>
      </c>
      <c r="AH465" s="14">
        <f>_xlfn.IFNA(VLOOKUP($Y465,Raw_data_Bowlers_2021!$A$2:$N$111,AH$2,FALSE),0)</f>
        <v>0</v>
      </c>
      <c r="AI465" s="14">
        <f>_xlfn.IFNA(VLOOKUP($Y465,Raw_data_Bowlers_2021!$A$2:$N$111,AI$2,FALSE),0)</f>
        <v>0</v>
      </c>
      <c r="AJ465" s="14">
        <f>_xlfn.IFNA(VLOOKUP($Y465,Raw_data_Bowlers_2021!$A$2:$N$111,AJ$2,FALSE),0)</f>
        <v>0</v>
      </c>
      <c r="AK465" s="14">
        <f>_xlfn.IFNA(VLOOKUP($Y465,Raw_data_Bowlers_2021!$A$2:$N$111,AK$2,FALSE),0)</f>
        <v>0</v>
      </c>
      <c r="AL465" s="14">
        <f>_xlfn.IFNA(VLOOKUP($Y465,Raw_data_Bowlers_2021!$A$2:$N$111,AL$2,FALSE),0)</f>
        <v>0</v>
      </c>
      <c r="AM465" s="13">
        <v>2019</v>
      </c>
      <c r="AN465" s="14">
        <f t="shared" si="7"/>
        <v>462</v>
      </c>
    </row>
    <row r="466" spans="1:40" x14ac:dyDescent="0.25">
      <c r="A466" s="43" t="s">
        <v>78</v>
      </c>
      <c r="B466" s="44">
        <v>0</v>
      </c>
      <c r="C466" s="44">
        <v>0</v>
      </c>
      <c r="D466" s="44">
        <v>0</v>
      </c>
      <c r="E466" s="44">
        <v>0</v>
      </c>
      <c r="F466" s="44">
        <v>0</v>
      </c>
      <c r="G466" s="44">
        <v>0</v>
      </c>
      <c r="H466" s="44">
        <v>0</v>
      </c>
      <c r="I466" s="44">
        <v>0</v>
      </c>
      <c r="J466" s="44">
        <v>0</v>
      </c>
      <c r="K466" s="44">
        <v>0</v>
      </c>
      <c r="L466" s="44">
        <v>0</v>
      </c>
      <c r="M466" s="44">
        <v>0</v>
      </c>
      <c r="N466" s="44">
        <v>2019</v>
      </c>
      <c r="O466" s="45">
        <v>462</v>
      </c>
      <c r="Y466" s="16" t="s">
        <v>415</v>
      </c>
      <c r="Z466" s="14">
        <f>_xlfn.IFNA(VLOOKUP($Y466,Raw_data_Bowlers_2021!$A$2:$N$111,Z$2,FALSE),0)</f>
        <v>0</v>
      </c>
      <c r="AA466" s="14">
        <f>_xlfn.IFNA(VLOOKUP($Y466,Raw_data_Bowlers_2021!$A$2:$N$111,AA$2,FALSE),0)</f>
        <v>0</v>
      </c>
      <c r="AB466" s="14">
        <f>_xlfn.IFNA(VLOOKUP($Y466,Raw_data_Bowlers_2021!$A$2:$N$111,AB$2,FALSE),0)</f>
        <v>0</v>
      </c>
      <c r="AC466" s="14">
        <f>_xlfn.IFNA(VLOOKUP($Y466,Raw_data_Bowlers_2021!$A$2:$N$111,AC$2,FALSE),0)</f>
        <v>0</v>
      </c>
      <c r="AD466" s="14">
        <f>_xlfn.IFNA(VLOOKUP($Y466,Raw_data_Bowlers_2021!$A$2:$N$111,AD$2,FALSE),0)</f>
        <v>0</v>
      </c>
      <c r="AE466" s="14">
        <f>_xlfn.IFNA(VLOOKUP($Y466,Raw_data_Bowlers_2021!$A$2:$N$111,AE$2,FALSE),0)</f>
        <v>0</v>
      </c>
      <c r="AF466" s="14">
        <f>_xlfn.IFNA(VLOOKUP($Y466,Raw_data_Bowlers_2021!$A$2:$N$111,AF$2,FALSE),0)</f>
        <v>0</v>
      </c>
      <c r="AG466" s="14">
        <f>_xlfn.IFNA(VLOOKUP($Y466,Raw_data_Bowlers_2021!$A$2:$N$111,AG$2,FALSE),0)</f>
        <v>0</v>
      </c>
      <c r="AH466" s="14">
        <f>_xlfn.IFNA(VLOOKUP($Y466,Raw_data_Bowlers_2021!$A$2:$N$111,AH$2,FALSE),0)</f>
        <v>0</v>
      </c>
      <c r="AI466" s="14">
        <f>_xlfn.IFNA(VLOOKUP($Y466,Raw_data_Bowlers_2021!$A$2:$N$111,AI$2,FALSE),0)</f>
        <v>0</v>
      </c>
      <c r="AJ466" s="14">
        <f>_xlfn.IFNA(VLOOKUP($Y466,Raw_data_Bowlers_2021!$A$2:$N$111,AJ$2,FALSE),0)</f>
        <v>0</v>
      </c>
      <c r="AK466" s="14">
        <f>_xlfn.IFNA(VLOOKUP($Y466,Raw_data_Bowlers_2021!$A$2:$N$111,AK$2,FALSE),0)</f>
        <v>0</v>
      </c>
      <c r="AL466" s="14">
        <f>_xlfn.IFNA(VLOOKUP($Y466,Raw_data_Bowlers_2021!$A$2:$N$111,AL$2,FALSE),0)</f>
        <v>0</v>
      </c>
      <c r="AM466" s="16">
        <v>2019</v>
      </c>
      <c r="AN466" s="14">
        <f t="shared" si="7"/>
        <v>463</v>
      </c>
    </row>
    <row r="467" spans="1:40" x14ac:dyDescent="0.25">
      <c r="A467" s="43" t="s">
        <v>415</v>
      </c>
      <c r="B467" s="44">
        <v>2</v>
      </c>
      <c r="C467" s="44">
        <v>3</v>
      </c>
      <c r="D467" s="44">
        <v>29</v>
      </c>
      <c r="E467" s="44">
        <v>0</v>
      </c>
      <c r="F467" s="44">
        <v>9.67</v>
      </c>
      <c r="G467" s="44">
        <v>0</v>
      </c>
      <c r="H467" s="44">
        <v>0</v>
      </c>
      <c r="I467" s="44">
        <v>0</v>
      </c>
      <c r="J467" s="44">
        <v>0</v>
      </c>
      <c r="K467" s="44">
        <v>4</v>
      </c>
      <c r="L467" s="44">
        <v>0</v>
      </c>
      <c r="M467" s="44">
        <v>6</v>
      </c>
      <c r="N467" s="44">
        <v>2019</v>
      </c>
      <c r="O467" s="45">
        <v>463</v>
      </c>
      <c r="Y467" s="13" t="s">
        <v>375</v>
      </c>
      <c r="Z467" s="14">
        <f>_xlfn.IFNA(VLOOKUP($Y467,Raw_data_Bowlers_2021!$A$2:$N$111,Z$2,FALSE),0)</f>
        <v>0</v>
      </c>
      <c r="AA467" s="14">
        <f>_xlfn.IFNA(VLOOKUP($Y467,Raw_data_Bowlers_2021!$A$2:$N$111,AA$2,FALSE),0)</f>
        <v>0</v>
      </c>
      <c r="AB467" s="14">
        <f>_xlfn.IFNA(VLOOKUP($Y467,Raw_data_Bowlers_2021!$A$2:$N$111,AB$2,FALSE),0)</f>
        <v>0</v>
      </c>
      <c r="AC467" s="14">
        <f>_xlfn.IFNA(VLOOKUP($Y467,Raw_data_Bowlers_2021!$A$2:$N$111,AC$2,FALSE),0)</f>
        <v>0</v>
      </c>
      <c r="AD467" s="14">
        <f>_xlfn.IFNA(VLOOKUP($Y467,Raw_data_Bowlers_2021!$A$2:$N$111,AD$2,FALSE),0)</f>
        <v>0</v>
      </c>
      <c r="AE467" s="14">
        <f>_xlfn.IFNA(VLOOKUP($Y467,Raw_data_Bowlers_2021!$A$2:$N$111,AE$2,FALSE),0)</f>
        <v>0</v>
      </c>
      <c r="AF467" s="14">
        <f>_xlfn.IFNA(VLOOKUP($Y467,Raw_data_Bowlers_2021!$A$2:$N$111,AF$2,FALSE),0)</f>
        <v>0</v>
      </c>
      <c r="AG467" s="14">
        <f>_xlfn.IFNA(VLOOKUP($Y467,Raw_data_Bowlers_2021!$A$2:$N$111,AG$2,FALSE),0)</f>
        <v>0</v>
      </c>
      <c r="AH467" s="14">
        <f>_xlfn.IFNA(VLOOKUP($Y467,Raw_data_Bowlers_2021!$A$2:$N$111,AH$2,FALSE),0)</f>
        <v>0</v>
      </c>
      <c r="AI467" s="14">
        <f>_xlfn.IFNA(VLOOKUP($Y467,Raw_data_Bowlers_2021!$A$2:$N$111,AI$2,FALSE),0)</f>
        <v>0</v>
      </c>
      <c r="AJ467" s="14">
        <f>_xlfn.IFNA(VLOOKUP($Y467,Raw_data_Bowlers_2021!$A$2:$N$111,AJ$2,FALSE),0)</f>
        <v>0</v>
      </c>
      <c r="AK467" s="14">
        <f>_xlfn.IFNA(VLOOKUP($Y467,Raw_data_Bowlers_2021!$A$2:$N$111,AK$2,FALSE),0)</f>
        <v>0</v>
      </c>
      <c r="AL467" s="14">
        <f>_xlfn.IFNA(VLOOKUP($Y467,Raw_data_Bowlers_2021!$A$2:$N$111,AL$2,FALSE),0)</f>
        <v>0</v>
      </c>
      <c r="AM467" s="13">
        <v>2019</v>
      </c>
      <c r="AN467" s="14">
        <f t="shared" si="7"/>
        <v>464</v>
      </c>
    </row>
    <row r="468" spans="1:40" x14ac:dyDescent="0.25">
      <c r="A468" s="43" t="s">
        <v>375</v>
      </c>
      <c r="B468" s="44">
        <v>8</v>
      </c>
      <c r="C468" s="44">
        <v>27</v>
      </c>
      <c r="D468" s="44">
        <v>238</v>
      </c>
      <c r="E468" s="44">
        <v>7</v>
      </c>
      <c r="F468" s="44">
        <v>8.81</v>
      </c>
      <c r="G468" s="44">
        <v>34</v>
      </c>
      <c r="H468" s="44">
        <v>23.14</v>
      </c>
      <c r="I468" s="44">
        <v>0</v>
      </c>
      <c r="J468" s="44">
        <v>0</v>
      </c>
      <c r="K468" s="44">
        <v>23</v>
      </c>
      <c r="L468" s="44">
        <v>7</v>
      </c>
      <c r="M468" s="44">
        <v>51</v>
      </c>
      <c r="N468" s="44">
        <v>2019</v>
      </c>
      <c r="O468" s="45">
        <v>464</v>
      </c>
      <c r="Y468" s="16" t="s">
        <v>416</v>
      </c>
      <c r="Z468" s="14">
        <f>_xlfn.IFNA(VLOOKUP($Y468,Raw_data_Bowlers_2021!$A$2:$N$111,Z$2,FALSE),0)</f>
        <v>0</v>
      </c>
      <c r="AA468" s="14">
        <f>_xlfn.IFNA(VLOOKUP($Y468,Raw_data_Bowlers_2021!$A$2:$N$111,AA$2,FALSE),0)</f>
        <v>0</v>
      </c>
      <c r="AB468" s="14">
        <f>_xlfn.IFNA(VLOOKUP($Y468,Raw_data_Bowlers_2021!$A$2:$N$111,AB$2,FALSE),0)</f>
        <v>0</v>
      </c>
      <c r="AC468" s="14">
        <f>_xlfn.IFNA(VLOOKUP($Y468,Raw_data_Bowlers_2021!$A$2:$N$111,AC$2,FALSE),0)</f>
        <v>0</v>
      </c>
      <c r="AD468" s="14">
        <f>_xlfn.IFNA(VLOOKUP($Y468,Raw_data_Bowlers_2021!$A$2:$N$111,AD$2,FALSE),0)</f>
        <v>0</v>
      </c>
      <c r="AE468" s="14">
        <f>_xlfn.IFNA(VLOOKUP($Y468,Raw_data_Bowlers_2021!$A$2:$N$111,AE$2,FALSE),0)</f>
        <v>0</v>
      </c>
      <c r="AF468" s="14">
        <f>_xlfn.IFNA(VLOOKUP($Y468,Raw_data_Bowlers_2021!$A$2:$N$111,AF$2,FALSE),0)</f>
        <v>0</v>
      </c>
      <c r="AG468" s="14">
        <f>_xlfn.IFNA(VLOOKUP($Y468,Raw_data_Bowlers_2021!$A$2:$N$111,AG$2,FALSE),0)</f>
        <v>0</v>
      </c>
      <c r="AH468" s="14">
        <f>_xlfn.IFNA(VLOOKUP($Y468,Raw_data_Bowlers_2021!$A$2:$N$111,AH$2,FALSE),0)</f>
        <v>0</v>
      </c>
      <c r="AI468" s="14">
        <f>_xlfn.IFNA(VLOOKUP($Y468,Raw_data_Bowlers_2021!$A$2:$N$111,AI$2,FALSE),0)</f>
        <v>0</v>
      </c>
      <c r="AJ468" s="14">
        <f>_xlfn.IFNA(VLOOKUP($Y468,Raw_data_Bowlers_2021!$A$2:$N$111,AJ$2,FALSE),0)</f>
        <v>0</v>
      </c>
      <c r="AK468" s="14">
        <f>_xlfn.IFNA(VLOOKUP($Y468,Raw_data_Bowlers_2021!$A$2:$N$111,AK$2,FALSE),0)</f>
        <v>0</v>
      </c>
      <c r="AL468" s="14">
        <f>_xlfn.IFNA(VLOOKUP($Y468,Raw_data_Bowlers_2021!$A$2:$N$111,AL$2,FALSE),0)</f>
        <v>0</v>
      </c>
      <c r="AM468" s="16">
        <v>2019</v>
      </c>
      <c r="AN468" s="14">
        <f t="shared" si="7"/>
        <v>465</v>
      </c>
    </row>
    <row r="469" spans="1:40" x14ac:dyDescent="0.25">
      <c r="A469" s="43" t="s">
        <v>416</v>
      </c>
      <c r="B469" s="44">
        <v>0</v>
      </c>
      <c r="C469" s="44">
        <v>0</v>
      </c>
      <c r="D469" s="44">
        <v>0</v>
      </c>
      <c r="E469" s="44">
        <v>0</v>
      </c>
      <c r="F469" s="44">
        <v>0</v>
      </c>
      <c r="G469" s="44">
        <v>0</v>
      </c>
      <c r="H469" s="44">
        <v>0</v>
      </c>
      <c r="I469" s="44">
        <v>0</v>
      </c>
      <c r="J469" s="44">
        <v>0</v>
      </c>
      <c r="K469" s="44">
        <v>0</v>
      </c>
      <c r="L469" s="44">
        <v>0</v>
      </c>
      <c r="M469" s="44">
        <v>0</v>
      </c>
      <c r="N469" s="44">
        <v>2019</v>
      </c>
      <c r="O469" s="45">
        <v>465</v>
      </c>
      <c r="Y469" s="13" t="s">
        <v>133</v>
      </c>
      <c r="Z469" s="14">
        <f>_xlfn.IFNA(VLOOKUP($Y469,Raw_data_Bowlers_2021!$A$2:$N$111,Z$2,FALSE),0)</f>
        <v>0</v>
      </c>
      <c r="AA469" s="14">
        <f>_xlfn.IFNA(VLOOKUP($Y469,Raw_data_Bowlers_2021!$A$2:$N$111,AA$2,FALSE),0)</f>
        <v>0</v>
      </c>
      <c r="AB469" s="14">
        <f>_xlfn.IFNA(VLOOKUP($Y469,Raw_data_Bowlers_2021!$A$2:$N$111,AB$2,FALSE),0)</f>
        <v>0</v>
      </c>
      <c r="AC469" s="14">
        <f>_xlfn.IFNA(VLOOKUP($Y469,Raw_data_Bowlers_2021!$A$2:$N$111,AC$2,FALSE),0)</f>
        <v>0</v>
      </c>
      <c r="AD469" s="14">
        <f>_xlfn.IFNA(VLOOKUP($Y469,Raw_data_Bowlers_2021!$A$2:$N$111,AD$2,FALSE),0)</f>
        <v>0</v>
      </c>
      <c r="AE469" s="14">
        <f>_xlfn.IFNA(VLOOKUP($Y469,Raw_data_Bowlers_2021!$A$2:$N$111,AE$2,FALSE),0)</f>
        <v>0</v>
      </c>
      <c r="AF469" s="14">
        <f>_xlfn.IFNA(VLOOKUP($Y469,Raw_data_Bowlers_2021!$A$2:$N$111,AF$2,FALSE),0)</f>
        <v>0</v>
      </c>
      <c r="AG469" s="14">
        <f>_xlfn.IFNA(VLOOKUP($Y469,Raw_data_Bowlers_2021!$A$2:$N$111,AG$2,FALSE),0)</f>
        <v>0</v>
      </c>
      <c r="AH469" s="14">
        <f>_xlfn.IFNA(VLOOKUP($Y469,Raw_data_Bowlers_2021!$A$2:$N$111,AH$2,FALSE),0)</f>
        <v>0</v>
      </c>
      <c r="AI469" s="14">
        <f>_xlfn.IFNA(VLOOKUP($Y469,Raw_data_Bowlers_2021!$A$2:$N$111,AI$2,FALSE),0)</f>
        <v>0</v>
      </c>
      <c r="AJ469" s="14">
        <f>_xlfn.IFNA(VLOOKUP($Y469,Raw_data_Bowlers_2021!$A$2:$N$111,AJ$2,FALSE),0)</f>
        <v>0</v>
      </c>
      <c r="AK469" s="14">
        <f>_xlfn.IFNA(VLOOKUP($Y469,Raw_data_Bowlers_2021!$A$2:$N$111,AK$2,FALSE),0)</f>
        <v>0</v>
      </c>
      <c r="AL469" s="14">
        <f>_xlfn.IFNA(VLOOKUP($Y469,Raw_data_Bowlers_2021!$A$2:$N$111,AL$2,FALSE),0)</f>
        <v>0</v>
      </c>
      <c r="AM469" s="13">
        <v>2019</v>
      </c>
      <c r="AN469" s="14">
        <f t="shared" si="7"/>
        <v>466</v>
      </c>
    </row>
    <row r="470" spans="1:40" x14ac:dyDescent="0.25">
      <c r="A470" s="43" t="s">
        <v>133</v>
      </c>
      <c r="B470" s="44">
        <v>1</v>
      </c>
      <c r="C470" s="44">
        <v>2</v>
      </c>
      <c r="D470" s="44">
        <v>34</v>
      </c>
      <c r="E470" s="44">
        <v>0</v>
      </c>
      <c r="F470" s="44">
        <v>17</v>
      </c>
      <c r="G470" s="44">
        <v>0</v>
      </c>
      <c r="H470" s="44">
        <v>0</v>
      </c>
      <c r="I470" s="44">
        <v>0</v>
      </c>
      <c r="J470" s="44">
        <v>0</v>
      </c>
      <c r="K470" s="44">
        <v>2</v>
      </c>
      <c r="L470" s="44">
        <v>3</v>
      </c>
      <c r="M470" s="44">
        <v>1</v>
      </c>
      <c r="N470" s="44">
        <v>2019</v>
      </c>
      <c r="O470" s="45">
        <v>466</v>
      </c>
      <c r="Y470" s="16" t="s">
        <v>53</v>
      </c>
      <c r="Z470" s="14">
        <f>_xlfn.IFNA(VLOOKUP($Y470,Raw_data_Bowlers_2021!$A$2:$N$111,Z$2,FALSE),0)</f>
        <v>0</v>
      </c>
      <c r="AA470" s="14">
        <f>_xlfn.IFNA(VLOOKUP($Y470,Raw_data_Bowlers_2021!$A$2:$N$111,AA$2,FALSE),0)</f>
        <v>0</v>
      </c>
      <c r="AB470" s="14">
        <f>_xlfn.IFNA(VLOOKUP($Y470,Raw_data_Bowlers_2021!$A$2:$N$111,AB$2,FALSE),0)</f>
        <v>0</v>
      </c>
      <c r="AC470" s="14">
        <f>_xlfn.IFNA(VLOOKUP($Y470,Raw_data_Bowlers_2021!$A$2:$N$111,AC$2,FALSE),0)</f>
        <v>0</v>
      </c>
      <c r="AD470" s="14">
        <f>_xlfn.IFNA(VLOOKUP($Y470,Raw_data_Bowlers_2021!$A$2:$N$111,AD$2,FALSE),0)</f>
        <v>0</v>
      </c>
      <c r="AE470" s="14">
        <f>_xlfn.IFNA(VLOOKUP($Y470,Raw_data_Bowlers_2021!$A$2:$N$111,AE$2,FALSE),0)</f>
        <v>0</v>
      </c>
      <c r="AF470" s="14">
        <f>_xlfn.IFNA(VLOOKUP($Y470,Raw_data_Bowlers_2021!$A$2:$N$111,AF$2,FALSE),0)</f>
        <v>0</v>
      </c>
      <c r="AG470" s="14">
        <f>_xlfn.IFNA(VLOOKUP($Y470,Raw_data_Bowlers_2021!$A$2:$N$111,AG$2,FALSE),0)</f>
        <v>0</v>
      </c>
      <c r="AH470" s="14">
        <f>_xlfn.IFNA(VLOOKUP($Y470,Raw_data_Bowlers_2021!$A$2:$N$111,AH$2,FALSE),0)</f>
        <v>0</v>
      </c>
      <c r="AI470" s="14">
        <f>_xlfn.IFNA(VLOOKUP($Y470,Raw_data_Bowlers_2021!$A$2:$N$111,AI$2,FALSE),0)</f>
        <v>0</v>
      </c>
      <c r="AJ470" s="14">
        <f>_xlfn.IFNA(VLOOKUP($Y470,Raw_data_Bowlers_2021!$A$2:$N$111,AJ$2,FALSE),0)</f>
        <v>0</v>
      </c>
      <c r="AK470" s="14">
        <f>_xlfn.IFNA(VLOOKUP($Y470,Raw_data_Bowlers_2021!$A$2:$N$111,AK$2,FALSE),0)</f>
        <v>0</v>
      </c>
      <c r="AL470" s="14">
        <f>_xlfn.IFNA(VLOOKUP($Y470,Raw_data_Bowlers_2021!$A$2:$N$111,AL$2,FALSE),0)</f>
        <v>0</v>
      </c>
      <c r="AM470" s="16">
        <v>2019</v>
      </c>
      <c r="AN470" s="14">
        <f t="shared" si="7"/>
        <v>467</v>
      </c>
    </row>
    <row r="471" spans="1:40" x14ac:dyDescent="0.25">
      <c r="A471" s="43" t="s">
        <v>53</v>
      </c>
      <c r="B471" s="44">
        <v>0</v>
      </c>
      <c r="C471" s="44">
        <v>0</v>
      </c>
      <c r="D471" s="44">
        <v>0</v>
      </c>
      <c r="E471" s="44">
        <v>0</v>
      </c>
      <c r="F471" s="44">
        <v>0</v>
      </c>
      <c r="G471" s="44">
        <v>0</v>
      </c>
      <c r="H471" s="44">
        <v>0</v>
      </c>
      <c r="I471" s="44">
        <v>0</v>
      </c>
      <c r="J471" s="44">
        <v>0</v>
      </c>
      <c r="K471" s="44">
        <v>0</v>
      </c>
      <c r="L471" s="44">
        <v>0</v>
      </c>
      <c r="M471" s="44">
        <v>0</v>
      </c>
      <c r="N471" s="44">
        <v>2019</v>
      </c>
      <c r="O471" s="45">
        <v>467</v>
      </c>
      <c r="Y471" s="13" t="s">
        <v>56</v>
      </c>
      <c r="Z471" s="14">
        <f>_xlfn.IFNA(VLOOKUP($Y471,Raw_data_Bowlers_2021!$A$2:$N$111,Z$2,FALSE),0)</f>
        <v>0</v>
      </c>
      <c r="AA471" s="14">
        <f>_xlfn.IFNA(VLOOKUP($Y471,Raw_data_Bowlers_2021!$A$2:$N$111,AA$2,FALSE),0)</f>
        <v>0</v>
      </c>
      <c r="AB471" s="14">
        <f>_xlfn.IFNA(VLOOKUP($Y471,Raw_data_Bowlers_2021!$A$2:$N$111,AB$2,FALSE),0)</f>
        <v>0</v>
      </c>
      <c r="AC471" s="14">
        <f>_xlfn.IFNA(VLOOKUP($Y471,Raw_data_Bowlers_2021!$A$2:$N$111,AC$2,FALSE),0)</f>
        <v>0</v>
      </c>
      <c r="AD471" s="14">
        <f>_xlfn.IFNA(VLOOKUP($Y471,Raw_data_Bowlers_2021!$A$2:$N$111,AD$2,FALSE),0)</f>
        <v>0</v>
      </c>
      <c r="AE471" s="14">
        <f>_xlfn.IFNA(VLOOKUP($Y471,Raw_data_Bowlers_2021!$A$2:$N$111,AE$2,FALSE),0)</f>
        <v>0</v>
      </c>
      <c r="AF471" s="14">
        <f>_xlfn.IFNA(VLOOKUP($Y471,Raw_data_Bowlers_2021!$A$2:$N$111,AF$2,FALSE),0)</f>
        <v>0</v>
      </c>
      <c r="AG471" s="14">
        <f>_xlfn.IFNA(VLOOKUP($Y471,Raw_data_Bowlers_2021!$A$2:$N$111,AG$2,FALSE),0)</f>
        <v>0</v>
      </c>
      <c r="AH471" s="14">
        <f>_xlfn.IFNA(VLOOKUP($Y471,Raw_data_Bowlers_2021!$A$2:$N$111,AH$2,FALSE),0)</f>
        <v>0</v>
      </c>
      <c r="AI471" s="14">
        <f>_xlfn.IFNA(VLOOKUP($Y471,Raw_data_Bowlers_2021!$A$2:$N$111,AI$2,FALSE),0)</f>
        <v>0</v>
      </c>
      <c r="AJ471" s="14">
        <f>_xlfn.IFNA(VLOOKUP($Y471,Raw_data_Bowlers_2021!$A$2:$N$111,AJ$2,FALSE),0)</f>
        <v>0</v>
      </c>
      <c r="AK471" s="14">
        <f>_xlfn.IFNA(VLOOKUP($Y471,Raw_data_Bowlers_2021!$A$2:$N$111,AK$2,FALSE),0)</f>
        <v>0</v>
      </c>
      <c r="AL471" s="14">
        <f>_xlfn.IFNA(VLOOKUP($Y471,Raw_data_Bowlers_2021!$A$2:$N$111,AL$2,FALSE),0)</f>
        <v>0</v>
      </c>
      <c r="AM471" s="13">
        <v>2019</v>
      </c>
      <c r="AN471" s="14">
        <f t="shared" si="7"/>
        <v>468</v>
      </c>
    </row>
    <row r="472" spans="1:40" x14ac:dyDescent="0.25">
      <c r="A472" s="43" t="s">
        <v>56</v>
      </c>
      <c r="B472" s="44">
        <v>9</v>
      </c>
      <c r="C472" s="44">
        <v>33</v>
      </c>
      <c r="D472" s="44">
        <v>286</v>
      </c>
      <c r="E472" s="44">
        <v>4</v>
      </c>
      <c r="F472" s="44">
        <v>8.67</v>
      </c>
      <c r="G472" s="44">
        <v>71.5</v>
      </c>
      <c r="H472" s="44">
        <v>49.5</v>
      </c>
      <c r="I472" s="44">
        <v>0</v>
      </c>
      <c r="J472" s="44">
        <v>0</v>
      </c>
      <c r="K472" s="44">
        <v>19</v>
      </c>
      <c r="L472" s="44">
        <v>13</v>
      </c>
      <c r="M472" s="44">
        <v>54</v>
      </c>
      <c r="N472" s="44">
        <v>2019</v>
      </c>
      <c r="O472" s="45">
        <v>468</v>
      </c>
      <c r="Y472" s="16" t="s">
        <v>57</v>
      </c>
      <c r="Z472" s="14">
        <f>_xlfn.IFNA(VLOOKUP($Y472,Raw_data_Bowlers_2021!$A$2:$N$111,Z$2,FALSE),0)</f>
        <v>8</v>
      </c>
      <c r="AA472" s="14">
        <f>_xlfn.IFNA(VLOOKUP($Y472,Raw_data_Bowlers_2021!$A$2:$N$111,AA$2,FALSE),0)</f>
        <v>30</v>
      </c>
      <c r="AB472" s="14">
        <f>_xlfn.IFNA(VLOOKUP($Y472,Raw_data_Bowlers_2021!$A$2:$N$111,AB$2,FALSE),0)</f>
        <v>224</v>
      </c>
      <c r="AC472" s="14">
        <f>_xlfn.IFNA(VLOOKUP($Y472,Raw_data_Bowlers_2021!$A$2:$N$111,AC$2,FALSE),0)</f>
        <v>13</v>
      </c>
      <c r="AD472" s="14">
        <f>_xlfn.IFNA(VLOOKUP($Y472,Raw_data_Bowlers_2021!$A$2:$N$111,AD$2,FALSE),0)</f>
        <v>7.47</v>
      </c>
      <c r="AE472" s="14">
        <f>_xlfn.IFNA(VLOOKUP($Y472,Raw_data_Bowlers_2021!$A$2:$N$111,AE$2,FALSE),0)</f>
        <v>17.23</v>
      </c>
      <c r="AF472" s="14">
        <f>_xlfn.IFNA(VLOOKUP($Y472,Raw_data_Bowlers_2021!$A$2:$N$111,AF$2,FALSE),0)</f>
        <v>13.85</v>
      </c>
      <c r="AG472" s="14">
        <f>_xlfn.IFNA(VLOOKUP($Y472,Raw_data_Bowlers_2021!$A$2:$N$111,AG$2,FALSE),0)</f>
        <v>0</v>
      </c>
      <c r="AH472" s="14">
        <f>_xlfn.IFNA(VLOOKUP($Y472,Raw_data_Bowlers_2021!$A$2:$N$111,AH$2,FALSE),0)</f>
        <v>0</v>
      </c>
      <c r="AI472" s="14">
        <f>_xlfn.IFNA(VLOOKUP($Y472,Raw_data_Bowlers_2021!$A$2:$N$111,AI$2,FALSE),0)</f>
        <v>43160</v>
      </c>
      <c r="AJ472" s="14">
        <f>_xlfn.IFNA(VLOOKUP($Y472,Raw_data_Bowlers_2021!$A$2:$N$111,AJ$2,FALSE),0)</f>
        <v>24</v>
      </c>
      <c r="AK472" s="14">
        <f>_xlfn.IFNA(VLOOKUP($Y472,Raw_data_Bowlers_2021!$A$2:$N$111,AK$2,FALSE),0)</f>
        <v>6</v>
      </c>
      <c r="AL472" s="14">
        <f>_xlfn.IFNA(VLOOKUP($Y472,Raw_data_Bowlers_2021!$A$2:$N$111,AL$2,FALSE),0)</f>
        <v>77</v>
      </c>
      <c r="AM472" s="16">
        <v>2019</v>
      </c>
      <c r="AN472" s="14">
        <f t="shared" si="7"/>
        <v>469</v>
      </c>
    </row>
    <row r="473" spans="1:40" x14ac:dyDescent="0.25">
      <c r="A473" s="43" t="s">
        <v>57</v>
      </c>
      <c r="B473" s="44">
        <v>5</v>
      </c>
      <c r="C473" s="44">
        <v>17</v>
      </c>
      <c r="D473" s="44">
        <v>183</v>
      </c>
      <c r="E473" s="44">
        <v>2</v>
      </c>
      <c r="F473" s="44">
        <v>10.76</v>
      </c>
      <c r="G473" s="44">
        <v>91.5</v>
      </c>
      <c r="H473" s="44">
        <v>51</v>
      </c>
      <c r="I473" s="44">
        <v>0</v>
      </c>
      <c r="J473" s="44">
        <v>0</v>
      </c>
      <c r="K473" s="44">
        <v>20</v>
      </c>
      <c r="L473" s="44">
        <v>7</v>
      </c>
      <c r="M473" s="44">
        <v>30</v>
      </c>
      <c r="N473" s="44">
        <v>2019</v>
      </c>
      <c r="O473" s="45">
        <v>469</v>
      </c>
      <c r="Y473" s="13" t="s">
        <v>58</v>
      </c>
      <c r="Z473" s="14">
        <f>_xlfn.IFNA(VLOOKUP($Y473,Raw_data_Bowlers_2021!$A$2:$N$111,Z$2,FALSE),0)</f>
        <v>10</v>
      </c>
      <c r="AA473" s="14">
        <f>_xlfn.IFNA(VLOOKUP($Y473,Raw_data_Bowlers_2021!$A$2:$N$111,AA$2,FALSE),0)</f>
        <v>38.299999999999997</v>
      </c>
      <c r="AB473" s="14">
        <f>_xlfn.IFNA(VLOOKUP($Y473,Raw_data_Bowlers_2021!$A$2:$N$111,AB$2,FALSE),0)</f>
        <v>350</v>
      </c>
      <c r="AC473" s="14">
        <f>_xlfn.IFNA(VLOOKUP($Y473,Raw_data_Bowlers_2021!$A$2:$N$111,AC$2,FALSE),0)</f>
        <v>12</v>
      </c>
      <c r="AD473" s="14">
        <f>_xlfn.IFNA(VLOOKUP($Y473,Raw_data_Bowlers_2021!$A$2:$N$111,AD$2,FALSE),0)</f>
        <v>9.09</v>
      </c>
      <c r="AE473" s="14">
        <f>_xlfn.IFNA(VLOOKUP($Y473,Raw_data_Bowlers_2021!$A$2:$N$111,AE$2,FALSE),0)</f>
        <v>29.17</v>
      </c>
      <c r="AF473" s="14">
        <f>_xlfn.IFNA(VLOOKUP($Y473,Raw_data_Bowlers_2021!$A$2:$N$111,AF$2,FALSE),0)</f>
        <v>19.25</v>
      </c>
      <c r="AG473" s="14">
        <f>_xlfn.IFNA(VLOOKUP($Y473,Raw_data_Bowlers_2021!$A$2:$N$111,AG$2,FALSE),0)</f>
        <v>0</v>
      </c>
      <c r="AH473" s="14">
        <f>_xlfn.IFNA(VLOOKUP($Y473,Raw_data_Bowlers_2021!$A$2:$N$111,AH$2,FALSE),0)</f>
        <v>0</v>
      </c>
      <c r="AI473" s="14">
        <f>_xlfn.IFNA(VLOOKUP($Y473,Raw_data_Bowlers_2021!$A$2:$N$111,AI$2,FALSE),0)</f>
        <v>11018</v>
      </c>
      <c r="AJ473" s="14">
        <f>_xlfn.IFNA(VLOOKUP($Y473,Raw_data_Bowlers_2021!$A$2:$N$111,AJ$2,FALSE),0)</f>
        <v>33</v>
      </c>
      <c r="AK473" s="14">
        <f>_xlfn.IFNA(VLOOKUP($Y473,Raw_data_Bowlers_2021!$A$2:$N$111,AK$2,FALSE),0)</f>
        <v>14</v>
      </c>
      <c r="AL473" s="14">
        <f>_xlfn.IFNA(VLOOKUP($Y473,Raw_data_Bowlers_2021!$A$2:$N$111,AL$2,FALSE),0)</f>
        <v>105</v>
      </c>
      <c r="AM473" s="13">
        <v>2019</v>
      </c>
      <c r="AN473" s="14">
        <f t="shared" si="7"/>
        <v>470</v>
      </c>
    </row>
    <row r="474" spans="1:40" x14ac:dyDescent="0.25">
      <c r="A474" s="43" t="s">
        <v>58</v>
      </c>
      <c r="B474" s="44">
        <v>11</v>
      </c>
      <c r="C474" s="44">
        <v>40.200000000000003</v>
      </c>
      <c r="D474" s="44">
        <v>377</v>
      </c>
      <c r="E474" s="44">
        <v>4</v>
      </c>
      <c r="F474" s="44">
        <v>9.35</v>
      </c>
      <c r="G474" s="44">
        <v>94.25</v>
      </c>
      <c r="H474" s="44">
        <v>60.5</v>
      </c>
      <c r="I474" s="44">
        <v>0</v>
      </c>
      <c r="J474" s="44">
        <v>0</v>
      </c>
      <c r="K474" s="44">
        <v>49</v>
      </c>
      <c r="L474" s="44">
        <v>10</v>
      </c>
      <c r="M474" s="44">
        <v>99</v>
      </c>
      <c r="N474" s="44">
        <v>2019</v>
      </c>
      <c r="O474" s="45">
        <v>470</v>
      </c>
      <c r="Y474" s="16" t="s">
        <v>59</v>
      </c>
      <c r="Z474" s="14">
        <f>_xlfn.IFNA(VLOOKUP($Y474,Raw_data_Bowlers_2021!$A$2:$N$111,Z$2,FALSE),0)</f>
        <v>2</v>
      </c>
      <c r="AA474" s="14">
        <f>_xlfn.IFNA(VLOOKUP($Y474,Raw_data_Bowlers_2021!$A$2:$N$111,AA$2,FALSE),0)</f>
        <v>2</v>
      </c>
      <c r="AB474" s="14">
        <f>_xlfn.IFNA(VLOOKUP($Y474,Raw_data_Bowlers_2021!$A$2:$N$111,AB$2,FALSE),0)</f>
        <v>12</v>
      </c>
      <c r="AC474" s="14">
        <f>_xlfn.IFNA(VLOOKUP($Y474,Raw_data_Bowlers_2021!$A$2:$N$111,AC$2,FALSE),0)</f>
        <v>0</v>
      </c>
      <c r="AD474" s="14">
        <f>_xlfn.IFNA(VLOOKUP($Y474,Raw_data_Bowlers_2021!$A$2:$N$111,AD$2,FALSE),0)</f>
        <v>6</v>
      </c>
      <c r="AE474" s="14">
        <f>_xlfn.IFNA(VLOOKUP($Y474,Raw_data_Bowlers_2021!$A$2:$N$111,AE$2,FALSE),0)</f>
        <v>0</v>
      </c>
      <c r="AF474" s="14">
        <f>_xlfn.IFNA(VLOOKUP($Y474,Raw_data_Bowlers_2021!$A$2:$N$111,AF$2,FALSE),0)</f>
        <v>0</v>
      </c>
      <c r="AG474" s="14">
        <f>_xlfn.IFNA(VLOOKUP($Y474,Raw_data_Bowlers_2021!$A$2:$N$111,AG$2,FALSE),0)</f>
        <v>0</v>
      </c>
      <c r="AH474" s="14">
        <f>_xlfn.IFNA(VLOOKUP($Y474,Raw_data_Bowlers_2021!$A$2:$N$111,AH$2,FALSE),0)</f>
        <v>0</v>
      </c>
      <c r="AI474" s="14" t="str">
        <f>_xlfn.IFNA(VLOOKUP($Y474,Raw_data_Bowlers_2021!$A$2:$N$111,AI$2,FALSE),0)</f>
        <v>0/5</v>
      </c>
      <c r="AJ474" s="14">
        <f>_xlfn.IFNA(VLOOKUP($Y474,Raw_data_Bowlers_2021!$A$2:$N$111,AJ$2,FALSE),0)</f>
        <v>1</v>
      </c>
      <c r="AK474" s="14">
        <f>_xlfn.IFNA(VLOOKUP($Y474,Raw_data_Bowlers_2021!$A$2:$N$111,AK$2,FALSE),0)</f>
        <v>0</v>
      </c>
      <c r="AL474" s="14">
        <f>_xlfn.IFNA(VLOOKUP($Y474,Raw_data_Bowlers_2021!$A$2:$N$111,AL$2,FALSE),0)</f>
        <v>5</v>
      </c>
      <c r="AM474" s="16">
        <v>2019</v>
      </c>
      <c r="AN474" s="14">
        <f t="shared" si="7"/>
        <v>471</v>
      </c>
    </row>
    <row r="475" spans="1:40" x14ac:dyDescent="0.25">
      <c r="A475" s="43" t="s">
        <v>59</v>
      </c>
      <c r="B475" s="44">
        <v>6</v>
      </c>
      <c r="C475" s="44">
        <v>8</v>
      </c>
      <c r="D475" s="44">
        <v>72</v>
      </c>
      <c r="E475" s="44">
        <v>3</v>
      </c>
      <c r="F475" s="44">
        <v>9</v>
      </c>
      <c r="G475" s="44">
        <v>24</v>
      </c>
      <c r="H475" s="44">
        <v>16</v>
      </c>
      <c r="I475" s="44">
        <v>0</v>
      </c>
      <c r="J475" s="44">
        <v>0</v>
      </c>
      <c r="K475" s="44">
        <v>6</v>
      </c>
      <c r="L475" s="44">
        <v>3</v>
      </c>
      <c r="M475" s="44">
        <v>15</v>
      </c>
      <c r="N475" s="44">
        <v>2019</v>
      </c>
      <c r="O475" s="45">
        <v>471</v>
      </c>
      <c r="Y475" s="13" t="s">
        <v>377</v>
      </c>
      <c r="Z475" s="14">
        <f>_xlfn.IFNA(VLOOKUP($Y475,Raw_data_Bowlers_2021!$A$2:$N$111,Z$2,FALSE),0)</f>
        <v>0</v>
      </c>
      <c r="AA475" s="14">
        <f>_xlfn.IFNA(VLOOKUP($Y475,Raw_data_Bowlers_2021!$A$2:$N$111,AA$2,FALSE),0)</f>
        <v>0</v>
      </c>
      <c r="AB475" s="14">
        <f>_xlfn.IFNA(VLOOKUP($Y475,Raw_data_Bowlers_2021!$A$2:$N$111,AB$2,FALSE),0)</f>
        <v>0</v>
      </c>
      <c r="AC475" s="14">
        <f>_xlfn.IFNA(VLOOKUP($Y475,Raw_data_Bowlers_2021!$A$2:$N$111,AC$2,FALSE),0)</f>
        <v>0</v>
      </c>
      <c r="AD475" s="14">
        <f>_xlfn.IFNA(VLOOKUP($Y475,Raw_data_Bowlers_2021!$A$2:$N$111,AD$2,FALSE),0)</f>
        <v>0</v>
      </c>
      <c r="AE475" s="14">
        <f>_xlfn.IFNA(VLOOKUP($Y475,Raw_data_Bowlers_2021!$A$2:$N$111,AE$2,FALSE),0)</f>
        <v>0</v>
      </c>
      <c r="AF475" s="14">
        <f>_xlfn.IFNA(VLOOKUP($Y475,Raw_data_Bowlers_2021!$A$2:$N$111,AF$2,FALSE),0)</f>
        <v>0</v>
      </c>
      <c r="AG475" s="14">
        <f>_xlfn.IFNA(VLOOKUP($Y475,Raw_data_Bowlers_2021!$A$2:$N$111,AG$2,FALSE),0)</f>
        <v>0</v>
      </c>
      <c r="AH475" s="14">
        <f>_xlfn.IFNA(VLOOKUP($Y475,Raw_data_Bowlers_2021!$A$2:$N$111,AH$2,FALSE),0)</f>
        <v>0</v>
      </c>
      <c r="AI475" s="14">
        <f>_xlfn.IFNA(VLOOKUP($Y475,Raw_data_Bowlers_2021!$A$2:$N$111,AI$2,FALSE),0)</f>
        <v>0</v>
      </c>
      <c r="AJ475" s="14">
        <f>_xlfn.IFNA(VLOOKUP($Y475,Raw_data_Bowlers_2021!$A$2:$N$111,AJ$2,FALSE),0)</f>
        <v>0</v>
      </c>
      <c r="AK475" s="14">
        <f>_xlfn.IFNA(VLOOKUP($Y475,Raw_data_Bowlers_2021!$A$2:$N$111,AK$2,FALSE),0)</f>
        <v>0</v>
      </c>
      <c r="AL475" s="14">
        <f>_xlfn.IFNA(VLOOKUP($Y475,Raw_data_Bowlers_2021!$A$2:$N$111,AL$2,FALSE),0)</f>
        <v>0</v>
      </c>
      <c r="AM475" s="13">
        <v>2019</v>
      </c>
      <c r="AN475" s="14">
        <f t="shared" si="7"/>
        <v>472</v>
      </c>
    </row>
    <row r="476" spans="1:40" x14ac:dyDescent="0.25">
      <c r="A476" s="43" t="s">
        <v>377</v>
      </c>
      <c r="B476" s="44">
        <v>0</v>
      </c>
      <c r="C476" s="44">
        <v>0</v>
      </c>
      <c r="D476" s="44">
        <v>0</v>
      </c>
      <c r="E476" s="44">
        <v>0</v>
      </c>
      <c r="F476" s="44">
        <v>0</v>
      </c>
      <c r="G476" s="44">
        <v>0</v>
      </c>
      <c r="H476" s="44">
        <v>0</v>
      </c>
      <c r="I476" s="44">
        <v>0</v>
      </c>
      <c r="J476" s="44">
        <v>0</v>
      </c>
      <c r="K476" s="44">
        <v>0</v>
      </c>
      <c r="L476" s="44">
        <v>0</v>
      </c>
      <c r="M476" s="44">
        <v>0</v>
      </c>
      <c r="N476" s="44">
        <v>2019</v>
      </c>
      <c r="O476" s="45">
        <v>472</v>
      </c>
      <c r="Y476" s="16" t="s">
        <v>90</v>
      </c>
      <c r="Z476" s="14">
        <f>_xlfn.IFNA(VLOOKUP($Y476,Raw_data_Bowlers_2021!$A$2:$N$111,Z$2,FALSE),0)</f>
        <v>1</v>
      </c>
      <c r="AA476" s="14">
        <f>_xlfn.IFNA(VLOOKUP($Y476,Raw_data_Bowlers_2021!$A$2:$N$111,AA$2,FALSE),0)</f>
        <v>4</v>
      </c>
      <c r="AB476" s="14">
        <f>_xlfn.IFNA(VLOOKUP($Y476,Raw_data_Bowlers_2021!$A$2:$N$111,AB$2,FALSE),0)</f>
        <v>38</v>
      </c>
      <c r="AC476" s="14">
        <f>_xlfn.IFNA(VLOOKUP($Y476,Raw_data_Bowlers_2021!$A$2:$N$111,AC$2,FALSE),0)</f>
        <v>1</v>
      </c>
      <c r="AD476" s="14">
        <f>_xlfn.IFNA(VLOOKUP($Y476,Raw_data_Bowlers_2021!$A$2:$N$111,AD$2,FALSE),0)</f>
        <v>9.5</v>
      </c>
      <c r="AE476" s="14">
        <f>_xlfn.IFNA(VLOOKUP($Y476,Raw_data_Bowlers_2021!$A$2:$N$111,AE$2,FALSE),0)</f>
        <v>38</v>
      </c>
      <c r="AF476" s="14">
        <f>_xlfn.IFNA(VLOOKUP($Y476,Raw_data_Bowlers_2021!$A$2:$N$111,AF$2,FALSE),0)</f>
        <v>24</v>
      </c>
      <c r="AG476" s="14">
        <f>_xlfn.IFNA(VLOOKUP($Y476,Raw_data_Bowlers_2021!$A$2:$N$111,AG$2,FALSE),0)</f>
        <v>0</v>
      </c>
      <c r="AH476" s="14">
        <f>_xlfn.IFNA(VLOOKUP($Y476,Raw_data_Bowlers_2021!$A$2:$N$111,AH$2,FALSE),0)</f>
        <v>0</v>
      </c>
      <c r="AI476" s="14">
        <f>_xlfn.IFNA(VLOOKUP($Y476,Raw_data_Bowlers_2021!$A$2:$N$111,AI$2,FALSE),0)</f>
        <v>13881</v>
      </c>
      <c r="AJ476" s="14">
        <f>_xlfn.IFNA(VLOOKUP($Y476,Raw_data_Bowlers_2021!$A$2:$N$111,AJ$2,FALSE),0)</f>
        <v>3</v>
      </c>
      <c r="AK476" s="14">
        <f>_xlfn.IFNA(VLOOKUP($Y476,Raw_data_Bowlers_2021!$A$2:$N$111,AK$2,FALSE),0)</f>
        <v>1</v>
      </c>
      <c r="AL476" s="14">
        <f>_xlfn.IFNA(VLOOKUP($Y476,Raw_data_Bowlers_2021!$A$2:$N$111,AL$2,FALSE),0)</f>
        <v>3</v>
      </c>
      <c r="AM476" s="16">
        <v>2019</v>
      </c>
      <c r="AN476" s="14">
        <f t="shared" si="7"/>
        <v>473</v>
      </c>
    </row>
    <row r="477" spans="1:40" x14ac:dyDescent="0.25">
      <c r="A477" s="43" t="s">
        <v>90</v>
      </c>
      <c r="B477" s="44">
        <v>13</v>
      </c>
      <c r="C477" s="44">
        <v>44.3</v>
      </c>
      <c r="D477" s="44">
        <v>399</v>
      </c>
      <c r="E477" s="44">
        <v>10</v>
      </c>
      <c r="F477" s="44">
        <v>8.9700000000000006</v>
      </c>
      <c r="G477" s="44">
        <v>39.9</v>
      </c>
      <c r="H477" s="44">
        <v>26.7</v>
      </c>
      <c r="I477" s="44">
        <v>0</v>
      </c>
      <c r="J477" s="44">
        <v>0</v>
      </c>
      <c r="K477" s="44">
        <v>31</v>
      </c>
      <c r="L477" s="44">
        <v>21</v>
      </c>
      <c r="M477" s="44">
        <v>87</v>
      </c>
      <c r="N477" s="44">
        <v>2019</v>
      </c>
      <c r="O477" s="45">
        <v>473</v>
      </c>
      <c r="Y477" s="13" t="s">
        <v>63</v>
      </c>
      <c r="Z477" s="14">
        <f>_xlfn.IFNA(VLOOKUP($Y477,Raw_data_Bowlers_2021!$A$2:$N$111,Z$2,FALSE),0)</f>
        <v>0</v>
      </c>
      <c r="AA477" s="14">
        <f>_xlfn.IFNA(VLOOKUP($Y477,Raw_data_Bowlers_2021!$A$2:$N$111,AA$2,FALSE),0)</f>
        <v>0</v>
      </c>
      <c r="AB477" s="14">
        <f>_xlfn.IFNA(VLOOKUP($Y477,Raw_data_Bowlers_2021!$A$2:$N$111,AB$2,FALSE),0)</f>
        <v>0</v>
      </c>
      <c r="AC477" s="14">
        <f>_xlfn.IFNA(VLOOKUP($Y477,Raw_data_Bowlers_2021!$A$2:$N$111,AC$2,FALSE),0)</f>
        <v>0</v>
      </c>
      <c r="AD477" s="14">
        <f>_xlfn.IFNA(VLOOKUP($Y477,Raw_data_Bowlers_2021!$A$2:$N$111,AD$2,FALSE),0)</f>
        <v>0</v>
      </c>
      <c r="AE477" s="14">
        <f>_xlfn.IFNA(VLOOKUP($Y477,Raw_data_Bowlers_2021!$A$2:$N$111,AE$2,FALSE),0)</f>
        <v>0</v>
      </c>
      <c r="AF477" s="14">
        <f>_xlfn.IFNA(VLOOKUP($Y477,Raw_data_Bowlers_2021!$A$2:$N$111,AF$2,FALSE),0)</f>
        <v>0</v>
      </c>
      <c r="AG477" s="14">
        <f>_xlfn.IFNA(VLOOKUP($Y477,Raw_data_Bowlers_2021!$A$2:$N$111,AG$2,FALSE),0)</f>
        <v>0</v>
      </c>
      <c r="AH477" s="14">
        <f>_xlfn.IFNA(VLOOKUP($Y477,Raw_data_Bowlers_2021!$A$2:$N$111,AH$2,FALSE),0)</f>
        <v>0</v>
      </c>
      <c r="AI477" s="14">
        <f>_xlfn.IFNA(VLOOKUP($Y477,Raw_data_Bowlers_2021!$A$2:$N$111,AI$2,FALSE),0)</f>
        <v>0</v>
      </c>
      <c r="AJ477" s="14">
        <f>_xlfn.IFNA(VLOOKUP($Y477,Raw_data_Bowlers_2021!$A$2:$N$111,AJ$2,FALSE),0)</f>
        <v>0</v>
      </c>
      <c r="AK477" s="14">
        <f>_xlfn.IFNA(VLOOKUP($Y477,Raw_data_Bowlers_2021!$A$2:$N$111,AK$2,FALSE),0)</f>
        <v>0</v>
      </c>
      <c r="AL477" s="14">
        <f>_xlfn.IFNA(VLOOKUP($Y477,Raw_data_Bowlers_2021!$A$2:$N$111,AL$2,FALSE),0)</f>
        <v>0</v>
      </c>
      <c r="AM477" s="13">
        <v>2019</v>
      </c>
      <c r="AN477" s="14">
        <f t="shared" si="7"/>
        <v>474</v>
      </c>
    </row>
    <row r="478" spans="1:40" x14ac:dyDescent="0.25">
      <c r="A478" s="43" t="s">
        <v>63</v>
      </c>
      <c r="B478" s="44">
        <v>0</v>
      </c>
      <c r="C478" s="44">
        <v>0</v>
      </c>
      <c r="D478" s="44">
        <v>0</v>
      </c>
      <c r="E478" s="44">
        <v>0</v>
      </c>
      <c r="F478" s="44">
        <v>0</v>
      </c>
      <c r="G478" s="44">
        <v>0</v>
      </c>
      <c r="H478" s="44">
        <v>0</v>
      </c>
      <c r="I478" s="44">
        <v>0</v>
      </c>
      <c r="J478" s="44">
        <v>0</v>
      </c>
      <c r="K478" s="44">
        <v>0</v>
      </c>
      <c r="L478" s="44">
        <v>0</v>
      </c>
      <c r="M478" s="44">
        <v>0</v>
      </c>
      <c r="N478" s="44">
        <v>2019</v>
      </c>
      <c r="O478" s="45">
        <v>474</v>
      </c>
      <c r="Y478" s="16" t="s">
        <v>19</v>
      </c>
      <c r="Z478" s="14">
        <f>_xlfn.IFNA(VLOOKUP($Y478,Raw_data_Bowlers_2021!$A$2:$N$111,Z$2,FALSE),0)</f>
        <v>0</v>
      </c>
      <c r="AA478" s="14">
        <f>_xlfn.IFNA(VLOOKUP($Y478,Raw_data_Bowlers_2021!$A$2:$N$111,AA$2,FALSE),0)</f>
        <v>0</v>
      </c>
      <c r="AB478" s="14">
        <f>_xlfn.IFNA(VLOOKUP($Y478,Raw_data_Bowlers_2021!$A$2:$N$111,AB$2,FALSE),0)</f>
        <v>0</v>
      </c>
      <c r="AC478" s="14">
        <f>_xlfn.IFNA(VLOOKUP($Y478,Raw_data_Bowlers_2021!$A$2:$N$111,AC$2,FALSE),0)</f>
        <v>0</v>
      </c>
      <c r="AD478" s="14">
        <f>_xlfn.IFNA(VLOOKUP($Y478,Raw_data_Bowlers_2021!$A$2:$N$111,AD$2,FALSE),0)</f>
        <v>0</v>
      </c>
      <c r="AE478" s="14">
        <f>_xlfn.IFNA(VLOOKUP($Y478,Raw_data_Bowlers_2021!$A$2:$N$111,AE$2,FALSE),0)</f>
        <v>0</v>
      </c>
      <c r="AF478" s="14">
        <f>_xlfn.IFNA(VLOOKUP($Y478,Raw_data_Bowlers_2021!$A$2:$N$111,AF$2,FALSE),0)</f>
        <v>0</v>
      </c>
      <c r="AG478" s="14">
        <f>_xlfn.IFNA(VLOOKUP($Y478,Raw_data_Bowlers_2021!$A$2:$N$111,AG$2,FALSE),0)</f>
        <v>0</v>
      </c>
      <c r="AH478" s="14">
        <f>_xlfn.IFNA(VLOOKUP($Y478,Raw_data_Bowlers_2021!$A$2:$N$111,AH$2,FALSE),0)</f>
        <v>0</v>
      </c>
      <c r="AI478" s="14">
        <f>_xlfn.IFNA(VLOOKUP($Y478,Raw_data_Bowlers_2021!$A$2:$N$111,AI$2,FALSE),0)</f>
        <v>0</v>
      </c>
      <c r="AJ478" s="14">
        <f>_xlfn.IFNA(VLOOKUP($Y478,Raw_data_Bowlers_2021!$A$2:$N$111,AJ$2,FALSE),0)</f>
        <v>0</v>
      </c>
      <c r="AK478" s="14">
        <f>_xlfn.IFNA(VLOOKUP($Y478,Raw_data_Bowlers_2021!$A$2:$N$111,AK$2,FALSE),0)</f>
        <v>0</v>
      </c>
      <c r="AL478" s="14">
        <f>_xlfn.IFNA(VLOOKUP($Y478,Raw_data_Bowlers_2021!$A$2:$N$111,AL$2,FALSE),0)</f>
        <v>0</v>
      </c>
      <c r="AM478" s="16">
        <v>2019</v>
      </c>
      <c r="AN478" s="14">
        <f t="shared" si="7"/>
        <v>475</v>
      </c>
    </row>
    <row r="479" spans="1:40" x14ac:dyDescent="0.25">
      <c r="A479" s="43" t="s">
        <v>19</v>
      </c>
      <c r="B479" s="44">
        <v>0</v>
      </c>
      <c r="C479" s="44">
        <v>0</v>
      </c>
      <c r="D479" s="44">
        <v>0</v>
      </c>
      <c r="E479" s="44">
        <v>0</v>
      </c>
      <c r="F479" s="44">
        <v>0</v>
      </c>
      <c r="G479" s="44">
        <v>0</v>
      </c>
      <c r="H479" s="44">
        <v>0</v>
      </c>
      <c r="I479" s="44">
        <v>0</v>
      </c>
      <c r="J479" s="44">
        <v>0</v>
      </c>
      <c r="K479" s="44">
        <v>0</v>
      </c>
      <c r="L479" s="44">
        <v>0</v>
      </c>
      <c r="M479" s="44">
        <v>0</v>
      </c>
      <c r="N479" s="44">
        <v>2019</v>
      </c>
      <c r="O479" s="45">
        <v>475</v>
      </c>
      <c r="Y479" s="13" t="s">
        <v>64</v>
      </c>
      <c r="Z479" s="14">
        <f>_xlfn.IFNA(VLOOKUP($Y479,Raw_data_Bowlers_2021!$A$2:$N$111,Z$2,FALSE),0)</f>
        <v>1</v>
      </c>
      <c r="AA479" s="14">
        <f>_xlfn.IFNA(VLOOKUP($Y479,Raw_data_Bowlers_2021!$A$2:$N$111,AA$2,FALSE),0)</f>
        <v>2</v>
      </c>
      <c r="AB479" s="14">
        <f>_xlfn.IFNA(VLOOKUP($Y479,Raw_data_Bowlers_2021!$A$2:$N$111,AB$2,FALSE),0)</f>
        <v>15</v>
      </c>
      <c r="AC479" s="14">
        <f>_xlfn.IFNA(VLOOKUP($Y479,Raw_data_Bowlers_2021!$A$2:$N$111,AC$2,FALSE),0)</f>
        <v>0</v>
      </c>
      <c r="AD479" s="14">
        <f>_xlfn.IFNA(VLOOKUP($Y479,Raw_data_Bowlers_2021!$A$2:$N$111,AD$2,FALSE),0)</f>
        <v>7.5</v>
      </c>
      <c r="AE479" s="14">
        <f>_xlfn.IFNA(VLOOKUP($Y479,Raw_data_Bowlers_2021!$A$2:$N$111,AE$2,FALSE),0)</f>
        <v>0</v>
      </c>
      <c r="AF479" s="14">
        <f>_xlfn.IFNA(VLOOKUP($Y479,Raw_data_Bowlers_2021!$A$2:$N$111,AF$2,FALSE),0)</f>
        <v>0</v>
      </c>
      <c r="AG479" s="14">
        <f>_xlfn.IFNA(VLOOKUP($Y479,Raw_data_Bowlers_2021!$A$2:$N$111,AG$2,FALSE),0)</f>
        <v>0</v>
      </c>
      <c r="AH479" s="14">
        <f>_xlfn.IFNA(VLOOKUP($Y479,Raw_data_Bowlers_2021!$A$2:$N$111,AH$2,FALSE),0)</f>
        <v>0</v>
      </c>
      <c r="AI479" s="14" t="str">
        <f>_xlfn.IFNA(VLOOKUP($Y479,Raw_data_Bowlers_2021!$A$2:$N$111,AI$2,FALSE),0)</f>
        <v>0/15</v>
      </c>
      <c r="AJ479" s="14">
        <f>_xlfn.IFNA(VLOOKUP($Y479,Raw_data_Bowlers_2021!$A$2:$N$111,AJ$2,FALSE),0)</f>
        <v>3</v>
      </c>
      <c r="AK479" s="14">
        <f>_xlfn.IFNA(VLOOKUP($Y479,Raw_data_Bowlers_2021!$A$2:$N$111,AK$2,FALSE),0)</f>
        <v>0</v>
      </c>
      <c r="AL479" s="14">
        <f>_xlfn.IFNA(VLOOKUP($Y479,Raw_data_Bowlers_2021!$A$2:$N$111,AL$2,FALSE),0)</f>
        <v>6</v>
      </c>
      <c r="AM479" s="13">
        <v>2019</v>
      </c>
      <c r="AN479" s="14">
        <f t="shared" si="7"/>
        <v>476</v>
      </c>
    </row>
    <row r="480" spans="1:40" x14ac:dyDescent="0.25">
      <c r="A480" s="43" t="s">
        <v>64</v>
      </c>
      <c r="B480" s="44">
        <v>3</v>
      </c>
      <c r="C480" s="44">
        <v>12</v>
      </c>
      <c r="D480" s="44">
        <v>85</v>
      </c>
      <c r="E480" s="44">
        <v>2</v>
      </c>
      <c r="F480" s="44">
        <v>7.08</v>
      </c>
      <c r="G480" s="44">
        <v>42.5</v>
      </c>
      <c r="H480" s="44">
        <v>36</v>
      </c>
      <c r="I480" s="44">
        <v>0</v>
      </c>
      <c r="J480" s="44">
        <v>0</v>
      </c>
      <c r="K480" s="44">
        <v>8</v>
      </c>
      <c r="L480" s="44">
        <v>3</v>
      </c>
      <c r="M480" s="44">
        <v>31</v>
      </c>
      <c r="N480" s="44">
        <v>2019</v>
      </c>
      <c r="O480" s="45">
        <v>476</v>
      </c>
      <c r="Y480" s="16" t="s">
        <v>66</v>
      </c>
      <c r="Z480" s="14">
        <f>_xlfn.IFNA(VLOOKUP($Y480,Raw_data_Bowlers_2021!$A$2:$N$111,Z$2,FALSE),0)</f>
        <v>9</v>
      </c>
      <c r="AA480" s="14">
        <f>_xlfn.IFNA(VLOOKUP($Y480,Raw_data_Bowlers_2021!$A$2:$N$111,AA$2,FALSE),0)</f>
        <v>32.1</v>
      </c>
      <c r="AB480" s="14">
        <f>_xlfn.IFNA(VLOOKUP($Y480,Raw_data_Bowlers_2021!$A$2:$N$111,AB$2,FALSE),0)</f>
        <v>233</v>
      </c>
      <c r="AC480" s="14">
        <f>_xlfn.IFNA(VLOOKUP($Y480,Raw_data_Bowlers_2021!$A$2:$N$111,AC$2,FALSE),0)</f>
        <v>11</v>
      </c>
      <c r="AD480" s="14">
        <f>_xlfn.IFNA(VLOOKUP($Y480,Raw_data_Bowlers_2021!$A$2:$N$111,AD$2,FALSE),0)</f>
        <v>7.24</v>
      </c>
      <c r="AE480" s="14">
        <f>_xlfn.IFNA(VLOOKUP($Y480,Raw_data_Bowlers_2021!$A$2:$N$111,AE$2,FALSE),0)</f>
        <v>21.18</v>
      </c>
      <c r="AF480" s="14">
        <f>_xlfn.IFNA(VLOOKUP($Y480,Raw_data_Bowlers_2021!$A$2:$N$111,AF$2,FALSE),0)</f>
        <v>17.55</v>
      </c>
      <c r="AG480" s="14">
        <f>_xlfn.IFNA(VLOOKUP($Y480,Raw_data_Bowlers_2021!$A$2:$N$111,AG$2,FALSE),0)</f>
        <v>1</v>
      </c>
      <c r="AH480" s="14">
        <f>_xlfn.IFNA(VLOOKUP($Y480,Raw_data_Bowlers_2021!$A$2:$N$111,AH$2,FALSE),0)</f>
        <v>0</v>
      </c>
      <c r="AI480" s="14">
        <f>_xlfn.IFNA(VLOOKUP($Y480,Raw_data_Bowlers_2021!$A$2:$N$111,AI$2,FALSE),0)</f>
        <v>44287</v>
      </c>
      <c r="AJ480" s="14">
        <f>_xlfn.IFNA(VLOOKUP($Y480,Raw_data_Bowlers_2021!$A$2:$N$111,AJ$2,FALSE),0)</f>
        <v>28</v>
      </c>
      <c r="AK480" s="14">
        <f>_xlfn.IFNA(VLOOKUP($Y480,Raw_data_Bowlers_2021!$A$2:$N$111,AK$2,FALSE),0)</f>
        <v>4</v>
      </c>
      <c r="AL480" s="14">
        <f>_xlfn.IFNA(VLOOKUP($Y480,Raw_data_Bowlers_2021!$A$2:$N$111,AL$2,FALSE),0)</f>
        <v>92</v>
      </c>
      <c r="AM480" s="16">
        <v>2019</v>
      </c>
      <c r="AN480" s="14">
        <f t="shared" si="7"/>
        <v>477</v>
      </c>
    </row>
    <row r="481" spans="1:40" x14ac:dyDescent="0.25">
      <c r="A481" s="43" t="s">
        <v>66</v>
      </c>
      <c r="B481" s="44">
        <v>0</v>
      </c>
      <c r="C481" s="44">
        <v>0</v>
      </c>
      <c r="D481" s="44">
        <v>0</v>
      </c>
      <c r="E481" s="44">
        <v>0</v>
      </c>
      <c r="F481" s="44">
        <v>0</v>
      </c>
      <c r="G481" s="44">
        <v>0</v>
      </c>
      <c r="H481" s="44">
        <v>0</v>
      </c>
      <c r="I481" s="44">
        <v>0</v>
      </c>
      <c r="J481" s="44">
        <v>0</v>
      </c>
      <c r="K481" s="44">
        <v>0</v>
      </c>
      <c r="L481" s="44">
        <v>0</v>
      </c>
      <c r="M481" s="44">
        <v>0</v>
      </c>
      <c r="N481" s="44">
        <v>2019</v>
      </c>
      <c r="O481" s="45">
        <v>477</v>
      </c>
      <c r="Y481" s="13" t="s">
        <v>67</v>
      </c>
      <c r="Z481" s="14">
        <f>_xlfn.IFNA(VLOOKUP($Y481,Raw_data_Bowlers_2021!$A$2:$N$111,Z$2,FALSE),0)</f>
        <v>0</v>
      </c>
      <c r="AA481" s="14">
        <f>_xlfn.IFNA(VLOOKUP($Y481,Raw_data_Bowlers_2021!$A$2:$N$111,AA$2,FALSE),0)</f>
        <v>0</v>
      </c>
      <c r="AB481" s="14">
        <f>_xlfn.IFNA(VLOOKUP($Y481,Raw_data_Bowlers_2021!$A$2:$N$111,AB$2,FALSE),0)</f>
        <v>0</v>
      </c>
      <c r="AC481" s="14">
        <f>_xlfn.IFNA(VLOOKUP($Y481,Raw_data_Bowlers_2021!$A$2:$N$111,AC$2,FALSE),0)</f>
        <v>0</v>
      </c>
      <c r="AD481" s="14">
        <f>_xlfn.IFNA(VLOOKUP($Y481,Raw_data_Bowlers_2021!$A$2:$N$111,AD$2,FALSE),0)</f>
        <v>0</v>
      </c>
      <c r="AE481" s="14">
        <f>_xlfn.IFNA(VLOOKUP($Y481,Raw_data_Bowlers_2021!$A$2:$N$111,AE$2,FALSE),0)</f>
        <v>0</v>
      </c>
      <c r="AF481" s="14">
        <f>_xlfn.IFNA(VLOOKUP($Y481,Raw_data_Bowlers_2021!$A$2:$N$111,AF$2,FALSE),0)</f>
        <v>0</v>
      </c>
      <c r="AG481" s="14">
        <f>_xlfn.IFNA(VLOOKUP($Y481,Raw_data_Bowlers_2021!$A$2:$N$111,AG$2,FALSE),0)</f>
        <v>0</v>
      </c>
      <c r="AH481" s="14">
        <f>_xlfn.IFNA(VLOOKUP($Y481,Raw_data_Bowlers_2021!$A$2:$N$111,AH$2,FALSE),0)</f>
        <v>0</v>
      </c>
      <c r="AI481" s="14">
        <f>_xlfn.IFNA(VLOOKUP($Y481,Raw_data_Bowlers_2021!$A$2:$N$111,AI$2,FALSE),0)</f>
        <v>0</v>
      </c>
      <c r="AJ481" s="14">
        <f>_xlfn.IFNA(VLOOKUP($Y481,Raw_data_Bowlers_2021!$A$2:$N$111,AJ$2,FALSE),0)</f>
        <v>0</v>
      </c>
      <c r="AK481" s="14">
        <f>_xlfn.IFNA(VLOOKUP($Y481,Raw_data_Bowlers_2021!$A$2:$N$111,AK$2,FALSE),0)</f>
        <v>0</v>
      </c>
      <c r="AL481" s="14">
        <f>_xlfn.IFNA(VLOOKUP($Y481,Raw_data_Bowlers_2021!$A$2:$N$111,AL$2,FALSE),0)</f>
        <v>0</v>
      </c>
      <c r="AM481" s="13">
        <v>2019</v>
      </c>
      <c r="AN481" s="14">
        <f t="shared" si="7"/>
        <v>478</v>
      </c>
    </row>
    <row r="482" spans="1:40" x14ac:dyDescent="0.25">
      <c r="A482" s="43" t="s">
        <v>67</v>
      </c>
      <c r="B482" s="44">
        <v>0</v>
      </c>
      <c r="C482" s="44">
        <v>0</v>
      </c>
      <c r="D482" s="44">
        <v>0</v>
      </c>
      <c r="E482" s="44">
        <v>0</v>
      </c>
      <c r="F482" s="44">
        <v>0</v>
      </c>
      <c r="G482" s="44">
        <v>0</v>
      </c>
      <c r="H482" s="44">
        <v>0</v>
      </c>
      <c r="I482" s="44">
        <v>0</v>
      </c>
      <c r="J482" s="44">
        <v>0</v>
      </c>
      <c r="K482" s="44">
        <v>0</v>
      </c>
      <c r="L482" s="44">
        <v>0</v>
      </c>
      <c r="M482" s="44">
        <v>0</v>
      </c>
      <c r="N482" s="44">
        <v>2019</v>
      </c>
      <c r="O482" s="45">
        <v>478</v>
      </c>
      <c r="Y482" s="16" t="s">
        <v>69</v>
      </c>
      <c r="Z482" s="14">
        <f>_xlfn.IFNA(VLOOKUP($Y482,Raw_data_Bowlers_2021!$A$2:$N$111,Z$2,FALSE),0)</f>
        <v>14</v>
      </c>
      <c r="AA482" s="14">
        <f>_xlfn.IFNA(VLOOKUP($Y482,Raw_data_Bowlers_2021!$A$2:$N$111,AA$2,FALSE),0)</f>
        <v>56</v>
      </c>
      <c r="AB482" s="14">
        <f>_xlfn.IFNA(VLOOKUP($Y482,Raw_data_Bowlers_2021!$A$2:$N$111,AB$2,FALSE),0)</f>
        <v>361</v>
      </c>
      <c r="AC482" s="14">
        <f>_xlfn.IFNA(VLOOKUP($Y482,Raw_data_Bowlers_2021!$A$2:$N$111,AC$2,FALSE),0)</f>
        <v>16</v>
      </c>
      <c r="AD482" s="14">
        <f>_xlfn.IFNA(VLOOKUP($Y482,Raw_data_Bowlers_2021!$A$2:$N$111,AD$2,FALSE),0)</f>
        <v>6.45</v>
      </c>
      <c r="AE482" s="14">
        <f>_xlfn.IFNA(VLOOKUP($Y482,Raw_data_Bowlers_2021!$A$2:$N$111,AE$2,FALSE),0)</f>
        <v>22.56</v>
      </c>
      <c r="AF482" s="14">
        <f>_xlfn.IFNA(VLOOKUP($Y482,Raw_data_Bowlers_2021!$A$2:$N$111,AF$2,FALSE),0)</f>
        <v>21</v>
      </c>
      <c r="AG482" s="14">
        <f>_xlfn.IFNA(VLOOKUP($Y482,Raw_data_Bowlers_2021!$A$2:$N$111,AG$2,FALSE),0)</f>
        <v>1</v>
      </c>
      <c r="AH482" s="14">
        <f>_xlfn.IFNA(VLOOKUP($Y482,Raw_data_Bowlers_2021!$A$2:$N$111,AH$2,FALSE),0)</f>
        <v>0</v>
      </c>
      <c r="AI482" s="14">
        <f>_xlfn.IFNA(VLOOKUP($Y482,Raw_data_Bowlers_2021!$A$2:$N$111,AI$2,FALSE),0)</f>
        <v>44287</v>
      </c>
      <c r="AJ482" s="14">
        <f>_xlfn.IFNA(VLOOKUP($Y482,Raw_data_Bowlers_2021!$A$2:$N$111,AJ$2,FALSE),0)</f>
        <v>18</v>
      </c>
      <c r="AK482" s="14">
        <f>_xlfn.IFNA(VLOOKUP($Y482,Raw_data_Bowlers_2021!$A$2:$N$111,AK$2,FALSE),0)</f>
        <v>15</v>
      </c>
      <c r="AL482" s="14">
        <f>_xlfn.IFNA(VLOOKUP($Y482,Raw_data_Bowlers_2021!$A$2:$N$111,AL$2,FALSE),0)</f>
        <v>131</v>
      </c>
      <c r="AM482" s="16">
        <v>2019</v>
      </c>
      <c r="AN482" s="14">
        <f t="shared" si="7"/>
        <v>479</v>
      </c>
    </row>
    <row r="483" spans="1:40" x14ac:dyDescent="0.25">
      <c r="A483" s="43" t="s">
        <v>69</v>
      </c>
      <c r="B483" s="44">
        <v>12</v>
      </c>
      <c r="C483" s="44">
        <v>44.2</v>
      </c>
      <c r="D483" s="44">
        <v>347</v>
      </c>
      <c r="E483" s="44">
        <v>10</v>
      </c>
      <c r="F483" s="44">
        <v>7.83</v>
      </c>
      <c r="G483" s="44">
        <v>34.700000000000003</v>
      </c>
      <c r="H483" s="44">
        <v>26.6</v>
      </c>
      <c r="I483" s="44">
        <v>0</v>
      </c>
      <c r="J483" s="44">
        <v>0</v>
      </c>
      <c r="K483" s="44">
        <v>27</v>
      </c>
      <c r="L483" s="44">
        <v>13</v>
      </c>
      <c r="M483" s="44">
        <v>96</v>
      </c>
      <c r="N483" s="44">
        <v>2019</v>
      </c>
      <c r="O483" s="45">
        <v>479</v>
      </c>
      <c r="Y483" s="13" t="s">
        <v>418</v>
      </c>
      <c r="Z483" s="14">
        <f>_xlfn.IFNA(VLOOKUP($Y483,Raw_data_Bowlers_2021!$A$2:$N$111,Z$2,FALSE),0)</f>
        <v>0</v>
      </c>
      <c r="AA483" s="14">
        <f>_xlfn.IFNA(VLOOKUP($Y483,Raw_data_Bowlers_2021!$A$2:$N$111,AA$2,FALSE),0)</f>
        <v>0</v>
      </c>
      <c r="AB483" s="14">
        <f>_xlfn.IFNA(VLOOKUP($Y483,Raw_data_Bowlers_2021!$A$2:$N$111,AB$2,FALSE),0)</f>
        <v>0</v>
      </c>
      <c r="AC483" s="14">
        <f>_xlfn.IFNA(VLOOKUP($Y483,Raw_data_Bowlers_2021!$A$2:$N$111,AC$2,FALSE),0)</f>
        <v>0</v>
      </c>
      <c r="AD483" s="14">
        <f>_xlfn.IFNA(VLOOKUP($Y483,Raw_data_Bowlers_2021!$A$2:$N$111,AD$2,FALSE),0)</f>
        <v>0</v>
      </c>
      <c r="AE483" s="14">
        <f>_xlfn.IFNA(VLOOKUP($Y483,Raw_data_Bowlers_2021!$A$2:$N$111,AE$2,FALSE),0)</f>
        <v>0</v>
      </c>
      <c r="AF483" s="14">
        <f>_xlfn.IFNA(VLOOKUP($Y483,Raw_data_Bowlers_2021!$A$2:$N$111,AF$2,FALSE),0)</f>
        <v>0</v>
      </c>
      <c r="AG483" s="14">
        <f>_xlfn.IFNA(VLOOKUP($Y483,Raw_data_Bowlers_2021!$A$2:$N$111,AG$2,FALSE),0)</f>
        <v>0</v>
      </c>
      <c r="AH483" s="14">
        <f>_xlfn.IFNA(VLOOKUP($Y483,Raw_data_Bowlers_2021!$A$2:$N$111,AH$2,FALSE),0)</f>
        <v>0</v>
      </c>
      <c r="AI483" s="14">
        <f>_xlfn.IFNA(VLOOKUP($Y483,Raw_data_Bowlers_2021!$A$2:$N$111,AI$2,FALSE),0)</f>
        <v>0</v>
      </c>
      <c r="AJ483" s="14">
        <f>_xlfn.IFNA(VLOOKUP($Y483,Raw_data_Bowlers_2021!$A$2:$N$111,AJ$2,FALSE),0)</f>
        <v>0</v>
      </c>
      <c r="AK483" s="14">
        <f>_xlfn.IFNA(VLOOKUP($Y483,Raw_data_Bowlers_2021!$A$2:$N$111,AK$2,FALSE),0)</f>
        <v>0</v>
      </c>
      <c r="AL483" s="14">
        <f>_xlfn.IFNA(VLOOKUP($Y483,Raw_data_Bowlers_2021!$A$2:$N$111,AL$2,FALSE),0)</f>
        <v>0</v>
      </c>
      <c r="AM483" s="13">
        <v>2019</v>
      </c>
      <c r="AN483" s="14">
        <f t="shared" si="7"/>
        <v>480</v>
      </c>
    </row>
    <row r="484" spans="1:40" x14ac:dyDescent="0.25">
      <c r="A484" s="43" t="s">
        <v>418</v>
      </c>
      <c r="B484" s="44">
        <v>0</v>
      </c>
      <c r="C484" s="44">
        <v>0</v>
      </c>
      <c r="D484" s="44">
        <v>0</v>
      </c>
      <c r="E484" s="44">
        <v>0</v>
      </c>
      <c r="F484" s="44">
        <v>0</v>
      </c>
      <c r="G484" s="44">
        <v>0</v>
      </c>
      <c r="H484" s="44">
        <v>0</v>
      </c>
      <c r="I484" s="44">
        <v>0</v>
      </c>
      <c r="J484" s="44">
        <v>0</v>
      </c>
      <c r="K484" s="44">
        <v>0</v>
      </c>
      <c r="L484" s="44">
        <v>0</v>
      </c>
      <c r="M484" s="44">
        <v>0</v>
      </c>
      <c r="N484" s="44">
        <v>2019</v>
      </c>
      <c r="O484" s="45">
        <v>480</v>
      </c>
      <c r="Y484" s="16" t="s">
        <v>419</v>
      </c>
      <c r="Z484" s="14">
        <f>_xlfn.IFNA(VLOOKUP($Y484,Raw_data_Bowlers_2021!$A$2:$N$111,Z$2,FALSE),0)</f>
        <v>0</v>
      </c>
      <c r="AA484" s="14">
        <f>_xlfn.IFNA(VLOOKUP($Y484,Raw_data_Bowlers_2021!$A$2:$N$111,AA$2,FALSE),0)</f>
        <v>0</v>
      </c>
      <c r="AB484" s="14">
        <f>_xlfn.IFNA(VLOOKUP($Y484,Raw_data_Bowlers_2021!$A$2:$N$111,AB$2,FALSE),0)</f>
        <v>0</v>
      </c>
      <c r="AC484" s="14">
        <f>_xlfn.IFNA(VLOOKUP($Y484,Raw_data_Bowlers_2021!$A$2:$N$111,AC$2,FALSE),0)</f>
        <v>0</v>
      </c>
      <c r="AD484" s="14">
        <f>_xlfn.IFNA(VLOOKUP($Y484,Raw_data_Bowlers_2021!$A$2:$N$111,AD$2,FALSE),0)</f>
        <v>0</v>
      </c>
      <c r="AE484" s="14">
        <f>_xlfn.IFNA(VLOOKUP($Y484,Raw_data_Bowlers_2021!$A$2:$N$111,AE$2,FALSE),0)</f>
        <v>0</v>
      </c>
      <c r="AF484" s="14">
        <f>_xlfn.IFNA(VLOOKUP($Y484,Raw_data_Bowlers_2021!$A$2:$N$111,AF$2,FALSE),0)</f>
        <v>0</v>
      </c>
      <c r="AG484" s="14">
        <f>_xlfn.IFNA(VLOOKUP($Y484,Raw_data_Bowlers_2021!$A$2:$N$111,AG$2,FALSE),0)</f>
        <v>0</v>
      </c>
      <c r="AH484" s="14">
        <f>_xlfn.IFNA(VLOOKUP($Y484,Raw_data_Bowlers_2021!$A$2:$N$111,AH$2,FALSE),0)</f>
        <v>0</v>
      </c>
      <c r="AI484" s="14">
        <f>_xlfn.IFNA(VLOOKUP($Y484,Raw_data_Bowlers_2021!$A$2:$N$111,AI$2,FALSE),0)</f>
        <v>0</v>
      </c>
      <c r="AJ484" s="14">
        <f>_xlfn.IFNA(VLOOKUP($Y484,Raw_data_Bowlers_2021!$A$2:$N$111,AJ$2,FALSE),0)</f>
        <v>0</v>
      </c>
      <c r="AK484" s="14">
        <f>_xlfn.IFNA(VLOOKUP($Y484,Raw_data_Bowlers_2021!$A$2:$N$111,AK$2,FALSE),0)</f>
        <v>0</v>
      </c>
      <c r="AL484" s="14">
        <f>_xlfn.IFNA(VLOOKUP($Y484,Raw_data_Bowlers_2021!$A$2:$N$111,AL$2,FALSE),0)</f>
        <v>0</v>
      </c>
      <c r="AM484" s="16">
        <v>2019</v>
      </c>
      <c r="AN484" s="14">
        <f t="shared" si="7"/>
        <v>481</v>
      </c>
    </row>
    <row r="485" spans="1:40" x14ac:dyDescent="0.25">
      <c r="A485" s="43" t="s">
        <v>419</v>
      </c>
      <c r="B485" s="44">
        <v>2</v>
      </c>
      <c r="C485" s="44">
        <v>5</v>
      </c>
      <c r="D485" s="44">
        <v>57</v>
      </c>
      <c r="E485" s="44">
        <v>1</v>
      </c>
      <c r="F485" s="44">
        <v>11.4</v>
      </c>
      <c r="G485" s="44">
        <v>57</v>
      </c>
      <c r="H485" s="44">
        <v>30</v>
      </c>
      <c r="I485" s="44">
        <v>0</v>
      </c>
      <c r="J485" s="44">
        <v>0</v>
      </c>
      <c r="K485" s="44">
        <v>6</v>
      </c>
      <c r="L485" s="44">
        <v>2</v>
      </c>
      <c r="M485" s="44">
        <v>8</v>
      </c>
      <c r="N485" s="44">
        <v>2019</v>
      </c>
      <c r="O485" s="45">
        <v>481</v>
      </c>
      <c r="Y485" s="13" t="s">
        <v>73</v>
      </c>
      <c r="Z485" s="14">
        <f>_xlfn.IFNA(VLOOKUP($Y485,Raw_data_Bowlers_2021!$A$2:$N$111,Z$2,FALSE),0)</f>
        <v>4</v>
      </c>
      <c r="AA485" s="14">
        <f>_xlfn.IFNA(VLOOKUP($Y485,Raw_data_Bowlers_2021!$A$2:$N$111,AA$2,FALSE),0)</f>
        <v>14</v>
      </c>
      <c r="AB485" s="14">
        <f>_xlfn.IFNA(VLOOKUP($Y485,Raw_data_Bowlers_2021!$A$2:$N$111,AB$2,FALSE),0)</f>
        <v>131</v>
      </c>
      <c r="AC485" s="14">
        <f>_xlfn.IFNA(VLOOKUP($Y485,Raw_data_Bowlers_2021!$A$2:$N$111,AC$2,FALSE),0)</f>
        <v>4</v>
      </c>
      <c r="AD485" s="14">
        <f>_xlfn.IFNA(VLOOKUP($Y485,Raw_data_Bowlers_2021!$A$2:$N$111,AD$2,FALSE),0)</f>
        <v>9.36</v>
      </c>
      <c r="AE485" s="14">
        <f>_xlfn.IFNA(VLOOKUP($Y485,Raw_data_Bowlers_2021!$A$2:$N$111,AE$2,FALSE),0)</f>
        <v>32.75</v>
      </c>
      <c r="AF485" s="14">
        <f>_xlfn.IFNA(VLOOKUP($Y485,Raw_data_Bowlers_2021!$A$2:$N$111,AF$2,FALSE),0)</f>
        <v>21</v>
      </c>
      <c r="AG485" s="14">
        <f>_xlfn.IFNA(VLOOKUP($Y485,Raw_data_Bowlers_2021!$A$2:$N$111,AG$2,FALSE),0)</f>
        <v>0</v>
      </c>
      <c r="AH485" s="14">
        <f>_xlfn.IFNA(VLOOKUP($Y485,Raw_data_Bowlers_2021!$A$2:$N$111,AH$2,FALSE),0)</f>
        <v>0</v>
      </c>
      <c r="AI485" s="14">
        <f>_xlfn.IFNA(VLOOKUP($Y485,Raw_data_Bowlers_2021!$A$2:$N$111,AI$2,FALSE),0)</f>
        <v>44256</v>
      </c>
      <c r="AJ485" s="14">
        <f>_xlfn.IFNA(VLOOKUP($Y485,Raw_data_Bowlers_2021!$A$2:$N$111,AJ$2,FALSE),0)</f>
        <v>12</v>
      </c>
      <c r="AK485" s="14">
        <f>_xlfn.IFNA(VLOOKUP($Y485,Raw_data_Bowlers_2021!$A$2:$N$111,AK$2,FALSE),0)</f>
        <v>7</v>
      </c>
      <c r="AL485" s="14">
        <f>_xlfn.IFNA(VLOOKUP($Y485,Raw_data_Bowlers_2021!$A$2:$N$111,AL$2,FALSE),0)</f>
        <v>32</v>
      </c>
      <c r="AM485" s="13">
        <v>2019</v>
      </c>
      <c r="AN485" s="14">
        <f t="shared" si="7"/>
        <v>482</v>
      </c>
    </row>
    <row r="486" spans="1:40" x14ac:dyDescent="0.25">
      <c r="A486" s="43" t="s">
        <v>73</v>
      </c>
      <c r="B486" s="44">
        <v>0</v>
      </c>
      <c r="C486" s="44">
        <v>0</v>
      </c>
      <c r="D486" s="44">
        <v>0</v>
      </c>
      <c r="E486" s="44">
        <v>0</v>
      </c>
      <c r="F486" s="44">
        <v>0</v>
      </c>
      <c r="G486" s="44">
        <v>0</v>
      </c>
      <c r="H486" s="44">
        <v>0</v>
      </c>
      <c r="I486" s="44">
        <v>0</v>
      </c>
      <c r="J486" s="44">
        <v>0</v>
      </c>
      <c r="K486" s="44">
        <v>0</v>
      </c>
      <c r="L486" s="44">
        <v>0</v>
      </c>
      <c r="M486" s="44">
        <v>0</v>
      </c>
      <c r="N486" s="44">
        <v>2019</v>
      </c>
      <c r="O486" s="45">
        <v>482</v>
      </c>
      <c r="Y486" s="16" t="s">
        <v>74</v>
      </c>
      <c r="Z486" s="14">
        <f>_xlfn.IFNA(VLOOKUP($Y486,Raw_data_Bowlers_2021!$A$2:$N$111,Z$2,FALSE),0)</f>
        <v>0</v>
      </c>
      <c r="AA486" s="14">
        <f>_xlfn.IFNA(VLOOKUP($Y486,Raw_data_Bowlers_2021!$A$2:$N$111,AA$2,FALSE),0)</f>
        <v>0</v>
      </c>
      <c r="AB486" s="14">
        <f>_xlfn.IFNA(VLOOKUP($Y486,Raw_data_Bowlers_2021!$A$2:$N$111,AB$2,FALSE),0)</f>
        <v>0</v>
      </c>
      <c r="AC486" s="14">
        <f>_xlfn.IFNA(VLOOKUP($Y486,Raw_data_Bowlers_2021!$A$2:$N$111,AC$2,FALSE),0)</f>
        <v>0</v>
      </c>
      <c r="AD486" s="14">
        <f>_xlfn.IFNA(VLOOKUP($Y486,Raw_data_Bowlers_2021!$A$2:$N$111,AD$2,FALSE),0)</f>
        <v>0</v>
      </c>
      <c r="AE486" s="14">
        <f>_xlfn.IFNA(VLOOKUP($Y486,Raw_data_Bowlers_2021!$A$2:$N$111,AE$2,FALSE),0)</f>
        <v>0</v>
      </c>
      <c r="AF486" s="14">
        <f>_xlfn.IFNA(VLOOKUP($Y486,Raw_data_Bowlers_2021!$A$2:$N$111,AF$2,FALSE),0)</f>
        <v>0</v>
      </c>
      <c r="AG486" s="14">
        <f>_xlfn.IFNA(VLOOKUP($Y486,Raw_data_Bowlers_2021!$A$2:$N$111,AG$2,FALSE),0)</f>
        <v>0</v>
      </c>
      <c r="AH486" s="14">
        <f>_xlfn.IFNA(VLOOKUP($Y486,Raw_data_Bowlers_2021!$A$2:$N$111,AH$2,FALSE),0)</f>
        <v>0</v>
      </c>
      <c r="AI486" s="14">
        <f>_xlfn.IFNA(VLOOKUP($Y486,Raw_data_Bowlers_2021!$A$2:$N$111,AI$2,FALSE),0)</f>
        <v>0</v>
      </c>
      <c r="AJ486" s="14">
        <f>_xlfn.IFNA(VLOOKUP($Y486,Raw_data_Bowlers_2021!$A$2:$N$111,AJ$2,FALSE),0)</f>
        <v>0</v>
      </c>
      <c r="AK486" s="14">
        <f>_xlfn.IFNA(VLOOKUP($Y486,Raw_data_Bowlers_2021!$A$2:$N$111,AK$2,FALSE),0)</f>
        <v>0</v>
      </c>
      <c r="AL486" s="14">
        <f>_xlfn.IFNA(VLOOKUP($Y486,Raw_data_Bowlers_2021!$A$2:$N$111,AL$2,FALSE),0)</f>
        <v>0</v>
      </c>
      <c r="AM486" s="16">
        <v>2019</v>
      </c>
      <c r="AN486" s="14">
        <f t="shared" si="7"/>
        <v>483</v>
      </c>
    </row>
    <row r="487" spans="1:40" x14ac:dyDescent="0.25">
      <c r="A487" s="43" t="s">
        <v>74</v>
      </c>
      <c r="B487" s="44">
        <v>0</v>
      </c>
      <c r="C487" s="44">
        <v>0</v>
      </c>
      <c r="D487" s="44">
        <v>0</v>
      </c>
      <c r="E487" s="44">
        <v>0</v>
      </c>
      <c r="F487" s="44">
        <v>0</v>
      </c>
      <c r="G487" s="44">
        <v>0</v>
      </c>
      <c r="H487" s="44">
        <v>0</v>
      </c>
      <c r="I487" s="44">
        <v>0</v>
      </c>
      <c r="J487" s="44">
        <v>0</v>
      </c>
      <c r="K487" s="44">
        <v>0</v>
      </c>
      <c r="L487" s="44">
        <v>0</v>
      </c>
      <c r="M487" s="44">
        <v>0</v>
      </c>
      <c r="N487" s="44">
        <v>2019</v>
      </c>
      <c r="O487" s="45">
        <v>483</v>
      </c>
      <c r="Y487" s="13" t="s">
        <v>75</v>
      </c>
      <c r="Z487" s="14">
        <f>_xlfn.IFNA(VLOOKUP($Y487,Raw_data_Bowlers_2021!$A$2:$N$111,Z$2,FALSE),0)</f>
        <v>0</v>
      </c>
      <c r="AA487" s="14">
        <f>_xlfn.IFNA(VLOOKUP($Y487,Raw_data_Bowlers_2021!$A$2:$N$111,AA$2,FALSE),0)</f>
        <v>0</v>
      </c>
      <c r="AB487" s="14">
        <f>_xlfn.IFNA(VLOOKUP($Y487,Raw_data_Bowlers_2021!$A$2:$N$111,AB$2,FALSE),0)</f>
        <v>0</v>
      </c>
      <c r="AC487" s="14">
        <f>_xlfn.IFNA(VLOOKUP($Y487,Raw_data_Bowlers_2021!$A$2:$N$111,AC$2,FALSE),0)</f>
        <v>0</v>
      </c>
      <c r="AD487" s="14">
        <f>_xlfn.IFNA(VLOOKUP($Y487,Raw_data_Bowlers_2021!$A$2:$N$111,AD$2,FALSE),0)</f>
        <v>0</v>
      </c>
      <c r="AE487" s="14">
        <f>_xlfn.IFNA(VLOOKUP($Y487,Raw_data_Bowlers_2021!$A$2:$N$111,AE$2,FALSE),0)</f>
        <v>0</v>
      </c>
      <c r="AF487" s="14">
        <f>_xlfn.IFNA(VLOOKUP($Y487,Raw_data_Bowlers_2021!$A$2:$N$111,AF$2,FALSE),0)</f>
        <v>0</v>
      </c>
      <c r="AG487" s="14">
        <f>_xlfn.IFNA(VLOOKUP($Y487,Raw_data_Bowlers_2021!$A$2:$N$111,AG$2,FALSE),0)</f>
        <v>0</v>
      </c>
      <c r="AH487" s="14">
        <f>_xlfn.IFNA(VLOOKUP($Y487,Raw_data_Bowlers_2021!$A$2:$N$111,AH$2,FALSE),0)</f>
        <v>0</v>
      </c>
      <c r="AI487" s="14">
        <f>_xlfn.IFNA(VLOOKUP($Y487,Raw_data_Bowlers_2021!$A$2:$N$111,AI$2,FALSE),0)</f>
        <v>0</v>
      </c>
      <c r="AJ487" s="14">
        <f>_xlfn.IFNA(VLOOKUP($Y487,Raw_data_Bowlers_2021!$A$2:$N$111,AJ$2,FALSE),0)</f>
        <v>0</v>
      </c>
      <c r="AK487" s="14">
        <f>_xlfn.IFNA(VLOOKUP($Y487,Raw_data_Bowlers_2021!$A$2:$N$111,AK$2,FALSE),0)</f>
        <v>0</v>
      </c>
      <c r="AL487" s="14">
        <f>_xlfn.IFNA(VLOOKUP($Y487,Raw_data_Bowlers_2021!$A$2:$N$111,AL$2,FALSE),0)</f>
        <v>0</v>
      </c>
      <c r="AM487" s="13">
        <v>2019</v>
      </c>
      <c r="AN487" s="14">
        <f t="shared" si="7"/>
        <v>484</v>
      </c>
    </row>
    <row r="488" spans="1:40" x14ac:dyDescent="0.25">
      <c r="A488" s="43" t="s">
        <v>75</v>
      </c>
      <c r="B488" s="44">
        <v>0</v>
      </c>
      <c r="C488" s="44">
        <v>0</v>
      </c>
      <c r="D488" s="44">
        <v>0</v>
      </c>
      <c r="E488" s="44">
        <v>0</v>
      </c>
      <c r="F488" s="44">
        <v>0</v>
      </c>
      <c r="G488" s="44">
        <v>0</v>
      </c>
      <c r="H488" s="44">
        <v>0</v>
      </c>
      <c r="I488" s="44">
        <v>0</v>
      </c>
      <c r="J488" s="44">
        <v>0</v>
      </c>
      <c r="K488" s="44">
        <v>0</v>
      </c>
      <c r="L488" s="44">
        <v>0</v>
      </c>
      <c r="M488" s="44">
        <v>0</v>
      </c>
      <c r="N488" s="44">
        <v>2019</v>
      </c>
      <c r="O488" s="45">
        <v>484</v>
      </c>
      <c r="Y488" s="16" t="s">
        <v>77</v>
      </c>
      <c r="Z488" s="14">
        <f>_xlfn.IFNA(VLOOKUP($Y488,Raw_data_Bowlers_2021!$A$2:$N$111,Z$2,FALSE),0)</f>
        <v>0</v>
      </c>
      <c r="AA488" s="14">
        <f>_xlfn.IFNA(VLOOKUP($Y488,Raw_data_Bowlers_2021!$A$2:$N$111,AA$2,FALSE),0)</f>
        <v>0</v>
      </c>
      <c r="AB488" s="14">
        <f>_xlfn.IFNA(VLOOKUP($Y488,Raw_data_Bowlers_2021!$A$2:$N$111,AB$2,FALSE),0)</f>
        <v>0</v>
      </c>
      <c r="AC488" s="14">
        <f>_xlfn.IFNA(VLOOKUP($Y488,Raw_data_Bowlers_2021!$A$2:$N$111,AC$2,FALSE),0)</f>
        <v>0</v>
      </c>
      <c r="AD488" s="14">
        <f>_xlfn.IFNA(VLOOKUP($Y488,Raw_data_Bowlers_2021!$A$2:$N$111,AD$2,FALSE),0)</f>
        <v>0</v>
      </c>
      <c r="AE488" s="14">
        <f>_xlfn.IFNA(VLOOKUP($Y488,Raw_data_Bowlers_2021!$A$2:$N$111,AE$2,FALSE),0)</f>
        <v>0</v>
      </c>
      <c r="AF488" s="14">
        <f>_xlfn.IFNA(VLOOKUP($Y488,Raw_data_Bowlers_2021!$A$2:$N$111,AF$2,FALSE),0)</f>
        <v>0</v>
      </c>
      <c r="AG488" s="14">
        <f>_xlfn.IFNA(VLOOKUP($Y488,Raw_data_Bowlers_2021!$A$2:$N$111,AG$2,FALSE),0)</f>
        <v>0</v>
      </c>
      <c r="AH488" s="14">
        <f>_xlfn.IFNA(VLOOKUP($Y488,Raw_data_Bowlers_2021!$A$2:$N$111,AH$2,FALSE),0)</f>
        <v>0</v>
      </c>
      <c r="AI488" s="14">
        <f>_xlfn.IFNA(VLOOKUP($Y488,Raw_data_Bowlers_2021!$A$2:$N$111,AI$2,FALSE),0)</f>
        <v>0</v>
      </c>
      <c r="AJ488" s="14">
        <f>_xlfn.IFNA(VLOOKUP($Y488,Raw_data_Bowlers_2021!$A$2:$N$111,AJ$2,FALSE),0)</f>
        <v>0</v>
      </c>
      <c r="AK488" s="14">
        <f>_xlfn.IFNA(VLOOKUP($Y488,Raw_data_Bowlers_2021!$A$2:$N$111,AK$2,FALSE),0)</f>
        <v>0</v>
      </c>
      <c r="AL488" s="14">
        <f>_xlfn.IFNA(VLOOKUP($Y488,Raw_data_Bowlers_2021!$A$2:$N$111,AL$2,FALSE),0)</f>
        <v>0</v>
      </c>
      <c r="AM488" s="16">
        <v>2019</v>
      </c>
      <c r="AN488" s="14">
        <f t="shared" si="7"/>
        <v>485</v>
      </c>
    </row>
    <row r="489" spans="1:40" x14ac:dyDescent="0.25">
      <c r="A489" s="43" t="s">
        <v>77</v>
      </c>
      <c r="B489" s="44">
        <v>1</v>
      </c>
      <c r="C489" s="44">
        <v>2</v>
      </c>
      <c r="D489" s="44">
        <v>11</v>
      </c>
      <c r="E489" s="44">
        <v>1</v>
      </c>
      <c r="F489" s="44">
        <v>5.5</v>
      </c>
      <c r="G489" s="44">
        <v>11</v>
      </c>
      <c r="H489" s="44">
        <v>12</v>
      </c>
      <c r="I489" s="44">
        <v>0</v>
      </c>
      <c r="J489" s="44">
        <v>0</v>
      </c>
      <c r="K489" s="44">
        <v>0</v>
      </c>
      <c r="L489" s="44">
        <v>0</v>
      </c>
      <c r="M489" s="44">
        <v>4</v>
      </c>
      <c r="N489" s="44">
        <v>2019</v>
      </c>
      <c r="O489" s="45">
        <v>485</v>
      </c>
      <c r="Y489" s="13" t="s">
        <v>421</v>
      </c>
      <c r="Z489" s="14">
        <f>_xlfn.IFNA(VLOOKUP($Y489,Raw_data_Bowlers_2021!$A$2:$N$111,Z$2,FALSE),0)</f>
        <v>0</v>
      </c>
      <c r="AA489" s="14">
        <f>_xlfn.IFNA(VLOOKUP($Y489,Raw_data_Bowlers_2021!$A$2:$N$111,AA$2,FALSE),0)</f>
        <v>0</v>
      </c>
      <c r="AB489" s="14">
        <f>_xlfn.IFNA(VLOOKUP($Y489,Raw_data_Bowlers_2021!$A$2:$N$111,AB$2,FALSE),0)</f>
        <v>0</v>
      </c>
      <c r="AC489" s="14">
        <f>_xlfn.IFNA(VLOOKUP($Y489,Raw_data_Bowlers_2021!$A$2:$N$111,AC$2,FALSE),0)</f>
        <v>0</v>
      </c>
      <c r="AD489" s="14">
        <f>_xlfn.IFNA(VLOOKUP($Y489,Raw_data_Bowlers_2021!$A$2:$N$111,AD$2,FALSE),0)</f>
        <v>0</v>
      </c>
      <c r="AE489" s="14">
        <f>_xlfn.IFNA(VLOOKUP($Y489,Raw_data_Bowlers_2021!$A$2:$N$111,AE$2,FALSE),0)</f>
        <v>0</v>
      </c>
      <c r="AF489" s="14">
        <f>_xlfn.IFNA(VLOOKUP($Y489,Raw_data_Bowlers_2021!$A$2:$N$111,AF$2,FALSE),0)</f>
        <v>0</v>
      </c>
      <c r="AG489" s="14">
        <f>_xlfn.IFNA(VLOOKUP($Y489,Raw_data_Bowlers_2021!$A$2:$N$111,AG$2,FALSE),0)</f>
        <v>0</v>
      </c>
      <c r="AH489" s="14">
        <f>_xlfn.IFNA(VLOOKUP($Y489,Raw_data_Bowlers_2021!$A$2:$N$111,AH$2,FALSE),0)</f>
        <v>0</v>
      </c>
      <c r="AI489" s="14">
        <f>_xlfn.IFNA(VLOOKUP($Y489,Raw_data_Bowlers_2021!$A$2:$N$111,AI$2,FALSE),0)</f>
        <v>0</v>
      </c>
      <c r="AJ489" s="14">
        <f>_xlfn.IFNA(VLOOKUP($Y489,Raw_data_Bowlers_2021!$A$2:$N$111,AJ$2,FALSE),0)</f>
        <v>0</v>
      </c>
      <c r="AK489" s="14">
        <f>_xlfn.IFNA(VLOOKUP($Y489,Raw_data_Bowlers_2021!$A$2:$N$111,AK$2,FALSE),0)</f>
        <v>0</v>
      </c>
      <c r="AL489" s="14">
        <f>_xlfn.IFNA(VLOOKUP($Y489,Raw_data_Bowlers_2021!$A$2:$N$111,AL$2,FALSE),0)</f>
        <v>0</v>
      </c>
      <c r="AM489" s="13">
        <v>2019</v>
      </c>
      <c r="AN489" s="14">
        <f t="shared" si="7"/>
        <v>486</v>
      </c>
    </row>
    <row r="490" spans="1:40" x14ac:dyDescent="0.25">
      <c r="A490" s="43" t="s">
        <v>421</v>
      </c>
      <c r="B490" s="44">
        <v>2</v>
      </c>
      <c r="C490" s="44">
        <v>4</v>
      </c>
      <c r="D490" s="44">
        <v>51</v>
      </c>
      <c r="E490" s="44">
        <v>0</v>
      </c>
      <c r="F490" s="44">
        <v>12.75</v>
      </c>
      <c r="G490" s="44">
        <v>0</v>
      </c>
      <c r="H490" s="44">
        <v>0</v>
      </c>
      <c r="I490" s="44">
        <v>0</v>
      </c>
      <c r="J490" s="44">
        <v>0</v>
      </c>
      <c r="K490" s="44">
        <v>7</v>
      </c>
      <c r="L490" s="44">
        <v>2</v>
      </c>
      <c r="M490" s="44">
        <v>7</v>
      </c>
      <c r="N490" s="44">
        <v>2019</v>
      </c>
      <c r="O490" s="45">
        <v>486</v>
      </c>
      <c r="Y490" s="16" t="s">
        <v>48</v>
      </c>
      <c r="Z490" s="14">
        <f>_xlfn.IFNA(VLOOKUP($Y490,Raw_data_Bowlers_2021!$A$2:$N$111,Z$2,FALSE),0)</f>
        <v>0</v>
      </c>
      <c r="AA490" s="14">
        <f>_xlfn.IFNA(VLOOKUP($Y490,Raw_data_Bowlers_2021!$A$2:$N$111,AA$2,FALSE),0)</f>
        <v>0</v>
      </c>
      <c r="AB490" s="14">
        <f>_xlfn.IFNA(VLOOKUP($Y490,Raw_data_Bowlers_2021!$A$2:$N$111,AB$2,FALSE),0)</f>
        <v>0</v>
      </c>
      <c r="AC490" s="14">
        <f>_xlfn.IFNA(VLOOKUP($Y490,Raw_data_Bowlers_2021!$A$2:$N$111,AC$2,FALSE),0)</f>
        <v>0</v>
      </c>
      <c r="AD490" s="14">
        <f>_xlfn.IFNA(VLOOKUP($Y490,Raw_data_Bowlers_2021!$A$2:$N$111,AD$2,FALSE),0)</f>
        <v>0</v>
      </c>
      <c r="AE490" s="14">
        <f>_xlfn.IFNA(VLOOKUP($Y490,Raw_data_Bowlers_2021!$A$2:$N$111,AE$2,FALSE),0)</f>
        <v>0</v>
      </c>
      <c r="AF490" s="14">
        <f>_xlfn.IFNA(VLOOKUP($Y490,Raw_data_Bowlers_2021!$A$2:$N$111,AF$2,FALSE),0)</f>
        <v>0</v>
      </c>
      <c r="AG490" s="14">
        <f>_xlfn.IFNA(VLOOKUP($Y490,Raw_data_Bowlers_2021!$A$2:$N$111,AG$2,FALSE),0)</f>
        <v>0</v>
      </c>
      <c r="AH490" s="14">
        <f>_xlfn.IFNA(VLOOKUP($Y490,Raw_data_Bowlers_2021!$A$2:$N$111,AH$2,FALSE),0)</f>
        <v>0</v>
      </c>
      <c r="AI490" s="14">
        <f>_xlfn.IFNA(VLOOKUP($Y490,Raw_data_Bowlers_2021!$A$2:$N$111,AI$2,FALSE),0)</f>
        <v>0</v>
      </c>
      <c r="AJ490" s="14">
        <f>_xlfn.IFNA(VLOOKUP($Y490,Raw_data_Bowlers_2021!$A$2:$N$111,AJ$2,FALSE),0)</f>
        <v>0</v>
      </c>
      <c r="AK490" s="14">
        <f>_xlfn.IFNA(VLOOKUP($Y490,Raw_data_Bowlers_2021!$A$2:$N$111,AK$2,FALSE),0)</f>
        <v>0</v>
      </c>
      <c r="AL490" s="14">
        <f>_xlfn.IFNA(VLOOKUP($Y490,Raw_data_Bowlers_2021!$A$2:$N$111,AL$2,FALSE),0)</f>
        <v>0</v>
      </c>
      <c r="AM490" s="16">
        <v>2019</v>
      </c>
      <c r="AN490" s="14">
        <f t="shared" si="7"/>
        <v>487</v>
      </c>
    </row>
    <row r="491" spans="1:40" x14ac:dyDescent="0.25">
      <c r="A491" s="43" t="s">
        <v>48</v>
      </c>
      <c r="B491" s="44">
        <v>1</v>
      </c>
      <c r="C491" s="44">
        <v>2</v>
      </c>
      <c r="D491" s="44">
        <v>27</v>
      </c>
      <c r="E491" s="44">
        <v>1</v>
      </c>
      <c r="F491" s="44">
        <v>13.5</v>
      </c>
      <c r="G491" s="44">
        <v>27</v>
      </c>
      <c r="H491" s="44">
        <v>12</v>
      </c>
      <c r="I491" s="44">
        <v>0</v>
      </c>
      <c r="J491" s="44">
        <v>0</v>
      </c>
      <c r="K491" s="44">
        <v>4</v>
      </c>
      <c r="L491" s="44">
        <v>1</v>
      </c>
      <c r="M491" s="44">
        <v>2</v>
      </c>
      <c r="N491" s="44">
        <v>2019</v>
      </c>
      <c r="O491" s="45">
        <v>487</v>
      </c>
      <c r="Y491" s="13" t="s">
        <v>128</v>
      </c>
      <c r="Z491" s="14">
        <f>_xlfn.IFNA(VLOOKUP($Y491,Raw_data_Bowlers_2021!$A$2:$N$111,Z$2,FALSE),0)</f>
        <v>0</v>
      </c>
      <c r="AA491" s="14">
        <f>_xlfn.IFNA(VLOOKUP($Y491,Raw_data_Bowlers_2021!$A$2:$N$111,AA$2,FALSE),0)</f>
        <v>0</v>
      </c>
      <c r="AB491" s="14">
        <f>_xlfn.IFNA(VLOOKUP($Y491,Raw_data_Bowlers_2021!$A$2:$N$111,AB$2,FALSE),0)</f>
        <v>0</v>
      </c>
      <c r="AC491" s="14">
        <f>_xlfn.IFNA(VLOOKUP($Y491,Raw_data_Bowlers_2021!$A$2:$N$111,AC$2,FALSE),0)</f>
        <v>0</v>
      </c>
      <c r="AD491" s="14">
        <f>_xlfn.IFNA(VLOOKUP($Y491,Raw_data_Bowlers_2021!$A$2:$N$111,AD$2,FALSE),0)</f>
        <v>0</v>
      </c>
      <c r="AE491" s="14">
        <f>_xlfn.IFNA(VLOOKUP($Y491,Raw_data_Bowlers_2021!$A$2:$N$111,AE$2,FALSE),0)</f>
        <v>0</v>
      </c>
      <c r="AF491" s="14">
        <f>_xlfn.IFNA(VLOOKUP($Y491,Raw_data_Bowlers_2021!$A$2:$N$111,AF$2,FALSE),0)</f>
        <v>0</v>
      </c>
      <c r="AG491" s="14">
        <f>_xlfn.IFNA(VLOOKUP($Y491,Raw_data_Bowlers_2021!$A$2:$N$111,AG$2,FALSE),0)</f>
        <v>0</v>
      </c>
      <c r="AH491" s="14">
        <f>_xlfn.IFNA(VLOOKUP($Y491,Raw_data_Bowlers_2021!$A$2:$N$111,AH$2,FALSE),0)</f>
        <v>0</v>
      </c>
      <c r="AI491" s="14">
        <f>_xlfn.IFNA(VLOOKUP($Y491,Raw_data_Bowlers_2021!$A$2:$N$111,AI$2,FALSE),0)</f>
        <v>0</v>
      </c>
      <c r="AJ491" s="14">
        <f>_xlfn.IFNA(VLOOKUP($Y491,Raw_data_Bowlers_2021!$A$2:$N$111,AJ$2,FALSE),0)</f>
        <v>0</v>
      </c>
      <c r="AK491" s="14">
        <f>_xlfn.IFNA(VLOOKUP($Y491,Raw_data_Bowlers_2021!$A$2:$N$111,AK$2,FALSE),0)</f>
        <v>0</v>
      </c>
      <c r="AL491" s="14">
        <f>_xlfn.IFNA(VLOOKUP($Y491,Raw_data_Bowlers_2021!$A$2:$N$111,AL$2,FALSE),0)</f>
        <v>0</v>
      </c>
      <c r="AM491" s="13">
        <v>2019</v>
      </c>
      <c r="AN491" s="14">
        <f t="shared" si="7"/>
        <v>488</v>
      </c>
    </row>
    <row r="492" spans="1:40" x14ac:dyDescent="0.25">
      <c r="A492" s="43" t="s">
        <v>128</v>
      </c>
      <c r="B492" s="44">
        <v>0</v>
      </c>
      <c r="C492" s="44">
        <v>0</v>
      </c>
      <c r="D492" s="44">
        <v>0</v>
      </c>
      <c r="E492" s="44">
        <v>0</v>
      </c>
      <c r="F492" s="44">
        <v>0</v>
      </c>
      <c r="G492" s="44">
        <v>0</v>
      </c>
      <c r="H492" s="44">
        <v>0</v>
      </c>
      <c r="I492" s="44">
        <v>0</v>
      </c>
      <c r="J492" s="44">
        <v>0</v>
      </c>
      <c r="K492" s="44">
        <v>0</v>
      </c>
      <c r="L492" s="44">
        <v>0</v>
      </c>
      <c r="M492" s="44">
        <v>0</v>
      </c>
      <c r="N492" s="44">
        <v>2019</v>
      </c>
      <c r="O492" s="45">
        <v>488</v>
      </c>
      <c r="Y492" s="16" t="s">
        <v>80</v>
      </c>
      <c r="Z492" s="14">
        <f>_xlfn.IFNA(VLOOKUP($Y492,Raw_data_Bowlers_2021!$A$2:$N$111,Z$2,FALSE),0)</f>
        <v>0</v>
      </c>
      <c r="AA492" s="14">
        <f>_xlfn.IFNA(VLOOKUP($Y492,Raw_data_Bowlers_2021!$A$2:$N$111,AA$2,FALSE),0)</f>
        <v>0</v>
      </c>
      <c r="AB492" s="14">
        <f>_xlfn.IFNA(VLOOKUP($Y492,Raw_data_Bowlers_2021!$A$2:$N$111,AB$2,FALSE),0)</f>
        <v>0</v>
      </c>
      <c r="AC492" s="14">
        <f>_xlfn.IFNA(VLOOKUP($Y492,Raw_data_Bowlers_2021!$A$2:$N$111,AC$2,FALSE),0)</f>
        <v>0</v>
      </c>
      <c r="AD492" s="14">
        <f>_xlfn.IFNA(VLOOKUP($Y492,Raw_data_Bowlers_2021!$A$2:$N$111,AD$2,FALSE),0)</f>
        <v>0</v>
      </c>
      <c r="AE492" s="14">
        <f>_xlfn.IFNA(VLOOKUP($Y492,Raw_data_Bowlers_2021!$A$2:$N$111,AE$2,FALSE),0)</f>
        <v>0</v>
      </c>
      <c r="AF492" s="14">
        <f>_xlfn.IFNA(VLOOKUP($Y492,Raw_data_Bowlers_2021!$A$2:$N$111,AF$2,FALSE),0)</f>
        <v>0</v>
      </c>
      <c r="AG492" s="14">
        <f>_xlfn.IFNA(VLOOKUP($Y492,Raw_data_Bowlers_2021!$A$2:$N$111,AG$2,FALSE),0)</f>
        <v>0</v>
      </c>
      <c r="AH492" s="14">
        <f>_xlfn.IFNA(VLOOKUP($Y492,Raw_data_Bowlers_2021!$A$2:$N$111,AH$2,FALSE),0)</f>
        <v>0</v>
      </c>
      <c r="AI492" s="14">
        <f>_xlfn.IFNA(VLOOKUP($Y492,Raw_data_Bowlers_2021!$A$2:$N$111,AI$2,FALSE),0)</f>
        <v>0</v>
      </c>
      <c r="AJ492" s="14">
        <f>_xlfn.IFNA(VLOOKUP($Y492,Raw_data_Bowlers_2021!$A$2:$N$111,AJ$2,FALSE),0)</f>
        <v>0</v>
      </c>
      <c r="AK492" s="14">
        <f>_xlfn.IFNA(VLOOKUP($Y492,Raw_data_Bowlers_2021!$A$2:$N$111,AK$2,FALSE),0)</f>
        <v>0</v>
      </c>
      <c r="AL492" s="14">
        <f>_xlfn.IFNA(VLOOKUP($Y492,Raw_data_Bowlers_2021!$A$2:$N$111,AL$2,FALSE),0)</f>
        <v>0</v>
      </c>
      <c r="AM492" s="16">
        <v>2019</v>
      </c>
      <c r="AN492" s="14">
        <f t="shared" si="7"/>
        <v>489</v>
      </c>
    </row>
    <row r="493" spans="1:40" x14ac:dyDescent="0.25">
      <c r="A493" s="43" t="s">
        <v>80</v>
      </c>
      <c r="B493" s="44">
        <v>16</v>
      </c>
      <c r="C493" s="44">
        <v>42.3</v>
      </c>
      <c r="D493" s="44">
        <v>390</v>
      </c>
      <c r="E493" s="44">
        <v>14</v>
      </c>
      <c r="F493" s="44">
        <v>9.18</v>
      </c>
      <c r="G493" s="44">
        <v>27.86</v>
      </c>
      <c r="H493" s="44">
        <v>18.21</v>
      </c>
      <c r="I493" s="44">
        <v>0</v>
      </c>
      <c r="J493" s="44">
        <v>0</v>
      </c>
      <c r="K493" s="44">
        <v>28</v>
      </c>
      <c r="L493" s="44">
        <v>23</v>
      </c>
      <c r="M493" s="44">
        <v>94</v>
      </c>
      <c r="N493" s="44">
        <v>2019</v>
      </c>
      <c r="O493" s="45">
        <v>489</v>
      </c>
      <c r="Y493" s="13" t="s">
        <v>81</v>
      </c>
      <c r="Z493" s="14">
        <f>_xlfn.IFNA(VLOOKUP($Y493,Raw_data_Bowlers_2021!$A$2:$N$111,Z$2,FALSE),0)</f>
        <v>0</v>
      </c>
      <c r="AA493" s="14">
        <f>_xlfn.IFNA(VLOOKUP($Y493,Raw_data_Bowlers_2021!$A$2:$N$111,AA$2,FALSE),0)</f>
        <v>0</v>
      </c>
      <c r="AB493" s="14">
        <f>_xlfn.IFNA(VLOOKUP($Y493,Raw_data_Bowlers_2021!$A$2:$N$111,AB$2,FALSE),0)</f>
        <v>0</v>
      </c>
      <c r="AC493" s="14">
        <f>_xlfn.IFNA(VLOOKUP($Y493,Raw_data_Bowlers_2021!$A$2:$N$111,AC$2,FALSE),0)</f>
        <v>0</v>
      </c>
      <c r="AD493" s="14">
        <f>_xlfn.IFNA(VLOOKUP($Y493,Raw_data_Bowlers_2021!$A$2:$N$111,AD$2,FALSE),0)</f>
        <v>0</v>
      </c>
      <c r="AE493" s="14">
        <f>_xlfn.IFNA(VLOOKUP($Y493,Raw_data_Bowlers_2021!$A$2:$N$111,AE$2,FALSE),0)</f>
        <v>0</v>
      </c>
      <c r="AF493" s="14">
        <f>_xlfn.IFNA(VLOOKUP($Y493,Raw_data_Bowlers_2021!$A$2:$N$111,AF$2,FALSE),0)</f>
        <v>0</v>
      </c>
      <c r="AG493" s="14">
        <f>_xlfn.IFNA(VLOOKUP($Y493,Raw_data_Bowlers_2021!$A$2:$N$111,AG$2,FALSE),0)</f>
        <v>0</v>
      </c>
      <c r="AH493" s="14">
        <f>_xlfn.IFNA(VLOOKUP($Y493,Raw_data_Bowlers_2021!$A$2:$N$111,AH$2,FALSE),0)</f>
        <v>0</v>
      </c>
      <c r="AI493" s="14">
        <f>_xlfn.IFNA(VLOOKUP($Y493,Raw_data_Bowlers_2021!$A$2:$N$111,AI$2,FALSE),0)</f>
        <v>0</v>
      </c>
      <c r="AJ493" s="14">
        <f>_xlfn.IFNA(VLOOKUP($Y493,Raw_data_Bowlers_2021!$A$2:$N$111,AJ$2,FALSE),0)</f>
        <v>0</v>
      </c>
      <c r="AK493" s="14">
        <f>_xlfn.IFNA(VLOOKUP($Y493,Raw_data_Bowlers_2021!$A$2:$N$111,AK$2,FALSE),0)</f>
        <v>0</v>
      </c>
      <c r="AL493" s="14">
        <f>_xlfn.IFNA(VLOOKUP($Y493,Raw_data_Bowlers_2021!$A$2:$N$111,AL$2,FALSE),0)</f>
        <v>0</v>
      </c>
      <c r="AM493" s="13">
        <v>2019</v>
      </c>
      <c r="AN493" s="14">
        <f t="shared" si="7"/>
        <v>490</v>
      </c>
    </row>
    <row r="494" spans="1:40" x14ac:dyDescent="0.25">
      <c r="A494" s="43" t="s">
        <v>81</v>
      </c>
      <c r="B494" s="44">
        <v>0</v>
      </c>
      <c r="C494" s="44">
        <v>0</v>
      </c>
      <c r="D494" s="44">
        <v>0</v>
      </c>
      <c r="E494" s="44">
        <v>0</v>
      </c>
      <c r="F494" s="44">
        <v>0</v>
      </c>
      <c r="G494" s="44">
        <v>0</v>
      </c>
      <c r="H494" s="44">
        <v>0</v>
      </c>
      <c r="I494" s="44">
        <v>0</v>
      </c>
      <c r="J494" s="44">
        <v>0</v>
      </c>
      <c r="K494" s="44">
        <v>0</v>
      </c>
      <c r="L494" s="44">
        <v>0</v>
      </c>
      <c r="M494" s="44">
        <v>0</v>
      </c>
      <c r="N494" s="44">
        <v>2019</v>
      </c>
      <c r="O494" s="45">
        <v>490</v>
      </c>
      <c r="Y494" s="16" t="s">
        <v>82</v>
      </c>
      <c r="Z494" s="14">
        <f>_xlfn.IFNA(VLOOKUP($Y494,Raw_data_Bowlers_2021!$A$2:$N$111,Z$2,FALSE),0)</f>
        <v>5</v>
      </c>
      <c r="AA494" s="14">
        <f>_xlfn.IFNA(VLOOKUP($Y494,Raw_data_Bowlers_2021!$A$2:$N$111,AA$2,FALSE),0)</f>
        <v>17</v>
      </c>
      <c r="AB494" s="14">
        <f>_xlfn.IFNA(VLOOKUP($Y494,Raw_data_Bowlers_2021!$A$2:$N$111,AB$2,FALSE),0)</f>
        <v>130</v>
      </c>
      <c r="AC494" s="14">
        <f>_xlfn.IFNA(VLOOKUP($Y494,Raw_data_Bowlers_2021!$A$2:$N$111,AC$2,FALSE),0)</f>
        <v>2</v>
      </c>
      <c r="AD494" s="14">
        <f>_xlfn.IFNA(VLOOKUP($Y494,Raw_data_Bowlers_2021!$A$2:$N$111,AD$2,FALSE),0)</f>
        <v>7.65</v>
      </c>
      <c r="AE494" s="14">
        <f>_xlfn.IFNA(VLOOKUP($Y494,Raw_data_Bowlers_2021!$A$2:$N$111,AE$2,FALSE),0)</f>
        <v>65</v>
      </c>
      <c r="AF494" s="14">
        <f>_xlfn.IFNA(VLOOKUP($Y494,Raw_data_Bowlers_2021!$A$2:$N$111,AF$2,FALSE),0)</f>
        <v>51</v>
      </c>
      <c r="AG494" s="14">
        <f>_xlfn.IFNA(VLOOKUP($Y494,Raw_data_Bowlers_2021!$A$2:$N$111,AG$2,FALSE),0)</f>
        <v>0</v>
      </c>
      <c r="AH494" s="14">
        <f>_xlfn.IFNA(VLOOKUP($Y494,Raw_data_Bowlers_2021!$A$2:$N$111,AH$2,FALSE),0)</f>
        <v>0</v>
      </c>
      <c r="AI494" s="14">
        <f>_xlfn.IFNA(VLOOKUP($Y494,Raw_data_Bowlers_2021!$A$2:$N$111,AI$2,FALSE),0)</f>
        <v>45658</v>
      </c>
      <c r="AJ494" s="14">
        <f>_xlfn.IFNA(VLOOKUP($Y494,Raw_data_Bowlers_2021!$A$2:$N$111,AJ$2,FALSE),0)</f>
        <v>10</v>
      </c>
      <c r="AK494" s="14">
        <f>_xlfn.IFNA(VLOOKUP($Y494,Raw_data_Bowlers_2021!$A$2:$N$111,AK$2,FALSE),0)</f>
        <v>6</v>
      </c>
      <c r="AL494" s="14">
        <f>_xlfn.IFNA(VLOOKUP($Y494,Raw_data_Bowlers_2021!$A$2:$N$111,AL$2,FALSE),0)</f>
        <v>44</v>
      </c>
      <c r="AM494" s="16">
        <v>2019</v>
      </c>
      <c r="AN494" s="14">
        <f t="shared" si="7"/>
        <v>491</v>
      </c>
    </row>
    <row r="495" spans="1:40" x14ac:dyDescent="0.25">
      <c r="A495" s="43" t="s">
        <v>82</v>
      </c>
      <c r="B495" s="44">
        <v>2</v>
      </c>
      <c r="C495" s="44">
        <v>7</v>
      </c>
      <c r="D495" s="44">
        <v>50</v>
      </c>
      <c r="E495" s="44">
        <v>1</v>
      </c>
      <c r="F495" s="44">
        <v>7.14</v>
      </c>
      <c r="G495" s="44">
        <v>50</v>
      </c>
      <c r="H495" s="44">
        <v>42</v>
      </c>
      <c r="I495" s="44">
        <v>0</v>
      </c>
      <c r="J495" s="44">
        <v>0</v>
      </c>
      <c r="K495" s="44">
        <v>2</v>
      </c>
      <c r="L495" s="44">
        <v>3</v>
      </c>
      <c r="M495" s="44">
        <v>18</v>
      </c>
      <c r="N495" s="44">
        <v>2019</v>
      </c>
      <c r="O495" s="45">
        <v>491</v>
      </c>
      <c r="Y495" s="13" t="s">
        <v>84</v>
      </c>
      <c r="Z495" s="14">
        <f>_xlfn.IFNA(VLOOKUP($Y495,Raw_data_Bowlers_2021!$A$2:$N$111,Z$2,FALSE),0)</f>
        <v>14</v>
      </c>
      <c r="AA495" s="14">
        <f>_xlfn.IFNA(VLOOKUP($Y495,Raw_data_Bowlers_2021!$A$2:$N$111,AA$2,FALSE),0)</f>
        <v>55</v>
      </c>
      <c r="AB495" s="14">
        <f>_xlfn.IFNA(VLOOKUP($Y495,Raw_data_Bowlers_2021!$A$2:$N$111,AB$2,FALSE),0)</f>
        <v>410</v>
      </c>
      <c r="AC495" s="14">
        <f>_xlfn.IFNA(VLOOKUP($Y495,Raw_data_Bowlers_2021!$A$2:$N$111,AC$2,FALSE),0)</f>
        <v>21</v>
      </c>
      <c r="AD495" s="14">
        <f>_xlfn.IFNA(VLOOKUP($Y495,Raw_data_Bowlers_2021!$A$2:$N$111,AD$2,FALSE),0)</f>
        <v>7.45</v>
      </c>
      <c r="AE495" s="14">
        <f>_xlfn.IFNA(VLOOKUP($Y495,Raw_data_Bowlers_2021!$A$2:$N$111,AE$2,FALSE),0)</f>
        <v>19.52</v>
      </c>
      <c r="AF495" s="14">
        <f>_xlfn.IFNA(VLOOKUP($Y495,Raw_data_Bowlers_2021!$A$2:$N$111,AF$2,FALSE),0)</f>
        <v>15.71</v>
      </c>
      <c r="AG495" s="14">
        <f>_xlfn.IFNA(VLOOKUP($Y495,Raw_data_Bowlers_2021!$A$2:$N$111,AG$2,FALSE),0)</f>
        <v>0</v>
      </c>
      <c r="AH495" s="14">
        <f>_xlfn.IFNA(VLOOKUP($Y495,Raw_data_Bowlers_2021!$A$2:$N$111,AH$2,FALSE),0)</f>
        <v>0</v>
      </c>
      <c r="AI495" s="14">
        <f>_xlfn.IFNA(VLOOKUP($Y495,Raw_data_Bowlers_2021!$A$2:$N$111,AI$2,FALSE),0)</f>
        <v>13210</v>
      </c>
      <c r="AJ495" s="14">
        <f>_xlfn.IFNA(VLOOKUP($Y495,Raw_data_Bowlers_2021!$A$2:$N$111,AJ$2,FALSE),0)</f>
        <v>36</v>
      </c>
      <c r="AK495" s="14">
        <f>_xlfn.IFNA(VLOOKUP($Y495,Raw_data_Bowlers_2021!$A$2:$N$111,AK$2,FALSE),0)</f>
        <v>11</v>
      </c>
      <c r="AL495" s="14">
        <f>_xlfn.IFNA(VLOOKUP($Y495,Raw_data_Bowlers_2021!$A$2:$N$111,AL$2,FALSE),0)</f>
        <v>145</v>
      </c>
      <c r="AM495" s="13">
        <v>2019</v>
      </c>
      <c r="AN495" s="14">
        <f t="shared" si="7"/>
        <v>492</v>
      </c>
    </row>
    <row r="496" spans="1:40" x14ac:dyDescent="0.25">
      <c r="A496" s="43" t="s">
        <v>84</v>
      </c>
      <c r="B496" s="44">
        <v>16</v>
      </c>
      <c r="C496" s="44">
        <v>61.4</v>
      </c>
      <c r="D496" s="44">
        <v>409</v>
      </c>
      <c r="E496" s="44">
        <v>19</v>
      </c>
      <c r="F496" s="44">
        <v>6.63</v>
      </c>
      <c r="G496" s="44">
        <v>21.53</v>
      </c>
      <c r="H496" s="44">
        <v>19.47</v>
      </c>
      <c r="I496" s="44">
        <v>0</v>
      </c>
      <c r="J496" s="44">
        <v>0</v>
      </c>
      <c r="K496" s="44">
        <v>41</v>
      </c>
      <c r="L496" s="44">
        <v>10</v>
      </c>
      <c r="M496" s="44">
        <v>170</v>
      </c>
      <c r="N496" s="44">
        <v>2019</v>
      </c>
      <c r="O496" s="45">
        <v>492</v>
      </c>
      <c r="Y496" s="16" t="s">
        <v>7</v>
      </c>
      <c r="Z496" s="14">
        <f>_xlfn.IFNA(VLOOKUP($Y496,Raw_data_Bowlers_2021!$A$2:$N$111,Z$2,FALSE),0)</f>
        <v>0</v>
      </c>
      <c r="AA496" s="14">
        <f>_xlfn.IFNA(VLOOKUP($Y496,Raw_data_Bowlers_2021!$A$2:$N$111,AA$2,FALSE),0)</f>
        <v>0</v>
      </c>
      <c r="AB496" s="14">
        <f>_xlfn.IFNA(VLOOKUP($Y496,Raw_data_Bowlers_2021!$A$2:$N$111,AB$2,FALSE),0)</f>
        <v>0</v>
      </c>
      <c r="AC496" s="14">
        <f>_xlfn.IFNA(VLOOKUP($Y496,Raw_data_Bowlers_2021!$A$2:$N$111,AC$2,FALSE),0)</f>
        <v>0</v>
      </c>
      <c r="AD496" s="14">
        <f>_xlfn.IFNA(VLOOKUP($Y496,Raw_data_Bowlers_2021!$A$2:$N$111,AD$2,FALSE),0)</f>
        <v>0</v>
      </c>
      <c r="AE496" s="14">
        <f>_xlfn.IFNA(VLOOKUP($Y496,Raw_data_Bowlers_2021!$A$2:$N$111,AE$2,FALSE),0)</f>
        <v>0</v>
      </c>
      <c r="AF496" s="14">
        <f>_xlfn.IFNA(VLOOKUP($Y496,Raw_data_Bowlers_2021!$A$2:$N$111,AF$2,FALSE),0)</f>
        <v>0</v>
      </c>
      <c r="AG496" s="14">
        <f>_xlfn.IFNA(VLOOKUP($Y496,Raw_data_Bowlers_2021!$A$2:$N$111,AG$2,FALSE),0)</f>
        <v>0</v>
      </c>
      <c r="AH496" s="14">
        <f>_xlfn.IFNA(VLOOKUP($Y496,Raw_data_Bowlers_2021!$A$2:$N$111,AH$2,FALSE),0)</f>
        <v>0</v>
      </c>
      <c r="AI496" s="14">
        <f>_xlfn.IFNA(VLOOKUP($Y496,Raw_data_Bowlers_2021!$A$2:$N$111,AI$2,FALSE),0)</f>
        <v>0</v>
      </c>
      <c r="AJ496" s="14">
        <f>_xlfn.IFNA(VLOOKUP($Y496,Raw_data_Bowlers_2021!$A$2:$N$111,AJ$2,FALSE),0)</f>
        <v>0</v>
      </c>
      <c r="AK496" s="14">
        <f>_xlfn.IFNA(VLOOKUP($Y496,Raw_data_Bowlers_2021!$A$2:$N$111,AK$2,FALSE),0)</f>
        <v>0</v>
      </c>
      <c r="AL496" s="14">
        <f>_xlfn.IFNA(VLOOKUP($Y496,Raw_data_Bowlers_2021!$A$2:$N$111,AL$2,FALSE),0)</f>
        <v>0</v>
      </c>
      <c r="AM496" s="16">
        <v>2019</v>
      </c>
      <c r="AN496" s="14">
        <f t="shared" si="7"/>
        <v>493</v>
      </c>
    </row>
    <row r="497" spans="1:40" x14ac:dyDescent="0.25">
      <c r="A497" s="43" t="s">
        <v>7</v>
      </c>
      <c r="B497" s="44">
        <v>5</v>
      </c>
      <c r="C497" s="44">
        <v>19</v>
      </c>
      <c r="D497" s="44">
        <v>165</v>
      </c>
      <c r="E497" s="44">
        <v>5</v>
      </c>
      <c r="F497" s="44">
        <v>8.68</v>
      </c>
      <c r="G497" s="44">
        <v>33</v>
      </c>
      <c r="H497" s="44">
        <v>22.8</v>
      </c>
      <c r="I497" s="44">
        <v>0</v>
      </c>
      <c r="J497" s="44">
        <v>0</v>
      </c>
      <c r="K497" s="44">
        <v>19</v>
      </c>
      <c r="L497" s="44">
        <v>8</v>
      </c>
      <c r="M497" s="44">
        <v>54</v>
      </c>
      <c r="N497" s="44">
        <v>2019</v>
      </c>
      <c r="O497" s="45">
        <v>493</v>
      </c>
      <c r="Y497" s="13" t="s">
        <v>85</v>
      </c>
      <c r="Z497" s="14">
        <f>_xlfn.IFNA(VLOOKUP($Y497,Raw_data_Bowlers_2021!$A$2:$N$111,Z$2,FALSE),0)</f>
        <v>9</v>
      </c>
      <c r="AA497" s="14">
        <f>_xlfn.IFNA(VLOOKUP($Y497,Raw_data_Bowlers_2021!$A$2:$N$111,AA$2,FALSE),0)</f>
        <v>13.1</v>
      </c>
      <c r="AB497" s="14">
        <f>_xlfn.IFNA(VLOOKUP($Y497,Raw_data_Bowlers_2021!$A$2:$N$111,AB$2,FALSE),0)</f>
        <v>95</v>
      </c>
      <c r="AC497" s="14">
        <f>_xlfn.IFNA(VLOOKUP($Y497,Raw_data_Bowlers_2021!$A$2:$N$111,AC$2,FALSE),0)</f>
        <v>5</v>
      </c>
      <c r="AD497" s="14">
        <f>_xlfn.IFNA(VLOOKUP($Y497,Raw_data_Bowlers_2021!$A$2:$N$111,AD$2,FALSE),0)</f>
        <v>7.22</v>
      </c>
      <c r="AE497" s="14">
        <f>_xlfn.IFNA(VLOOKUP($Y497,Raw_data_Bowlers_2021!$A$2:$N$111,AE$2,FALSE),0)</f>
        <v>19</v>
      </c>
      <c r="AF497" s="14">
        <f>_xlfn.IFNA(VLOOKUP($Y497,Raw_data_Bowlers_2021!$A$2:$N$111,AF$2,FALSE),0)</f>
        <v>15.8</v>
      </c>
      <c r="AG497" s="14">
        <f>_xlfn.IFNA(VLOOKUP($Y497,Raw_data_Bowlers_2021!$A$2:$N$111,AG$2,FALSE),0)</f>
        <v>0</v>
      </c>
      <c r="AH497" s="14">
        <f>_xlfn.IFNA(VLOOKUP($Y497,Raw_data_Bowlers_2021!$A$2:$N$111,AH$2,FALSE),0)</f>
        <v>0</v>
      </c>
      <c r="AI497" s="14">
        <f>_xlfn.IFNA(VLOOKUP($Y497,Raw_data_Bowlers_2021!$A$2:$N$111,AI$2,FALSE),0)</f>
        <v>44410</v>
      </c>
      <c r="AJ497" s="14">
        <f>_xlfn.IFNA(VLOOKUP($Y497,Raw_data_Bowlers_2021!$A$2:$N$111,AJ$2,FALSE),0)</f>
        <v>8</v>
      </c>
      <c r="AK497" s="14">
        <f>_xlfn.IFNA(VLOOKUP($Y497,Raw_data_Bowlers_2021!$A$2:$N$111,AK$2,FALSE),0)</f>
        <v>2</v>
      </c>
      <c r="AL497" s="14">
        <f>_xlfn.IFNA(VLOOKUP($Y497,Raw_data_Bowlers_2021!$A$2:$N$111,AL$2,FALSE),0)</f>
        <v>27</v>
      </c>
      <c r="AM497" s="13">
        <v>2019</v>
      </c>
      <c r="AN497" s="14">
        <f t="shared" si="7"/>
        <v>494</v>
      </c>
    </row>
    <row r="498" spans="1:40" x14ac:dyDescent="0.25">
      <c r="A498" s="43" t="s">
        <v>85</v>
      </c>
      <c r="B498" s="44">
        <v>0</v>
      </c>
      <c r="C498" s="44">
        <v>0</v>
      </c>
      <c r="D498" s="44">
        <v>0</v>
      </c>
      <c r="E498" s="44">
        <v>0</v>
      </c>
      <c r="F498" s="44">
        <v>0</v>
      </c>
      <c r="G498" s="44">
        <v>0</v>
      </c>
      <c r="H498" s="44">
        <v>0</v>
      </c>
      <c r="I498" s="44">
        <v>0</v>
      </c>
      <c r="J498" s="44">
        <v>0</v>
      </c>
      <c r="K498" s="44">
        <v>0</v>
      </c>
      <c r="L498" s="44">
        <v>0</v>
      </c>
      <c r="M498" s="44">
        <v>0</v>
      </c>
      <c r="N498" s="44">
        <v>2019</v>
      </c>
      <c r="O498" s="45">
        <v>494</v>
      </c>
      <c r="Y498" s="16" t="s">
        <v>86</v>
      </c>
      <c r="Z498" s="14">
        <f>_xlfn.IFNA(VLOOKUP($Y498,Raw_data_Bowlers_2021!$A$2:$N$111,Z$2,FALSE),0)</f>
        <v>12</v>
      </c>
      <c r="AA498" s="14">
        <f>_xlfn.IFNA(VLOOKUP($Y498,Raw_data_Bowlers_2021!$A$2:$N$111,AA$2,FALSE),0)</f>
        <v>33.1</v>
      </c>
      <c r="AB498" s="14">
        <f>_xlfn.IFNA(VLOOKUP($Y498,Raw_data_Bowlers_2021!$A$2:$N$111,AB$2,FALSE),0)</f>
        <v>265</v>
      </c>
      <c r="AC498" s="14">
        <f>_xlfn.IFNA(VLOOKUP($Y498,Raw_data_Bowlers_2021!$A$2:$N$111,AC$2,FALSE),0)</f>
        <v>5</v>
      </c>
      <c r="AD498" s="14">
        <f>_xlfn.IFNA(VLOOKUP($Y498,Raw_data_Bowlers_2021!$A$2:$N$111,AD$2,FALSE),0)</f>
        <v>7.99</v>
      </c>
      <c r="AE498" s="14">
        <f>_xlfn.IFNA(VLOOKUP($Y498,Raw_data_Bowlers_2021!$A$2:$N$111,AE$2,FALSE),0)</f>
        <v>53</v>
      </c>
      <c r="AF498" s="14">
        <f>_xlfn.IFNA(VLOOKUP($Y498,Raw_data_Bowlers_2021!$A$2:$N$111,AF$2,FALSE),0)</f>
        <v>39.799999999999997</v>
      </c>
      <c r="AG498" s="14">
        <f>_xlfn.IFNA(VLOOKUP($Y498,Raw_data_Bowlers_2021!$A$2:$N$111,AG$2,FALSE),0)</f>
        <v>0</v>
      </c>
      <c r="AH498" s="14">
        <f>_xlfn.IFNA(VLOOKUP($Y498,Raw_data_Bowlers_2021!$A$2:$N$111,AH$2,FALSE),0)</f>
        <v>0</v>
      </c>
      <c r="AI498" s="14">
        <f>_xlfn.IFNA(VLOOKUP($Y498,Raw_data_Bowlers_2021!$A$2:$N$111,AI$2,FALSE),0)</f>
        <v>41275</v>
      </c>
      <c r="AJ498" s="14">
        <f>_xlfn.IFNA(VLOOKUP($Y498,Raw_data_Bowlers_2021!$A$2:$N$111,AJ$2,FALSE),0)</f>
        <v>15</v>
      </c>
      <c r="AK498" s="14">
        <f>_xlfn.IFNA(VLOOKUP($Y498,Raw_data_Bowlers_2021!$A$2:$N$111,AK$2,FALSE),0)</f>
        <v>12</v>
      </c>
      <c r="AL498" s="14">
        <f>_xlfn.IFNA(VLOOKUP($Y498,Raw_data_Bowlers_2021!$A$2:$N$111,AL$2,FALSE),0)</f>
        <v>69</v>
      </c>
      <c r="AM498" s="16">
        <v>2019</v>
      </c>
      <c r="AN498" s="14">
        <f t="shared" si="7"/>
        <v>495</v>
      </c>
    </row>
    <row r="499" spans="1:40" x14ac:dyDescent="0.25">
      <c r="A499" s="43" t="s">
        <v>86</v>
      </c>
      <c r="B499" s="44">
        <v>16</v>
      </c>
      <c r="C499" s="44">
        <v>46</v>
      </c>
      <c r="D499" s="44">
        <v>335</v>
      </c>
      <c r="E499" s="44">
        <v>12</v>
      </c>
      <c r="F499" s="44">
        <v>7.28</v>
      </c>
      <c r="G499" s="44">
        <v>27.92</v>
      </c>
      <c r="H499" s="44">
        <v>23</v>
      </c>
      <c r="I499" s="44">
        <v>0</v>
      </c>
      <c r="J499" s="44">
        <v>0</v>
      </c>
      <c r="K499" s="44">
        <v>24</v>
      </c>
      <c r="L499" s="44">
        <v>12</v>
      </c>
      <c r="M499" s="44">
        <v>94</v>
      </c>
      <c r="N499" s="44">
        <v>2019</v>
      </c>
      <c r="O499" s="45">
        <v>495</v>
      </c>
      <c r="Y499" s="13" t="s">
        <v>135</v>
      </c>
      <c r="Z499" s="14">
        <f>_xlfn.IFNA(VLOOKUP($Y499,Raw_data_Bowlers_2021!$A$2:$N$111,Z$2,FALSE),0)</f>
        <v>1</v>
      </c>
      <c r="AA499" s="14">
        <f>_xlfn.IFNA(VLOOKUP($Y499,Raw_data_Bowlers_2021!$A$2:$N$111,AA$2,FALSE),0)</f>
        <v>3</v>
      </c>
      <c r="AB499" s="14">
        <f>_xlfn.IFNA(VLOOKUP($Y499,Raw_data_Bowlers_2021!$A$2:$N$111,AB$2,FALSE),0)</f>
        <v>26</v>
      </c>
      <c r="AC499" s="14">
        <f>_xlfn.IFNA(VLOOKUP($Y499,Raw_data_Bowlers_2021!$A$2:$N$111,AC$2,FALSE),0)</f>
        <v>0</v>
      </c>
      <c r="AD499" s="14">
        <f>_xlfn.IFNA(VLOOKUP($Y499,Raw_data_Bowlers_2021!$A$2:$N$111,AD$2,FALSE),0)</f>
        <v>8.67</v>
      </c>
      <c r="AE499" s="14">
        <f>_xlfn.IFNA(VLOOKUP($Y499,Raw_data_Bowlers_2021!$A$2:$N$111,AE$2,FALSE),0)</f>
        <v>0</v>
      </c>
      <c r="AF499" s="14">
        <f>_xlfn.IFNA(VLOOKUP($Y499,Raw_data_Bowlers_2021!$A$2:$N$111,AF$2,FALSE),0)</f>
        <v>0</v>
      </c>
      <c r="AG499" s="14">
        <f>_xlfn.IFNA(VLOOKUP($Y499,Raw_data_Bowlers_2021!$A$2:$N$111,AG$2,FALSE),0)</f>
        <v>0</v>
      </c>
      <c r="AH499" s="14">
        <f>_xlfn.IFNA(VLOOKUP($Y499,Raw_data_Bowlers_2021!$A$2:$N$111,AH$2,FALSE),0)</f>
        <v>0</v>
      </c>
      <c r="AI499" s="14" t="str">
        <f>_xlfn.IFNA(VLOOKUP($Y499,Raw_data_Bowlers_2021!$A$2:$N$111,AI$2,FALSE),0)</f>
        <v>0/26</v>
      </c>
      <c r="AJ499" s="14">
        <f>_xlfn.IFNA(VLOOKUP($Y499,Raw_data_Bowlers_2021!$A$2:$N$111,AJ$2,FALSE),0)</f>
        <v>2</v>
      </c>
      <c r="AK499" s="14">
        <f>_xlfn.IFNA(VLOOKUP($Y499,Raw_data_Bowlers_2021!$A$2:$N$111,AK$2,FALSE),0)</f>
        <v>1</v>
      </c>
      <c r="AL499" s="14">
        <f>_xlfn.IFNA(VLOOKUP($Y499,Raw_data_Bowlers_2021!$A$2:$N$111,AL$2,FALSE),0)</f>
        <v>4</v>
      </c>
      <c r="AM499" s="13">
        <v>2019</v>
      </c>
      <c r="AN499" s="14">
        <f t="shared" si="7"/>
        <v>496</v>
      </c>
    </row>
    <row r="500" spans="1:40" x14ac:dyDescent="0.25">
      <c r="A500" s="43" t="s">
        <v>135</v>
      </c>
      <c r="B500" s="44">
        <v>3</v>
      </c>
      <c r="C500" s="44">
        <v>6</v>
      </c>
      <c r="D500" s="44">
        <v>59</v>
      </c>
      <c r="E500" s="44">
        <v>1</v>
      </c>
      <c r="F500" s="44">
        <v>9.83</v>
      </c>
      <c r="G500" s="44">
        <v>59</v>
      </c>
      <c r="H500" s="44">
        <v>36</v>
      </c>
      <c r="I500" s="44">
        <v>0</v>
      </c>
      <c r="J500" s="44">
        <v>0</v>
      </c>
      <c r="K500" s="44">
        <v>6</v>
      </c>
      <c r="L500" s="44">
        <v>3</v>
      </c>
      <c r="M500" s="44">
        <v>11</v>
      </c>
      <c r="N500" s="44">
        <v>2019</v>
      </c>
      <c r="O500" s="45">
        <v>496</v>
      </c>
      <c r="Y500" s="16" t="s">
        <v>384</v>
      </c>
      <c r="Z500" s="14">
        <f>_xlfn.IFNA(VLOOKUP($Y500,Raw_data_Bowlers_2021!$A$2:$N$111,Z$2,FALSE),0)</f>
        <v>0</v>
      </c>
      <c r="AA500" s="14">
        <f>_xlfn.IFNA(VLOOKUP($Y500,Raw_data_Bowlers_2021!$A$2:$N$111,AA$2,FALSE),0)</f>
        <v>0</v>
      </c>
      <c r="AB500" s="14">
        <f>_xlfn.IFNA(VLOOKUP($Y500,Raw_data_Bowlers_2021!$A$2:$N$111,AB$2,FALSE),0)</f>
        <v>0</v>
      </c>
      <c r="AC500" s="14">
        <f>_xlfn.IFNA(VLOOKUP($Y500,Raw_data_Bowlers_2021!$A$2:$N$111,AC$2,FALSE),0)</f>
        <v>0</v>
      </c>
      <c r="AD500" s="14">
        <f>_xlfn.IFNA(VLOOKUP($Y500,Raw_data_Bowlers_2021!$A$2:$N$111,AD$2,FALSE),0)</f>
        <v>0</v>
      </c>
      <c r="AE500" s="14">
        <f>_xlfn.IFNA(VLOOKUP($Y500,Raw_data_Bowlers_2021!$A$2:$N$111,AE$2,FALSE),0)</f>
        <v>0</v>
      </c>
      <c r="AF500" s="14">
        <f>_xlfn.IFNA(VLOOKUP($Y500,Raw_data_Bowlers_2021!$A$2:$N$111,AF$2,FALSE),0)</f>
        <v>0</v>
      </c>
      <c r="AG500" s="14">
        <f>_xlfn.IFNA(VLOOKUP($Y500,Raw_data_Bowlers_2021!$A$2:$N$111,AG$2,FALSE),0)</f>
        <v>0</v>
      </c>
      <c r="AH500" s="14">
        <f>_xlfn.IFNA(VLOOKUP($Y500,Raw_data_Bowlers_2021!$A$2:$N$111,AH$2,FALSE),0)</f>
        <v>0</v>
      </c>
      <c r="AI500" s="14">
        <f>_xlfn.IFNA(VLOOKUP($Y500,Raw_data_Bowlers_2021!$A$2:$N$111,AI$2,FALSE),0)</f>
        <v>0</v>
      </c>
      <c r="AJ500" s="14">
        <f>_xlfn.IFNA(VLOOKUP($Y500,Raw_data_Bowlers_2021!$A$2:$N$111,AJ$2,FALSE),0)</f>
        <v>0</v>
      </c>
      <c r="AK500" s="14">
        <f>_xlfn.IFNA(VLOOKUP($Y500,Raw_data_Bowlers_2021!$A$2:$N$111,AK$2,FALSE),0)</f>
        <v>0</v>
      </c>
      <c r="AL500" s="14">
        <f>_xlfn.IFNA(VLOOKUP($Y500,Raw_data_Bowlers_2021!$A$2:$N$111,AL$2,FALSE),0)</f>
        <v>0</v>
      </c>
      <c r="AM500" s="16">
        <v>2019</v>
      </c>
      <c r="AN500" s="14">
        <f t="shared" si="7"/>
        <v>497</v>
      </c>
    </row>
    <row r="501" spans="1:40" x14ac:dyDescent="0.25">
      <c r="A501" s="43" t="s">
        <v>384</v>
      </c>
      <c r="B501" s="44">
        <v>5</v>
      </c>
      <c r="C501" s="44">
        <v>18</v>
      </c>
      <c r="D501" s="44">
        <v>142</v>
      </c>
      <c r="E501" s="44">
        <v>3</v>
      </c>
      <c r="F501" s="44">
        <v>7.89</v>
      </c>
      <c r="G501" s="44">
        <v>47.33</v>
      </c>
      <c r="H501" s="44">
        <v>36</v>
      </c>
      <c r="I501" s="44">
        <v>0</v>
      </c>
      <c r="J501" s="44">
        <v>0</v>
      </c>
      <c r="K501" s="44">
        <v>12</v>
      </c>
      <c r="L501" s="44">
        <v>6</v>
      </c>
      <c r="M501" s="44">
        <v>45</v>
      </c>
      <c r="N501" s="44">
        <v>2019</v>
      </c>
      <c r="O501" s="45">
        <v>497</v>
      </c>
      <c r="Y501" s="13" t="s">
        <v>423</v>
      </c>
      <c r="Z501" s="14">
        <f>_xlfn.IFNA(VLOOKUP($Y501,Raw_data_Bowlers_2021!$A$2:$N$111,Z$2,FALSE),0)</f>
        <v>0</v>
      </c>
      <c r="AA501" s="14">
        <f>_xlfn.IFNA(VLOOKUP($Y501,Raw_data_Bowlers_2021!$A$2:$N$111,AA$2,FALSE),0)</f>
        <v>0</v>
      </c>
      <c r="AB501" s="14">
        <f>_xlfn.IFNA(VLOOKUP($Y501,Raw_data_Bowlers_2021!$A$2:$N$111,AB$2,FALSE),0)</f>
        <v>0</v>
      </c>
      <c r="AC501" s="14">
        <f>_xlfn.IFNA(VLOOKUP($Y501,Raw_data_Bowlers_2021!$A$2:$N$111,AC$2,FALSE),0)</f>
        <v>0</v>
      </c>
      <c r="AD501" s="14">
        <f>_xlfn.IFNA(VLOOKUP($Y501,Raw_data_Bowlers_2021!$A$2:$N$111,AD$2,FALSE),0)</f>
        <v>0</v>
      </c>
      <c r="AE501" s="14">
        <f>_xlfn.IFNA(VLOOKUP($Y501,Raw_data_Bowlers_2021!$A$2:$N$111,AE$2,FALSE),0)</f>
        <v>0</v>
      </c>
      <c r="AF501" s="14">
        <f>_xlfn.IFNA(VLOOKUP($Y501,Raw_data_Bowlers_2021!$A$2:$N$111,AF$2,FALSE),0)</f>
        <v>0</v>
      </c>
      <c r="AG501" s="14">
        <f>_xlfn.IFNA(VLOOKUP($Y501,Raw_data_Bowlers_2021!$A$2:$N$111,AG$2,FALSE),0)</f>
        <v>0</v>
      </c>
      <c r="AH501" s="14">
        <f>_xlfn.IFNA(VLOOKUP($Y501,Raw_data_Bowlers_2021!$A$2:$N$111,AH$2,FALSE),0)</f>
        <v>0</v>
      </c>
      <c r="AI501" s="14">
        <f>_xlfn.IFNA(VLOOKUP($Y501,Raw_data_Bowlers_2021!$A$2:$N$111,AI$2,FALSE),0)</f>
        <v>0</v>
      </c>
      <c r="AJ501" s="14">
        <f>_xlfn.IFNA(VLOOKUP($Y501,Raw_data_Bowlers_2021!$A$2:$N$111,AJ$2,FALSE),0)</f>
        <v>0</v>
      </c>
      <c r="AK501" s="14">
        <f>_xlfn.IFNA(VLOOKUP($Y501,Raw_data_Bowlers_2021!$A$2:$N$111,AK$2,FALSE),0)</f>
        <v>0</v>
      </c>
      <c r="AL501" s="14">
        <f>_xlfn.IFNA(VLOOKUP($Y501,Raw_data_Bowlers_2021!$A$2:$N$111,AL$2,FALSE),0)</f>
        <v>0</v>
      </c>
      <c r="AM501" s="13">
        <v>2019</v>
      </c>
      <c r="AN501" s="14">
        <f t="shared" si="7"/>
        <v>498</v>
      </c>
    </row>
    <row r="502" spans="1:40" x14ac:dyDescent="0.25">
      <c r="A502" s="43" t="s">
        <v>423</v>
      </c>
      <c r="B502" s="44">
        <v>0</v>
      </c>
      <c r="C502" s="44">
        <v>0</v>
      </c>
      <c r="D502" s="44">
        <v>0</v>
      </c>
      <c r="E502" s="44">
        <v>0</v>
      </c>
      <c r="F502" s="44">
        <v>0</v>
      </c>
      <c r="G502" s="44">
        <v>0</v>
      </c>
      <c r="H502" s="44">
        <v>0</v>
      </c>
      <c r="I502" s="44">
        <v>0</v>
      </c>
      <c r="J502" s="44">
        <v>0</v>
      </c>
      <c r="K502" s="44">
        <v>0</v>
      </c>
      <c r="L502" s="44">
        <v>0</v>
      </c>
      <c r="M502" s="44">
        <v>0</v>
      </c>
      <c r="N502" s="44">
        <v>2019</v>
      </c>
      <c r="O502" s="45">
        <v>498</v>
      </c>
      <c r="Y502" s="16" t="s">
        <v>91</v>
      </c>
      <c r="Z502" s="14">
        <f>_xlfn.IFNA(VLOOKUP($Y502,Raw_data_Bowlers_2021!$A$2:$N$111,Z$2,FALSE),0)</f>
        <v>0</v>
      </c>
      <c r="AA502" s="14">
        <f>_xlfn.IFNA(VLOOKUP($Y502,Raw_data_Bowlers_2021!$A$2:$N$111,AA$2,FALSE),0)</f>
        <v>0</v>
      </c>
      <c r="AB502" s="14">
        <f>_xlfn.IFNA(VLOOKUP($Y502,Raw_data_Bowlers_2021!$A$2:$N$111,AB$2,FALSE),0)</f>
        <v>0</v>
      </c>
      <c r="AC502" s="14">
        <f>_xlfn.IFNA(VLOOKUP($Y502,Raw_data_Bowlers_2021!$A$2:$N$111,AC$2,FALSE),0)</f>
        <v>0</v>
      </c>
      <c r="AD502" s="14">
        <f>_xlfn.IFNA(VLOOKUP($Y502,Raw_data_Bowlers_2021!$A$2:$N$111,AD$2,FALSE),0)</f>
        <v>0</v>
      </c>
      <c r="AE502" s="14">
        <f>_xlfn.IFNA(VLOOKUP($Y502,Raw_data_Bowlers_2021!$A$2:$N$111,AE$2,FALSE),0)</f>
        <v>0</v>
      </c>
      <c r="AF502" s="14">
        <f>_xlfn.IFNA(VLOOKUP($Y502,Raw_data_Bowlers_2021!$A$2:$N$111,AF$2,FALSE),0)</f>
        <v>0</v>
      </c>
      <c r="AG502" s="14">
        <f>_xlfn.IFNA(VLOOKUP($Y502,Raw_data_Bowlers_2021!$A$2:$N$111,AG$2,FALSE),0)</f>
        <v>0</v>
      </c>
      <c r="AH502" s="14">
        <f>_xlfn.IFNA(VLOOKUP($Y502,Raw_data_Bowlers_2021!$A$2:$N$111,AH$2,FALSE),0)</f>
        <v>0</v>
      </c>
      <c r="AI502" s="14">
        <f>_xlfn.IFNA(VLOOKUP($Y502,Raw_data_Bowlers_2021!$A$2:$N$111,AI$2,FALSE),0)</f>
        <v>0</v>
      </c>
      <c r="AJ502" s="14">
        <f>_xlfn.IFNA(VLOOKUP($Y502,Raw_data_Bowlers_2021!$A$2:$N$111,AJ$2,FALSE),0)</f>
        <v>0</v>
      </c>
      <c r="AK502" s="14">
        <f>_xlfn.IFNA(VLOOKUP($Y502,Raw_data_Bowlers_2021!$A$2:$N$111,AK$2,FALSE),0)</f>
        <v>0</v>
      </c>
      <c r="AL502" s="14">
        <f>_xlfn.IFNA(VLOOKUP($Y502,Raw_data_Bowlers_2021!$A$2:$N$111,AL$2,FALSE),0)</f>
        <v>0</v>
      </c>
      <c r="AM502" s="16">
        <v>2019</v>
      </c>
      <c r="AN502" s="14">
        <f t="shared" si="7"/>
        <v>499</v>
      </c>
    </row>
    <row r="503" spans="1:40" x14ac:dyDescent="0.25">
      <c r="A503" s="43" t="s">
        <v>91</v>
      </c>
      <c r="B503" s="44">
        <v>0</v>
      </c>
      <c r="C503" s="44">
        <v>0</v>
      </c>
      <c r="D503" s="44">
        <v>0</v>
      </c>
      <c r="E503" s="44">
        <v>0</v>
      </c>
      <c r="F503" s="44">
        <v>0</v>
      </c>
      <c r="G503" s="44">
        <v>0</v>
      </c>
      <c r="H503" s="44">
        <v>0</v>
      </c>
      <c r="I503" s="44">
        <v>0</v>
      </c>
      <c r="J503" s="44">
        <v>0</v>
      </c>
      <c r="K503" s="44">
        <v>0</v>
      </c>
      <c r="L503" s="44">
        <v>0</v>
      </c>
      <c r="M503" s="44">
        <v>0</v>
      </c>
      <c r="N503" s="44">
        <v>2019</v>
      </c>
      <c r="O503" s="45">
        <v>499</v>
      </c>
      <c r="Y503" s="13" t="s">
        <v>424</v>
      </c>
      <c r="Z503" s="14">
        <f>_xlfn.IFNA(VLOOKUP($Y503,Raw_data_Bowlers_2021!$A$2:$N$111,Z$2,FALSE),0)</f>
        <v>0</v>
      </c>
      <c r="AA503" s="14">
        <f>_xlfn.IFNA(VLOOKUP($Y503,Raw_data_Bowlers_2021!$A$2:$N$111,AA$2,FALSE),0)</f>
        <v>0</v>
      </c>
      <c r="AB503" s="14">
        <f>_xlfn.IFNA(VLOOKUP($Y503,Raw_data_Bowlers_2021!$A$2:$N$111,AB$2,FALSE),0)</f>
        <v>0</v>
      </c>
      <c r="AC503" s="14">
        <f>_xlfn.IFNA(VLOOKUP($Y503,Raw_data_Bowlers_2021!$A$2:$N$111,AC$2,FALSE),0)</f>
        <v>0</v>
      </c>
      <c r="AD503" s="14">
        <f>_xlfn.IFNA(VLOOKUP($Y503,Raw_data_Bowlers_2021!$A$2:$N$111,AD$2,FALSE),0)</f>
        <v>0</v>
      </c>
      <c r="AE503" s="14">
        <f>_xlfn.IFNA(VLOOKUP($Y503,Raw_data_Bowlers_2021!$A$2:$N$111,AE$2,FALSE),0)</f>
        <v>0</v>
      </c>
      <c r="AF503" s="14">
        <f>_xlfn.IFNA(VLOOKUP($Y503,Raw_data_Bowlers_2021!$A$2:$N$111,AF$2,FALSE),0)</f>
        <v>0</v>
      </c>
      <c r="AG503" s="14">
        <f>_xlfn.IFNA(VLOOKUP($Y503,Raw_data_Bowlers_2021!$A$2:$N$111,AG$2,FALSE),0)</f>
        <v>0</v>
      </c>
      <c r="AH503" s="14">
        <f>_xlfn.IFNA(VLOOKUP($Y503,Raw_data_Bowlers_2021!$A$2:$N$111,AH$2,FALSE),0)</f>
        <v>0</v>
      </c>
      <c r="AI503" s="14">
        <f>_xlfn.IFNA(VLOOKUP($Y503,Raw_data_Bowlers_2021!$A$2:$N$111,AI$2,FALSE),0)</f>
        <v>0</v>
      </c>
      <c r="AJ503" s="14">
        <f>_xlfn.IFNA(VLOOKUP($Y503,Raw_data_Bowlers_2021!$A$2:$N$111,AJ$2,FALSE),0)</f>
        <v>0</v>
      </c>
      <c r="AK503" s="14">
        <f>_xlfn.IFNA(VLOOKUP($Y503,Raw_data_Bowlers_2021!$A$2:$N$111,AK$2,FALSE),0)</f>
        <v>0</v>
      </c>
      <c r="AL503" s="14">
        <f>_xlfn.IFNA(VLOOKUP($Y503,Raw_data_Bowlers_2021!$A$2:$N$111,AL$2,FALSE),0)</f>
        <v>0</v>
      </c>
      <c r="AM503" s="13">
        <v>2019</v>
      </c>
      <c r="AN503" s="14">
        <f t="shared" si="7"/>
        <v>500</v>
      </c>
    </row>
    <row r="504" spans="1:40" x14ac:dyDescent="0.25">
      <c r="A504" s="43" t="s">
        <v>424</v>
      </c>
      <c r="B504" s="44">
        <v>1</v>
      </c>
      <c r="C504" s="44">
        <v>4</v>
      </c>
      <c r="D504" s="44">
        <v>42</v>
      </c>
      <c r="E504" s="44">
        <v>0</v>
      </c>
      <c r="F504" s="44">
        <v>10.5</v>
      </c>
      <c r="G504" s="44">
        <v>0</v>
      </c>
      <c r="H504" s="44">
        <v>0</v>
      </c>
      <c r="I504" s="44">
        <v>0</v>
      </c>
      <c r="J504" s="44">
        <v>0</v>
      </c>
      <c r="K504" s="44">
        <v>3</v>
      </c>
      <c r="L504" s="44">
        <v>2</v>
      </c>
      <c r="M504" s="44">
        <v>8</v>
      </c>
      <c r="N504" s="44">
        <v>2019</v>
      </c>
      <c r="O504" s="45">
        <v>500</v>
      </c>
      <c r="Y504" s="16" t="s">
        <v>92</v>
      </c>
      <c r="Z504" s="14">
        <f>_xlfn.IFNA(VLOOKUP($Y504,Raw_data_Bowlers_2021!$A$2:$N$111,Z$2,FALSE),0)</f>
        <v>11</v>
      </c>
      <c r="AA504" s="14">
        <f>_xlfn.IFNA(VLOOKUP($Y504,Raw_data_Bowlers_2021!$A$2:$N$111,AA$2,FALSE),0)</f>
        <v>43</v>
      </c>
      <c r="AB504" s="14">
        <f>_xlfn.IFNA(VLOOKUP($Y504,Raw_data_Bowlers_2021!$A$2:$N$111,AB$2,FALSE),0)</f>
        <v>318</v>
      </c>
      <c r="AC504" s="14">
        <f>_xlfn.IFNA(VLOOKUP($Y504,Raw_data_Bowlers_2021!$A$2:$N$111,AC$2,FALSE),0)</f>
        <v>13</v>
      </c>
      <c r="AD504" s="14">
        <f>_xlfn.IFNA(VLOOKUP($Y504,Raw_data_Bowlers_2021!$A$2:$N$111,AD$2,FALSE),0)</f>
        <v>7.4</v>
      </c>
      <c r="AE504" s="14">
        <f>_xlfn.IFNA(VLOOKUP($Y504,Raw_data_Bowlers_2021!$A$2:$N$111,AE$2,FALSE),0)</f>
        <v>24.46</v>
      </c>
      <c r="AF504" s="14">
        <f>_xlfn.IFNA(VLOOKUP($Y504,Raw_data_Bowlers_2021!$A$2:$N$111,AF$2,FALSE),0)</f>
        <v>19.850000000000001</v>
      </c>
      <c r="AG504" s="14">
        <f>_xlfn.IFNA(VLOOKUP($Y504,Raw_data_Bowlers_2021!$A$2:$N$111,AG$2,FALSE),0)</f>
        <v>1</v>
      </c>
      <c r="AH504" s="14">
        <f>_xlfn.IFNA(VLOOKUP($Y504,Raw_data_Bowlers_2021!$A$2:$N$111,AH$2,FALSE),0)</f>
        <v>0</v>
      </c>
      <c r="AI504" s="14">
        <f>_xlfn.IFNA(VLOOKUP($Y504,Raw_data_Bowlers_2021!$A$2:$N$111,AI$2,FALSE),0)</f>
        <v>46478</v>
      </c>
      <c r="AJ504" s="14">
        <f>_xlfn.IFNA(VLOOKUP($Y504,Raw_data_Bowlers_2021!$A$2:$N$111,AJ$2,FALSE),0)</f>
        <v>17</v>
      </c>
      <c r="AK504" s="14">
        <f>_xlfn.IFNA(VLOOKUP($Y504,Raw_data_Bowlers_2021!$A$2:$N$111,AK$2,FALSE),0)</f>
        <v>15</v>
      </c>
      <c r="AL504" s="14">
        <f>_xlfn.IFNA(VLOOKUP($Y504,Raw_data_Bowlers_2021!$A$2:$N$111,AL$2,FALSE),0)</f>
        <v>93</v>
      </c>
      <c r="AM504" s="16">
        <v>2019</v>
      </c>
      <c r="AN504" s="14">
        <f t="shared" si="7"/>
        <v>501</v>
      </c>
    </row>
    <row r="505" spans="1:40" x14ac:dyDescent="0.25">
      <c r="A505" s="43" t="s">
        <v>92</v>
      </c>
      <c r="B505" s="44">
        <v>13</v>
      </c>
      <c r="C505" s="44">
        <v>47</v>
      </c>
      <c r="D505" s="44">
        <v>308</v>
      </c>
      <c r="E505" s="44">
        <v>13</v>
      </c>
      <c r="F505" s="44">
        <v>6.55</v>
      </c>
      <c r="G505" s="44">
        <v>23.69</v>
      </c>
      <c r="H505" s="44">
        <v>21.69</v>
      </c>
      <c r="I505" s="44">
        <v>0</v>
      </c>
      <c r="J505" s="44">
        <v>0</v>
      </c>
      <c r="K505" s="44">
        <v>19</v>
      </c>
      <c r="L505" s="44">
        <v>16</v>
      </c>
      <c r="M505" s="44">
        <v>125</v>
      </c>
      <c r="N505" s="44">
        <v>2019</v>
      </c>
      <c r="O505" s="45">
        <v>501</v>
      </c>
      <c r="Y505" s="13" t="s">
        <v>93</v>
      </c>
      <c r="Z505" s="14">
        <f>_xlfn.IFNA(VLOOKUP($Y505,Raw_data_Bowlers_2021!$A$2:$N$111,Z$2,FALSE),0)</f>
        <v>2</v>
      </c>
      <c r="AA505" s="14">
        <f>_xlfn.IFNA(VLOOKUP($Y505,Raw_data_Bowlers_2021!$A$2:$N$111,AA$2,FALSE),0)</f>
        <v>1.1000000000000001</v>
      </c>
      <c r="AB505" s="14">
        <f>_xlfn.IFNA(VLOOKUP($Y505,Raw_data_Bowlers_2021!$A$2:$N$111,AB$2,FALSE),0)</f>
        <v>13</v>
      </c>
      <c r="AC505" s="14">
        <f>_xlfn.IFNA(VLOOKUP($Y505,Raw_data_Bowlers_2021!$A$2:$N$111,AC$2,FALSE),0)</f>
        <v>0</v>
      </c>
      <c r="AD505" s="14">
        <f>_xlfn.IFNA(VLOOKUP($Y505,Raw_data_Bowlers_2021!$A$2:$N$111,AD$2,FALSE),0)</f>
        <v>11.14</v>
      </c>
      <c r="AE505" s="14">
        <f>_xlfn.IFNA(VLOOKUP($Y505,Raw_data_Bowlers_2021!$A$2:$N$111,AE$2,FALSE),0)</f>
        <v>0</v>
      </c>
      <c r="AF505" s="14">
        <f>_xlfn.IFNA(VLOOKUP($Y505,Raw_data_Bowlers_2021!$A$2:$N$111,AF$2,FALSE),0)</f>
        <v>0</v>
      </c>
      <c r="AG505" s="14">
        <f>_xlfn.IFNA(VLOOKUP($Y505,Raw_data_Bowlers_2021!$A$2:$N$111,AG$2,FALSE),0)</f>
        <v>0</v>
      </c>
      <c r="AH505" s="14">
        <f>_xlfn.IFNA(VLOOKUP($Y505,Raw_data_Bowlers_2021!$A$2:$N$111,AH$2,FALSE),0)</f>
        <v>0</v>
      </c>
      <c r="AI505" s="14" t="str">
        <f>_xlfn.IFNA(VLOOKUP($Y505,Raw_data_Bowlers_2021!$A$2:$N$111,AI$2,FALSE),0)</f>
        <v>0/4</v>
      </c>
      <c r="AJ505" s="14">
        <f>_xlfn.IFNA(VLOOKUP($Y505,Raw_data_Bowlers_2021!$A$2:$N$111,AJ$2,FALSE),0)</f>
        <v>2</v>
      </c>
      <c r="AK505" s="14">
        <f>_xlfn.IFNA(VLOOKUP($Y505,Raw_data_Bowlers_2021!$A$2:$N$111,AK$2,FALSE),0)</f>
        <v>0</v>
      </c>
      <c r="AL505" s="14">
        <f>_xlfn.IFNA(VLOOKUP($Y505,Raw_data_Bowlers_2021!$A$2:$N$111,AL$2,FALSE),0)</f>
        <v>0</v>
      </c>
      <c r="AM505" s="13">
        <v>2019</v>
      </c>
      <c r="AN505" s="14">
        <f t="shared" si="7"/>
        <v>502</v>
      </c>
    </row>
    <row r="506" spans="1:40" x14ac:dyDescent="0.25">
      <c r="A506" s="43" t="s">
        <v>93</v>
      </c>
      <c r="B506" s="44">
        <v>0</v>
      </c>
      <c r="C506" s="44">
        <v>0</v>
      </c>
      <c r="D506" s="44">
        <v>0</v>
      </c>
      <c r="E506" s="44">
        <v>0</v>
      </c>
      <c r="F506" s="44">
        <v>0</v>
      </c>
      <c r="G506" s="44">
        <v>0</v>
      </c>
      <c r="H506" s="44">
        <v>0</v>
      </c>
      <c r="I506" s="44">
        <v>0</v>
      </c>
      <c r="J506" s="44">
        <v>0</v>
      </c>
      <c r="K506" s="44">
        <v>0</v>
      </c>
      <c r="L506" s="44">
        <v>0</v>
      </c>
      <c r="M506" s="44">
        <v>0</v>
      </c>
      <c r="N506" s="44">
        <v>2019</v>
      </c>
      <c r="O506" s="45">
        <v>502</v>
      </c>
      <c r="Y506" s="16" t="s">
        <v>94</v>
      </c>
      <c r="Z506" s="14">
        <f>_xlfn.IFNA(VLOOKUP($Y506,Raw_data_Bowlers_2021!$A$2:$N$111,Z$2,FALSE),0)</f>
        <v>0</v>
      </c>
      <c r="AA506" s="14">
        <f>_xlfn.IFNA(VLOOKUP($Y506,Raw_data_Bowlers_2021!$A$2:$N$111,AA$2,FALSE),0)</f>
        <v>0</v>
      </c>
      <c r="AB506" s="14">
        <f>_xlfn.IFNA(VLOOKUP($Y506,Raw_data_Bowlers_2021!$A$2:$N$111,AB$2,FALSE),0)</f>
        <v>0</v>
      </c>
      <c r="AC506" s="14">
        <f>_xlfn.IFNA(VLOOKUP($Y506,Raw_data_Bowlers_2021!$A$2:$N$111,AC$2,FALSE),0)</f>
        <v>0</v>
      </c>
      <c r="AD506" s="14">
        <f>_xlfn.IFNA(VLOOKUP($Y506,Raw_data_Bowlers_2021!$A$2:$N$111,AD$2,FALSE),0)</f>
        <v>0</v>
      </c>
      <c r="AE506" s="14">
        <f>_xlfn.IFNA(VLOOKUP($Y506,Raw_data_Bowlers_2021!$A$2:$N$111,AE$2,FALSE),0)</f>
        <v>0</v>
      </c>
      <c r="AF506" s="14">
        <f>_xlfn.IFNA(VLOOKUP($Y506,Raw_data_Bowlers_2021!$A$2:$N$111,AF$2,FALSE),0)</f>
        <v>0</v>
      </c>
      <c r="AG506" s="14">
        <f>_xlfn.IFNA(VLOOKUP($Y506,Raw_data_Bowlers_2021!$A$2:$N$111,AG$2,FALSE),0)</f>
        <v>0</v>
      </c>
      <c r="AH506" s="14">
        <f>_xlfn.IFNA(VLOOKUP($Y506,Raw_data_Bowlers_2021!$A$2:$N$111,AH$2,FALSE),0)</f>
        <v>0</v>
      </c>
      <c r="AI506" s="14">
        <f>_xlfn.IFNA(VLOOKUP($Y506,Raw_data_Bowlers_2021!$A$2:$N$111,AI$2,FALSE),0)</f>
        <v>0</v>
      </c>
      <c r="AJ506" s="14">
        <f>_xlfn.IFNA(VLOOKUP($Y506,Raw_data_Bowlers_2021!$A$2:$N$111,AJ$2,FALSE),0)</f>
        <v>0</v>
      </c>
      <c r="AK506" s="14">
        <f>_xlfn.IFNA(VLOOKUP($Y506,Raw_data_Bowlers_2021!$A$2:$N$111,AK$2,FALSE),0)</f>
        <v>0</v>
      </c>
      <c r="AL506" s="14">
        <f>_xlfn.IFNA(VLOOKUP($Y506,Raw_data_Bowlers_2021!$A$2:$N$111,AL$2,FALSE),0)</f>
        <v>0</v>
      </c>
      <c r="AM506" s="16">
        <v>2019</v>
      </c>
      <c r="AN506" s="14">
        <f t="shared" si="7"/>
        <v>503</v>
      </c>
    </row>
    <row r="507" spans="1:40" x14ac:dyDescent="0.25">
      <c r="A507" s="43" t="s">
        <v>94</v>
      </c>
      <c r="B507" s="44">
        <v>0</v>
      </c>
      <c r="C507" s="44">
        <v>0</v>
      </c>
      <c r="D507" s="44">
        <v>0</v>
      </c>
      <c r="E507" s="44">
        <v>0</v>
      </c>
      <c r="F507" s="44">
        <v>0</v>
      </c>
      <c r="G507" s="44">
        <v>0</v>
      </c>
      <c r="H507" s="44">
        <v>0</v>
      </c>
      <c r="I507" s="44">
        <v>0</v>
      </c>
      <c r="J507" s="44">
        <v>0</v>
      </c>
      <c r="K507" s="44">
        <v>0</v>
      </c>
      <c r="L507" s="44">
        <v>0</v>
      </c>
      <c r="M507" s="44">
        <v>0</v>
      </c>
      <c r="N507" s="44">
        <v>2019</v>
      </c>
      <c r="O507" s="45">
        <v>503</v>
      </c>
      <c r="Y507" s="13" t="s">
        <v>379</v>
      </c>
      <c r="Z507" s="14">
        <f>_xlfn.IFNA(VLOOKUP($Y507,Raw_data_Bowlers_2021!$A$2:$N$111,Z$2,FALSE),0)</f>
        <v>0</v>
      </c>
      <c r="AA507" s="14">
        <f>_xlfn.IFNA(VLOOKUP($Y507,Raw_data_Bowlers_2021!$A$2:$N$111,AA$2,FALSE),0)</f>
        <v>0</v>
      </c>
      <c r="AB507" s="14">
        <f>_xlfn.IFNA(VLOOKUP($Y507,Raw_data_Bowlers_2021!$A$2:$N$111,AB$2,FALSE),0)</f>
        <v>0</v>
      </c>
      <c r="AC507" s="14">
        <f>_xlfn.IFNA(VLOOKUP($Y507,Raw_data_Bowlers_2021!$A$2:$N$111,AC$2,FALSE),0)</f>
        <v>0</v>
      </c>
      <c r="AD507" s="14">
        <f>_xlfn.IFNA(VLOOKUP($Y507,Raw_data_Bowlers_2021!$A$2:$N$111,AD$2,FALSE),0)</f>
        <v>0</v>
      </c>
      <c r="AE507" s="14">
        <f>_xlfn.IFNA(VLOOKUP($Y507,Raw_data_Bowlers_2021!$A$2:$N$111,AE$2,FALSE),0)</f>
        <v>0</v>
      </c>
      <c r="AF507" s="14">
        <f>_xlfn.IFNA(VLOOKUP($Y507,Raw_data_Bowlers_2021!$A$2:$N$111,AF$2,FALSE),0)</f>
        <v>0</v>
      </c>
      <c r="AG507" s="14">
        <f>_xlfn.IFNA(VLOOKUP($Y507,Raw_data_Bowlers_2021!$A$2:$N$111,AG$2,FALSE),0)</f>
        <v>0</v>
      </c>
      <c r="AH507" s="14">
        <f>_xlfn.IFNA(VLOOKUP($Y507,Raw_data_Bowlers_2021!$A$2:$N$111,AH$2,FALSE),0)</f>
        <v>0</v>
      </c>
      <c r="AI507" s="14">
        <f>_xlfn.IFNA(VLOOKUP($Y507,Raw_data_Bowlers_2021!$A$2:$N$111,AI$2,FALSE),0)</f>
        <v>0</v>
      </c>
      <c r="AJ507" s="14">
        <f>_xlfn.IFNA(VLOOKUP($Y507,Raw_data_Bowlers_2021!$A$2:$N$111,AJ$2,FALSE),0)</f>
        <v>0</v>
      </c>
      <c r="AK507" s="14">
        <f>_xlfn.IFNA(VLOOKUP($Y507,Raw_data_Bowlers_2021!$A$2:$N$111,AK$2,FALSE),0)</f>
        <v>0</v>
      </c>
      <c r="AL507" s="14">
        <f>_xlfn.IFNA(VLOOKUP($Y507,Raw_data_Bowlers_2021!$A$2:$N$111,AL$2,FALSE),0)</f>
        <v>0</v>
      </c>
      <c r="AM507" s="13">
        <v>2019</v>
      </c>
      <c r="AN507" s="14">
        <f t="shared" si="7"/>
        <v>504</v>
      </c>
    </row>
    <row r="508" spans="1:40" x14ac:dyDescent="0.25">
      <c r="A508" s="43" t="s">
        <v>379</v>
      </c>
      <c r="B508" s="44">
        <v>0</v>
      </c>
      <c r="C508" s="44">
        <v>0</v>
      </c>
      <c r="D508" s="44">
        <v>0</v>
      </c>
      <c r="E508" s="44">
        <v>0</v>
      </c>
      <c r="F508" s="44">
        <v>0</v>
      </c>
      <c r="G508" s="44">
        <v>0</v>
      </c>
      <c r="H508" s="44">
        <v>0</v>
      </c>
      <c r="I508" s="44">
        <v>0</v>
      </c>
      <c r="J508" s="44">
        <v>0</v>
      </c>
      <c r="K508" s="44">
        <v>0</v>
      </c>
      <c r="L508" s="44">
        <v>0</v>
      </c>
      <c r="M508" s="44">
        <v>0</v>
      </c>
      <c r="N508" s="44">
        <v>2019</v>
      </c>
      <c r="O508" s="45">
        <v>504</v>
      </c>
      <c r="Y508" s="16" t="s">
        <v>386</v>
      </c>
      <c r="Z508" s="14">
        <f>_xlfn.IFNA(VLOOKUP($Y508,Raw_data_Bowlers_2021!$A$2:$N$111,Z$2,FALSE),0)</f>
        <v>0</v>
      </c>
      <c r="AA508" s="14">
        <f>_xlfn.IFNA(VLOOKUP($Y508,Raw_data_Bowlers_2021!$A$2:$N$111,AA$2,FALSE),0)</f>
        <v>0</v>
      </c>
      <c r="AB508" s="14">
        <f>_xlfn.IFNA(VLOOKUP($Y508,Raw_data_Bowlers_2021!$A$2:$N$111,AB$2,FALSE),0)</f>
        <v>0</v>
      </c>
      <c r="AC508" s="14">
        <f>_xlfn.IFNA(VLOOKUP($Y508,Raw_data_Bowlers_2021!$A$2:$N$111,AC$2,FALSE),0)</f>
        <v>0</v>
      </c>
      <c r="AD508" s="14">
        <f>_xlfn.IFNA(VLOOKUP($Y508,Raw_data_Bowlers_2021!$A$2:$N$111,AD$2,FALSE),0)</f>
        <v>0</v>
      </c>
      <c r="AE508" s="14">
        <f>_xlfn.IFNA(VLOOKUP($Y508,Raw_data_Bowlers_2021!$A$2:$N$111,AE$2,FALSE),0)</f>
        <v>0</v>
      </c>
      <c r="AF508" s="14">
        <f>_xlfn.IFNA(VLOOKUP($Y508,Raw_data_Bowlers_2021!$A$2:$N$111,AF$2,FALSE),0)</f>
        <v>0</v>
      </c>
      <c r="AG508" s="14">
        <f>_xlfn.IFNA(VLOOKUP($Y508,Raw_data_Bowlers_2021!$A$2:$N$111,AG$2,FALSE),0)</f>
        <v>0</v>
      </c>
      <c r="AH508" s="14">
        <f>_xlfn.IFNA(VLOOKUP($Y508,Raw_data_Bowlers_2021!$A$2:$N$111,AH$2,FALSE),0)</f>
        <v>0</v>
      </c>
      <c r="AI508" s="14">
        <f>_xlfn.IFNA(VLOOKUP($Y508,Raw_data_Bowlers_2021!$A$2:$N$111,AI$2,FALSE),0)</f>
        <v>0</v>
      </c>
      <c r="AJ508" s="14">
        <f>_xlfn.IFNA(VLOOKUP($Y508,Raw_data_Bowlers_2021!$A$2:$N$111,AJ$2,FALSE),0)</f>
        <v>0</v>
      </c>
      <c r="AK508" s="14">
        <f>_xlfn.IFNA(VLOOKUP($Y508,Raw_data_Bowlers_2021!$A$2:$N$111,AK$2,FALSE),0)</f>
        <v>0</v>
      </c>
      <c r="AL508" s="14">
        <f>_xlfn.IFNA(VLOOKUP($Y508,Raw_data_Bowlers_2021!$A$2:$N$111,AL$2,FALSE),0)</f>
        <v>0</v>
      </c>
      <c r="AM508" s="16">
        <v>2019</v>
      </c>
      <c r="AN508" s="14">
        <f t="shared" si="7"/>
        <v>505</v>
      </c>
    </row>
    <row r="509" spans="1:40" x14ac:dyDescent="0.25">
      <c r="A509" s="43" t="s">
        <v>386</v>
      </c>
      <c r="B509" s="44">
        <v>12</v>
      </c>
      <c r="C509" s="44">
        <v>44.5</v>
      </c>
      <c r="D509" s="44">
        <v>438</v>
      </c>
      <c r="E509" s="44">
        <v>16</v>
      </c>
      <c r="F509" s="44">
        <v>9.77</v>
      </c>
      <c r="G509" s="44">
        <v>27.38</v>
      </c>
      <c r="H509" s="44">
        <v>16.809999999999999</v>
      </c>
      <c r="I509" s="44">
        <v>2</v>
      </c>
      <c r="J509" s="44">
        <v>0</v>
      </c>
      <c r="K509" s="44">
        <v>37</v>
      </c>
      <c r="L509" s="44">
        <v>23</v>
      </c>
      <c r="M509" s="44">
        <v>93</v>
      </c>
      <c r="N509" s="44">
        <v>2019</v>
      </c>
      <c r="O509" s="45">
        <v>505</v>
      </c>
      <c r="Y509" s="13" t="s">
        <v>425</v>
      </c>
      <c r="Z509" s="14">
        <f>_xlfn.IFNA(VLOOKUP($Y509,Raw_data_Bowlers_2021!$A$2:$N$111,Z$2,FALSE),0)</f>
        <v>0</v>
      </c>
      <c r="AA509" s="14">
        <f>_xlfn.IFNA(VLOOKUP($Y509,Raw_data_Bowlers_2021!$A$2:$N$111,AA$2,FALSE),0)</f>
        <v>0</v>
      </c>
      <c r="AB509" s="14">
        <f>_xlfn.IFNA(VLOOKUP($Y509,Raw_data_Bowlers_2021!$A$2:$N$111,AB$2,FALSE),0)</f>
        <v>0</v>
      </c>
      <c r="AC509" s="14">
        <f>_xlfn.IFNA(VLOOKUP($Y509,Raw_data_Bowlers_2021!$A$2:$N$111,AC$2,FALSE),0)</f>
        <v>0</v>
      </c>
      <c r="AD509" s="14">
        <f>_xlfn.IFNA(VLOOKUP($Y509,Raw_data_Bowlers_2021!$A$2:$N$111,AD$2,FALSE),0)</f>
        <v>0</v>
      </c>
      <c r="AE509" s="14">
        <f>_xlfn.IFNA(VLOOKUP($Y509,Raw_data_Bowlers_2021!$A$2:$N$111,AE$2,FALSE),0)</f>
        <v>0</v>
      </c>
      <c r="AF509" s="14">
        <f>_xlfn.IFNA(VLOOKUP($Y509,Raw_data_Bowlers_2021!$A$2:$N$111,AF$2,FALSE),0)</f>
        <v>0</v>
      </c>
      <c r="AG509" s="14">
        <f>_xlfn.IFNA(VLOOKUP($Y509,Raw_data_Bowlers_2021!$A$2:$N$111,AG$2,FALSE),0)</f>
        <v>0</v>
      </c>
      <c r="AH509" s="14">
        <f>_xlfn.IFNA(VLOOKUP($Y509,Raw_data_Bowlers_2021!$A$2:$N$111,AH$2,FALSE),0)</f>
        <v>0</v>
      </c>
      <c r="AI509" s="14">
        <f>_xlfn.IFNA(VLOOKUP($Y509,Raw_data_Bowlers_2021!$A$2:$N$111,AI$2,FALSE),0)</f>
        <v>0</v>
      </c>
      <c r="AJ509" s="14">
        <f>_xlfn.IFNA(VLOOKUP($Y509,Raw_data_Bowlers_2021!$A$2:$N$111,AJ$2,FALSE),0)</f>
        <v>0</v>
      </c>
      <c r="AK509" s="14">
        <f>_xlfn.IFNA(VLOOKUP($Y509,Raw_data_Bowlers_2021!$A$2:$N$111,AK$2,FALSE),0)</f>
        <v>0</v>
      </c>
      <c r="AL509" s="14">
        <f>_xlfn.IFNA(VLOOKUP($Y509,Raw_data_Bowlers_2021!$A$2:$N$111,AL$2,FALSE),0)</f>
        <v>0</v>
      </c>
      <c r="AM509" s="13">
        <v>2019</v>
      </c>
      <c r="AN509" s="14">
        <f t="shared" si="7"/>
        <v>506</v>
      </c>
    </row>
    <row r="510" spans="1:40" x14ac:dyDescent="0.25">
      <c r="A510" s="43" t="s">
        <v>425</v>
      </c>
      <c r="B510" s="44">
        <v>0</v>
      </c>
      <c r="C510" s="44">
        <v>0</v>
      </c>
      <c r="D510" s="44">
        <v>0</v>
      </c>
      <c r="E510" s="44">
        <v>0</v>
      </c>
      <c r="F510" s="44">
        <v>0</v>
      </c>
      <c r="G510" s="44">
        <v>0</v>
      </c>
      <c r="H510" s="44">
        <v>0</v>
      </c>
      <c r="I510" s="44">
        <v>0</v>
      </c>
      <c r="J510" s="44">
        <v>0</v>
      </c>
      <c r="K510" s="44">
        <v>0</v>
      </c>
      <c r="L510" s="44">
        <v>0</v>
      </c>
      <c r="M510" s="44">
        <v>0</v>
      </c>
      <c r="N510" s="44">
        <v>2019</v>
      </c>
      <c r="O510" s="45">
        <v>506</v>
      </c>
      <c r="Y510" s="16" t="s">
        <v>426</v>
      </c>
      <c r="Z510" s="14">
        <f>_xlfn.IFNA(VLOOKUP($Y510,Raw_data_Bowlers_2021!$A$2:$N$111,Z$2,FALSE),0)</f>
        <v>0</v>
      </c>
      <c r="AA510" s="14">
        <f>_xlfn.IFNA(VLOOKUP($Y510,Raw_data_Bowlers_2021!$A$2:$N$111,AA$2,FALSE),0)</f>
        <v>0</v>
      </c>
      <c r="AB510" s="14">
        <f>_xlfn.IFNA(VLOOKUP($Y510,Raw_data_Bowlers_2021!$A$2:$N$111,AB$2,FALSE),0)</f>
        <v>0</v>
      </c>
      <c r="AC510" s="14">
        <f>_xlfn.IFNA(VLOOKUP($Y510,Raw_data_Bowlers_2021!$A$2:$N$111,AC$2,FALSE),0)</f>
        <v>0</v>
      </c>
      <c r="AD510" s="14">
        <f>_xlfn.IFNA(VLOOKUP($Y510,Raw_data_Bowlers_2021!$A$2:$N$111,AD$2,FALSE),0)</f>
        <v>0</v>
      </c>
      <c r="AE510" s="14">
        <f>_xlfn.IFNA(VLOOKUP($Y510,Raw_data_Bowlers_2021!$A$2:$N$111,AE$2,FALSE),0)</f>
        <v>0</v>
      </c>
      <c r="AF510" s="14">
        <f>_xlfn.IFNA(VLOOKUP($Y510,Raw_data_Bowlers_2021!$A$2:$N$111,AF$2,FALSE),0)</f>
        <v>0</v>
      </c>
      <c r="AG510" s="14">
        <f>_xlfn.IFNA(VLOOKUP($Y510,Raw_data_Bowlers_2021!$A$2:$N$111,AG$2,FALSE),0)</f>
        <v>0</v>
      </c>
      <c r="AH510" s="14">
        <f>_xlfn.IFNA(VLOOKUP($Y510,Raw_data_Bowlers_2021!$A$2:$N$111,AH$2,FALSE),0)</f>
        <v>0</v>
      </c>
      <c r="AI510" s="14">
        <f>_xlfn.IFNA(VLOOKUP($Y510,Raw_data_Bowlers_2021!$A$2:$N$111,AI$2,FALSE),0)</f>
        <v>0</v>
      </c>
      <c r="AJ510" s="14">
        <f>_xlfn.IFNA(VLOOKUP($Y510,Raw_data_Bowlers_2021!$A$2:$N$111,AJ$2,FALSE),0)</f>
        <v>0</v>
      </c>
      <c r="AK510" s="14">
        <f>_xlfn.IFNA(VLOOKUP($Y510,Raw_data_Bowlers_2021!$A$2:$N$111,AK$2,FALSE),0)</f>
        <v>0</v>
      </c>
      <c r="AL510" s="14">
        <f>_xlfn.IFNA(VLOOKUP($Y510,Raw_data_Bowlers_2021!$A$2:$N$111,AL$2,FALSE),0)</f>
        <v>0</v>
      </c>
      <c r="AM510" s="16">
        <v>2019</v>
      </c>
      <c r="AN510" s="14">
        <f t="shared" si="7"/>
        <v>507</v>
      </c>
    </row>
    <row r="511" spans="1:40" x14ac:dyDescent="0.25">
      <c r="A511" s="43" t="s">
        <v>426</v>
      </c>
      <c r="B511" s="44">
        <v>0</v>
      </c>
      <c r="C511" s="44">
        <v>0</v>
      </c>
      <c r="D511" s="44">
        <v>0</v>
      </c>
      <c r="E511" s="44">
        <v>0</v>
      </c>
      <c r="F511" s="44">
        <v>0</v>
      </c>
      <c r="G511" s="44">
        <v>0</v>
      </c>
      <c r="H511" s="44">
        <v>0</v>
      </c>
      <c r="I511" s="44">
        <v>0</v>
      </c>
      <c r="J511" s="44">
        <v>0</v>
      </c>
      <c r="K511" s="44">
        <v>0</v>
      </c>
      <c r="L511" s="44">
        <v>0</v>
      </c>
      <c r="M511" s="44">
        <v>0</v>
      </c>
      <c r="N511" s="44">
        <v>2019</v>
      </c>
      <c r="O511" s="45">
        <v>507</v>
      </c>
      <c r="Y511" s="13" t="s">
        <v>25</v>
      </c>
      <c r="Z511" s="14">
        <f>_xlfn.IFNA(VLOOKUP($Y511,Raw_data_Bowlers_2021!$A$2:$N$111,Z$2,FALSE),0)</f>
        <v>0</v>
      </c>
      <c r="AA511" s="14">
        <f>_xlfn.IFNA(VLOOKUP($Y511,Raw_data_Bowlers_2021!$A$2:$N$111,AA$2,FALSE),0)</f>
        <v>0</v>
      </c>
      <c r="AB511" s="14">
        <f>_xlfn.IFNA(VLOOKUP($Y511,Raw_data_Bowlers_2021!$A$2:$N$111,AB$2,FALSE),0)</f>
        <v>0</v>
      </c>
      <c r="AC511" s="14">
        <f>_xlfn.IFNA(VLOOKUP($Y511,Raw_data_Bowlers_2021!$A$2:$N$111,AC$2,FALSE),0)</f>
        <v>0</v>
      </c>
      <c r="AD511" s="14">
        <f>_xlfn.IFNA(VLOOKUP($Y511,Raw_data_Bowlers_2021!$A$2:$N$111,AD$2,FALSE),0)</f>
        <v>0</v>
      </c>
      <c r="AE511" s="14">
        <f>_xlfn.IFNA(VLOOKUP($Y511,Raw_data_Bowlers_2021!$A$2:$N$111,AE$2,FALSE),0)</f>
        <v>0</v>
      </c>
      <c r="AF511" s="14">
        <f>_xlfn.IFNA(VLOOKUP($Y511,Raw_data_Bowlers_2021!$A$2:$N$111,AF$2,FALSE),0)</f>
        <v>0</v>
      </c>
      <c r="AG511" s="14">
        <f>_xlfn.IFNA(VLOOKUP($Y511,Raw_data_Bowlers_2021!$A$2:$N$111,AG$2,FALSE),0)</f>
        <v>0</v>
      </c>
      <c r="AH511" s="14">
        <f>_xlfn.IFNA(VLOOKUP($Y511,Raw_data_Bowlers_2021!$A$2:$N$111,AH$2,FALSE),0)</f>
        <v>0</v>
      </c>
      <c r="AI511" s="14">
        <f>_xlfn.IFNA(VLOOKUP($Y511,Raw_data_Bowlers_2021!$A$2:$N$111,AI$2,FALSE),0)</f>
        <v>0</v>
      </c>
      <c r="AJ511" s="14">
        <f>_xlfn.IFNA(VLOOKUP($Y511,Raw_data_Bowlers_2021!$A$2:$N$111,AJ$2,FALSE),0)</f>
        <v>0</v>
      </c>
      <c r="AK511" s="14">
        <f>_xlfn.IFNA(VLOOKUP($Y511,Raw_data_Bowlers_2021!$A$2:$N$111,AK$2,FALSE),0)</f>
        <v>0</v>
      </c>
      <c r="AL511" s="14">
        <f>_xlfn.IFNA(VLOOKUP($Y511,Raw_data_Bowlers_2021!$A$2:$N$111,AL$2,FALSE),0)</f>
        <v>0</v>
      </c>
      <c r="AM511" s="13">
        <v>2019</v>
      </c>
      <c r="AN511" s="14">
        <f t="shared" si="7"/>
        <v>508</v>
      </c>
    </row>
    <row r="512" spans="1:40" x14ac:dyDescent="0.25">
      <c r="A512" s="43" t="s">
        <v>25</v>
      </c>
      <c r="B512" s="44">
        <v>0</v>
      </c>
      <c r="C512" s="44">
        <v>0</v>
      </c>
      <c r="D512" s="44">
        <v>0</v>
      </c>
      <c r="E512" s="44">
        <v>0</v>
      </c>
      <c r="F512" s="44">
        <v>0</v>
      </c>
      <c r="G512" s="44">
        <v>0</v>
      </c>
      <c r="H512" s="44">
        <v>0</v>
      </c>
      <c r="I512" s="44">
        <v>0</v>
      </c>
      <c r="J512" s="44">
        <v>0</v>
      </c>
      <c r="K512" s="44">
        <v>0</v>
      </c>
      <c r="L512" s="44">
        <v>0</v>
      </c>
      <c r="M512" s="44">
        <v>0</v>
      </c>
      <c r="N512" s="44">
        <v>2019</v>
      </c>
      <c r="O512" s="45">
        <v>508</v>
      </c>
      <c r="Y512" s="16" t="s">
        <v>124</v>
      </c>
      <c r="Z512" s="14">
        <f>_xlfn.IFNA(VLOOKUP($Y512,Raw_data_Bowlers_2021!$A$2:$N$111,Z$2,FALSE),0)</f>
        <v>1</v>
      </c>
      <c r="AA512" s="14">
        <f>_xlfn.IFNA(VLOOKUP($Y512,Raw_data_Bowlers_2021!$A$2:$N$111,AA$2,FALSE),0)</f>
        <v>1</v>
      </c>
      <c r="AB512" s="14">
        <f>_xlfn.IFNA(VLOOKUP($Y512,Raw_data_Bowlers_2021!$A$2:$N$111,AB$2,FALSE),0)</f>
        <v>12</v>
      </c>
      <c r="AC512" s="14">
        <f>_xlfn.IFNA(VLOOKUP($Y512,Raw_data_Bowlers_2021!$A$2:$N$111,AC$2,FALSE),0)</f>
        <v>0</v>
      </c>
      <c r="AD512" s="14">
        <f>_xlfn.IFNA(VLOOKUP($Y512,Raw_data_Bowlers_2021!$A$2:$N$111,AD$2,FALSE),0)</f>
        <v>12</v>
      </c>
      <c r="AE512" s="14">
        <f>_xlfn.IFNA(VLOOKUP($Y512,Raw_data_Bowlers_2021!$A$2:$N$111,AE$2,FALSE),0)</f>
        <v>0</v>
      </c>
      <c r="AF512" s="14">
        <f>_xlfn.IFNA(VLOOKUP($Y512,Raw_data_Bowlers_2021!$A$2:$N$111,AF$2,FALSE),0)</f>
        <v>0</v>
      </c>
      <c r="AG512" s="14">
        <f>_xlfn.IFNA(VLOOKUP($Y512,Raw_data_Bowlers_2021!$A$2:$N$111,AG$2,FALSE),0)</f>
        <v>0</v>
      </c>
      <c r="AH512" s="14">
        <f>_xlfn.IFNA(VLOOKUP($Y512,Raw_data_Bowlers_2021!$A$2:$N$111,AH$2,FALSE),0)</f>
        <v>0</v>
      </c>
      <c r="AI512" s="14" t="str">
        <f>_xlfn.IFNA(VLOOKUP($Y512,Raw_data_Bowlers_2021!$A$2:$N$111,AI$2,FALSE),0)</f>
        <v>0/12</v>
      </c>
      <c r="AJ512" s="14">
        <f>_xlfn.IFNA(VLOOKUP($Y512,Raw_data_Bowlers_2021!$A$2:$N$111,AJ$2,FALSE),0)</f>
        <v>1</v>
      </c>
      <c r="AK512" s="14">
        <f>_xlfn.IFNA(VLOOKUP($Y512,Raw_data_Bowlers_2021!$A$2:$N$111,AK$2,FALSE),0)</f>
        <v>1</v>
      </c>
      <c r="AL512" s="14">
        <f>_xlfn.IFNA(VLOOKUP($Y512,Raw_data_Bowlers_2021!$A$2:$N$111,AL$2,FALSE),0)</f>
        <v>2</v>
      </c>
      <c r="AM512" s="16">
        <v>2019</v>
      </c>
      <c r="AN512" s="14">
        <f t="shared" si="7"/>
        <v>509</v>
      </c>
    </row>
    <row r="513" spans="1:40" x14ac:dyDescent="0.25">
      <c r="A513" s="43" t="s">
        <v>124</v>
      </c>
      <c r="B513" s="44">
        <v>6</v>
      </c>
      <c r="C513" s="44">
        <v>16.5</v>
      </c>
      <c r="D513" s="44">
        <v>189</v>
      </c>
      <c r="E513" s="44">
        <v>6</v>
      </c>
      <c r="F513" s="44">
        <v>11.23</v>
      </c>
      <c r="G513" s="44">
        <v>31.5</v>
      </c>
      <c r="H513" s="44">
        <v>16.829999999999998</v>
      </c>
      <c r="I513" s="44">
        <v>0</v>
      </c>
      <c r="J513" s="44">
        <v>0</v>
      </c>
      <c r="K513" s="44">
        <v>21</v>
      </c>
      <c r="L513" s="44">
        <v>7</v>
      </c>
      <c r="M513" s="44">
        <v>31</v>
      </c>
      <c r="N513" s="44">
        <v>2019</v>
      </c>
      <c r="O513" s="45">
        <v>509</v>
      </c>
      <c r="Y513" s="13" t="s">
        <v>79</v>
      </c>
      <c r="Z513" s="14">
        <f>_xlfn.IFNA(VLOOKUP($Y513,Raw_data_Bowlers_2021!$A$2:$N$111,Z$2,FALSE),0)</f>
        <v>1</v>
      </c>
      <c r="AA513" s="14">
        <f>_xlfn.IFNA(VLOOKUP($Y513,Raw_data_Bowlers_2021!$A$2:$N$111,AA$2,FALSE),0)</f>
        <v>4</v>
      </c>
      <c r="AB513" s="14">
        <f>_xlfn.IFNA(VLOOKUP($Y513,Raw_data_Bowlers_2021!$A$2:$N$111,AB$2,FALSE),0)</f>
        <v>48</v>
      </c>
      <c r="AC513" s="14">
        <f>_xlfn.IFNA(VLOOKUP($Y513,Raw_data_Bowlers_2021!$A$2:$N$111,AC$2,FALSE),0)</f>
        <v>0</v>
      </c>
      <c r="AD513" s="14">
        <f>_xlfn.IFNA(VLOOKUP($Y513,Raw_data_Bowlers_2021!$A$2:$N$111,AD$2,FALSE),0)</f>
        <v>12</v>
      </c>
      <c r="AE513" s="14">
        <f>_xlfn.IFNA(VLOOKUP($Y513,Raw_data_Bowlers_2021!$A$2:$N$111,AE$2,FALSE),0)</f>
        <v>0</v>
      </c>
      <c r="AF513" s="14">
        <f>_xlfn.IFNA(VLOOKUP($Y513,Raw_data_Bowlers_2021!$A$2:$N$111,AF$2,FALSE),0)</f>
        <v>0</v>
      </c>
      <c r="AG513" s="14">
        <f>_xlfn.IFNA(VLOOKUP($Y513,Raw_data_Bowlers_2021!$A$2:$N$111,AG$2,FALSE),0)</f>
        <v>0</v>
      </c>
      <c r="AH513" s="14">
        <f>_xlfn.IFNA(VLOOKUP($Y513,Raw_data_Bowlers_2021!$A$2:$N$111,AH$2,FALSE),0)</f>
        <v>0</v>
      </c>
      <c r="AI513" s="14" t="str">
        <f>_xlfn.IFNA(VLOOKUP($Y513,Raw_data_Bowlers_2021!$A$2:$N$111,AI$2,FALSE),0)</f>
        <v>0/48</v>
      </c>
      <c r="AJ513" s="14">
        <f>_xlfn.IFNA(VLOOKUP($Y513,Raw_data_Bowlers_2021!$A$2:$N$111,AJ$2,FALSE),0)</f>
        <v>3</v>
      </c>
      <c r="AK513" s="14">
        <f>_xlfn.IFNA(VLOOKUP($Y513,Raw_data_Bowlers_2021!$A$2:$N$111,AK$2,FALSE),0)</f>
        <v>4</v>
      </c>
      <c r="AL513" s="14">
        <f>_xlfn.IFNA(VLOOKUP($Y513,Raw_data_Bowlers_2021!$A$2:$N$111,AL$2,FALSE),0)</f>
        <v>7</v>
      </c>
      <c r="AM513" s="13">
        <v>2019</v>
      </c>
      <c r="AN513" s="14">
        <f t="shared" si="7"/>
        <v>510</v>
      </c>
    </row>
    <row r="514" spans="1:40" x14ac:dyDescent="0.25">
      <c r="A514" s="43" t="s">
        <v>79</v>
      </c>
      <c r="B514" s="44">
        <v>10</v>
      </c>
      <c r="C514" s="44">
        <v>35</v>
      </c>
      <c r="D514" s="44">
        <v>335</v>
      </c>
      <c r="E514" s="44">
        <v>6</v>
      </c>
      <c r="F514" s="44">
        <v>9.57</v>
      </c>
      <c r="G514" s="44">
        <v>55.83</v>
      </c>
      <c r="H514" s="44">
        <v>35</v>
      </c>
      <c r="I514" s="44">
        <v>0</v>
      </c>
      <c r="J514" s="44">
        <v>0</v>
      </c>
      <c r="K514" s="44">
        <v>36</v>
      </c>
      <c r="L514" s="44">
        <v>13</v>
      </c>
      <c r="M514" s="44">
        <v>77</v>
      </c>
      <c r="N514" s="44">
        <v>2019</v>
      </c>
      <c r="O514" s="45">
        <v>510</v>
      </c>
      <c r="Y514" s="16" t="s">
        <v>428</v>
      </c>
      <c r="Z514" s="14">
        <f>_xlfn.IFNA(VLOOKUP($Y514,Raw_data_Bowlers_2021!$A$2:$N$111,Z$2,FALSE),0)</f>
        <v>0</v>
      </c>
      <c r="AA514" s="14">
        <f>_xlfn.IFNA(VLOOKUP($Y514,Raw_data_Bowlers_2021!$A$2:$N$111,AA$2,FALSE),0)</f>
        <v>0</v>
      </c>
      <c r="AB514" s="14">
        <f>_xlfn.IFNA(VLOOKUP($Y514,Raw_data_Bowlers_2021!$A$2:$N$111,AB$2,FALSE),0)</f>
        <v>0</v>
      </c>
      <c r="AC514" s="14">
        <f>_xlfn.IFNA(VLOOKUP($Y514,Raw_data_Bowlers_2021!$A$2:$N$111,AC$2,FALSE),0)</f>
        <v>0</v>
      </c>
      <c r="AD514" s="14">
        <f>_xlfn.IFNA(VLOOKUP($Y514,Raw_data_Bowlers_2021!$A$2:$N$111,AD$2,FALSE),0)</f>
        <v>0</v>
      </c>
      <c r="AE514" s="14">
        <f>_xlfn.IFNA(VLOOKUP($Y514,Raw_data_Bowlers_2021!$A$2:$N$111,AE$2,FALSE),0)</f>
        <v>0</v>
      </c>
      <c r="AF514" s="14">
        <f>_xlfn.IFNA(VLOOKUP($Y514,Raw_data_Bowlers_2021!$A$2:$N$111,AF$2,FALSE),0)</f>
        <v>0</v>
      </c>
      <c r="AG514" s="14">
        <f>_xlfn.IFNA(VLOOKUP($Y514,Raw_data_Bowlers_2021!$A$2:$N$111,AG$2,FALSE),0)</f>
        <v>0</v>
      </c>
      <c r="AH514" s="14">
        <f>_xlfn.IFNA(VLOOKUP($Y514,Raw_data_Bowlers_2021!$A$2:$N$111,AH$2,FALSE),0)</f>
        <v>0</v>
      </c>
      <c r="AI514" s="14">
        <f>_xlfn.IFNA(VLOOKUP($Y514,Raw_data_Bowlers_2021!$A$2:$N$111,AI$2,FALSE),0)</f>
        <v>0</v>
      </c>
      <c r="AJ514" s="14">
        <f>_xlfn.IFNA(VLOOKUP($Y514,Raw_data_Bowlers_2021!$A$2:$N$111,AJ$2,FALSE),0)</f>
        <v>0</v>
      </c>
      <c r="AK514" s="14">
        <f>_xlfn.IFNA(VLOOKUP($Y514,Raw_data_Bowlers_2021!$A$2:$N$111,AK$2,FALSE),0)</f>
        <v>0</v>
      </c>
      <c r="AL514" s="14">
        <f>_xlfn.IFNA(VLOOKUP($Y514,Raw_data_Bowlers_2021!$A$2:$N$111,AL$2,FALSE),0)</f>
        <v>0</v>
      </c>
      <c r="AM514" s="16">
        <v>2019</v>
      </c>
      <c r="AN514" s="14">
        <f t="shared" si="7"/>
        <v>511</v>
      </c>
    </row>
    <row r="515" spans="1:40" x14ac:dyDescent="0.25">
      <c r="A515" s="43" t="s">
        <v>428</v>
      </c>
      <c r="B515" s="44">
        <v>2</v>
      </c>
      <c r="C515" s="44">
        <v>7.1</v>
      </c>
      <c r="D515" s="44">
        <v>67</v>
      </c>
      <c r="E515" s="44">
        <v>4</v>
      </c>
      <c r="F515" s="44">
        <v>9.35</v>
      </c>
      <c r="G515" s="44">
        <v>16.75</v>
      </c>
      <c r="H515" s="44">
        <v>10.75</v>
      </c>
      <c r="I515" s="44">
        <v>0</v>
      </c>
      <c r="J515" s="44">
        <v>0</v>
      </c>
      <c r="K515" s="44">
        <v>1</v>
      </c>
      <c r="L515" s="44">
        <v>6</v>
      </c>
      <c r="M515" s="44">
        <v>15</v>
      </c>
      <c r="N515" s="44">
        <v>2019</v>
      </c>
      <c r="O515" s="45">
        <v>511</v>
      </c>
      <c r="Y515" s="13" t="s">
        <v>129</v>
      </c>
      <c r="Z515" s="14">
        <f>_xlfn.IFNA(VLOOKUP($Y515,Raw_data_Bowlers_2021!$A$2:$N$111,Z$2,FALSE),0)</f>
        <v>0</v>
      </c>
      <c r="AA515" s="14">
        <f>_xlfn.IFNA(VLOOKUP($Y515,Raw_data_Bowlers_2021!$A$2:$N$111,AA$2,FALSE),0)</f>
        <v>0</v>
      </c>
      <c r="AB515" s="14">
        <f>_xlfn.IFNA(VLOOKUP($Y515,Raw_data_Bowlers_2021!$A$2:$N$111,AB$2,FALSE),0)</f>
        <v>0</v>
      </c>
      <c r="AC515" s="14">
        <f>_xlfn.IFNA(VLOOKUP($Y515,Raw_data_Bowlers_2021!$A$2:$N$111,AC$2,FALSE),0)</f>
        <v>0</v>
      </c>
      <c r="AD515" s="14">
        <f>_xlfn.IFNA(VLOOKUP($Y515,Raw_data_Bowlers_2021!$A$2:$N$111,AD$2,FALSE),0)</f>
        <v>0</v>
      </c>
      <c r="AE515" s="14">
        <f>_xlfn.IFNA(VLOOKUP($Y515,Raw_data_Bowlers_2021!$A$2:$N$111,AE$2,FALSE),0)</f>
        <v>0</v>
      </c>
      <c r="AF515" s="14">
        <f>_xlfn.IFNA(VLOOKUP($Y515,Raw_data_Bowlers_2021!$A$2:$N$111,AF$2,FALSE),0)</f>
        <v>0</v>
      </c>
      <c r="AG515" s="14">
        <f>_xlfn.IFNA(VLOOKUP($Y515,Raw_data_Bowlers_2021!$A$2:$N$111,AG$2,FALSE),0)</f>
        <v>0</v>
      </c>
      <c r="AH515" s="14">
        <f>_xlfn.IFNA(VLOOKUP($Y515,Raw_data_Bowlers_2021!$A$2:$N$111,AH$2,FALSE),0)</f>
        <v>0</v>
      </c>
      <c r="AI515" s="14">
        <f>_xlfn.IFNA(VLOOKUP($Y515,Raw_data_Bowlers_2021!$A$2:$N$111,AI$2,FALSE),0)</f>
        <v>0</v>
      </c>
      <c r="AJ515" s="14">
        <f>_xlfn.IFNA(VLOOKUP($Y515,Raw_data_Bowlers_2021!$A$2:$N$111,AJ$2,FALSE),0)</f>
        <v>0</v>
      </c>
      <c r="AK515" s="14">
        <f>_xlfn.IFNA(VLOOKUP($Y515,Raw_data_Bowlers_2021!$A$2:$N$111,AK$2,FALSE),0)</f>
        <v>0</v>
      </c>
      <c r="AL515" s="14">
        <f>_xlfn.IFNA(VLOOKUP($Y515,Raw_data_Bowlers_2021!$A$2:$N$111,AL$2,FALSE),0)</f>
        <v>0</v>
      </c>
      <c r="AM515" s="13">
        <v>2019</v>
      </c>
      <c r="AN515" s="14">
        <f t="shared" si="7"/>
        <v>512</v>
      </c>
    </row>
    <row r="516" spans="1:40" x14ac:dyDescent="0.25">
      <c r="A516" s="43" t="s">
        <v>129</v>
      </c>
      <c r="B516" s="44">
        <v>11</v>
      </c>
      <c r="C516" s="44">
        <v>43</v>
      </c>
      <c r="D516" s="44">
        <v>288</v>
      </c>
      <c r="E516" s="44">
        <v>11</v>
      </c>
      <c r="F516" s="44">
        <v>6.7</v>
      </c>
      <c r="G516" s="44">
        <v>26.18</v>
      </c>
      <c r="H516" s="44">
        <v>23.45</v>
      </c>
      <c r="I516" s="44">
        <v>0</v>
      </c>
      <c r="J516" s="44">
        <v>0</v>
      </c>
      <c r="K516" s="44">
        <v>21</v>
      </c>
      <c r="L516" s="44">
        <v>14</v>
      </c>
      <c r="M516" s="44">
        <v>121</v>
      </c>
      <c r="N516" s="44">
        <v>2019</v>
      </c>
      <c r="O516" s="45">
        <v>512</v>
      </c>
      <c r="Y516" s="16" t="s">
        <v>130</v>
      </c>
      <c r="Z516" s="14">
        <f>_xlfn.IFNA(VLOOKUP($Y516,Raw_data_Bowlers_2021!$A$2:$N$111,Z$2,FALSE),0)</f>
        <v>0</v>
      </c>
      <c r="AA516" s="14">
        <f>_xlfn.IFNA(VLOOKUP($Y516,Raw_data_Bowlers_2021!$A$2:$N$111,AA$2,FALSE),0)</f>
        <v>0</v>
      </c>
      <c r="AB516" s="14">
        <f>_xlfn.IFNA(VLOOKUP($Y516,Raw_data_Bowlers_2021!$A$2:$N$111,AB$2,FALSE),0)</f>
        <v>0</v>
      </c>
      <c r="AC516" s="14">
        <f>_xlfn.IFNA(VLOOKUP($Y516,Raw_data_Bowlers_2021!$A$2:$N$111,AC$2,FALSE),0)</f>
        <v>0</v>
      </c>
      <c r="AD516" s="14">
        <f>_xlfn.IFNA(VLOOKUP($Y516,Raw_data_Bowlers_2021!$A$2:$N$111,AD$2,FALSE),0)</f>
        <v>0</v>
      </c>
      <c r="AE516" s="14">
        <f>_xlfn.IFNA(VLOOKUP($Y516,Raw_data_Bowlers_2021!$A$2:$N$111,AE$2,FALSE),0)</f>
        <v>0</v>
      </c>
      <c r="AF516" s="14">
        <f>_xlfn.IFNA(VLOOKUP($Y516,Raw_data_Bowlers_2021!$A$2:$N$111,AF$2,FALSE),0)</f>
        <v>0</v>
      </c>
      <c r="AG516" s="14">
        <f>_xlfn.IFNA(VLOOKUP($Y516,Raw_data_Bowlers_2021!$A$2:$N$111,AG$2,FALSE),0)</f>
        <v>0</v>
      </c>
      <c r="AH516" s="14">
        <f>_xlfn.IFNA(VLOOKUP($Y516,Raw_data_Bowlers_2021!$A$2:$N$111,AH$2,FALSE),0)</f>
        <v>0</v>
      </c>
      <c r="AI516" s="14">
        <f>_xlfn.IFNA(VLOOKUP($Y516,Raw_data_Bowlers_2021!$A$2:$N$111,AI$2,FALSE),0)</f>
        <v>0</v>
      </c>
      <c r="AJ516" s="14">
        <f>_xlfn.IFNA(VLOOKUP($Y516,Raw_data_Bowlers_2021!$A$2:$N$111,AJ$2,FALSE),0)</f>
        <v>0</v>
      </c>
      <c r="AK516" s="14">
        <f>_xlfn.IFNA(VLOOKUP($Y516,Raw_data_Bowlers_2021!$A$2:$N$111,AK$2,FALSE),0)</f>
        <v>0</v>
      </c>
      <c r="AL516" s="14">
        <f>_xlfn.IFNA(VLOOKUP($Y516,Raw_data_Bowlers_2021!$A$2:$N$111,AL$2,FALSE),0)</f>
        <v>0</v>
      </c>
      <c r="AM516" s="16">
        <v>2019</v>
      </c>
      <c r="AN516" s="14">
        <f t="shared" si="7"/>
        <v>513</v>
      </c>
    </row>
    <row r="517" spans="1:40" x14ac:dyDescent="0.25">
      <c r="A517" s="43" t="s">
        <v>130</v>
      </c>
      <c r="B517" s="44">
        <v>0</v>
      </c>
      <c r="C517" s="44">
        <v>0</v>
      </c>
      <c r="D517" s="44">
        <v>0</v>
      </c>
      <c r="E517" s="44">
        <v>0</v>
      </c>
      <c r="F517" s="44">
        <v>0</v>
      </c>
      <c r="G517" s="44">
        <v>0</v>
      </c>
      <c r="H517" s="44">
        <v>0</v>
      </c>
      <c r="I517" s="44">
        <v>0</v>
      </c>
      <c r="J517" s="44">
        <v>0</v>
      </c>
      <c r="K517" s="44">
        <v>0</v>
      </c>
      <c r="L517" s="44">
        <v>0</v>
      </c>
      <c r="M517" s="44">
        <v>0</v>
      </c>
      <c r="N517" s="44">
        <v>2019</v>
      </c>
      <c r="O517" s="45">
        <v>513</v>
      </c>
      <c r="Y517" s="13" t="s">
        <v>131</v>
      </c>
      <c r="Z517" s="14">
        <f>_xlfn.IFNA(VLOOKUP($Y517,Raw_data_Bowlers_2021!$A$2:$N$111,Z$2,FALSE),0)</f>
        <v>6</v>
      </c>
      <c r="AA517" s="14">
        <f>_xlfn.IFNA(VLOOKUP($Y517,Raw_data_Bowlers_2021!$A$2:$N$111,AA$2,FALSE),0)</f>
        <v>22</v>
      </c>
      <c r="AB517" s="14">
        <f>_xlfn.IFNA(VLOOKUP($Y517,Raw_data_Bowlers_2021!$A$2:$N$111,AB$2,FALSE),0)</f>
        <v>168</v>
      </c>
      <c r="AC517" s="14">
        <f>_xlfn.IFNA(VLOOKUP($Y517,Raw_data_Bowlers_2021!$A$2:$N$111,AC$2,FALSE),0)</f>
        <v>4</v>
      </c>
      <c r="AD517" s="14">
        <f>_xlfn.IFNA(VLOOKUP($Y517,Raw_data_Bowlers_2021!$A$2:$N$111,AD$2,FALSE),0)</f>
        <v>7.64</v>
      </c>
      <c r="AE517" s="14">
        <f>_xlfn.IFNA(VLOOKUP($Y517,Raw_data_Bowlers_2021!$A$2:$N$111,AE$2,FALSE),0)</f>
        <v>42</v>
      </c>
      <c r="AF517" s="14">
        <f>_xlfn.IFNA(VLOOKUP($Y517,Raw_data_Bowlers_2021!$A$2:$N$111,AF$2,FALSE),0)</f>
        <v>33</v>
      </c>
      <c r="AG517" s="14">
        <f>_xlfn.IFNA(VLOOKUP($Y517,Raw_data_Bowlers_2021!$A$2:$N$111,AG$2,FALSE),0)</f>
        <v>0</v>
      </c>
      <c r="AH517" s="14">
        <f>_xlfn.IFNA(VLOOKUP($Y517,Raw_data_Bowlers_2021!$A$2:$N$111,AH$2,FALSE),0)</f>
        <v>0</v>
      </c>
      <c r="AI517" s="14">
        <f>_xlfn.IFNA(VLOOKUP($Y517,Raw_data_Bowlers_2021!$A$2:$N$111,AI$2,FALSE),0)</f>
        <v>42064</v>
      </c>
      <c r="AJ517" s="14">
        <f>_xlfn.IFNA(VLOOKUP($Y517,Raw_data_Bowlers_2021!$A$2:$N$111,AJ$2,FALSE),0)</f>
        <v>17</v>
      </c>
      <c r="AK517" s="14">
        <f>_xlfn.IFNA(VLOOKUP($Y517,Raw_data_Bowlers_2021!$A$2:$N$111,AK$2,FALSE),0)</f>
        <v>6</v>
      </c>
      <c r="AL517" s="14">
        <f>_xlfn.IFNA(VLOOKUP($Y517,Raw_data_Bowlers_2021!$A$2:$N$111,AL$2,FALSE),0)</f>
        <v>52</v>
      </c>
      <c r="AM517" s="13">
        <v>2019</v>
      </c>
      <c r="AN517" s="14">
        <f t="shared" si="7"/>
        <v>514</v>
      </c>
    </row>
    <row r="518" spans="1:40" x14ac:dyDescent="0.25">
      <c r="A518" s="43" t="s">
        <v>131</v>
      </c>
      <c r="B518" s="44">
        <v>11</v>
      </c>
      <c r="C518" s="44">
        <v>37.200000000000003</v>
      </c>
      <c r="D518" s="44">
        <v>398</v>
      </c>
      <c r="E518" s="44">
        <v>10</v>
      </c>
      <c r="F518" s="44">
        <v>10.66</v>
      </c>
      <c r="G518" s="44">
        <v>39.799999999999997</v>
      </c>
      <c r="H518" s="44">
        <v>22.4</v>
      </c>
      <c r="I518" s="44">
        <v>0</v>
      </c>
      <c r="J518" s="44">
        <v>0</v>
      </c>
      <c r="K518" s="44">
        <v>29</v>
      </c>
      <c r="L518" s="44">
        <v>22</v>
      </c>
      <c r="M518" s="44">
        <v>58</v>
      </c>
      <c r="N518" s="44">
        <v>2019</v>
      </c>
      <c r="O518" s="45">
        <v>514</v>
      </c>
      <c r="Y518" s="16" t="s">
        <v>9</v>
      </c>
      <c r="Z518" s="14">
        <f>_xlfn.IFNA(VLOOKUP($Y518,Raw_data_Bowlers_2021!$A$2:$N$111,Z$2,FALSE),0)</f>
        <v>0</v>
      </c>
      <c r="AA518" s="14">
        <f>_xlfn.IFNA(VLOOKUP($Y518,Raw_data_Bowlers_2021!$A$2:$N$111,AA$2,FALSE),0)</f>
        <v>0</v>
      </c>
      <c r="AB518" s="14">
        <f>_xlfn.IFNA(VLOOKUP($Y518,Raw_data_Bowlers_2021!$A$2:$N$111,AB$2,FALSE),0)</f>
        <v>0</v>
      </c>
      <c r="AC518" s="14">
        <f>_xlfn.IFNA(VLOOKUP($Y518,Raw_data_Bowlers_2021!$A$2:$N$111,AC$2,FALSE),0)</f>
        <v>0</v>
      </c>
      <c r="AD518" s="14">
        <f>_xlfn.IFNA(VLOOKUP($Y518,Raw_data_Bowlers_2021!$A$2:$N$111,AD$2,FALSE),0)</f>
        <v>0</v>
      </c>
      <c r="AE518" s="14">
        <f>_xlfn.IFNA(VLOOKUP($Y518,Raw_data_Bowlers_2021!$A$2:$N$111,AE$2,FALSE),0)</f>
        <v>0</v>
      </c>
      <c r="AF518" s="14">
        <f>_xlfn.IFNA(VLOOKUP($Y518,Raw_data_Bowlers_2021!$A$2:$N$111,AF$2,FALSE),0)</f>
        <v>0</v>
      </c>
      <c r="AG518" s="14">
        <f>_xlfn.IFNA(VLOOKUP($Y518,Raw_data_Bowlers_2021!$A$2:$N$111,AG$2,FALSE),0)</f>
        <v>0</v>
      </c>
      <c r="AH518" s="14">
        <f>_xlfn.IFNA(VLOOKUP($Y518,Raw_data_Bowlers_2021!$A$2:$N$111,AH$2,FALSE),0)</f>
        <v>0</v>
      </c>
      <c r="AI518" s="14">
        <f>_xlfn.IFNA(VLOOKUP($Y518,Raw_data_Bowlers_2021!$A$2:$N$111,AI$2,FALSE),0)</f>
        <v>0</v>
      </c>
      <c r="AJ518" s="14">
        <f>_xlfn.IFNA(VLOOKUP($Y518,Raw_data_Bowlers_2021!$A$2:$N$111,AJ$2,FALSE),0)</f>
        <v>0</v>
      </c>
      <c r="AK518" s="14">
        <f>_xlfn.IFNA(VLOOKUP($Y518,Raw_data_Bowlers_2021!$A$2:$N$111,AK$2,FALSE),0)</f>
        <v>0</v>
      </c>
      <c r="AL518" s="14">
        <f>_xlfn.IFNA(VLOOKUP($Y518,Raw_data_Bowlers_2021!$A$2:$N$111,AL$2,FALSE),0)</f>
        <v>0</v>
      </c>
      <c r="AM518" s="16">
        <v>2019</v>
      </c>
      <c r="AN518" s="14">
        <f t="shared" ref="AN518:AN581" si="8">AN517+1</f>
        <v>515</v>
      </c>
    </row>
    <row r="519" spans="1:40" x14ac:dyDescent="0.25">
      <c r="A519" s="43" t="s">
        <v>9</v>
      </c>
      <c r="B519" s="44">
        <v>7</v>
      </c>
      <c r="C519" s="44">
        <v>20</v>
      </c>
      <c r="D519" s="44">
        <v>166</v>
      </c>
      <c r="E519" s="44">
        <v>1</v>
      </c>
      <c r="F519" s="44">
        <v>8.3000000000000007</v>
      </c>
      <c r="G519" s="44">
        <v>166</v>
      </c>
      <c r="H519" s="44">
        <v>120</v>
      </c>
      <c r="I519" s="44">
        <v>0</v>
      </c>
      <c r="J519" s="44">
        <v>0</v>
      </c>
      <c r="K519" s="44">
        <v>15</v>
      </c>
      <c r="L519" s="44">
        <v>6</v>
      </c>
      <c r="M519" s="44">
        <v>38</v>
      </c>
      <c r="N519" s="44">
        <v>2019</v>
      </c>
      <c r="O519" s="45">
        <v>515</v>
      </c>
      <c r="Y519" s="13" t="s">
        <v>134</v>
      </c>
      <c r="Z519" s="14">
        <f>_xlfn.IFNA(VLOOKUP($Y519,Raw_data_Bowlers_2021!$A$2:$N$111,Z$2,FALSE),0)</f>
        <v>0</v>
      </c>
      <c r="AA519" s="14">
        <f>_xlfn.IFNA(VLOOKUP($Y519,Raw_data_Bowlers_2021!$A$2:$N$111,AA$2,FALSE),0)</f>
        <v>0</v>
      </c>
      <c r="AB519" s="14">
        <f>_xlfn.IFNA(VLOOKUP($Y519,Raw_data_Bowlers_2021!$A$2:$N$111,AB$2,FALSE),0)</f>
        <v>0</v>
      </c>
      <c r="AC519" s="14">
        <f>_xlfn.IFNA(VLOOKUP($Y519,Raw_data_Bowlers_2021!$A$2:$N$111,AC$2,FALSE),0)</f>
        <v>0</v>
      </c>
      <c r="AD519" s="14">
        <f>_xlfn.IFNA(VLOOKUP($Y519,Raw_data_Bowlers_2021!$A$2:$N$111,AD$2,FALSE),0)</f>
        <v>0</v>
      </c>
      <c r="AE519" s="14">
        <f>_xlfn.IFNA(VLOOKUP($Y519,Raw_data_Bowlers_2021!$A$2:$N$111,AE$2,FALSE),0)</f>
        <v>0</v>
      </c>
      <c r="AF519" s="14">
        <f>_xlfn.IFNA(VLOOKUP($Y519,Raw_data_Bowlers_2021!$A$2:$N$111,AF$2,FALSE),0)</f>
        <v>0</v>
      </c>
      <c r="AG519" s="14">
        <f>_xlfn.IFNA(VLOOKUP($Y519,Raw_data_Bowlers_2021!$A$2:$N$111,AG$2,FALSE),0)</f>
        <v>0</v>
      </c>
      <c r="AH519" s="14">
        <f>_xlfn.IFNA(VLOOKUP($Y519,Raw_data_Bowlers_2021!$A$2:$N$111,AH$2,FALSE),0)</f>
        <v>0</v>
      </c>
      <c r="AI519" s="14">
        <f>_xlfn.IFNA(VLOOKUP($Y519,Raw_data_Bowlers_2021!$A$2:$N$111,AI$2,FALSE),0)</f>
        <v>0</v>
      </c>
      <c r="AJ519" s="14">
        <f>_xlfn.IFNA(VLOOKUP($Y519,Raw_data_Bowlers_2021!$A$2:$N$111,AJ$2,FALSE),0)</f>
        <v>0</v>
      </c>
      <c r="AK519" s="14">
        <f>_xlfn.IFNA(VLOOKUP($Y519,Raw_data_Bowlers_2021!$A$2:$N$111,AK$2,FALSE),0)</f>
        <v>0</v>
      </c>
      <c r="AL519" s="14">
        <f>_xlfn.IFNA(VLOOKUP($Y519,Raw_data_Bowlers_2021!$A$2:$N$111,AL$2,FALSE),0)</f>
        <v>0</v>
      </c>
      <c r="AM519" s="13">
        <v>2019</v>
      </c>
      <c r="AN519" s="14">
        <f t="shared" si="8"/>
        <v>516</v>
      </c>
    </row>
    <row r="520" spans="1:40" x14ac:dyDescent="0.25">
      <c r="A520" s="43" t="s">
        <v>134</v>
      </c>
      <c r="B520" s="44">
        <v>1</v>
      </c>
      <c r="C520" s="44">
        <v>1</v>
      </c>
      <c r="D520" s="44">
        <v>13</v>
      </c>
      <c r="E520" s="44">
        <v>0</v>
      </c>
      <c r="F520" s="44">
        <v>13</v>
      </c>
      <c r="G520" s="44">
        <v>0</v>
      </c>
      <c r="H520" s="44">
        <v>0</v>
      </c>
      <c r="I520" s="44">
        <v>0</v>
      </c>
      <c r="J520" s="44">
        <v>0</v>
      </c>
      <c r="K520" s="44">
        <v>0</v>
      </c>
      <c r="L520" s="44">
        <v>2</v>
      </c>
      <c r="M520" s="44">
        <v>3</v>
      </c>
      <c r="N520" s="44">
        <v>2019</v>
      </c>
      <c r="O520" s="45">
        <v>516</v>
      </c>
      <c r="Y520" s="16" t="s">
        <v>136</v>
      </c>
      <c r="Z520" s="14">
        <f>_xlfn.IFNA(VLOOKUP($Y520,Raw_data_Bowlers_2021!$A$2:$N$111,Z$2,FALSE),0)</f>
        <v>0</v>
      </c>
      <c r="AA520" s="14">
        <f>_xlfn.IFNA(VLOOKUP($Y520,Raw_data_Bowlers_2021!$A$2:$N$111,AA$2,FALSE),0)</f>
        <v>0</v>
      </c>
      <c r="AB520" s="14">
        <f>_xlfn.IFNA(VLOOKUP($Y520,Raw_data_Bowlers_2021!$A$2:$N$111,AB$2,FALSE),0)</f>
        <v>0</v>
      </c>
      <c r="AC520" s="14">
        <f>_xlfn.IFNA(VLOOKUP($Y520,Raw_data_Bowlers_2021!$A$2:$N$111,AC$2,FALSE),0)</f>
        <v>0</v>
      </c>
      <c r="AD520" s="14">
        <f>_xlfn.IFNA(VLOOKUP($Y520,Raw_data_Bowlers_2021!$A$2:$N$111,AD$2,FALSE),0)</f>
        <v>0</v>
      </c>
      <c r="AE520" s="14">
        <f>_xlfn.IFNA(VLOOKUP($Y520,Raw_data_Bowlers_2021!$A$2:$N$111,AE$2,FALSE),0)</f>
        <v>0</v>
      </c>
      <c r="AF520" s="14">
        <f>_xlfn.IFNA(VLOOKUP($Y520,Raw_data_Bowlers_2021!$A$2:$N$111,AF$2,FALSE),0)</f>
        <v>0</v>
      </c>
      <c r="AG520" s="14">
        <f>_xlfn.IFNA(VLOOKUP($Y520,Raw_data_Bowlers_2021!$A$2:$N$111,AG$2,FALSE),0)</f>
        <v>0</v>
      </c>
      <c r="AH520" s="14">
        <f>_xlfn.IFNA(VLOOKUP($Y520,Raw_data_Bowlers_2021!$A$2:$N$111,AH$2,FALSE),0)</f>
        <v>0</v>
      </c>
      <c r="AI520" s="14">
        <f>_xlfn.IFNA(VLOOKUP($Y520,Raw_data_Bowlers_2021!$A$2:$N$111,AI$2,FALSE),0)</f>
        <v>0</v>
      </c>
      <c r="AJ520" s="14">
        <f>_xlfn.IFNA(VLOOKUP($Y520,Raw_data_Bowlers_2021!$A$2:$N$111,AJ$2,FALSE),0)</f>
        <v>0</v>
      </c>
      <c r="AK520" s="14">
        <f>_xlfn.IFNA(VLOOKUP($Y520,Raw_data_Bowlers_2021!$A$2:$N$111,AK$2,FALSE),0)</f>
        <v>0</v>
      </c>
      <c r="AL520" s="14">
        <f>_xlfn.IFNA(VLOOKUP($Y520,Raw_data_Bowlers_2021!$A$2:$N$111,AL$2,FALSE),0)</f>
        <v>0</v>
      </c>
      <c r="AM520" s="16">
        <v>2019</v>
      </c>
      <c r="AN520" s="14">
        <f t="shared" si="8"/>
        <v>517</v>
      </c>
    </row>
    <row r="521" spans="1:40" x14ac:dyDescent="0.25">
      <c r="A521" s="43" t="s">
        <v>136</v>
      </c>
      <c r="B521" s="44">
        <v>0</v>
      </c>
      <c r="C521" s="44">
        <v>0</v>
      </c>
      <c r="D521" s="44">
        <v>0</v>
      </c>
      <c r="E521" s="44">
        <v>0</v>
      </c>
      <c r="F521" s="44">
        <v>0</v>
      </c>
      <c r="G521" s="44">
        <v>0</v>
      </c>
      <c r="H521" s="44">
        <v>0</v>
      </c>
      <c r="I521" s="44">
        <v>0</v>
      </c>
      <c r="J521" s="44">
        <v>0</v>
      </c>
      <c r="K521" s="44">
        <v>0</v>
      </c>
      <c r="L521" s="44">
        <v>0</v>
      </c>
      <c r="M521" s="44">
        <v>0</v>
      </c>
      <c r="N521" s="44">
        <v>2019</v>
      </c>
      <c r="O521" s="45">
        <v>517</v>
      </c>
      <c r="Y521" s="13" t="s">
        <v>137</v>
      </c>
      <c r="Z521" s="14">
        <f>_xlfn.IFNA(VLOOKUP($Y521,Raw_data_Bowlers_2021!$A$2:$N$111,Z$2,FALSE),0)</f>
        <v>4</v>
      </c>
      <c r="AA521" s="14">
        <f>_xlfn.IFNA(VLOOKUP($Y521,Raw_data_Bowlers_2021!$A$2:$N$111,AA$2,FALSE),0)</f>
        <v>7</v>
      </c>
      <c r="AB521" s="14">
        <f>_xlfn.IFNA(VLOOKUP($Y521,Raw_data_Bowlers_2021!$A$2:$N$111,AB$2,FALSE),0)</f>
        <v>47</v>
      </c>
      <c r="AC521" s="14">
        <f>_xlfn.IFNA(VLOOKUP($Y521,Raw_data_Bowlers_2021!$A$2:$N$111,AC$2,FALSE),0)</f>
        <v>1</v>
      </c>
      <c r="AD521" s="14">
        <f>_xlfn.IFNA(VLOOKUP($Y521,Raw_data_Bowlers_2021!$A$2:$N$111,AD$2,FALSE),0)</f>
        <v>6.71</v>
      </c>
      <c r="AE521" s="14">
        <f>_xlfn.IFNA(VLOOKUP($Y521,Raw_data_Bowlers_2021!$A$2:$N$111,AE$2,FALSE),0)</f>
        <v>47</v>
      </c>
      <c r="AF521" s="14">
        <f>_xlfn.IFNA(VLOOKUP($Y521,Raw_data_Bowlers_2021!$A$2:$N$111,AF$2,FALSE),0)</f>
        <v>42</v>
      </c>
      <c r="AG521" s="14">
        <f>_xlfn.IFNA(VLOOKUP($Y521,Raw_data_Bowlers_2021!$A$2:$N$111,AG$2,FALSE),0)</f>
        <v>0</v>
      </c>
      <c r="AH521" s="14">
        <f>_xlfn.IFNA(VLOOKUP($Y521,Raw_data_Bowlers_2021!$A$2:$N$111,AH$2,FALSE),0)</f>
        <v>0</v>
      </c>
      <c r="AI521" s="14">
        <f>_xlfn.IFNA(VLOOKUP($Y521,Raw_data_Bowlers_2021!$A$2:$N$111,AI$2,FALSE),0)</f>
        <v>44562</v>
      </c>
      <c r="AJ521" s="14">
        <f>_xlfn.IFNA(VLOOKUP($Y521,Raw_data_Bowlers_2021!$A$2:$N$111,AJ$2,FALSE),0)</f>
        <v>3</v>
      </c>
      <c r="AK521" s="14">
        <f>_xlfn.IFNA(VLOOKUP($Y521,Raw_data_Bowlers_2021!$A$2:$N$111,AK$2,FALSE),0)</f>
        <v>1</v>
      </c>
      <c r="AL521" s="14">
        <f>_xlfn.IFNA(VLOOKUP($Y521,Raw_data_Bowlers_2021!$A$2:$N$111,AL$2,FALSE),0)</f>
        <v>13</v>
      </c>
      <c r="AM521" s="13">
        <v>2019</v>
      </c>
      <c r="AN521" s="14">
        <f t="shared" si="8"/>
        <v>518</v>
      </c>
    </row>
    <row r="522" spans="1:40" x14ac:dyDescent="0.25">
      <c r="A522" s="43" t="s">
        <v>137</v>
      </c>
      <c r="B522" s="44">
        <v>0</v>
      </c>
      <c r="C522" s="44">
        <v>0</v>
      </c>
      <c r="D522" s="44">
        <v>0</v>
      </c>
      <c r="E522" s="44">
        <v>0</v>
      </c>
      <c r="F522" s="44">
        <v>0</v>
      </c>
      <c r="G522" s="44">
        <v>0</v>
      </c>
      <c r="H522" s="44">
        <v>0</v>
      </c>
      <c r="I522" s="44">
        <v>0</v>
      </c>
      <c r="J522" s="44">
        <v>0</v>
      </c>
      <c r="K522" s="44">
        <v>0</v>
      </c>
      <c r="L522" s="44">
        <v>0</v>
      </c>
      <c r="M522" s="44">
        <v>0</v>
      </c>
      <c r="N522" s="44">
        <v>2019</v>
      </c>
      <c r="O522" s="45">
        <v>518</v>
      </c>
      <c r="Y522" s="16" t="s">
        <v>139</v>
      </c>
      <c r="Z522" s="14">
        <f>_xlfn.IFNA(VLOOKUP($Y522,Raw_data_Bowlers_2021!$A$2:$N$111,Z$2,FALSE),0)</f>
        <v>0</v>
      </c>
      <c r="AA522" s="14">
        <f>_xlfn.IFNA(VLOOKUP($Y522,Raw_data_Bowlers_2021!$A$2:$N$111,AA$2,FALSE),0)</f>
        <v>0</v>
      </c>
      <c r="AB522" s="14">
        <f>_xlfn.IFNA(VLOOKUP($Y522,Raw_data_Bowlers_2021!$A$2:$N$111,AB$2,FALSE),0)</f>
        <v>0</v>
      </c>
      <c r="AC522" s="14">
        <f>_xlfn.IFNA(VLOOKUP($Y522,Raw_data_Bowlers_2021!$A$2:$N$111,AC$2,FALSE),0)</f>
        <v>0</v>
      </c>
      <c r="AD522" s="14">
        <f>_xlfn.IFNA(VLOOKUP($Y522,Raw_data_Bowlers_2021!$A$2:$N$111,AD$2,FALSE),0)</f>
        <v>0</v>
      </c>
      <c r="AE522" s="14">
        <f>_xlfn.IFNA(VLOOKUP($Y522,Raw_data_Bowlers_2021!$A$2:$N$111,AE$2,FALSE),0)</f>
        <v>0</v>
      </c>
      <c r="AF522" s="14">
        <f>_xlfn.IFNA(VLOOKUP($Y522,Raw_data_Bowlers_2021!$A$2:$N$111,AF$2,FALSE),0)</f>
        <v>0</v>
      </c>
      <c r="AG522" s="14">
        <f>_xlfn.IFNA(VLOOKUP($Y522,Raw_data_Bowlers_2021!$A$2:$N$111,AG$2,FALSE),0)</f>
        <v>0</v>
      </c>
      <c r="AH522" s="14">
        <f>_xlfn.IFNA(VLOOKUP($Y522,Raw_data_Bowlers_2021!$A$2:$N$111,AH$2,FALSE),0)</f>
        <v>0</v>
      </c>
      <c r="AI522" s="14">
        <f>_xlfn.IFNA(VLOOKUP($Y522,Raw_data_Bowlers_2021!$A$2:$N$111,AI$2,FALSE),0)</f>
        <v>0</v>
      </c>
      <c r="AJ522" s="14">
        <f>_xlfn.IFNA(VLOOKUP($Y522,Raw_data_Bowlers_2021!$A$2:$N$111,AJ$2,FALSE),0)</f>
        <v>0</v>
      </c>
      <c r="AK522" s="14">
        <f>_xlfn.IFNA(VLOOKUP($Y522,Raw_data_Bowlers_2021!$A$2:$N$111,AK$2,FALSE),0)</f>
        <v>0</v>
      </c>
      <c r="AL522" s="14">
        <f>_xlfn.IFNA(VLOOKUP($Y522,Raw_data_Bowlers_2021!$A$2:$N$111,AL$2,FALSE),0)</f>
        <v>0</v>
      </c>
      <c r="AM522" s="16">
        <v>2019</v>
      </c>
      <c r="AN522" s="14">
        <f t="shared" si="8"/>
        <v>519</v>
      </c>
    </row>
    <row r="523" spans="1:40" x14ac:dyDescent="0.25">
      <c r="A523" s="43" t="s">
        <v>139</v>
      </c>
      <c r="B523" s="44">
        <v>4</v>
      </c>
      <c r="C523" s="44">
        <v>10</v>
      </c>
      <c r="D523" s="44">
        <v>79</v>
      </c>
      <c r="E523" s="44">
        <v>5</v>
      </c>
      <c r="F523" s="44">
        <v>7.9</v>
      </c>
      <c r="G523" s="44">
        <v>15.8</v>
      </c>
      <c r="H523" s="44">
        <v>12</v>
      </c>
      <c r="I523" s="44">
        <v>0</v>
      </c>
      <c r="J523" s="44">
        <v>0</v>
      </c>
      <c r="K523" s="44">
        <v>9</v>
      </c>
      <c r="L523" s="44">
        <v>1</v>
      </c>
      <c r="M523" s="44">
        <v>23</v>
      </c>
      <c r="N523" s="44">
        <v>2019</v>
      </c>
      <c r="O523" s="45">
        <v>519</v>
      </c>
      <c r="Y523" s="13" t="s">
        <v>140</v>
      </c>
      <c r="Z523" s="14">
        <f>_xlfn.IFNA(VLOOKUP($Y523,Raw_data_Bowlers_2021!$A$2:$N$111,Z$2,FALSE),0)</f>
        <v>6</v>
      </c>
      <c r="AA523" s="14">
        <f>_xlfn.IFNA(VLOOKUP($Y523,Raw_data_Bowlers_2021!$A$2:$N$111,AA$2,FALSE),0)</f>
        <v>6.1</v>
      </c>
      <c r="AB523" s="14">
        <f>_xlfn.IFNA(VLOOKUP($Y523,Raw_data_Bowlers_2021!$A$2:$N$111,AB$2,FALSE),0)</f>
        <v>73</v>
      </c>
      <c r="AC523" s="14">
        <f>_xlfn.IFNA(VLOOKUP($Y523,Raw_data_Bowlers_2021!$A$2:$N$111,AC$2,FALSE),0)</f>
        <v>1</v>
      </c>
      <c r="AD523" s="14">
        <f>_xlfn.IFNA(VLOOKUP($Y523,Raw_data_Bowlers_2021!$A$2:$N$111,AD$2,FALSE),0)</f>
        <v>11.84</v>
      </c>
      <c r="AE523" s="14">
        <f>_xlfn.IFNA(VLOOKUP($Y523,Raw_data_Bowlers_2021!$A$2:$N$111,AE$2,FALSE),0)</f>
        <v>73</v>
      </c>
      <c r="AF523" s="14">
        <f>_xlfn.IFNA(VLOOKUP($Y523,Raw_data_Bowlers_2021!$A$2:$N$111,AF$2,FALSE),0)</f>
        <v>37</v>
      </c>
      <c r="AG523" s="14">
        <f>_xlfn.IFNA(VLOOKUP($Y523,Raw_data_Bowlers_2021!$A$2:$N$111,AG$2,FALSE),0)</f>
        <v>0</v>
      </c>
      <c r="AH523" s="14">
        <f>_xlfn.IFNA(VLOOKUP($Y523,Raw_data_Bowlers_2021!$A$2:$N$111,AH$2,FALSE),0)</f>
        <v>0</v>
      </c>
      <c r="AI523" s="14">
        <f>_xlfn.IFNA(VLOOKUP($Y523,Raw_data_Bowlers_2021!$A$2:$N$111,AI$2,FALSE),0)</f>
        <v>44378</v>
      </c>
      <c r="AJ523" s="14">
        <f>_xlfn.IFNA(VLOOKUP($Y523,Raw_data_Bowlers_2021!$A$2:$N$111,AJ$2,FALSE),0)</f>
        <v>6</v>
      </c>
      <c r="AK523" s="14">
        <f>_xlfn.IFNA(VLOOKUP($Y523,Raw_data_Bowlers_2021!$A$2:$N$111,AK$2,FALSE),0)</f>
        <v>4</v>
      </c>
      <c r="AL523" s="14">
        <f>_xlfn.IFNA(VLOOKUP($Y523,Raw_data_Bowlers_2021!$A$2:$N$111,AL$2,FALSE),0)</f>
        <v>7</v>
      </c>
      <c r="AM523" s="13">
        <v>2019</v>
      </c>
      <c r="AN523" s="14">
        <f t="shared" si="8"/>
        <v>520</v>
      </c>
    </row>
    <row r="524" spans="1:40" x14ac:dyDescent="0.25">
      <c r="A524" s="43" t="s">
        <v>140</v>
      </c>
      <c r="B524" s="44">
        <v>7</v>
      </c>
      <c r="C524" s="44">
        <v>14</v>
      </c>
      <c r="D524" s="44">
        <v>121</v>
      </c>
      <c r="E524" s="44">
        <v>2</v>
      </c>
      <c r="F524" s="44">
        <v>8.64</v>
      </c>
      <c r="G524" s="44">
        <v>60.5</v>
      </c>
      <c r="H524" s="44">
        <v>42</v>
      </c>
      <c r="I524" s="44">
        <v>0</v>
      </c>
      <c r="J524" s="44">
        <v>0</v>
      </c>
      <c r="K524" s="44">
        <v>8</v>
      </c>
      <c r="L524" s="44">
        <v>4</v>
      </c>
      <c r="M524" s="44">
        <v>18</v>
      </c>
      <c r="N524" s="44">
        <v>2019</v>
      </c>
      <c r="O524" s="45">
        <v>520</v>
      </c>
      <c r="Y524" s="16" t="s">
        <v>62</v>
      </c>
      <c r="Z524" s="14">
        <f>_xlfn.IFNA(VLOOKUP($Y524,Raw_data_Bowlers_2021!$A$2:$N$111,Z$2,FALSE),0)</f>
        <v>0</v>
      </c>
      <c r="AA524" s="14">
        <f>_xlfn.IFNA(VLOOKUP($Y524,Raw_data_Bowlers_2021!$A$2:$N$111,AA$2,FALSE),0)</f>
        <v>0</v>
      </c>
      <c r="AB524" s="14">
        <f>_xlfn.IFNA(VLOOKUP($Y524,Raw_data_Bowlers_2021!$A$2:$N$111,AB$2,FALSE),0)</f>
        <v>0</v>
      </c>
      <c r="AC524" s="14">
        <f>_xlfn.IFNA(VLOOKUP($Y524,Raw_data_Bowlers_2021!$A$2:$N$111,AC$2,FALSE),0)</f>
        <v>0</v>
      </c>
      <c r="AD524" s="14">
        <f>_xlfn.IFNA(VLOOKUP($Y524,Raw_data_Bowlers_2021!$A$2:$N$111,AD$2,FALSE),0)</f>
        <v>0</v>
      </c>
      <c r="AE524" s="14">
        <f>_xlfn.IFNA(VLOOKUP($Y524,Raw_data_Bowlers_2021!$A$2:$N$111,AE$2,FALSE),0)</f>
        <v>0</v>
      </c>
      <c r="AF524" s="14">
        <f>_xlfn.IFNA(VLOOKUP($Y524,Raw_data_Bowlers_2021!$A$2:$N$111,AF$2,FALSE),0)</f>
        <v>0</v>
      </c>
      <c r="AG524" s="14">
        <f>_xlfn.IFNA(VLOOKUP($Y524,Raw_data_Bowlers_2021!$A$2:$N$111,AG$2,FALSE),0)</f>
        <v>0</v>
      </c>
      <c r="AH524" s="14">
        <f>_xlfn.IFNA(VLOOKUP($Y524,Raw_data_Bowlers_2021!$A$2:$N$111,AH$2,FALSE),0)</f>
        <v>0</v>
      </c>
      <c r="AI524" s="14">
        <f>_xlfn.IFNA(VLOOKUP($Y524,Raw_data_Bowlers_2021!$A$2:$N$111,AI$2,FALSE),0)</f>
        <v>0</v>
      </c>
      <c r="AJ524" s="14">
        <f>_xlfn.IFNA(VLOOKUP($Y524,Raw_data_Bowlers_2021!$A$2:$N$111,AJ$2,FALSE),0)</f>
        <v>0</v>
      </c>
      <c r="AK524" s="14">
        <f>_xlfn.IFNA(VLOOKUP($Y524,Raw_data_Bowlers_2021!$A$2:$N$111,AK$2,FALSE),0)</f>
        <v>0</v>
      </c>
      <c r="AL524" s="14">
        <f>_xlfn.IFNA(VLOOKUP($Y524,Raw_data_Bowlers_2021!$A$2:$N$111,AL$2,FALSE),0)</f>
        <v>0</v>
      </c>
      <c r="AM524" s="16">
        <v>2019</v>
      </c>
      <c r="AN524" s="14">
        <f t="shared" si="8"/>
        <v>521</v>
      </c>
    </row>
    <row r="525" spans="1:40" x14ac:dyDescent="0.25">
      <c r="A525" s="43" t="s">
        <v>62</v>
      </c>
      <c r="B525" s="44">
        <v>0</v>
      </c>
      <c r="C525" s="44">
        <v>0</v>
      </c>
      <c r="D525" s="44">
        <v>0</v>
      </c>
      <c r="E525" s="44">
        <v>0</v>
      </c>
      <c r="F525" s="44">
        <v>0</v>
      </c>
      <c r="G525" s="44">
        <v>0</v>
      </c>
      <c r="H525" s="44">
        <v>0</v>
      </c>
      <c r="I525" s="44">
        <v>0</v>
      </c>
      <c r="J525" s="44">
        <v>0</v>
      </c>
      <c r="K525" s="44">
        <v>0</v>
      </c>
      <c r="L525" s="44">
        <v>0</v>
      </c>
      <c r="M525" s="44">
        <v>0</v>
      </c>
      <c r="N525" s="44">
        <v>2019</v>
      </c>
      <c r="O525" s="45">
        <v>521</v>
      </c>
      <c r="Y525" s="13" t="s">
        <v>143</v>
      </c>
      <c r="Z525" s="14">
        <f>_xlfn.IFNA(VLOOKUP($Y525,Raw_data_Bowlers_2021!$A$2:$N$111,Z$2,FALSE),0)</f>
        <v>3</v>
      </c>
      <c r="AA525" s="14">
        <f>_xlfn.IFNA(VLOOKUP($Y525,Raw_data_Bowlers_2021!$A$2:$N$111,AA$2,FALSE),0)</f>
        <v>7</v>
      </c>
      <c r="AB525" s="14">
        <f>_xlfn.IFNA(VLOOKUP($Y525,Raw_data_Bowlers_2021!$A$2:$N$111,AB$2,FALSE),0)</f>
        <v>84</v>
      </c>
      <c r="AC525" s="14">
        <f>_xlfn.IFNA(VLOOKUP($Y525,Raw_data_Bowlers_2021!$A$2:$N$111,AC$2,FALSE),0)</f>
        <v>0</v>
      </c>
      <c r="AD525" s="14">
        <f>_xlfn.IFNA(VLOOKUP($Y525,Raw_data_Bowlers_2021!$A$2:$N$111,AD$2,FALSE),0)</f>
        <v>12</v>
      </c>
      <c r="AE525" s="14">
        <f>_xlfn.IFNA(VLOOKUP($Y525,Raw_data_Bowlers_2021!$A$2:$N$111,AE$2,FALSE),0)</f>
        <v>0</v>
      </c>
      <c r="AF525" s="14">
        <f>_xlfn.IFNA(VLOOKUP($Y525,Raw_data_Bowlers_2021!$A$2:$N$111,AF$2,FALSE),0)</f>
        <v>0</v>
      </c>
      <c r="AG525" s="14">
        <f>_xlfn.IFNA(VLOOKUP($Y525,Raw_data_Bowlers_2021!$A$2:$N$111,AG$2,FALSE),0)</f>
        <v>0</v>
      </c>
      <c r="AH525" s="14">
        <f>_xlfn.IFNA(VLOOKUP($Y525,Raw_data_Bowlers_2021!$A$2:$N$111,AH$2,FALSE),0)</f>
        <v>0</v>
      </c>
      <c r="AI525" s="14" t="str">
        <f>_xlfn.IFNA(VLOOKUP($Y525,Raw_data_Bowlers_2021!$A$2:$N$111,AI$2,FALSE),0)</f>
        <v>0/9</v>
      </c>
      <c r="AJ525" s="14">
        <f>_xlfn.IFNA(VLOOKUP($Y525,Raw_data_Bowlers_2021!$A$2:$N$111,AJ$2,FALSE),0)</f>
        <v>7</v>
      </c>
      <c r="AK525" s="14">
        <f>_xlfn.IFNA(VLOOKUP($Y525,Raw_data_Bowlers_2021!$A$2:$N$111,AK$2,FALSE),0)</f>
        <v>6</v>
      </c>
      <c r="AL525" s="14">
        <f>_xlfn.IFNA(VLOOKUP($Y525,Raw_data_Bowlers_2021!$A$2:$N$111,AL$2,FALSE),0)</f>
        <v>11</v>
      </c>
      <c r="AM525" s="13">
        <v>2019</v>
      </c>
      <c r="AN525" s="14">
        <f t="shared" si="8"/>
        <v>522</v>
      </c>
    </row>
    <row r="526" spans="1:40" x14ac:dyDescent="0.25">
      <c r="A526" s="43" t="s">
        <v>143</v>
      </c>
      <c r="B526" s="44">
        <v>14</v>
      </c>
      <c r="C526" s="44">
        <v>48</v>
      </c>
      <c r="D526" s="44">
        <v>347</v>
      </c>
      <c r="E526" s="44">
        <v>20</v>
      </c>
      <c r="F526" s="44">
        <v>7.23</v>
      </c>
      <c r="G526" s="44">
        <v>17.350000000000001</v>
      </c>
      <c r="H526" s="44">
        <v>14.4</v>
      </c>
      <c r="I526" s="44">
        <v>0</v>
      </c>
      <c r="J526" s="44">
        <v>0</v>
      </c>
      <c r="K526" s="44">
        <v>21</v>
      </c>
      <c r="L526" s="44">
        <v>17</v>
      </c>
      <c r="M526" s="44">
        <v>107</v>
      </c>
      <c r="N526" s="44">
        <v>2019</v>
      </c>
      <c r="O526" s="45">
        <v>522</v>
      </c>
      <c r="Y526" s="16" t="s">
        <v>430</v>
      </c>
      <c r="Z526" s="14">
        <f>_xlfn.IFNA(VLOOKUP($Y526,Raw_data_Bowlers_2021!$A$2:$N$111,Z$2,FALSE),0)</f>
        <v>0</v>
      </c>
      <c r="AA526" s="14">
        <f>_xlfn.IFNA(VLOOKUP($Y526,Raw_data_Bowlers_2021!$A$2:$N$111,AA$2,FALSE),0)</f>
        <v>0</v>
      </c>
      <c r="AB526" s="14">
        <f>_xlfn.IFNA(VLOOKUP($Y526,Raw_data_Bowlers_2021!$A$2:$N$111,AB$2,FALSE),0)</f>
        <v>0</v>
      </c>
      <c r="AC526" s="14">
        <f>_xlfn.IFNA(VLOOKUP($Y526,Raw_data_Bowlers_2021!$A$2:$N$111,AC$2,FALSE),0)</f>
        <v>0</v>
      </c>
      <c r="AD526" s="14">
        <f>_xlfn.IFNA(VLOOKUP($Y526,Raw_data_Bowlers_2021!$A$2:$N$111,AD$2,FALSE),0)</f>
        <v>0</v>
      </c>
      <c r="AE526" s="14">
        <f>_xlfn.IFNA(VLOOKUP($Y526,Raw_data_Bowlers_2021!$A$2:$N$111,AE$2,FALSE),0)</f>
        <v>0</v>
      </c>
      <c r="AF526" s="14">
        <f>_xlfn.IFNA(VLOOKUP($Y526,Raw_data_Bowlers_2021!$A$2:$N$111,AF$2,FALSE),0)</f>
        <v>0</v>
      </c>
      <c r="AG526" s="14">
        <f>_xlfn.IFNA(VLOOKUP($Y526,Raw_data_Bowlers_2021!$A$2:$N$111,AG$2,FALSE),0)</f>
        <v>0</v>
      </c>
      <c r="AH526" s="14">
        <f>_xlfn.IFNA(VLOOKUP($Y526,Raw_data_Bowlers_2021!$A$2:$N$111,AH$2,FALSE),0)</f>
        <v>0</v>
      </c>
      <c r="AI526" s="14">
        <f>_xlfn.IFNA(VLOOKUP($Y526,Raw_data_Bowlers_2021!$A$2:$N$111,AI$2,FALSE),0)</f>
        <v>0</v>
      </c>
      <c r="AJ526" s="14">
        <f>_xlfn.IFNA(VLOOKUP($Y526,Raw_data_Bowlers_2021!$A$2:$N$111,AJ$2,FALSE),0)</f>
        <v>0</v>
      </c>
      <c r="AK526" s="14">
        <f>_xlfn.IFNA(VLOOKUP($Y526,Raw_data_Bowlers_2021!$A$2:$N$111,AK$2,FALSE),0)</f>
        <v>0</v>
      </c>
      <c r="AL526" s="14">
        <f>_xlfn.IFNA(VLOOKUP($Y526,Raw_data_Bowlers_2021!$A$2:$N$111,AL$2,FALSE),0)</f>
        <v>0</v>
      </c>
      <c r="AM526" s="16">
        <v>2019</v>
      </c>
      <c r="AN526" s="14">
        <f t="shared" si="8"/>
        <v>523</v>
      </c>
    </row>
    <row r="527" spans="1:40" x14ac:dyDescent="0.25">
      <c r="A527" s="43" t="s">
        <v>430</v>
      </c>
      <c r="B527" s="44">
        <v>1</v>
      </c>
      <c r="C527" s="44">
        <v>2</v>
      </c>
      <c r="D527" s="44">
        <v>27</v>
      </c>
      <c r="E527" s="44">
        <v>0</v>
      </c>
      <c r="F527" s="44">
        <v>13.5</v>
      </c>
      <c r="G527" s="44">
        <v>0</v>
      </c>
      <c r="H527" s="44">
        <v>0</v>
      </c>
      <c r="I527" s="44">
        <v>0</v>
      </c>
      <c r="J527" s="44">
        <v>0</v>
      </c>
      <c r="K527" s="44">
        <v>2</v>
      </c>
      <c r="L527" s="44">
        <v>2</v>
      </c>
      <c r="M527" s="44">
        <v>4</v>
      </c>
      <c r="N527" s="44">
        <v>2019</v>
      </c>
      <c r="O527" s="45">
        <v>523</v>
      </c>
      <c r="Y527" s="13" t="s">
        <v>388</v>
      </c>
      <c r="Z527" s="14">
        <f>_xlfn.IFNA(VLOOKUP($Y527,Raw_data_Bowlers_2021!$A$2:$N$111,Z$2,FALSE),0)</f>
        <v>0</v>
      </c>
      <c r="AA527" s="14">
        <f>_xlfn.IFNA(VLOOKUP($Y527,Raw_data_Bowlers_2021!$A$2:$N$111,AA$2,FALSE),0)</f>
        <v>0</v>
      </c>
      <c r="AB527" s="14">
        <f>_xlfn.IFNA(VLOOKUP($Y527,Raw_data_Bowlers_2021!$A$2:$N$111,AB$2,FALSE),0)</f>
        <v>0</v>
      </c>
      <c r="AC527" s="14">
        <f>_xlfn.IFNA(VLOOKUP($Y527,Raw_data_Bowlers_2021!$A$2:$N$111,AC$2,FALSE),0)</f>
        <v>0</v>
      </c>
      <c r="AD527" s="14">
        <f>_xlfn.IFNA(VLOOKUP($Y527,Raw_data_Bowlers_2021!$A$2:$N$111,AD$2,FALSE),0)</f>
        <v>0</v>
      </c>
      <c r="AE527" s="14">
        <f>_xlfn.IFNA(VLOOKUP($Y527,Raw_data_Bowlers_2021!$A$2:$N$111,AE$2,FALSE),0)</f>
        <v>0</v>
      </c>
      <c r="AF527" s="14">
        <f>_xlfn.IFNA(VLOOKUP($Y527,Raw_data_Bowlers_2021!$A$2:$N$111,AF$2,FALSE),0)</f>
        <v>0</v>
      </c>
      <c r="AG527" s="14">
        <f>_xlfn.IFNA(VLOOKUP($Y527,Raw_data_Bowlers_2021!$A$2:$N$111,AG$2,FALSE),0)</f>
        <v>0</v>
      </c>
      <c r="AH527" s="14">
        <f>_xlfn.IFNA(VLOOKUP($Y527,Raw_data_Bowlers_2021!$A$2:$N$111,AH$2,FALSE),0)</f>
        <v>0</v>
      </c>
      <c r="AI527" s="14">
        <f>_xlfn.IFNA(VLOOKUP($Y527,Raw_data_Bowlers_2021!$A$2:$N$111,AI$2,FALSE),0)</f>
        <v>0</v>
      </c>
      <c r="AJ527" s="14">
        <f>_xlfn.IFNA(VLOOKUP($Y527,Raw_data_Bowlers_2021!$A$2:$N$111,AJ$2,FALSE),0)</f>
        <v>0</v>
      </c>
      <c r="AK527" s="14">
        <f>_xlfn.IFNA(VLOOKUP($Y527,Raw_data_Bowlers_2021!$A$2:$N$111,AK$2,FALSE),0)</f>
        <v>0</v>
      </c>
      <c r="AL527" s="14">
        <f>_xlfn.IFNA(VLOOKUP($Y527,Raw_data_Bowlers_2021!$A$2:$N$111,AL$2,FALSE),0)</f>
        <v>0</v>
      </c>
      <c r="AM527" s="13">
        <v>2019</v>
      </c>
      <c r="AN527" s="14">
        <f t="shared" si="8"/>
        <v>524</v>
      </c>
    </row>
    <row r="528" spans="1:40" x14ac:dyDescent="0.25">
      <c r="A528" s="43" t="s">
        <v>388</v>
      </c>
      <c r="B528" s="44">
        <v>0</v>
      </c>
      <c r="C528" s="44">
        <v>0</v>
      </c>
      <c r="D528" s="44">
        <v>0</v>
      </c>
      <c r="E528" s="44">
        <v>0</v>
      </c>
      <c r="F528" s="44">
        <v>0</v>
      </c>
      <c r="G528" s="44">
        <v>0</v>
      </c>
      <c r="H528" s="44">
        <v>0</v>
      </c>
      <c r="I528" s="44">
        <v>0</v>
      </c>
      <c r="J528" s="44">
        <v>0</v>
      </c>
      <c r="K528" s="44">
        <v>0</v>
      </c>
      <c r="L528" s="44">
        <v>0</v>
      </c>
      <c r="M528" s="44">
        <v>0</v>
      </c>
      <c r="N528" s="44">
        <v>2019</v>
      </c>
      <c r="O528" s="45">
        <v>524</v>
      </c>
      <c r="Y528" s="16" t="s">
        <v>431</v>
      </c>
      <c r="Z528" s="14">
        <f>_xlfn.IFNA(VLOOKUP($Y528,Raw_data_Bowlers_2021!$A$2:$N$111,Z$2,FALSE),0)</f>
        <v>0</v>
      </c>
      <c r="AA528" s="14">
        <f>_xlfn.IFNA(VLOOKUP($Y528,Raw_data_Bowlers_2021!$A$2:$N$111,AA$2,FALSE),0)</f>
        <v>0</v>
      </c>
      <c r="AB528" s="14">
        <f>_xlfn.IFNA(VLOOKUP($Y528,Raw_data_Bowlers_2021!$A$2:$N$111,AB$2,FALSE),0)</f>
        <v>0</v>
      </c>
      <c r="AC528" s="14">
        <f>_xlfn.IFNA(VLOOKUP($Y528,Raw_data_Bowlers_2021!$A$2:$N$111,AC$2,FALSE),0)</f>
        <v>0</v>
      </c>
      <c r="AD528" s="14">
        <f>_xlfn.IFNA(VLOOKUP($Y528,Raw_data_Bowlers_2021!$A$2:$N$111,AD$2,FALSE),0)</f>
        <v>0</v>
      </c>
      <c r="AE528" s="14">
        <f>_xlfn.IFNA(VLOOKUP($Y528,Raw_data_Bowlers_2021!$A$2:$N$111,AE$2,FALSE),0)</f>
        <v>0</v>
      </c>
      <c r="AF528" s="14">
        <f>_xlfn.IFNA(VLOOKUP($Y528,Raw_data_Bowlers_2021!$A$2:$N$111,AF$2,FALSE),0)</f>
        <v>0</v>
      </c>
      <c r="AG528" s="14">
        <f>_xlfn.IFNA(VLOOKUP($Y528,Raw_data_Bowlers_2021!$A$2:$N$111,AG$2,FALSE),0)</f>
        <v>0</v>
      </c>
      <c r="AH528" s="14">
        <f>_xlfn.IFNA(VLOOKUP($Y528,Raw_data_Bowlers_2021!$A$2:$N$111,AH$2,FALSE),0)</f>
        <v>0</v>
      </c>
      <c r="AI528" s="14">
        <f>_xlfn.IFNA(VLOOKUP($Y528,Raw_data_Bowlers_2021!$A$2:$N$111,AI$2,FALSE),0)</f>
        <v>0</v>
      </c>
      <c r="AJ528" s="14">
        <f>_xlfn.IFNA(VLOOKUP($Y528,Raw_data_Bowlers_2021!$A$2:$N$111,AJ$2,FALSE),0)</f>
        <v>0</v>
      </c>
      <c r="AK528" s="14">
        <f>_xlfn.IFNA(VLOOKUP($Y528,Raw_data_Bowlers_2021!$A$2:$N$111,AK$2,FALSE),0)</f>
        <v>0</v>
      </c>
      <c r="AL528" s="14">
        <f>_xlfn.IFNA(VLOOKUP($Y528,Raw_data_Bowlers_2021!$A$2:$N$111,AL$2,FALSE),0)</f>
        <v>0</v>
      </c>
      <c r="AM528" s="16">
        <v>2019</v>
      </c>
      <c r="AN528" s="14">
        <f t="shared" si="8"/>
        <v>525</v>
      </c>
    </row>
    <row r="529" spans="1:40" x14ac:dyDescent="0.25">
      <c r="A529" s="43" t="s">
        <v>431</v>
      </c>
      <c r="B529" s="44">
        <v>0</v>
      </c>
      <c r="C529" s="44">
        <v>0</v>
      </c>
      <c r="D529" s="44">
        <v>0</v>
      </c>
      <c r="E529" s="44">
        <v>0</v>
      </c>
      <c r="F529" s="44">
        <v>0</v>
      </c>
      <c r="G529" s="44">
        <v>0</v>
      </c>
      <c r="H529" s="44">
        <v>0</v>
      </c>
      <c r="I529" s="44">
        <v>0</v>
      </c>
      <c r="J529" s="44">
        <v>0</v>
      </c>
      <c r="K529" s="44">
        <v>0</v>
      </c>
      <c r="L529" s="44">
        <v>0</v>
      </c>
      <c r="M529" s="44">
        <v>0</v>
      </c>
      <c r="N529" s="44">
        <v>2019</v>
      </c>
      <c r="O529" s="45">
        <v>525</v>
      </c>
      <c r="Y529" s="13" t="s">
        <v>41</v>
      </c>
      <c r="Z529" s="14">
        <f>_xlfn.IFNA(VLOOKUP($Y529,Raw_data_Bowlers_2021!$A$2:$N$111,Z$2,FALSE),0)</f>
        <v>0</v>
      </c>
      <c r="AA529" s="14">
        <f>_xlfn.IFNA(VLOOKUP($Y529,Raw_data_Bowlers_2021!$A$2:$N$111,AA$2,FALSE),0)</f>
        <v>0</v>
      </c>
      <c r="AB529" s="14">
        <f>_xlfn.IFNA(VLOOKUP($Y529,Raw_data_Bowlers_2021!$A$2:$N$111,AB$2,FALSE),0)</f>
        <v>0</v>
      </c>
      <c r="AC529" s="14">
        <f>_xlfn.IFNA(VLOOKUP($Y529,Raw_data_Bowlers_2021!$A$2:$N$111,AC$2,FALSE),0)</f>
        <v>0</v>
      </c>
      <c r="AD529" s="14">
        <f>_xlfn.IFNA(VLOOKUP($Y529,Raw_data_Bowlers_2021!$A$2:$N$111,AD$2,FALSE),0)</f>
        <v>0</v>
      </c>
      <c r="AE529" s="14">
        <f>_xlfn.IFNA(VLOOKUP($Y529,Raw_data_Bowlers_2021!$A$2:$N$111,AE$2,FALSE),0)</f>
        <v>0</v>
      </c>
      <c r="AF529" s="14">
        <f>_xlfn.IFNA(VLOOKUP($Y529,Raw_data_Bowlers_2021!$A$2:$N$111,AF$2,FALSE),0)</f>
        <v>0</v>
      </c>
      <c r="AG529" s="14">
        <f>_xlfn.IFNA(VLOOKUP($Y529,Raw_data_Bowlers_2021!$A$2:$N$111,AG$2,FALSE),0)</f>
        <v>0</v>
      </c>
      <c r="AH529" s="14">
        <f>_xlfn.IFNA(VLOOKUP($Y529,Raw_data_Bowlers_2021!$A$2:$N$111,AH$2,FALSE),0)</f>
        <v>0</v>
      </c>
      <c r="AI529" s="14">
        <f>_xlfn.IFNA(VLOOKUP($Y529,Raw_data_Bowlers_2021!$A$2:$N$111,AI$2,FALSE),0)</f>
        <v>0</v>
      </c>
      <c r="AJ529" s="14">
        <f>_xlfn.IFNA(VLOOKUP($Y529,Raw_data_Bowlers_2021!$A$2:$N$111,AJ$2,FALSE),0)</f>
        <v>0</v>
      </c>
      <c r="AK529" s="14">
        <f>_xlfn.IFNA(VLOOKUP($Y529,Raw_data_Bowlers_2021!$A$2:$N$111,AK$2,FALSE),0)</f>
        <v>0</v>
      </c>
      <c r="AL529" s="14">
        <f>_xlfn.IFNA(VLOOKUP($Y529,Raw_data_Bowlers_2021!$A$2:$N$111,AL$2,FALSE),0)</f>
        <v>0</v>
      </c>
      <c r="AM529" s="13">
        <v>2019</v>
      </c>
      <c r="AN529" s="14">
        <f t="shared" si="8"/>
        <v>526</v>
      </c>
    </row>
    <row r="530" spans="1:40" x14ac:dyDescent="0.25">
      <c r="A530" s="43" t="s">
        <v>41</v>
      </c>
      <c r="B530" s="44">
        <v>0</v>
      </c>
      <c r="C530" s="44">
        <v>0</v>
      </c>
      <c r="D530" s="44">
        <v>0</v>
      </c>
      <c r="E530" s="44">
        <v>0</v>
      </c>
      <c r="F530" s="44">
        <v>0</v>
      </c>
      <c r="G530" s="44">
        <v>0</v>
      </c>
      <c r="H530" s="44">
        <v>0</v>
      </c>
      <c r="I530" s="44">
        <v>0</v>
      </c>
      <c r="J530" s="44">
        <v>0</v>
      </c>
      <c r="K530" s="44">
        <v>0</v>
      </c>
      <c r="L530" s="44">
        <v>0</v>
      </c>
      <c r="M530" s="44">
        <v>0</v>
      </c>
      <c r="N530" s="44">
        <v>2019</v>
      </c>
      <c r="O530" s="45">
        <v>526</v>
      </c>
      <c r="Y530" s="16" t="s">
        <v>432</v>
      </c>
      <c r="Z530" s="14">
        <f>_xlfn.IFNA(VLOOKUP($Y530,Raw_data_Bowlers_2021!$A$2:$N$111,Z$2,FALSE),0)</f>
        <v>0</v>
      </c>
      <c r="AA530" s="14">
        <f>_xlfn.IFNA(VLOOKUP($Y530,Raw_data_Bowlers_2021!$A$2:$N$111,AA$2,FALSE),0)</f>
        <v>0</v>
      </c>
      <c r="AB530" s="14">
        <f>_xlfn.IFNA(VLOOKUP($Y530,Raw_data_Bowlers_2021!$A$2:$N$111,AB$2,FALSE),0)</f>
        <v>0</v>
      </c>
      <c r="AC530" s="14">
        <f>_xlfn.IFNA(VLOOKUP($Y530,Raw_data_Bowlers_2021!$A$2:$N$111,AC$2,FALSE),0)</f>
        <v>0</v>
      </c>
      <c r="AD530" s="14">
        <f>_xlfn.IFNA(VLOOKUP($Y530,Raw_data_Bowlers_2021!$A$2:$N$111,AD$2,FALSE),0)</f>
        <v>0</v>
      </c>
      <c r="AE530" s="14">
        <f>_xlfn.IFNA(VLOOKUP($Y530,Raw_data_Bowlers_2021!$A$2:$N$111,AE$2,FALSE),0)</f>
        <v>0</v>
      </c>
      <c r="AF530" s="14">
        <f>_xlfn.IFNA(VLOOKUP($Y530,Raw_data_Bowlers_2021!$A$2:$N$111,AF$2,FALSE),0)</f>
        <v>0</v>
      </c>
      <c r="AG530" s="14">
        <f>_xlfn.IFNA(VLOOKUP($Y530,Raw_data_Bowlers_2021!$A$2:$N$111,AG$2,FALSE),0)</f>
        <v>0</v>
      </c>
      <c r="AH530" s="14">
        <f>_xlfn.IFNA(VLOOKUP($Y530,Raw_data_Bowlers_2021!$A$2:$N$111,AH$2,FALSE),0)</f>
        <v>0</v>
      </c>
      <c r="AI530" s="14">
        <f>_xlfn.IFNA(VLOOKUP($Y530,Raw_data_Bowlers_2021!$A$2:$N$111,AI$2,FALSE),0)</f>
        <v>0</v>
      </c>
      <c r="AJ530" s="14">
        <f>_xlfn.IFNA(VLOOKUP($Y530,Raw_data_Bowlers_2021!$A$2:$N$111,AJ$2,FALSE),0)</f>
        <v>0</v>
      </c>
      <c r="AK530" s="14">
        <f>_xlfn.IFNA(VLOOKUP($Y530,Raw_data_Bowlers_2021!$A$2:$N$111,AK$2,FALSE),0)</f>
        <v>0</v>
      </c>
      <c r="AL530" s="14">
        <f>_xlfn.IFNA(VLOOKUP($Y530,Raw_data_Bowlers_2021!$A$2:$N$111,AL$2,FALSE),0)</f>
        <v>0</v>
      </c>
      <c r="AM530" s="16">
        <v>2019</v>
      </c>
      <c r="AN530" s="14">
        <f t="shared" si="8"/>
        <v>527</v>
      </c>
    </row>
    <row r="531" spans="1:40" x14ac:dyDescent="0.25">
      <c r="A531" s="43" t="s">
        <v>432</v>
      </c>
      <c r="B531" s="44">
        <v>5</v>
      </c>
      <c r="C531" s="44">
        <v>7</v>
      </c>
      <c r="D531" s="44">
        <v>44</v>
      </c>
      <c r="E531" s="44">
        <v>1</v>
      </c>
      <c r="F531" s="44">
        <v>6.29</v>
      </c>
      <c r="G531" s="44">
        <v>44</v>
      </c>
      <c r="H531" s="44">
        <v>42</v>
      </c>
      <c r="I531" s="44">
        <v>0</v>
      </c>
      <c r="J531" s="44">
        <v>0</v>
      </c>
      <c r="K531" s="44">
        <v>3</v>
      </c>
      <c r="L531" s="44">
        <v>0</v>
      </c>
      <c r="M531" s="44">
        <v>13</v>
      </c>
      <c r="N531" s="44">
        <v>2019</v>
      </c>
      <c r="O531" s="45">
        <v>527</v>
      </c>
      <c r="Y531" s="13" t="s">
        <v>144</v>
      </c>
      <c r="Z531" s="14">
        <f>_xlfn.IFNA(VLOOKUP($Y531,Raw_data_Bowlers_2021!$A$2:$N$111,Z$2,FALSE),0)</f>
        <v>0</v>
      </c>
      <c r="AA531" s="14">
        <f>_xlfn.IFNA(VLOOKUP($Y531,Raw_data_Bowlers_2021!$A$2:$N$111,AA$2,FALSE),0)</f>
        <v>0</v>
      </c>
      <c r="AB531" s="14">
        <f>_xlfn.IFNA(VLOOKUP($Y531,Raw_data_Bowlers_2021!$A$2:$N$111,AB$2,FALSE),0)</f>
        <v>0</v>
      </c>
      <c r="AC531" s="14">
        <f>_xlfn.IFNA(VLOOKUP($Y531,Raw_data_Bowlers_2021!$A$2:$N$111,AC$2,FALSE),0)</f>
        <v>0</v>
      </c>
      <c r="AD531" s="14">
        <f>_xlfn.IFNA(VLOOKUP($Y531,Raw_data_Bowlers_2021!$A$2:$N$111,AD$2,FALSE),0)</f>
        <v>0</v>
      </c>
      <c r="AE531" s="14">
        <f>_xlfn.IFNA(VLOOKUP($Y531,Raw_data_Bowlers_2021!$A$2:$N$111,AE$2,FALSE),0)</f>
        <v>0</v>
      </c>
      <c r="AF531" s="14">
        <f>_xlfn.IFNA(VLOOKUP($Y531,Raw_data_Bowlers_2021!$A$2:$N$111,AF$2,FALSE),0)</f>
        <v>0</v>
      </c>
      <c r="AG531" s="14">
        <f>_xlfn.IFNA(VLOOKUP($Y531,Raw_data_Bowlers_2021!$A$2:$N$111,AG$2,FALSE),0)</f>
        <v>0</v>
      </c>
      <c r="AH531" s="14">
        <f>_xlfn.IFNA(VLOOKUP($Y531,Raw_data_Bowlers_2021!$A$2:$N$111,AH$2,FALSE),0)</f>
        <v>0</v>
      </c>
      <c r="AI531" s="14">
        <f>_xlfn.IFNA(VLOOKUP($Y531,Raw_data_Bowlers_2021!$A$2:$N$111,AI$2,FALSE),0)</f>
        <v>0</v>
      </c>
      <c r="AJ531" s="14">
        <f>_xlfn.IFNA(VLOOKUP($Y531,Raw_data_Bowlers_2021!$A$2:$N$111,AJ$2,FALSE),0)</f>
        <v>0</v>
      </c>
      <c r="AK531" s="14">
        <f>_xlfn.IFNA(VLOOKUP($Y531,Raw_data_Bowlers_2021!$A$2:$N$111,AK$2,FALSE),0)</f>
        <v>0</v>
      </c>
      <c r="AL531" s="14">
        <f>_xlfn.IFNA(VLOOKUP($Y531,Raw_data_Bowlers_2021!$A$2:$N$111,AL$2,FALSE),0)</f>
        <v>0</v>
      </c>
      <c r="AM531" s="13">
        <v>2019</v>
      </c>
      <c r="AN531" s="14">
        <f t="shared" si="8"/>
        <v>528</v>
      </c>
    </row>
    <row r="532" spans="1:40" x14ac:dyDescent="0.25">
      <c r="A532" s="43" t="s">
        <v>144</v>
      </c>
      <c r="B532" s="44">
        <v>0</v>
      </c>
      <c r="C532" s="44">
        <v>0</v>
      </c>
      <c r="D532" s="44">
        <v>0</v>
      </c>
      <c r="E532" s="44">
        <v>0</v>
      </c>
      <c r="F532" s="44">
        <v>0</v>
      </c>
      <c r="G532" s="44">
        <v>0</v>
      </c>
      <c r="H532" s="44">
        <v>0</v>
      </c>
      <c r="I532" s="44">
        <v>0</v>
      </c>
      <c r="J532" s="44">
        <v>0</v>
      </c>
      <c r="K532" s="44">
        <v>0</v>
      </c>
      <c r="L532" s="44">
        <v>0</v>
      </c>
      <c r="M532" s="44">
        <v>0</v>
      </c>
      <c r="N532" s="44">
        <v>2019</v>
      </c>
      <c r="O532" s="45">
        <v>528</v>
      </c>
      <c r="Y532" s="16" t="s">
        <v>389</v>
      </c>
      <c r="Z532" s="14">
        <f>_xlfn.IFNA(VLOOKUP($Y532,Raw_data_Bowlers_2021!$A$2:$N$111,Z$2,FALSE),0)</f>
        <v>0</v>
      </c>
      <c r="AA532" s="14">
        <f>_xlfn.IFNA(VLOOKUP($Y532,Raw_data_Bowlers_2021!$A$2:$N$111,AA$2,FALSE),0)</f>
        <v>0</v>
      </c>
      <c r="AB532" s="14">
        <f>_xlfn.IFNA(VLOOKUP($Y532,Raw_data_Bowlers_2021!$A$2:$N$111,AB$2,FALSE),0)</f>
        <v>0</v>
      </c>
      <c r="AC532" s="14">
        <f>_xlfn.IFNA(VLOOKUP($Y532,Raw_data_Bowlers_2021!$A$2:$N$111,AC$2,FALSE),0)</f>
        <v>0</v>
      </c>
      <c r="AD532" s="14">
        <f>_xlfn.IFNA(VLOOKUP($Y532,Raw_data_Bowlers_2021!$A$2:$N$111,AD$2,FALSE),0)</f>
        <v>0</v>
      </c>
      <c r="AE532" s="14">
        <f>_xlfn.IFNA(VLOOKUP($Y532,Raw_data_Bowlers_2021!$A$2:$N$111,AE$2,FALSE),0)</f>
        <v>0</v>
      </c>
      <c r="AF532" s="14">
        <f>_xlfn.IFNA(VLOOKUP($Y532,Raw_data_Bowlers_2021!$A$2:$N$111,AF$2,FALSE),0)</f>
        <v>0</v>
      </c>
      <c r="AG532" s="14">
        <f>_xlfn.IFNA(VLOOKUP($Y532,Raw_data_Bowlers_2021!$A$2:$N$111,AG$2,FALSE),0)</f>
        <v>0</v>
      </c>
      <c r="AH532" s="14">
        <f>_xlfn.IFNA(VLOOKUP($Y532,Raw_data_Bowlers_2021!$A$2:$N$111,AH$2,FALSE),0)</f>
        <v>0</v>
      </c>
      <c r="AI532" s="14">
        <f>_xlfn.IFNA(VLOOKUP($Y532,Raw_data_Bowlers_2021!$A$2:$N$111,AI$2,FALSE),0)</f>
        <v>0</v>
      </c>
      <c r="AJ532" s="14">
        <f>_xlfn.IFNA(VLOOKUP($Y532,Raw_data_Bowlers_2021!$A$2:$N$111,AJ$2,FALSE),0)</f>
        <v>0</v>
      </c>
      <c r="AK532" s="14">
        <f>_xlfn.IFNA(VLOOKUP($Y532,Raw_data_Bowlers_2021!$A$2:$N$111,AK$2,FALSE),0)</f>
        <v>0</v>
      </c>
      <c r="AL532" s="14">
        <f>_xlfn.IFNA(VLOOKUP($Y532,Raw_data_Bowlers_2021!$A$2:$N$111,AL$2,FALSE),0)</f>
        <v>0</v>
      </c>
      <c r="AM532" s="16">
        <v>2019</v>
      </c>
      <c r="AN532" s="14">
        <f t="shared" si="8"/>
        <v>529</v>
      </c>
    </row>
    <row r="533" spans="1:40" x14ac:dyDescent="0.25">
      <c r="A533" s="43" t="s">
        <v>389</v>
      </c>
      <c r="B533" s="44">
        <v>5</v>
      </c>
      <c r="C533" s="44">
        <v>12</v>
      </c>
      <c r="D533" s="44">
        <v>116</v>
      </c>
      <c r="E533" s="44">
        <v>4</v>
      </c>
      <c r="F533" s="44">
        <v>9.67</v>
      </c>
      <c r="G533" s="44">
        <v>29</v>
      </c>
      <c r="H533" s="44">
        <v>18</v>
      </c>
      <c r="I533" s="44">
        <v>0</v>
      </c>
      <c r="J533" s="44">
        <v>0</v>
      </c>
      <c r="K533" s="44">
        <v>10</v>
      </c>
      <c r="L533" s="44">
        <v>5</v>
      </c>
      <c r="M533" s="44">
        <v>28</v>
      </c>
      <c r="N533" s="44">
        <v>2019</v>
      </c>
      <c r="O533" s="45">
        <v>529</v>
      </c>
      <c r="Y533" s="13" t="s">
        <v>147</v>
      </c>
      <c r="Z533" s="14">
        <f>_xlfn.IFNA(VLOOKUP($Y533,Raw_data_Bowlers_2021!$A$2:$N$111,Z$2,FALSE),0)</f>
        <v>0</v>
      </c>
      <c r="AA533" s="14">
        <f>_xlfn.IFNA(VLOOKUP($Y533,Raw_data_Bowlers_2021!$A$2:$N$111,AA$2,FALSE),0)</f>
        <v>0</v>
      </c>
      <c r="AB533" s="14">
        <f>_xlfn.IFNA(VLOOKUP($Y533,Raw_data_Bowlers_2021!$A$2:$N$111,AB$2,FALSE),0)</f>
        <v>0</v>
      </c>
      <c r="AC533" s="14">
        <f>_xlfn.IFNA(VLOOKUP($Y533,Raw_data_Bowlers_2021!$A$2:$N$111,AC$2,FALSE),0)</f>
        <v>0</v>
      </c>
      <c r="AD533" s="14">
        <f>_xlfn.IFNA(VLOOKUP($Y533,Raw_data_Bowlers_2021!$A$2:$N$111,AD$2,FALSE),0)</f>
        <v>0</v>
      </c>
      <c r="AE533" s="14">
        <f>_xlfn.IFNA(VLOOKUP($Y533,Raw_data_Bowlers_2021!$A$2:$N$111,AE$2,FALSE),0)</f>
        <v>0</v>
      </c>
      <c r="AF533" s="14">
        <f>_xlfn.IFNA(VLOOKUP($Y533,Raw_data_Bowlers_2021!$A$2:$N$111,AF$2,FALSE),0)</f>
        <v>0</v>
      </c>
      <c r="AG533" s="14">
        <f>_xlfn.IFNA(VLOOKUP($Y533,Raw_data_Bowlers_2021!$A$2:$N$111,AG$2,FALSE),0)</f>
        <v>0</v>
      </c>
      <c r="AH533" s="14">
        <f>_xlfn.IFNA(VLOOKUP($Y533,Raw_data_Bowlers_2021!$A$2:$N$111,AH$2,FALSE),0)</f>
        <v>0</v>
      </c>
      <c r="AI533" s="14">
        <f>_xlfn.IFNA(VLOOKUP($Y533,Raw_data_Bowlers_2021!$A$2:$N$111,AI$2,FALSE),0)</f>
        <v>0</v>
      </c>
      <c r="AJ533" s="14">
        <f>_xlfn.IFNA(VLOOKUP($Y533,Raw_data_Bowlers_2021!$A$2:$N$111,AJ$2,FALSE),0)</f>
        <v>0</v>
      </c>
      <c r="AK533" s="14">
        <f>_xlfn.IFNA(VLOOKUP($Y533,Raw_data_Bowlers_2021!$A$2:$N$111,AK$2,FALSE),0)</f>
        <v>0</v>
      </c>
      <c r="AL533" s="14">
        <f>_xlfn.IFNA(VLOOKUP($Y533,Raw_data_Bowlers_2021!$A$2:$N$111,AL$2,FALSE),0)</f>
        <v>0</v>
      </c>
      <c r="AM533" s="13">
        <v>2019</v>
      </c>
      <c r="AN533" s="14">
        <f t="shared" si="8"/>
        <v>530</v>
      </c>
    </row>
    <row r="534" spans="1:40" x14ac:dyDescent="0.25">
      <c r="A534" s="43" t="s">
        <v>147</v>
      </c>
      <c r="B534" s="44">
        <v>0</v>
      </c>
      <c r="C534" s="44">
        <v>0</v>
      </c>
      <c r="D534" s="44">
        <v>0</v>
      </c>
      <c r="E534" s="44">
        <v>0</v>
      </c>
      <c r="F534" s="44">
        <v>0</v>
      </c>
      <c r="G534" s="44">
        <v>0</v>
      </c>
      <c r="H534" s="44">
        <v>0</v>
      </c>
      <c r="I534" s="44">
        <v>0</v>
      </c>
      <c r="J534" s="44">
        <v>0</v>
      </c>
      <c r="K534" s="44">
        <v>0</v>
      </c>
      <c r="L534" s="44">
        <v>0</v>
      </c>
      <c r="M534" s="44">
        <v>0</v>
      </c>
      <c r="N534" s="44">
        <v>2019</v>
      </c>
      <c r="O534" s="45">
        <v>530</v>
      </c>
      <c r="Y534" s="16" t="s">
        <v>433</v>
      </c>
      <c r="Z534" s="14">
        <f>_xlfn.IFNA(VLOOKUP($Y534,Raw_data_Bowlers_2021!$A$2:$N$111,Z$2,FALSE),0)</f>
        <v>0</v>
      </c>
      <c r="AA534" s="14">
        <f>_xlfn.IFNA(VLOOKUP($Y534,Raw_data_Bowlers_2021!$A$2:$N$111,AA$2,FALSE),0)</f>
        <v>0</v>
      </c>
      <c r="AB534" s="14">
        <f>_xlfn.IFNA(VLOOKUP($Y534,Raw_data_Bowlers_2021!$A$2:$N$111,AB$2,FALSE),0)</f>
        <v>0</v>
      </c>
      <c r="AC534" s="14">
        <f>_xlfn.IFNA(VLOOKUP($Y534,Raw_data_Bowlers_2021!$A$2:$N$111,AC$2,FALSE),0)</f>
        <v>0</v>
      </c>
      <c r="AD534" s="14">
        <f>_xlfn.IFNA(VLOOKUP($Y534,Raw_data_Bowlers_2021!$A$2:$N$111,AD$2,FALSE),0)</f>
        <v>0</v>
      </c>
      <c r="AE534" s="14">
        <f>_xlfn.IFNA(VLOOKUP($Y534,Raw_data_Bowlers_2021!$A$2:$N$111,AE$2,FALSE),0)</f>
        <v>0</v>
      </c>
      <c r="AF534" s="14">
        <f>_xlfn.IFNA(VLOOKUP($Y534,Raw_data_Bowlers_2021!$A$2:$N$111,AF$2,FALSE),0)</f>
        <v>0</v>
      </c>
      <c r="AG534" s="14">
        <f>_xlfn.IFNA(VLOOKUP($Y534,Raw_data_Bowlers_2021!$A$2:$N$111,AG$2,FALSE),0)</f>
        <v>0</v>
      </c>
      <c r="AH534" s="14">
        <f>_xlfn.IFNA(VLOOKUP($Y534,Raw_data_Bowlers_2021!$A$2:$N$111,AH$2,FALSE),0)</f>
        <v>0</v>
      </c>
      <c r="AI534" s="14">
        <f>_xlfn.IFNA(VLOOKUP($Y534,Raw_data_Bowlers_2021!$A$2:$N$111,AI$2,FALSE),0)</f>
        <v>0</v>
      </c>
      <c r="AJ534" s="14">
        <f>_xlfn.IFNA(VLOOKUP($Y534,Raw_data_Bowlers_2021!$A$2:$N$111,AJ$2,FALSE),0)</f>
        <v>0</v>
      </c>
      <c r="AK534" s="14">
        <f>_xlfn.IFNA(VLOOKUP($Y534,Raw_data_Bowlers_2021!$A$2:$N$111,AK$2,FALSE),0)</f>
        <v>0</v>
      </c>
      <c r="AL534" s="14">
        <f>_xlfn.IFNA(VLOOKUP($Y534,Raw_data_Bowlers_2021!$A$2:$N$111,AL$2,FALSE),0)</f>
        <v>0</v>
      </c>
      <c r="AM534" s="16">
        <v>2019</v>
      </c>
      <c r="AN534" s="14">
        <f t="shared" si="8"/>
        <v>531</v>
      </c>
    </row>
    <row r="535" spans="1:40" x14ac:dyDescent="0.25">
      <c r="A535" s="43" t="s">
        <v>433</v>
      </c>
      <c r="B535" s="44">
        <v>0</v>
      </c>
      <c r="C535" s="44">
        <v>0</v>
      </c>
      <c r="D535" s="44">
        <v>0</v>
      </c>
      <c r="E535" s="44">
        <v>0</v>
      </c>
      <c r="F535" s="44">
        <v>0</v>
      </c>
      <c r="G535" s="44">
        <v>0</v>
      </c>
      <c r="H535" s="44">
        <v>0</v>
      </c>
      <c r="I535" s="44">
        <v>0</v>
      </c>
      <c r="J535" s="44">
        <v>0</v>
      </c>
      <c r="K535" s="44">
        <v>0</v>
      </c>
      <c r="L535" s="44">
        <v>0</v>
      </c>
      <c r="M535" s="44">
        <v>0</v>
      </c>
      <c r="N535" s="44">
        <v>2019</v>
      </c>
      <c r="O535" s="45">
        <v>531</v>
      </c>
      <c r="Y535" s="13" t="s">
        <v>435</v>
      </c>
      <c r="Z535" s="14">
        <f>_xlfn.IFNA(VLOOKUP($Y535,Raw_data_Bowlers_2021!$A$2:$N$111,Z$2,FALSE),0)</f>
        <v>0</v>
      </c>
      <c r="AA535" s="14">
        <f>_xlfn.IFNA(VLOOKUP($Y535,Raw_data_Bowlers_2021!$A$2:$N$111,AA$2,FALSE),0)</f>
        <v>0</v>
      </c>
      <c r="AB535" s="14">
        <f>_xlfn.IFNA(VLOOKUP($Y535,Raw_data_Bowlers_2021!$A$2:$N$111,AB$2,FALSE),0)</f>
        <v>0</v>
      </c>
      <c r="AC535" s="14">
        <f>_xlfn.IFNA(VLOOKUP($Y535,Raw_data_Bowlers_2021!$A$2:$N$111,AC$2,FALSE),0)</f>
        <v>0</v>
      </c>
      <c r="AD535" s="14">
        <f>_xlfn.IFNA(VLOOKUP($Y535,Raw_data_Bowlers_2021!$A$2:$N$111,AD$2,FALSE),0)</f>
        <v>0</v>
      </c>
      <c r="AE535" s="14">
        <f>_xlfn.IFNA(VLOOKUP($Y535,Raw_data_Bowlers_2021!$A$2:$N$111,AE$2,FALSE),0)</f>
        <v>0</v>
      </c>
      <c r="AF535" s="14">
        <f>_xlfn.IFNA(VLOOKUP($Y535,Raw_data_Bowlers_2021!$A$2:$N$111,AF$2,FALSE),0)</f>
        <v>0</v>
      </c>
      <c r="AG535" s="14">
        <f>_xlfn.IFNA(VLOOKUP($Y535,Raw_data_Bowlers_2021!$A$2:$N$111,AG$2,FALSE),0)</f>
        <v>0</v>
      </c>
      <c r="AH535" s="14">
        <f>_xlfn.IFNA(VLOOKUP($Y535,Raw_data_Bowlers_2021!$A$2:$N$111,AH$2,FALSE),0)</f>
        <v>0</v>
      </c>
      <c r="AI535" s="14">
        <f>_xlfn.IFNA(VLOOKUP($Y535,Raw_data_Bowlers_2021!$A$2:$N$111,AI$2,FALSE),0)</f>
        <v>0</v>
      </c>
      <c r="AJ535" s="14">
        <f>_xlfn.IFNA(VLOOKUP($Y535,Raw_data_Bowlers_2021!$A$2:$N$111,AJ$2,FALSE),0)</f>
        <v>0</v>
      </c>
      <c r="AK535" s="14">
        <f>_xlfn.IFNA(VLOOKUP($Y535,Raw_data_Bowlers_2021!$A$2:$N$111,AK$2,FALSE),0)</f>
        <v>0</v>
      </c>
      <c r="AL535" s="14">
        <f>_xlfn.IFNA(VLOOKUP($Y535,Raw_data_Bowlers_2021!$A$2:$N$111,AL$2,FALSE),0)</f>
        <v>0</v>
      </c>
      <c r="AM535" s="13">
        <v>2019</v>
      </c>
      <c r="AN535" s="14">
        <f t="shared" si="8"/>
        <v>532</v>
      </c>
    </row>
    <row r="536" spans="1:40" x14ac:dyDescent="0.25">
      <c r="A536" s="43" t="s">
        <v>435</v>
      </c>
      <c r="B536" s="44">
        <v>3</v>
      </c>
      <c r="C536" s="44">
        <v>5</v>
      </c>
      <c r="D536" s="44">
        <v>55</v>
      </c>
      <c r="E536" s="44">
        <v>0</v>
      </c>
      <c r="F536" s="44">
        <v>11</v>
      </c>
      <c r="G536" s="44">
        <v>0</v>
      </c>
      <c r="H536" s="44">
        <v>0</v>
      </c>
      <c r="I536" s="44">
        <v>0</v>
      </c>
      <c r="J536" s="44">
        <v>0</v>
      </c>
      <c r="K536" s="44">
        <v>3</v>
      </c>
      <c r="L536" s="44">
        <v>3</v>
      </c>
      <c r="M536" s="44">
        <v>2</v>
      </c>
      <c r="N536" s="44">
        <v>2019</v>
      </c>
      <c r="O536" s="45">
        <v>532</v>
      </c>
      <c r="Y536" s="16" t="s">
        <v>391</v>
      </c>
      <c r="Z536" s="14">
        <f>_xlfn.IFNA(VLOOKUP($Y536,Raw_data_Bowlers_2021!$A$2:$N$111,Z$2,FALSE),0)</f>
        <v>0</v>
      </c>
      <c r="AA536" s="14">
        <f>_xlfn.IFNA(VLOOKUP($Y536,Raw_data_Bowlers_2021!$A$2:$N$111,AA$2,FALSE),0)</f>
        <v>0</v>
      </c>
      <c r="AB536" s="14">
        <f>_xlfn.IFNA(VLOOKUP($Y536,Raw_data_Bowlers_2021!$A$2:$N$111,AB$2,FALSE),0)</f>
        <v>0</v>
      </c>
      <c r="AC536" s="14">
        <f>_xlfn.IFNA(VLOOKUP($Y536,Raw_data_Bowlers_2021!$A$2:$N$111,AC$2,FALSE),0)</f>
        <v>0</v>
      </c>
      <c r="AD536" s="14">
        <f>_xlfn.IFNA(VLOOKUP($Y536,Raw_data_Bowlers_2021!$A$2:$N$111,AD$2,FALSE),0)</f>
        <v>0</v>
      </c>
      <c r="AE536" s="14">
        <f>_xlfn.IFNA(VLOOKUP($Y536,Raw_data_Bowlers_2021!$A$2:$N$111,AE$2,FALSE),0)</f>
        <v>0</v>
      </c>
      <c r="AF536" s="14">
        <f>_xlfn.IFNA(VLOOKUP($Y536,Raw_data_Bowlers_2021!$A$2:$N$111,AF$2,FALSE),0)</f>
        <v>0</v>
      </c>
      <c r="AG536" s="14">
        <f>_xlfn.IFNA(VLOOKUP($Y536,Raw_data_Bowlers_2021!$A$2:$N$111,AG$2,FALSE),0)</f>
        <v>0</v>
      </c>
      <c r="AH536" s="14">
        <f>_xlfn.IFNA(VLOOKUP($Y536,Raw_data_Bowlers_2021!$A$2:$N$111,AH$2,FALSE),0)</f>
        <v>0</v>
      </c>
      <c r="AI536" s="14">
        <f>_xlfn.IFNA(VLOOKUP($Y536,Raw_data_Bowlers_2021!$A$2:$N$111,AI$2,FALSE),0)</f>
        <v>0</v>
      </c>
      <c r="AJ536" s="14">
        <f>_xlfn.IFNA(VLOOKUP($Y536,Raw_data_Bowlers_2021!$A$2:$N$111,AJ$2,FALSE),0)</f>
        <v>0</v>
      </c>
      <c r="AK536" s="14">
        <f>_xlfn.IFNA(VLOOKUP($Y536,Raw_data_Bowlers_2021!$A$2:$N$111,AK$2,FALSE),0)</f>
        <v>0</v>
      </c>
      <c r="AL536" s="14">
        <f>_xlfn.IFNA(VLOOKUP($Y536,Raw_data_Bowlers_2021!$A$2:$N$111,AL$2,FALSE),0)</f>
        <v>0</v>
      </c>
      <c r="AM536" s="16">
        <v>2019</v>
      </c>
      <c r="AN536" s="14">
        <f t="shared" si="8"/>
        <v>533</v>
      </c>
    </row>
    <row r="537" spans="1:40" x14ac:dyDescent="0.25">
      <c r="A537" s="43" t="s">
        <v>391</v>
      </c>
      <c r="B537" s="44">
        <v>2</v>
      </c>
      <c r="C537" s="44">
        <v>8</v>
      </c>
      <c r="D537" s="44">
        <v>69</v>
      </c>
      <c r="E537" s="44">
        <v>4</v>
      </c>
      <c r="F537" s="44">
        <v>8.6199999999999992</v>
      </c>
      <c r="G537" s="44">
        <v>17.25</v>
      </c>
      <c r="H537" s="44">
        <v>12</v>
      </c>
      <c r="I537" s="44">
        <v>0</v>
      </c>
      <c r="J537" s="44">
        <v>0</v>
      </c>
      <c r="K537" s="44">
        <v>7</v>
      </c>
      <c r="L537" s="44">
        <v>3</v>
      </c>
      <c r="M537" s="44">
        <v>20</v>
      </c>
      <c r="N537" s="44">
        <v>2019</v>
      </c>
      <c r="O537" s="45">
        <v>533</v>
      </c>
      <c r="Y537" s="13" t="s">
        <v>51</v>
      </c>
      <c r="Z537" s="14">
        <f>_xlfn.IFNA(VLOOKUP($Y537,Raw_data_Bowlers_2021!$A$2:$N$111,Z$2,FALSE),0)</f>
        <v>0</v>
      </c>
      <c r="AA537" s="14">
        <f>_xlfn.IFNA(VLOOKUP($Y537,Raw_data_Bowlers_2021!$A$2:$N$111,AA$2,FALSE),0)</f>
        <v>0</v>
      </c>
      <c r="AB537" s="14">
        <f>_xlfn.IFNA(VLOOKUP($Y537,Raw_data_Bowlers_2021!$A$2:$N$111,AB$2,FALSE),0)</f>
        <v>0</v>
      </c>
      <c r="AC537" s="14">
        <f>_xlfn.IFNA(VLOOKUP($Y537,Raw_data_Bowlers_2021!$A$2:$N$111,AC$2,FALSE),0)</f>
        <v>0</v>
      </c>
      <c r="AD537" s="14">
        <f>_xlfn.IFNA(VLOOKUP($Y537,Raw_data_Bowlers_2021!$A$2:$N$111,AD$2,FALSE),0)</f>
        <v>0</v>
      </c>
      <c r="AE537" s="14">
        <f>_xlfn.IFNA(VLOOKUP($Y537,Raw_data_Bowlers_2021!$A$2:$N$111,AE$2,FALSE),0)</f>
        <v>0</v>
      </c>
      <c r="AF537" s="14">
        <f>_xlfn.IFNA(VLOOKUP($Y537,Raw_data_Bowlers_2021!$A$2:$N$111,AF$2,FALSE),0)</f>
        <v>0</v>
      </c>
      <c r="AG537" s="14">
        <f>_xlfn.IFNA(VLOOKUP($Y537,Raw_data_Bowlers_2021!$A$2:$N$111,AG$2,FALSE),0)</f>
        <v>0</v>
      </c>
      <c r="AH537" s="14">
        <f>_xlfn.IFNA(VLOOKUP($Y537,Raw_data_Bowlers_2021!$A$2:$N$111,AH$2,FALSE),0)</f>
        <v>0</v>
      </c>
      <c r="AI537" s="14">
        <f>_xlfn.IFNA(VLOOKUP($Y537,Raw_data_Bowlers_2021!$A$2:$N$111,AI$2,FALSE),0)</f>
        <v>0</v>
      </c>
      <c r="AJ537" s="14">
        <f>_xlfn.IFNA(VLOOKUP($Y537,Raw_data_Bowlers_2021!$A$2:$N$111,AJ$2,FALSE),0)</f>
        <v>0</v>
      </c>
      <c r="AK537" s="14">
        <f>_xlfn.IFNA(VLOOKUP($Y537,Raw_data_Bowlers_2021!$A$2:$N$111,AK$2,FALSE),0)</f>
        <v>0</v>
      </c>
      <c r="AL537" s="14">
        <f>_xlfn.IFNA(VLOOKUP($Y537,Raw_data_Bowlers_2021!$A$2:$N$111,AL$2,FALSE),0)</f>
        <v>0</v>
      </c>
      <c r="AM537" s="13">
        <v>2019</v>
      </c>
      <c r="AN537" s="14">
        <f t="shared" si="8"/>
        <v>534</v>
      </c>
    </row>
    <row r="538" spans="1:40" x14ac:dyDescent="0.25">
      <c r="A538" s="43" t="s">
        <v>51</v>
      </c>
      <c r="B538" s="44">
        <v>0</v>
      </c>
      <c r="C538" s="44">
        <v>0</v>
      </c>
      <c r="D538" s="44">
        <v>0</v>
      </c>
      <c r="E538" s="44">
        <v>0</v>
      </c>
      <c r="F538" s="44">
        <v>0</v>
      </c>
      <c r="G538" s="44">
        <v>0</v>
      </c>
      <c r="H538" s="44">
        <v>0</v>
      </c>
      <c r="I538" s="44">
        <v>0</v>
      </c>
      <c r="J538" s="44">
        <v>0</v>
      </c>
      <c r="K538" s="44">
        <v>0</v>
      </c>
      <c r="L538" s="44">
        <v>0</v>
      </c>
      <c r="M538" s="44">
        <v>0</v>
      </c>
      <c r="N538" s="44">
        <v>2019</v>
      </c>
      <c r="O538" s="45">
        <v>534</v>
      </c>
      <c r="Y538" s="16" t="s">
        <v>437</v>
      </c>
      <c r="Z538" s="14">
        <f>_xlfn.IFNA(VLOOKUP($Y538,Raw_data_Bowlers_2021!$A$2:$N$111,Z$2,FALSE),0)</f>
        <v>0</v>
      </c>
      <c r="AA538" s="14">
        <f>_xlfn.IFNA(VLOOKUP($Y538,Raw_data_Bowlers_2021!$A$2:$N$111,AA$2,FALSE),0)</f>
        <v>0</v>
      </c>
      <c r="AB538" s="14">
        <f>_xlfn.IFNA(VLOOKUP($Y538,Raw_data_Bowlers_2021!$A$2:$N$111,AB$2,FALSE),0)</f>
        <v>0</v>
      </c>
      <c r="AC538" s="14">
        <f>_xlfn.IFNA(VLOOKUP($Y538,Raw_data_Bowlers_2021!$A$2:$N$111,AC$2,FALSE),0)</f>
        <v>0</v>
      </c>
      <c r="AD538" s="14">
        <f>_xlfn.IFNA(VLOOKUP($Y538,Raw_data_Bowlers_2021!$A$2:$N$111,AD$2,FALSE),0)</f>
        <v>0</v>
      </c>
      <c r="AE538" s="14">
        <f>_xlfn.IFNA(VLOOKUP($Y538,Raw_data_Bowlers_2021!$A$2:$N$111,AE$2,FALSE),0)</f>
        <v>0</v>
      </c>
      <c r="AF538" s="14">
        <f>_xlfn.IFNA(VLOOKUP($Y538,Raw_data_Bowlers_2021!$A$2:$N$111,AF$2,FALSE),0)</f>
        <v>0</v>
      </c>
      <c r="AG538" s="14">
        <f>_xlfn.IFNA(VLOOKUP($Y538,Raw_data_Bowlers_2021!$A$2:$N$111,AG$2,FALSE),0)</f>
        <v>0</v>
      </c>
      <c r="AH538" s="14">
        <f>_xlfn.IFNA(VLOOKUP($Y538,Raw_data_Bowlers_2021!$A$2:$N$111,AH$2,FALSE),0)</f>
        <v>0</v>
      </c>
      <c r="AI538" s="14">
        <f>_xlfn.IFNA(VLOOKUP($Y538,Raw_data_Bowlers_2021!$A$2:$N$111,AI$2,FALSE),0)</f>
        <v>0</v>
      </c>
      <c r="AJ538" s="14">
        <f>_xlfn.IFNA(VLOOKUP($Y538,Raw_data_Bowlers_2021!$A$2:$N$111,AJ$2,FALSE),0)</f>
        <v>0</v>
      </c>
      <c r="AK538" s="14">
        <f>_xlfn.IFNA(VLOOKUP($Y538,Raw_data_Bowlers_2021!$A$2:$N$111,AK$2,FALSE),0)</f>
        <v>0</v>
      </c>
      <c r="AL538" s="14">
        <f>_xlfn.IFNA(VLOOKUP($Y538,Raw_data_Bowlers_2021!$A$2:$N$111,AL$2,FALSE),0)</f>
        <v>0</v>
      </c>
      <c r="AM538" s="16">
        <v>2019</v>
      </c>
      <c r="AN538" s="14">
        <f t="shared" si="8"/>
        <v>535</v>
      </c>
    </row>
    <row r="539" spans="1:40" x14ac:dyDescent="0.25">
      <c r="A539" s="43" t="s">
        <v>437</v>
      </c>
      <c r="B539" s="44">
        <v>0</v>
      </c>
      <c r="C539" s="44">
        <v>0</v>
      </c>
      <c r="D539" s="44">
        <v>0</v>
      </c>
      <c r="E539" s="44">
        <v>0</v>
      </c>
      <c r="F539" s="44">
        <v>0</v>
      </c>
      <c r="G539" s="44">
        <v>0</v>
      </c>
      <c r="H539" s="44">
        <v>0</v>
      </c>
      <c r="I539" s="44">
        <v>0</v>
      </c>
      <c r="J539" s="44">
        <v>0</v>
      </c>
      <c r="K539" s="44">
        <v>0</v>
      </c>
      <c r="L539" s="44">
        <v>0</v>
      </c>
      <c r="M539" s="44">
        <v>0</v>
      </c>
      <c r="N539" s="44">
        <v>2019</v>
      </c>
      <c r="O539" s="45">
        <v>535</v>
      </c>
      <c r="Y539" s="13" t="s">
        <v>438</v>
      </c>
      <c r="Z539" s="14">
        <f>_xlfn.IFNA(VLOOKUP($Y539,Raw_data_Bowlers_2021!$A$2:$N$111,Z$2,FALSE),0)</f>
        <v>0</v>
      </c>
      <c r="AA539" s="14">
        <f>_xlfn.IFNA(VLOOKUP($Y539,Raw_data_Bowlers_2021!$A$2:$N$111,AA$2,FALSE),0)</f>
        <v>0</v>
      </c>
      <c r="AB539" s="14">
        <f>_xlfn.IFNA(VLOOKUP($Y539,Raw_data_Bowlers_2021!$A$2:$N$111,AB$2,FALSE),0)</f>
        <v>0</v>
      </c>
      <c r="AC539" s="14">
        <f>_xlfn.IFNA(VLOOKUP($Y539,Raw_data_Bowlers_2021!$A$2:$N$111,AC$2,FALSE),0)</f>
        <v>0</v>
      </c>
      <c r="AD539" s="14">
        <f>_xlfn.IFNA(VLOOKUP($Y539,Raw_data_Bowlers_2021!$A$2:$N$111,AD$2,FALSE),0)</f>
        <v>0</v>
      </c>
      <c r="AE539" s="14">
        <f>_xlfn.IFNA(VLOOKUP($Y539,Raw_data_Bowlers_2021!$A$2:$N$111,AE$2,FALSE),0)</f>
        <v>0</v>
      </c>
      <c r="AF539" s="14">
        <f>_xlfn.IFNA(VLOOKUP($Y539,Raw_data_Bowlers_2021!$A$2:$N$111,AF$2,FALSE),0)</f>
        <v>0</v>
      </c>
      <c r="AG539" s="14">
        <f>_xlfn.IFNA(VLOOKUP($Y539,Raw_data_Bowlers_2021!$A$2:$N$111,AG$2,FALSE),0)</f>
        <v>0</v>
      </c>
      <c r="AH539" s="14">
        <f>_xlfn.IFNA(VLOOKUP($Y539,Raw_data_Bowlers_2021!$A$2:$N$111,AH$2,FALSE),0)</f>
        <v>0</v>
      </c>
      <c r="AI539" s="14">
        <f>_xlfn.IFNA(VLOOKUP($Y539,Raw_data_Bowlers_2021!$A$2:$N$111,AI$2,FALSE),0)</f>
        <v>0</v>
      </c>
      <c r="AJ539" s="14">
        <f>_xlfn.IFNA(VLOOKUP($Y539,Raw_data_Bowlers_2021!$A$2:$N$111,AJ$2,FALSE),0)</f>
        <v>0</v>
      </c>
      <c r="AK539" s="14">
        <f>_xlfn.IFNA(VLOOKUP($Y539,Raw_data_Bowlers_2021!$A$2:$N$111,AK$2,FALSE),0)</f>
        <v>0</v>
      </c>
      <c r="AL539" s="14">
        <f>_xlfn.IFNA(VLOOKUP($Y539,Raw_data_Bowlers_2021!$A$2:$N$111,AL$2,FALSE),0)</f>
        <v>0</v>
      </c>
      <c r="AM539" s="13">
        <v>2019</v>
      </c>
      <c r="AN539" s="14">
        <f t="shared" si="8"/>
        <v>536</v>
      </c>
    </row>
    <row r="540" spans="1:40" x14ac:dyDescent="0.25">
      <c r="A540" s="43" t="s">
        <v>438</v>
      </c>
      <c r="B540" s="44">
        <v>0</v>
      </c>
      <c r="C540" s="44">
        <v>0</v>
      </c>
      <c r="D540" s="44">
        <v>0</v>
      </c>
      <c r="E540" s="44">
        <v>0</v>
      </c>
      <c r="F540" s="44">
        <v>0</v>
      </c>
      <c r="G540" s="44">
        <v>0</v>
      </c>
      <c r="H540" s="44">
        <v>0</v>
      </c>
      <c r="I540" s="44">
        <v>0</v>
      </c>
      <c r="J540" s="44">
        <v>0</v>
      </c>
      <c r="K540" s="44">
        <v>0</v>
      </c>
      <c r="L540" s="44">
        <v>0</v>
      </c>
      <c r="M540" s="44">
        <v>0</v>
      </c>
      <c r="N540" s="44">
        <v>2019</v>
      </c>
      <c r="O540" s="45">
        <v>536</v>
      </c>
      <c r="Y540" s="16" t="s">
        <v>30</v>
      </c>
      <c r="Z540" s="14">
        <f>_xlfn.IFNA(VLOOKUP($Y540,Raw_data_Bowlers_2021!$A$2:$N$111,Z$2,FALSE),0)</f>
        <v>0</v>
      </c>
      <c r="AA540" s="14">
        <f>_xlfn.IFNA(VLOOKUP($Y540,Raw_data_Bowlers_2021!$A$2:$N$111,AA$2,FALSE),0)</f>
        <v>0</v>
      </c>
      <c r="AB540" s="14">
        <f>_xlfn.IFNA(VLOOKUP($Y540,Raw_data_Bowlers_2021!$A$2:$N$111,AB$2,FALSE),0)</f>
        <v>0</v>
      </c>
      <c r="AC540" s="14">
        <f>_xlfn.IFNA(VLOOKUP($Y540,Raw_data_Bowlers_2021!$A$2:$N$111,AC$2,FALSE),0)</f>
        <v>0</v>
      </c>
      <c r="AD540" s="14">
        <f>_xlfn.IFNA(VLOOKUP($Y540,Raw_data_Bowlers_2021!$A$2:$N$111,AD$2,FALSE),0)</f>
        <v>0</v>
      </c>
      <c r="AE540" s="14">
        <f>_xlfn.IFNA(VLOOKUP($Y540,Raw_data_Bowlers_2021!$A$2:$N$111,AE$2,FALSE),0)</f>
        <v>0</v>
      </c>
      <c r="AF540" s="14">
        <f>_xlfn.IFNA(VLOOKUP($Y540,Raw_data_Bowlers_2021!$A$2:$N$111,AF$2,FALSE),0)</f>
        <v>0</v>
      </c>
      <c r="AG540" s="14">
        <f>_xlfn.IFNA(VLOOKUP($Y540,Raw_data_Bowlers_2021!$A$2:$N$111,AG$2,FALSE),0)</f>
        <v>0</v>
      </c>
      <c r="AH540" s="14">
        <f>_xlfn.IFNA(VLOOKUP($Y540,Raw_data_Bowlers_2021!$A$2:$N$111,AH$2,FALSE),0)</f>
        <v>0</v>
      </c>
      <c r="AI540" s="14">
        <f>_xlfn.IFNA(VLOOKUP($Y540,Raw_data_Bowlers_2021!$A$2:$N$111,AI$2,FALSE),0)</f>
        <v>0</v>
      </c>
      <c r="AJ540" s="14">
        <f>_xlfn.IFNA(VLOOKUP($Y540,Raw_data_Bowlers_2021!$A$2:$N$111,AJ$2,FALSE),0)</f>
        <v>0</v>
      </c>
      <c r="AK540" s="14">
        <f>_xlfn.IFNA(VLOOKUP($Y540,Raw_data_Bowlers_2021!$A$2:$N$111,AK$2,FALSE),0)</f>
        <v>0</v>
      </c>
      <c r="AL540" s="14">
        <f>_xlfn.IFNA(VLOOKUP($Y540,Raw_data_Bowlers_2021!$A$2:$N$111,AL$2,FALSE),0)</f>
        <v>0</v>
      </c>
      <c r="AM540" s="16">
        <v>2019</v>
      </c>
      <c r="AN540" s="14">
        <f t="shared" si="8"/>
        <v>537</v>
      </c>
    </row>
    <row r="541" spans="1:40" x14ac:dyDescent="0.25">
      <c r="A541" s="43" t="s">
        <v>30</v>
      </c>
      <c r="B541" s="44">
        <v>2</v>
      </c>
      <c r="C541" s="44">
        <v>5</v>
      </c>
      <c r="D541" s="44">
        <v>46</v>
      </c>
      <c r="E541" s="44">
        <v>1</v>
      </c>
      <c r="F541" s="44">
        <v>9.1999999999999993</v>
      </c>
      <c r="G541" s="44">
        <v>46</v>
      </c>
      <c r="H541" s="44">
        <v>30</v>
      </c>
      <c r="I541" s="44">
        <v>0</v>
      </c>
      <c r="J541" s="44">
        <v>0</v>
      </c>
      <c r="K541" s="44">
        <v>2</v>
      </c>
      <c r="L541" s="44">
        <v>4</v>
      </c>
      <c r="M541" s="44">
        <v>11</v>
      </c>
      <c r="N541" s="44">
        <v>2019</v>
      </c>
      <c r="O541" s="45">
        <v>537</v>
      </c>
      <c r="Y541" s="13" t="s">
        <v>440</v>
      </c>
      <c r="Z541" s="14">
        <f>_xlfn.IFNA(VLOOKUP($Y541,Raw_data_Bowlers_2021!$A$2:$N$111,Z$2,FALSE),0)</f>
        <v>0</v>
      </c>
      <c r="AA541" s="14">
        <f>_xlfn.IFNA(VLOOKUP($Y541,Raw_data_Bowlers_2021!$A$2:$N$111,AA$2,FALSE),0)</f>
        <v>0</v>
      </c>
      <c r="AB541" s="14">
        <f>_xlfn.IFNA(VLOOKUP($Y541,Raw_data_Bowlers_2021!$A$2:$N$111,AB$2,FALSE),0)</f>
        <v>0</v>
      </c>
      <c r="AC541" s="14">
        <f>_xlfn.IFNA(VLOOKUP($Y541,Raw_data_Bowlers_2021!$A$2:$N$111,AC$2,FALSE),0)</f>
        <v>0</v>
      </c>
      <c r="AD541" s="14">
        <f>_xlfn.IFNA(VLOOKUP($Y541,Raw_data_Bowlers_2021!$A$2:$N$111,AD$2,FALSE),0)</f>
        <v>0</v>
      </c>
      <c r="AE541" s="14">
        <f>_xlfn.IFNA(VLOOKUP($Y541,Raw_data_Bowlers_2021!$A$2:$N$111,AE$2,FALSE),0)</f>
        <v>0</v>
      </c>
      <c r="AF541" s="14">
        <f>_xlfn.IFNA(VLOOKUP($Y541,Raw_data_Bowlers_2021!$A$2:$N$111,AF$2,FALSE),0)</f>
        <v>0</v>
      </c>
      <c r="AG541" s="14">
        <f>_xlfn.IFNA(VLOOKUP($Y541,Raw_data_Bowlers_2021!$A$2:$N$111,AG$2,FALSE),0)</f>
        <v>0</v>
      </c>
      <c r="AH541" s="14">
        <f>_xlfn.IFNA(VLOOKUP($Y541,Raw_data_Bowlers_2021!$A$2:$N$111,AH$2,FALSE),0)</f>
        <v>0</v>
      </c>
      <c r="AI541" s="14">
        <f>_xlfn.IFNA(VLOOKUP($Y541,Raw_data_Bowlers_2021!$A$2:$N$111,AI$2,FALSE),0)</f>
        <v>0</v>
      </c>
      <c r="AJ541" s="14">
        <f>_xlfn.IFNA(VLOOKUP($Y541,Raw_data_Bowlers_2021!$A$2:$N$111,AJ$2,FALSE),0)</f>
        <v>0</v>
      </c>
      <c r="AK541" s="14">
        <f>_xlfn.IFNA(VLOOKUP($Y541,Raw_data_Bowlers_2021!$A$2:$N$111,AK$2,FALSE),0)</f>
        <v>0</v>
      </c>
      <c r="AL541" s="14">
        <f>_xlfn.IFNA(VLOOKUP($Y541,Raw_data_Bowlers_2021!$A$2:$N$111,AL$2,FALSE),0)</f>
        <v>0</v>
      </c>
      <c r="AM541" s="13">
        <v>2019</v>
      </c>
      <c r="AN541" s="14">
        <f t="shared" si="8"/>
        <v>538</v>
      </c>
    </row>
    <row r="542" spans="1:40" x14ac:dyDescent="0.25">
      <c r="A542" s="43" t="s">
        <v>440</v>
      </c>
      <c r="B542" s="44">
        <v>0</v>
      </c>
      <c r="C542" s="44">
        <v>0</v>
      </c>
      <c r="D542" s="44">
        <v>0</v>
      </c>
      <c r="E542" s="44">
        <v>0</v>
      </c>
      <c r="F542" s="44">
        <v>0</v>
      </c>
      <c r="G542" s="44">
        <v>0</v>
      </c>
      <c r="H542" s="44">
        <v>0</v>
      </c>
      <c r="I542" s="44">
        <v>0</v>
      </c>
      <c r="J542" s="44">
        <v>0</v>
      </c>
      <c r="K542" s="44">
        <v>0</v>
      </c>
      <c r="L542" s="44">
        <v>0</v>
      </c>
      <c r="M542" s="44">
        <v>0</v>
      </c>
      <c r="N542" s="44">
        <v>2019</v>
      </c>
      <c r="O542" s="45">
        <v>538</v>
      </c>
      <c r="Y542" s="16" t="s">
        <v>14</v>
      </c>
      <c r="Z542" s="14">
        <f>_xlfn.IFNA(VLOOKUP($Y542,Raw_data_Bowlers_2021!$A$2:$N$111,Z$2,FALSE),0)</f>
        <v>10</v>
      </c>
      <c r="AA542" s="14">
        <f>_xlfn.IFNA(VLOOKUP($Y542,Raw_data_Bowlers_2021!$A$2:$N$111,AA$2,FALSE),0)</f>
        <v>25.2</v>
      </c>
      <c r="AB542" s="14">
        <f>_xlfn.IFNA(VLOOKUP($Y542,Raw_data_Bowlers_2021!$A$2:$N$111,AB$2,FALSE),0)</f>
        <v>161</v>
      </c>
      <c r="AC542" s="14">
        <f>_xlfn.IFNA(VLOOKUP($Y542,Raw_data_Bowlers_2021!$A$2:$N$111,AC$2,FALSE),0)</f>
        <v>6</v>
      </c>
      <c r="AD542" s="14">
        <f>_xlfn.IFNA(VLOOKUP($Y542,Raw_data_Bowlers_2021!$A$2:$N$111,AD$2,FALSE),0)</f>
        <v>6.36</v>
      </c>
      <c r="AE542" s="14">
        <f>_xlfn.IFNA(VLOOKUP($Y542,Raw_data_Bowlers_2021!$A$2:$N$111,AE$2,FALSE),0)</f>
        <v>26.83</v>
      </c>
      <c r="AF542" s="14">
        <f>_xlfn.IFNA(VLOOKUP($Y542,Raw_data_Bowlers_2021!$A$2:$N$111,AF$2,FALSE),0)</f>
        <v>25.33</v>
      </c>
      <c r="AG542" s="14">
        <f>_xlfn.IFNA(VLOOKUP($Y542,Raw_data_Bowlers_2021!$A$2:$N$111,AG$2,FALSE),0)</f>
        <v>0</v>
      </c>
      <c r="AH542" s="14">
        <f>_xlfn.IFNA(VLOOKUP($Y542,Raw_data_Bowlers_2021!$A$2:$N$111,AH$2,FALSE),0)</f>
        <v>0</v>
      </c>
      <c r="AI542" s="14">
        <f>_xlfn.IFNA(VLOOKUP($Y542,Raw_data_Bowlers_2021!$A$2:$N$111,AI$2,FALSE),0)</f>
        <v>44380</v>
      </c>
      <c r="AJ542" s="14">
        <f>_xlfn.IFNA(VLOOKUP($Y542,Raw_data_Bowlers_2021!$A$2:$N$111,AJ$2,FALSE),0)</f>
        <v>3</v>
      </c>
      <c r="AK542" s="14">
        <f>_xlfn.IFNA(VLOOKUP($Y542,Raw_data_Bowlers_2021!$A$2:$N$111,AK$2,FALSE),0)</f>
        <v>8</v>
      </c>
      <c r="AL542" s="14">
        <f>_xlfn.IFNA(VLOOKUP($Y542,Raw_data_Bowlers_2021!$A$2:$N$111,AL$2,FALSE),0)</f>
        <v>51</v>
      </c>
      <c r="AM542" s="16">
        <v>2019</v>
      </c>
      <c r="AN542" s="14">
        <f t="shared" si="8"/>
        <v>539</v>
      </c>
    </row>
    <row r="543" spans="1:40" x14ac:dyDescent="0.25">
      <c r="A543" s="43" t="s">
        <v>14</v>
      </c>
      <c r="B543" s="44">
        <v>9</v>
      </c>
      <c r="C543" s="44">
        <v>25</v>
      </c>
      <c r="D543" s="44">
        <v>169</v>
      </c>
      <c r="E543" s="44">
        <v>6</v>
      </c>
      <c r="F543" s="44">
        <v>6.76</v>
      </c>
      <c r="G543" s="44">
        <v>28.17</v>
      </c>
      <c r="H543" s="44">
        <v>25</v>
      </c>
      <c r="I543" s="44">
        <v>0</v>
      </c>
      <c r="J543" s="44">
        <v>0</v>
      </c>
      <c r="K543" s="44">
        <v>11</v>
      </c>
      <c r="L543" s="44">
        <v>8</v>
      </c>
      <c r="M543" s="44">
        <v>63</v>
      </c>
      <c r="N543" s="44">
        <v>2019</v>
      </c>
      <c r="O543" s="45">
        <v>539</v>
      </c>
      <c r="Y543" s="13" t="s">
        <v>155</v>
      </c>
      <c r="Z543" s="14">
        <f>_xlfn.IFNA(VLOOKUP($Y543,Raw_data_Bowlers_2021!$A$2:$N$111,Z$2,FALSE),0)</f>
        <v>15</v>
      </c>
      <c r="AA543" s="14">
        <f>_xlfn.IFNA(VLOOKUP($Y543,Raw_data_Bowlers_2021!$A$2:$N$111,AA$2,FALSE),0)</f>
        <v>52</v>
      </c>
      <c r="AB543" s="14">
        <f>_xlfn.IFNA(VLOOKUP($Y543,Raw_data_Bowlers_2021!$A$2:$N$111,AB$2,FALSE),0)</f>
        <v>353</v>
      </c>
      <c r="AC543" s="14">
        <f>_xlfn.IFNA(VLOOKUP($Y543,Raw_data_Bowlers_2021!$A$2:$N$111,AC$2,FALSE),0)</f>
        <v>11</v>
      </c>
      <c r="AD543" s="14">
        <f>_xlfn.IFNA(VLOOKUP($Y543,Raw_data_Bowlers_2021!$A$2:$N$111,AD$2,FALSE),0)</f>
        <v>6.79</v>
      </c>
      <c r="AE543" s="14">
        <f>_xlfn.IFNA(VLOOKUP($Y543,Raw_data_Bowlers_2021!$A$2:$N$111,AE$2,FALSE),0)</f>
        <v>32.090000000000003</v>
      </c>
      <c r="AF543" s="14">
        <f>_xlfn.IFNA(VLOOKUP($Y543,Raw_data_Bowlers_2021!$A$2:$N$111,AF$2,FALSE),0)</f>
        <v>28.36</v>
      </c>
      <c r="AG543" s="14">
        <f>_xlfn.IFNA(VLOOKUP($Y543,Raw_data_Bowlers_2021!$A$2:$N$111,AG$2,FALSE),0)</f>
        <v>0</v>
      </c>
      <c r="AH543" s="14">
        <f>_xlfn.IFNA(VLOOKUP($Y543,Raw_data_Bowlers_2021!$A$2:$N$111,AH$2,FALSE),0)</f>
        <v>0</v>
      </c>
      <c r="AI543" s="14">
        <f>_xlfn.IFNA(VLOOKUP($Y543,Raw_data_Bowlers_2021!$A$2:$N$111,AI$2,FALSE),0)</f>
        <v>46447</v>
      </c>
      <c r="AJ543" s="14">
        <f>_xlfn.IFNA(VLOOKUP($Y543,Raw_data_Bowlers_2021!$A$2:$N$111,AJ$2,FALSE),0)</f>
        <v>44</v>
      </c>
      <c r="AK543" s="14">
        <f>_xlfn.IFNA(VLOOKUP($Y543,Raw_data_Bowlers_2021!$A$2:$N$111,AK$2,FALSE),0)</f>
        <v>6</v>
      </c>
      <c r="AL543" s="14">
        <f>_xlfn.IFNA(VLOOKUP($Y543,Raw_data_Bowlers_2021!$A$2:$N$111,AL$2,FALSE),0)</f>
        <v>147</v>
      </c>
      <c r="AM543" s="13">
        <v>2019</v>
      </c>
      <c r="AN543" s="14">
        <f t="shared" si="8"/>
        <v>540</v>
      </c>
    </row>
    <row r="544" spans="1:40" x14ac:dyDescent="0.25">
      <c r="A544" s="43" t="s">
        <v>155</v>
      </c>
      <c r="B544" s="44">
        <v>9</v>
      </c>
      <c r="C544" s="44">
        <v>28.1</v>
      </c>
      <c r="D544" s="44">
        <v>269</v>
      </c>
      <c r="E544" s="44">
        <v>7</v>
      </c>
      <c r="F544" s="44">
        <v>9.5500000000000007</v>
      </c>
      <c r="G544" s="44">
        <v>38.43</v>
      </c>
      <c r="H544" s="44">
        <v>24.14</v>
      </c>
      <c r="I544" s="44">
        <v>0</v>
      </c>
      <c r="J544" s="44">
        <v>0</v>
      </c>
      <c r="K544" s="44">
        <v>27</v>
      </c>
      <c r="L544" s="44">
        <v>13</v>
      </c>
      <c r="M544" s="44">
        <v>69</v>
      </c>
      <c r="N544" s="44">
        <v>2019</v>
      </c>
      <c r="O544" s="45">
        <v>540</v>
      </c>
      <c r="Y544" s="16" t="s">
        <v>33</v>
      </c>
      <c r="Z544" s="14">
        <f>_xlfn.IFNA(VLOOKUP($Y544,Raw_data_Bowlers_2021!$A$2:$N$111,Z$2,FALSE),0)</f>
        <v>8</v>
      </c>
      <c r="AA544" s="14">
        <f>_xlfn.IFNA(VLOOKUP($Y544,Raw_data_Bowlers_2021!$A$2:$N$111,AA$2,FALSE),0)</f>
        <v>11.1</v>
      </c>
      <c r="AB544" s="14">
        <f>_xlfn.IFNA(VLOOKUP($Y544,Raw_data_Bowlers_2021!$A$2:$N$111,AB$2,FALSE),0)</f>
        <v>117</v>
      </c>
      <c r="AC544" s="14">
        <f>_xlfn.IFNA(VLOOKUP($Y544,Raw_data_Bowlers_2021!$A$2:$N$111,AC$2,FALSE),0)</f>
        <v>2</v>
      </c>
      <c r="AD544" s="14">
        <f>_xlfn.IFNA(VLOOKUP($Y544,Raw_data_Bowlers_2021!$A$2:$N$111,AD$2,FALSE),0)</f>
        <v>10.48</v>
      </c>
      <c r="AE544" s="14">
        <f>_xlfn.IFNA(VLOOKUP($Y544,Raw_data_Bowlers_2021!$A$2:$N$111,AE$2,FALSE),0)</f>
        <v>58.5</v>
      </c>
      <c r="AF544" s="14">
        <f>_xlfn.IFNA(VLOOKUP($Y544,Raw_data_Bowlers_2021!$A$2:$N$111,AF$2,FALSE),0)</f>
        <v>33.5</v>
      </c>
      <c r="AG544" s="14">
        <f>_xlfn.IFNA(VLOOKUP($Y544,Raw_data_Bowlers_2021!$A$2:$N$111,AG$2,FALSE),0)</f>
        <v>0</v>
      </c>
      <c r="AH544" s="14">
        <f>_xlfn.IFNA(VLOOKUP($Y544,Raw_data_Bowlers_2021!$A$2:$N$111,AH$2,FALSE),0)</f>
        <v>0</v>
      </c>
      <c r="AI544" s="14">
        <f>_xlfn.IFNA(VLOOKUP($Y544,Raw_data_Bowlers_2021!$A$2:$N$111,AI$2,FALSE),0)</f>
        <v>44378</v>
      </c>
      <c r="AJ544" s="14">
        <f>_xlfn.IFNA(VLOOKUP($Y544,Raw_data_Bowlers_2021!$A$2:$N$111,AJ$2,FALSE),0)</f>
        <v>9</v>
      </c>
      <c r="AK544" s="14">
        <f>_xlfn.IFNA(VLOOKUP($Y544,Raw_data_Bowlers_2021!$A$2:$N$111,AK$2,FALSE),0)</f>
        <v>6</v>
      </c>
      <c r="AL544" s="14">
        <f>_xlfn.IFNA(VLOOKUP($Y544,Raw_data_Bowlers_2021!$A$2:$N$111,AL$2,FALSE),0)</f>
        <v>17</v>
      </c>
      <c r="AM544" s="16">
        <v>2019</v>
      </c>
      <c r="AN544" s="14">
        <f t="shared" si="8"/>
        <v>541</v>
      </c>
    </row>
    <row r="545" spans="1:40" x14ac:dyDescent="0.25">
      <c r="A545" s="43" t="s">
        <v>33</v>
      </c>
      <c r="B545" s="44">
        <v>6</v>
      </c>
      <c r="C545" s="44">
        <v>16.399999999999999</v>
      </c>
      <c r="D545" s="44">
        <v>145</v>
      </c>
      <c r="E545" s="44">
        <v>2</v>
      </c>
      <c r="F545" s="44">
        <v>8.6999999999999993</v>
      </c>
      <c r="G545" s="44">
        <v>72.5</v>
      </c>
      <c r="H545" s="44">
        <v>50</v>
      </c>
      <c r="I545" s="44">
        <v>0</v>
      </c>
      <c r="J545" s="44">
        <v>0</v>
      </c>
      <c r="K545" s="44">
        <v>8</v>
      </c>
      <c r="L545" s="44">
        <v>8</v>
      </c>
      <c r="M545" s="44">
        <v>32</v>
      </c>
      <c r="N545" s="44">
        <v>2019</v>
      </c>
      <c r="O545" s="45">
        <v>541</v>
      </c>
      <c r="Y545" s="13" t="s">
        <v>156</v>
      </c>
      <c r="Z545" s="14">
        <f>_xlfn.IFNA(VLOOKUP($Y545,Raw_data_Bowlers_2021!$A$2:$N$111,Z$2,FALSE),0)</f>
        <v>2</v>
      </c>
      <c r="AA545" s="14">
        <f>_xlfn.IFNA(VLOOKUP($Y545,Raw_data_Bowlers_2021!$A$2:$N$111,AA$2,FALSE),0)</f>
        <v>4</v>
      </c>
      <c r="AB545" s="14">
        <f>_xlfn.IFNA(VLOOKUP($Y545,Raw_data_Bowlers_2021!$A$2:$N$111,AB$2,FALSE),0)</f>
        <v>52</v>
      </c>
      <c r="AC545" s="14">
        <f>_xlfn.IFNA(VLOOKUP($Y545,Raw_data_Bowlers_2021!$A$2:$N$111,AC$2,FALSE),0)</f>
        <v>0</v>
      </c>
      <c r="AD545" s="14">
        <f>_xlfn.IFNA(VLOOKUP($Y545,Raw_data_Bowlers_2021!$A$2:$N$111,AD$2,FALSE),0)</f>
        <v>13</v>
      </c>
      <c r="AE545" s="14">
        <f>_xlfn.IFNA(VLOOKUP($Y545,Raw_data_Bowlers_2021!$A$2:$N$111,AE$2,FALSE),0)</f>
        <v>0</v>
      </c>
      <c r="AF545" s="14">
        <f>_xlfn.IFNA(VLOOKUP($Y545,Raw_data_Bowlers_2021!$A$2:$N$111,AF$2,FALSE),0)</f>
        <v>0</v>
      </c>
      <c r="AG545" s="14">
        <f>_xlfn.IFNA(VLOOKUP($Y545,Raw_data_Bowlers_2021!$A$2:$N$111,AG$2,FALSE),0)</f>
        <v>0</v>
      </c>
      <c r="AH545" s="14">
        <f>_xlfn.IFNA(VLOOKUP($Y545,Raw_data_Bowlers_2021!$A$2:$N$111,AH$2,FALSE),0)</f>
        <v>0</v>
      </c>
      <c r="AI545" s="14" t="str">
        <f>_xlfn.IFNA(VLOOKUP($Y545,Raw_data_Bowlers_2021!$A$2:$N$111,AI$2,FALSE),0)</f>
        <v>0/25</v>
      </c>
      <c r="AJ545" s="14">
        <f>_xlfn.IFNA(VLOOKUP($Y545,Raw_data_Bowlers_2021!$A$2:$N$111,AJ$2,FALSE),0)</f>
        <v>5</v>
      </c>
      <c r="AK545" s="14">
        <f>_xlfn.IFNA(VLOOKUP($Y545,Raw_data_Bowlers_2021!$A$2:$N$111,AK$2,FALSE),0)</f>
        <v>3</v>
      </c>
      <c r="AL545" s="14">
        <f>_xlfn.IFNA(VLOOKUP($Y545,Raw_data_Bowlers_2021!$A$2:$N$111,AL$2,FALSE),0)</f>
        <v>5</v>
      </c>
      <c r="AM545" s="13">
        <v>2019</v>
      </c>
      <c r="AN545" s="14">
        <f t="shared" si="8"/>
        <v>542</v>
      </c>
    </row>
    <row r="546" spans="1:40" x14ac:dyDescent="0.25">
      <c r="A546" s="43" t="s">
        <v>156</v>
      </c>
      <c r="B546" s="44">
        <v>13</v>
      </c>
      <c r="C546" s="44">
        <v>48</v>
      </c>
      <c r="D546" s="44">
        <v>397</v>
      </c>
      <c r="E546" s="44">
        <v>11</v>
      </c>
      <c r="F546" s="44">
        <v>8.27</v>
      </c>
      <c r="G546" s="44">
        <v>36.090000000000003</v>
      </c>
      <c r="H546" s="44">
        <v>26.18</v>
      </c>
      <c r="I546" s="44">
        <v>0</v>
      </c>
      <c r="J546" s="44">
        <v>0</v>
      </c>
      <c r="K546" s="44">
        <v>49</v>
      </c>
      <c r="L546" s="44">
        <v>14</v>
      </c>
      <c r="M546" s="44">
        <v>141</v>
      </c>
      <c r="N546" s="44">
        <v>2019</v>
      </c>
      <c r="O546" s="45">
        <v>542</v>
      </c>
      <c r="Y546" s="16" t="s">
        <v>89</v>
      </c>
      <c r="Z546" s="14">
        <f>_xlfn.IFNA(VLOOKUP($Y546,Raw_data_Bowlers_2021!$A$2:$N$111,Z$2,FALSE),0)</f>
        <v>5</v>
      </c>
      <c r="AA546" s="14">
        <f>_xlfn.IFNA(VLOOKUP($Y546,Raw_data_Bowlers_2021!$A$2:$N$111,AA$2,FALSE),0)</f>
        <v>20</v>
      </c>
      <c r="AB546" s="14">
        <f>_xlfn.IFNA(VLOOKUP($Y546,Raw_data_Bowlers_2021!$A$2:$N$111,AB$2,FALSE),0)</f>
        <v>127</v>
      </c>
      <c r="AC546" s="14">
        <f>_xlfn.IFNA(VLOOKUP($Y546,Raw_data_Bowlers_2021!$A$2:$N$111,AC$2,FALSE),0)</f>
        <v>7</v>
      </c>
      <c r="AD546" s="14">
        <f>_xlfn.IFNA(VLOOKUP($Y546,Raw_data_Bowlers_2021!$A$2:$N$111,AD$2,FALSE),0)</f>
        <v>6.35</v>
      </c>
      <c r="AE546" s="14">
        <f>_xlfn.IFNA(VLOOKUP($Y546,Raw_data_Bowlers_2021!$A$2:$N$111,AE$2,FALSE),0)</f>
        <v>18.14</v>
      </c>
      <c r="AF546" s="14">
        <f>_xlfn.IFNA(VLOOKUP($Y546,Raw_data_Bowlers_2021!$A$2:$N$111,AF$2,FALSE),0)</f>
        <v>17.14</v>
      </c>
      <c r="AG546" s="14">
        <f>_xlfn.IFNA(VLOOKUP($Y546,Raw_data_Bowlers_2021!$A$2:$N$111,AG$2,FALSE),0)</f>
        <v>1</v>
      </c>
      <c r="AH546" s="14">
        <f>_xlfn.IFNA(VLOOKUP($Y546,Raw_data_Bowlers_2021!$A$2:$N$111,AH$2,FALSE),0)</f>
        <v>0</v>
      </c>
      <c r="AI546" s="14">
        <f>_xlfn.IFNA(VLOOKUP($Y546,Raw_data_Bowlers_2021!$A$2:$N$111,AI$2,FALSE),0)</f>
        <v>41730</v>
      </c>
      <c r="AJ546" s="14">
        <f>_xlfn.IFNA(VLOOKUP($Y546,Raw_data_Bowlers_2021!$A$2:$N$111,AJ$2,FALSE),0)</f>
        <v>15</v>
      </c>
      <c r="AK546" s="14">
        <f>_xlfn.IFNA(VLOOKUP($Y546,Raw_data_Bowlers_2021!$A$2:$N$111,AK$2,FALSE),0)</f>
        <v>2</v>
      </c>
      <c r="AL546" s="14">
        <f>_xlfn.IFNA(VLOOKUP($Y546,Raw_data_Bowlers_2021!$A$2:$N$111,AL$2,FALSE),0)</f>
        <v>54</v>
      </c>
      <c r="AM546" s="16">
        <v>2019</v>
      </c>
      <c r="AN546" s="14">
        <f t="shared" si="8"/>
        <v>543</v>
      </c>
    </row>
    <row r="547" spans="1:40" x14ac:dyDescent="0.25">
      <c r="A547" s="43" t="s">
        <v>89</v>
      </c>
      <c r="B547" s="44">
        <v>0</v>
      </c>
      <c r="C547" s="44">
        <v>0</v>
      </c>
      <c r="D547" s="44">
        <v>0</v>
      </c>
      <c r="E547" s="44">
        <v>0</v>
      </c>
      <c r="F547" s="44">
        <v>0</v>
      </c>
      <c r="G547" s="44">
        <v>0</v>
      </c>
      <c r="H547" s="44">
        <v>0</v>
      </c>
      <c r="I547" s="44">
        <v>0</v>
      </c>
      <c r="J547" s="44">
        <v>0</v>
      </c>
      <c r="K547" s="44">
        <v>0</v>
      </c>
      <c r="L547" s="44">
        <v>0</v>
      </c>
      <c r="M547" s="44">
        <v>0</v>
      </c>
      <c r="N547" s="44">
        <v>2019</v>
      </c>
      <c r="O547" s="45">
        <v>543</v>
      </c>
      <c r="Y547" s="13" t="s">
        <v>60</v>
      </c>
      <c r="Z547" s="14">
        <f>_xlfn.IFNA(VLOOKUP($Y547,Raw_data_Bowlers_2021!$A$2:$N$111,Z$2,FALSE),0)</f>
        <v>0</v>
      </c>
      <c r="AA547" s="14">
        <f>_xlfn.IFNA(VLOOKUP($Y547,Raw_data_Bowlers_2021!$A$2:$N$111,AA$2,FALSE),0)</f>
        <v>0</v>
      </c>
      <c r="AB547" s="14">
        <f>_xlfn.IFNA(VLOOKUP($Y547,Raw_data_Bowlers_2021!$A$2:$N$111,AB$2,FALSE),0)</f>
        <v>0</v>
      </c>
      <c r="AC547" s="14">
        <f>_xlfn.IFNA(VLOOKUP($Y547,Raw_data_Bowlers_2021!$A$2:$N$111,AC$2,FALSE),0)</f>
        <v>0</v>
      </c>
      <c r="AD547" s="14">
        <f>_xlfn.IFNA(VLOOKUP($Y547,Raw_data_Bowlers_2021!$A$2:$N$111,AD$2,FALSE),0)</f>
        <v>0</v>
      </c>
      <c r="AE547" s="14">
        <f>_xlfn.IFNA(VLOOKUP($Y547,Raw_data_Bowlers_2021!$A$2:$N$111,AE$2,FALSE),0)</f>
        <v>0</v>
      </c>
      <c r="AF547" s="14">
        <f>_xlfn.IFNA(VLOOKUP($Y547,Raw_data_Bowlers_2021!$A$2:$N$111,AF$2,FALSE),0)</f>
        <v>0</v>
      </c>
      <c r="AG547" s="14">
        <f>_xlfn.IFNA(VLOOKUP($Y547,Raw_data_Bowlers_2021!$A$2:$N$111,AG$2,FALSE),0)</f>
        <v>0</v>
      </c>
      <c r="AH547" s="14">
        <f>_xlfn.IFNA(VLOOKUP($Y547,Raw_data_Bowlers_2021!$A$2:$N$111,AH$2,FALSE),0)</f>
        <v>0</v>
      </c>
      <c r="AI547" s="14">
        <f>_xlfn.IFNA(VLOOKUP($Y547,Raw_data_Bowlers_2021!$A$2:$N$111,AI$2,FALSE),0)</f>
        <v>0</v>
      </c>
      <c r="AJ547" s="14">
        <f>_xlfn.IFNA(VLOOKUP($Y547,Raw_data_Bowlers_2021!$A$2:$N$111,AJ$2,FALSE),0)</f>
        <v>0</v>
      </c>
      <c r="AK547" s="14">
        <f>_xlfn.IFNA(VLOOKUP($Y547,Raw_data_Bowlers_2021!$A$2:$N$111,AK$2,FALSE),0)</f>
        <v>0</v>
      </c>
      <c r="AL547" s="14">
        <f>_xlfn.IFNA(VLOOKUP($Y547,Raw_data_Bowlers_2021!$A$2:$N$111,AL$2,FALSE),0)</f>
        <v>0</v>
      </c>
      <c r="AM547" s="13">
        <v>2019</v>
      </c>
      <c r="AN547" s="14">
        <f t="shared" si="8"/>
        <v>544</v>
      </c>
    </row>
    <row r="548" spans="1:40" x14ac:dyDescent="0.25">
      <c r="A548" s="43" t="s">
        <v>60</v>
      </c>
      <c r="B548" s="44">
        <v>4</v>
      </c>
      <c r="C548" s="44">
        <v>11.1</v>
      </c>
      <c r="D548" s="44">
        <v>102</v>
      </c>
      <c r="E548" s="44">
        <v>3</v>
      </c>
      <c r="F548" s="44">
        <v>9.1300000000000008</v>
      </c>
      <c r="G548" s="44">
        <v>34</v>
      </c>
      <c r="H548" s="44">
        <v>22.33</v>
      </c>
      <c r="I548" s="44">
        <v>0</v>
      </c>
      <c r="J548" s="44">
        <v>0</v>
      </c>
      <c r="K548" s="44">
        <v>8</v>
      </c>
      <c r="L548" s="44">
        <v>6</v>
      </c>
      <c r="M548" s="44">
        <v>25</v>
      </c>
      <c r="N548" s="44">
        <v>2019</v>
      </c>
      <c r="O548" s="45">
        <v>544</v>
      </c>
      <c r="Y548" s="16" t="s">
        <v>441</v>
      </c>
      <c r="Z548" s="14">
        <f>_xlfn.IFNA(VLOOKUP($Y548,Raw_data_Bowlers_2021!$A$2:$N$111,Z$2,FALSE),0)</f>
        <v>0</v>
      </c>
      <c r="AA548" s="14">
        <f>_xlfn.IFNA(VLOOKUP($Y548,Raw_data_Bowlers_2021!$A$2:$N$111,AA$2,FALSE),0)</f>
        <v>0</v>
      </c>
      <c r="AB548" s="14">
        <f>_xlfn.IFNA(VLOOKUP($Y548,Raw_data_Bowlers_2021!$A$2:$N$111,AB$2,FALSE),0)</f>
        <v>0</v>
      </c>
      <c r="AC548" s="14">
        <f>_xlfn.IFNA(VLOOKUP($Y548,Raw_data_Bowlers_2021!$A$2:$N$111,AC$2,FALSE),0)</f>
        <v>0</v>
      </c>
      <c r="AD548" s="14">
        <f>_xlfn.IFNA(VLOOKUP($Y548,Raw_data_Bowlers_2021!$A$2:$N$111,AD$2,FALSE),0)</f>
        <v>0</v>
      </c>
      <c r="AE548" s="14">
        <f>_xlfn.IFNA(VLOOKUP($Y548,Raw_data_Bowlers_2021!$A$2:$N$111,AE$2,FALSE),0)</f>
        <v>0</v>
      </c>
      <c r="AF548" s="14">
        <f>_xlfn.IFNA(VLOOKUP($Y548,Raw_data_Bowlers_2021!$A$2:$N$111,AF$2,FALSE),0)</f>
        <v>0</v>
      </c>
      <c r="AG548" s="14">
        <f>_xlfn.IFNA(VLOOKUP($Y548,Raw_data_Bowlers_2021!$A$2:$N$111,AG$2,FALSE),0)</f>
        <v>0</v>
      </c>
      <c r="AH548" s="14">
        <f>_xlfn.IFNA(VLOOKUP($Y548,Raw_data_Bowlers_2021!$A$2:$N$111,AH$2,FALSE),0)</f>
        <v>0</v>
      </c>
      <c r="AI548" s="14">
        <f>_xlfn.IFNA(VLOOKUP($Y548,Raw_data_Bowlers_2021!$A$2:$N$111,AI$2,FALSE),0)</f>
        <v>0</v>
      </c>
      <c r="AJ548" s="14">
        <f>_xlfn.IFNA(VLOOKUP($Y548,Raw_data_Bowlers_2021!$A$2:$N$111,AJ$2,FALSE),0)</f>
        <v>0</v>
      </c>
      <c r="AK548" s="14">
        <f>_xlfn.IFNA(VLOOKUP($Y548,Raw_data_Bowlers_2021!$A$2:$N$111,AK$2,FALSE),0)</f>
        <v>0</v>
      </c>
      <c r="AL548" s="14">
        <f>_xlfn.IFNA(VLOOKUP($Y548,Raw_data_Bowlers_2021!$A$2:$N$111,AL$2,FALSE),0)</f>
        <v>0</v>
      </c>
      <c r="AM548" s="16">
        <v>2019</v>
      </c>
      <c r="AN548" s="14">
        <f t="shared" si="8"/>
        <v>545</v>
      </c>
    </row>
    <row r="549" spans="1:40" x14ac:dyDescent="0.25">
      <c r="A549" s="43" t="s">
        <v>441</v>
      </c>
      <c r="B549" s="44">
        <v>1</v>
      </c>
      <c r="C549" s="44">
        <v>4</v>
      </c>
      <c r="D549" s="44">
        <v>56</v>
      </c>
      <c r="E549" s="44">
        <v>0</v>
      </c>
      <c r="F549" s="44">
        <v>14</v>
      </c>
      <c r="G549" s="44">
        <v>0</v>
      </c>
      <c r="H549" s="44">
        <v>0</v>
      </c>
      <c r="I549" s="44">
        <v>0</v>
      </c>
      <c r="J549" s="44">
        <v>0</v>
      </c>
      <c r="K549" s="44">
        <v>3</v>
      </c>
      <c r="L549" s="44">
        <v>4</v>
      </c>
      <c r="M549" s="44">
        <v>2</v>
      </c>
      <c r="N549" s="44">
        <v>2019</v>
      </c>
      <c r="O549" s="45">
        <v>545</v>
      </c>
      <c r="Y549" s="13" t="s">
        <v>395</v>
      </c>
      <c r="Z549" s="14">
        <f>_xlfn.IFNA(VLOOKUP($Y549,Raw_data_Bowlers_2021!$A$2:$N$111,Z$2,FALSE),0)</f>
        <v>0</v>
      </c>
      <c r="AA549" s="14">
        <f>_xlfn.IFNA(VLOOKUP($Y549,Raw_data_Bowlers_2021!$A$2:$N$111,AA$2,FALSE),0)</f>
        <v>0</v>
      </c>
      <c r="AB549" s="14">
        <f>_xlfn.IFNA(VLOOKUP($Y549,Raw_data_Bowlers_2021!$A$2:$N$111,AB$2,FALSE),0)</f>
        <v>0</v>
      </c>
      <c r="AC549" s="14">
        <f>_xlfn.IFNA(VLOOKUP($Y549,Raw_data_Bowlers_2021!$A$2:$N$111,AC$2,FALSE),0)</f>
        <v>0</v>
      </c>
      <c r="AD549" s="14">
        <f>_xlfn.IFNA(VLOOKUP($Y549,Raw_data_Bowlers_2021!$A$2:$N$111,AD$2,FALSE),0)</f>
        <v>0</v>
      </c>
      <c r="AE549" s="14">
        <f>_xlfn.IFNA(VLOOKUP($Y549,Raw_data_Bowlers_2021!$A$2:$N$111,AE$2,FALSE),0)</f>
        <v>0</v>
      </c>
      <c r="AF549" s="14">
        <f>_xlfn.IFNA(VLOOKUP($Y549,Raw_data_Bowlers_2021!$A$2:$N$111,AF$2,FALSE),0)</f>
        <v>0</v>
      </c>
      <c r="AG549" s="14">
        <f>_xlfn.IFNA(VLOOKUP($Y549,Raw_data_Bowlers_2021!$A$2:$N$111,AG$2,FALSE),0)</f>
        <v>0</v>
      </c>
      <c r="AH549" s="14">
        <f>_xlfn.IFNA(VLOOKUP($Y549,Raw_data_Bowlers_2021!$A$2:$N$111,AH$2,FALSE),0)</f>
        <v>0</v>
      </c>
      <c r="AI549" s="14">
        <f>_xlfn.IFNA(VLOOKUP($Y549,Raw_data_Bowlers_2021!$A$2:$N$111,AI$2,FALSE),0)</f>
        <v>0</v>
      </c>
      <c r="AJ549" s="14">
        <f>_xlfn.IFNA(VLOOKUP($Y549,Raw_data_Bowlers_2021!$A$2:$N$111,AJ$2,FALSE),0)</f>
        <v>0</v>
      </c>
      <c r="AK549" s="14">
        <f>_xlfn.IFNA(VLOOKUP($Y549,Raw_data_Bowlers_2021!$A$2:$N$111,AK$2,FALSE),0)</f>
        <v>0</v>
      </c>
      <c r="AL549" s="14">
        <f>_xlfn.IFNA(VLOOKUP($Y549,Raw_data_Bowlers_2021!$A$2:$N$111,AL$2,FALSE),0)</f>
        <v>0</v>
      </c>
      <c r="AM549" s="13">
        <v>2019</v>
      </c>
      <c r="AN549" s="14">
        <f t="shared" si="8"/>
        <v>546</v>
      </c>
    </row>
    <row r="550" spans="1:40" x14ac:dyDescent="0.25">
      <c r="A550" s="43" t="s">
        <v>395</v>
      </c>
      <c r="B550" s="44">
        <v>0</v>
      </c>
      <c r="C550" s="44">
        <v>0</v>
      </c>
      <c r="D550" s="44">
        <v>0</v>
      </c>
      <c r="E550" s="44">
        <v>0</v>
      </c>
      <c r="F550" s="44">
        <v>0</v>
      </c>
      <c r="G550" s="44">
        <v>0</v>
      </c>
      <c r="H550" s="44">
        <v>0</v>
      </c>
      <c r="I550" s="44">
        <v>0</v>
      </c>
      <c r="J550" s="44">
        <v>0</v>
      </c>
      <c r="K550" s="44">
        <v>0</v>
      </c>
      <c r="L550" s="44">
        <v>0</v>
      </c>
      <c r="M550" s="44">
        <v>0</v>
      </c>
      <c r="N550" s="44">
        <v>2019</v>
      </c>
      <c r="O550" s="45">
        <v>546</v>
      </c>
      <c r="Y550" s="16" t="s">
        <v>142</v>
      </c>
      <c r="Z550" s="14">
        <f>_xlfn.IFNA(VLOOKUP($Y550,Raw_data_Bowlers_2021!$A$2:$N$111,Z$2,FALSE),0)</f>
        <v>4</v>
      </c>
      <c r="AA550" s="14">
        <f>_xlfn.IFNA(VLOOKUP($Y550,Raw_data_Bowlers_2021!$A$2:$N$111,AA$2,FALSE),0)</f>
        <v>5</v>
      </c>
      <c r="AB550" s="14">
        <f>_xlfn.IFNA(VLOOKUP($Y550,Raw_data_Bowlers_2021!$A$2:$N$111,AB$2,FALSE),0)</f>
        <v>49</v>
      </c>
      <c r="AC550" s="14">
        <f>_xlfn.IFNA(VLOOKUP($Y550,Raw_data_Bowlers_2021!$A$2:$N$111,AC$2,FALSE),0)</f>
        <v>0</v>
      </c>
      <c r="AD550" s="14">
        <f>_xlfn.IFNA(VLOOKUP($Y550,Raw_data_Bowlers_2021!$A$2:$N$111,AD$2,FALSE),0)</f>
        <v>9.8000000000000007</v>
      </c>
      <c r="AE550" s="14">
        <f>_xlfn.IFNA(VLOOKUP($Y550,Raw_data_Bowlers_2021!$A$2:$N$111,AE$2,FALSE),0)</f>
        <v>0</v>
      </c>
      <c r="AF550" s="14">
        <f>_xlfn.IFNA(VLOOKUP($Y550,Raw_data_Bowlers_2021!$A$2:$N$111,AF$2,FALSE),0)</f>
        <v>0</v>
      </c>
      <c r="AG550" s="14">
        <f>_xlfn.IFNA(VLOOKUP($Y550,Raw_data_Bowlers_2021!$A$2:$N$111,AG$2,FALSE),0)</f>
        <v>0</v>
      </c>
      <c r="AH550" s="14">
        <f>_xlfn.IFNA(VLOOKUP($Y550,Raw_data_Bowlers_2021!$A$2:$N$111,AH$2,FALSE),0)</f>
        <v>0</v>
      </c>
      <c r="AI550" s="14" t="str">
        <f>_xlfn.IFNA(VLOOKUP($Y550,Raw_data_Bowlers_2021!$A$2:$N$111,AI$2,FALSE),0)</f>
        <v>0/5</v>
      </c>
      <c r="AJ550" s="14">
        <f>_xlfn.IFNA(VLOOKUP($Y550,Raw_data_Bowlers_2021!$A$2:$N$111,AJ$2,FALSE),0)</f>
        <v>2</v>
      </c>
      <c r="AK550" s="14">
        <f>_xlfn.IFNA(VLOOKUP($Y550,Raw_data_Bowlers_2021!$A$2:$N$111,AK$2,FALSE),0)</f>
        <v>3</v>
      </c>
      <c r="AL550" s="14">
        <f>_xlfn.IFNA(VLOOKUP($Y550,Raw_data_Bowlers_2021!$A$2:$N$111,AL$2,FALSE),0)</f>
        <v>7</v>
      </c>
      <c r="AM550" s="16">
        <v>2019</v>
      </c>
      <c r="AN550" s="14">
        <f t="shared" si="8"/>
        <v>547</v>
      </c>
    </row>
    <row r="551" spans="1:40" x14ac:dyDescent="0.25">
      <c r="A551" s="43" t="s">
        <v>142</v>
      </c>
      <c r="B551" s="44">
        <v>2</v>
      </c>
      <c r="C551" s="44">
        <v>1.4</v>
      </c>
      <c r="D551" s="44">
        <v>8</v>
      </c>
      <c r="E551" s="44">
        <v>0</v>
      </c>
      <c r="F551" s="44">
        <v>4.8</v>
      </c>
      <c r="G551" s="44">
        <v>0</v>
      </c>
      <c r="H551" s="44">
        <v>0</v>
      </c>
      <c r="I551" s="44">
        <v>0</v>
      </c>
      <c r="J551" s="44">
        <v>0</v>
      </c>
      <c r="K551" s="44">
        <v>0</v>
      </c>
      <c r="L551" s="44">
        <v>0</v>
      </c>
      <c r="M551" s="44">
        <v>3</v>
      </c>
      <c r="N551" s="44">
        <v>2019</v>
      </c>
      <c r="O551" s="45">
        <v>547</v>
      </c>
      <c r="Y551" s="13" t="s">
        <v>40</v>
      </c>
      <c r="Z551" s="14">
        <f>_xlfn.IFNA(VLOOKUP($Y551,Raw_data_Bowlers_2021!$A$2:$N$111,Z$2,FALSE),0)</f>
        <v>0</v>
      </c>
      <c r="AA551" s="14">
        <f>_xlfn.IFNA(VLOOKUP($Y551,Raw_data_Bowlers_2021!$A$2:$N$111,AA$2,FALSE),0)</f>
        <v>0</v>
      </c>
      <c r="AB551" s="14">
        <f>_xlfn.IFNA(VLOOKUP($Y551,Raw_data_Bowlers_2021!$A$2:$N$111,AB$2,FALSE),0)</f>
        <v>0</v>
      </c>
      <c r="AC551" s="14">
        <f>_xlfn.IFNA(VLOOKUP($Y551,Raw_data_Bowlers_2021!$A$2:$N$111,AC$2,FALSE),0)</f>
        <v>0</v>
      </c>
      <c r="AD551" s="14">
        <f>_xlfn.IFNA(VLOOKUP($Y551,Raw_data_Bowlers_2021!$A$2:$N$111,AD$2,FALSE),0)</f>
        <v>0</v>
      </c>
      <c r="AE551" s="14">
        <f>_xlfn.IFNA(VLOOKUP($Y551,Raw_data_Bowlers_2021!$A$2:$N$111,AE$2,FALSE),0)</f>
        <v>0</v>
      </c>
      <c r="AF551" s="14">
        <f>_xlfn.IFNA(VLOOKUP($Y551,Raw_data_Bowlers_2021!$A$2:$N$111,AF$2,FALSE),0)</f>
        <v>0</v>
      </c>
      <c r="AG551" s="14">
        <f>_xlfn.IFNA(VLOOKUP($Y551,Raw_data_Bowlers_2021!$A$2:$N$111,AG$2,FALSE),0)</f>
        <v>0</v>
      </c>
      <c r="AH551" s="14">
        <f>_xlfn.IFNA(VLOOKUP($Y551,Raw_data_Bowlers_2021!$A$2:$N$111,AH$2,FALSE),0)</f>
        <v>0</v>
      </c>
      <c r="AI551" s="14">
        <f>_xlfn.IFNA(VLOOKUP($Y551,Raw_data_Bowlers_2021!$A$2:$N$111,AI$2,FALSE),0)</f>
        <v>0</v>
      </c>
      <c r="AJ551" s="14">
        <f>_xlfn.IFNA(VLOOKUP($Y551,Raw_data_Bowlers_2021!$A$2:$N$111,AJ$2,FALSE),0)</f>
        <v>0</v>
      </c>
      <c r="AK551" s="14">
        <f>_xlfn.IFNA(VLOOKUP($Y551,Raw_data_Bowlers_2021!$A$2:$N$111,AK$2,FALSE),0)</f>
        <v>0</v>
      </c>
      <c r="AL551" s="14">
        <f>_xlfn.IFNA(VLOOKUP($Y551,Raw_data_Bowlers_2021!$A$2:$N$111,AL$2,FALSE),0)</f>
        <v>0</v>
      </c>
      <c r="AM551" s="13">
        <v>2019</v>
      </c>
      <c r="AN551" s="14">
        <f t="shared" si="8"/>
        <v>548</v>
      </c>
    </row>
    <row r="552" spans="1:40" x14ac:dyDescent="0.25">
      <c r="A552" s="43" t="s">
        <v>40</v>
      </c>
      <c r="B552" s="44">
        <v>0</v>
      </c>
      <c r="C552" s="44">
        <v>0</v>
      </c>
      <c r="D552" s="44">
        <v>0</v>
      </c>
      <c r="E552" s="44">
        <v>0</v>
      </c>
      <c r="F552" s="44">
        <v>0</v>
      </c>
      <c r="G552" s="44">
        <v>0</v>
      </c>
      <c r="H552" s="44">
        <v>0</v>
      </c>
      <c r="I552" s="44">
        <v>0</v>
      </c>
      <c r="J552" s="44">
        <v>0</v>
      </c>
      <c r="K552" s="44">
        <v>0</v>
      </c>
      <c r="L552" s="44">
        <v>0</v>
      </c>
      <c r="M552" s="44">
        <v>0</v>
      </c>
      <c r="N552" s="44">
        <v>2019</v>
      </c>
      <c r="O552" s="45">
        <v>548</v>
      </c>
      <c r="Y552" s="16" t="s">
        <v>70</v>
      </c>
      <c r="Z552" s="14">
        <f>_xlfn.IFNA(VLOOKUP($Y552,Raw_data_Bowlers_2021!$A$2:$N$111,Z$2,FALSE),0)</f>
        <v>3</v>
      </c>
      <c r="AA552" s="14">
        <f>_xlfn.IFNA(VLOOKUP($Y552,Raw_data_Bowlers_2021!$A$2:$N$111,AA$2,FALSE),0)</f>
        <v>12</v>
      </c>
      <c r="AB552" s="14">
        <f>_xlfn.IFNA(VLOOKUP($Y552,Raw_data_Bowlers_2021!$A$2:$N$111,AB$2,FALSE),0)</f>
        <v>95</v>
      </c>
      <c r="AC552" s="14">
        <f>_xlfn.IFNA(VLOOKUP($Y552,Raw_data_Bowlers_2021!$A$2:$N$111,AC$2,FALSE),0)</f>
        <v>3</v>
      </c>
      <c r="AD552" s="14">
        <f>_xlfn.IFNA(VLOOKUP($Y552,Raw_data_Bowlers_2021!$A$2:$N$111,AD$2,FALSE),0)</f>
        <v>7.92</v>
      </c>
      <c r="AE552" s="14">
        <f>_xlfn.IFNA(VLOOKUP($Y552,Raw_data_Bowlers_2021!$A$2:$N$111,AE$2,FALSE),0)</f>
        <v>31.67</v>
      </c>
      <c r="AF552" s="14">
        <f>_xlfn.IFNA(VLOOKUP($Y552,Raw_data_Bowlers_2021!$A$2:$N$111,AF$2,FALSE),0)</f>
        <v>24</v>
      </c>
      <c r="AG552" s="14">
        <f>_xlfn.IFNA(VLOOKUP($Y552,Raw_data_Bowlers_2021!$A$2:$N$111,AG$2,FALSE),0)</f>
        <v>0</v>
      </c>
      <c r="AH552" s="14">
        <f>_xlfn.IFNA(VLOOKUP($Y552,Raw_data_Bowlers_2021!$A$2:$N$111,AH$2,FALSE),0)</f>
        <v>0</v>
      </c>
      <c r="AI552" s="14">
        <f>_xlfn.IFNA(VLOOKUP($Y552,Raw_data_Bowlers_2021!$A$2:$N$111,AI$2,FALSE),0)</f>
        <v>46054</v>
      </c>
      <c r="AJ552" s="14">
        <f>_xlfn.IFNA(VLOOKUP($Y552,Raw_data_Bowlers_2021!$A$2:$N$111,AJ$2,FALSE),0)</f>
        <v>10</v>
      </c>
      <c r="AK552" s="14">
        <f>_xlfn.IFNA(VLOOKUP($Y552,Raw_data_Bowlers_2021!$A$2:$N$111,AK$2,FALSE),0)</f>
        <v>2</v>
      </c>
      <c r="AL552" s="14">
        <f>_xlfn.IFNA(VLOOKUP($Y552,Raw_data_Bowlers_2021!$A$2:$N$111,AL$2,FALSE),0)</f>
        <v>23</v>
      </c>
      <c r="AM552" s="16">
        <v>2019</v>
      </c>
      <c r="AN552" s="14">
        <f t="shared" si="8"/>
        <v>549</v>
      </c>
    </row>
    <row r="553" spans="1:40" x14ac:dyDescent="0.25">
      <c r="A553" s="43" t="s">
        <v>70</v>
      </c>
      <c r="B553" s="44">
        <v>3</v>
      </c>
      <c r="C553" s="44">
        <v>9</v>
      </c>
      <c r="D553" s="44">
        <v>118</v>
      </c>
      <c r="E553" s="44">
        <v>1</v>
      </c>
      <c r="F553" s="44">
        <v>13.11</v>
      </c>
      <c r="G553" s="44">
        <v>118</v>
      </c>
      <c r="H553" s="44">
        <v>54</v>
      </c>
      <c r="I553" s="44">
        <v>0</v>
      </c>
      <c r="J553" s="44">
        <v>0</v>
      </c>
      <c r="K553" s="44">
        <v>18</v>
      </c>
      <c r="L553" s="44">
        <v>4</v>
      </c>
      <c r="M553" s="44">
        <v>19</v>
      </c>
      <c r="N553" s="44">
        <v>2019</v>
      </c>
      <c r="O553" s="45">
        <v>549</v>
      </c>
      <c r="Y553" s="13" t="s">
        <v>45</v>
      </c>
      <c r="Z553" s="14">
        <f>_xlfn.IFNA(VLOOKUP($Y553,Raw_data_Bowlers_2021!$A$2:$N$111,Z$2,FALSE),0)</f>
        <v>0</v>
      </c>
      <c r="AA553" s="14">
        <f>_xlfn.IFNA(VLOOKUP($Y553,Raw_data_Bowlers_2021!$A$2:$N$111,AA$2,FALSE),0)</f>
        <v>0</v>
      </c>
      <c r="AB553" s="14">
        <f>_xlfn.IFNA(VLOOKUP($Y553,Raw_data_Bowlers_2021!$A$2:$N$111,AB$2,FALSE),0)</f>
        <v>0</v>
      </c>
      <c r="AC553" s="14">
        <f>_xlfn.IFNA(VLOOKUP($Y553,Raw_data_Bowlers_2021!$A$2:$N$111,AC$2,FALSE),0)</f>
        <v>0</v>
      </c>
      <c r="AD553" s="14">
        <f>_xlfn.IFNA(VLOOKUP($Y553,Raw_data_Bowlers_2021!$A$2:$N$111,AD$2,FALSE),0)</f>
        <v>0</v>
      </c>
      <c r="AE553" s="14">
        <f>_xlfn.IFNA(VLOOKUP($Y553,Raw_data_Bowlers_2021!$A$2:$N$111,AE$2,FALSE),0)</f>
        <v>0</v>
      </c>
      <c r="AF553" s="14">
        <f>_xlfn.IFNA(VLOOKUP($Y553,Raw_data_Bowlers_2021!$A$2:$N$111,AF$2,FALSE),0)</f>
        <v>0</v>
      </c>
      <c r="AG553" s="14">
        <f>_xlfn.IFNA(VLOOKUP($Y553,Raw_data_Bowlers_2021!$A$2:$N$111,AG$2,FALSE),0)</f>
        <v>0</v>
      </c>
      <c r="AH553" s="14">
        <f>_xlfn.IFNA(VLOOKUP($Y553,Raw_data_Bowlers_2021!$A$2:$N$111,AH$2,FALSE),0)</f>
        <v>0</v>
      </c>
      <c r="AI553" s="14">
        <f>_xlfn.IFNA(VLOOKUP($Y553,Raw_data_Bowlers_2021!$A$2:$N$111,AI$2,FALSE),0)</f>
        <v>0</v>
      </c>
      <c r="AJ553" s="14">
        <f>_xlfn.IFNA(VLOOKUP($Y553,Raw_data_Bowlers_2021!$A$2:$N$111,AJ$2,FALSE),0)</f>
        <v>0</v>
      </c>
      <c r="AK553" s="14">
        <f>_xlfn.IFNA(VLOOKUP($Y553,Raw_data_Bowlers_2021!$A$2:$N$111,AK$2,FALSE),0)</f>
        <v>0</v>
      </c>
      <c r="AL553" s="14">
        <f>_xlfn.IFNA(VLOOKUP($Y553,Raw_data_Bowlers_2021!$A$2:$N$111,AL$2,FALSE),0)</f>
        <v>0</v>
      </c>
      <c r="AM553" s="13">
        <v>2019</v>
      </c>
      <c r="AN553" s="14">
        <f t="shared" si="8"/>
        <v>550</v>
      </c>
    </row>
    <row r="554" spans="1:40" x14ac:dyDescent="0.25">
      <c r="A554" s="43" t="s">
        <v>45</v>
      </c>
      <c r="B554" s="44">
        <v>11</v>
      </c>
      <c r="C554" s="44">
        <v>37.5</v>
      </c>
      <c r="D554" s="44">
        <v>371</v>
      </c>
      <c r="E554" s="44">
        <v>8</v>
      </c>
      <c r="F554" s="44">
        <v>9.81</v>
      </c>
      <c r="G554" s="44">
        <v>46.38</v>
      </c>
      <c r="H554" s="44">
        <v>28.38</v>
      </c>
      <c r="I554" s="44">
        <v>0</v>
      </c>
      <c r="J554" s="44">
        <v>0</v>
      </c>
      <c r="K554" s="44">
        <v>39</v>
      </c>
      <c r="L554" s="44">
        <v>18</v>
      </c>
      <c r="M554" s="44">
        <v>88</v>
      </c>
      <c r="N554" s="44">
        <v>2019</v>
      </c>
      <c r="O554" s="45">
        <v>550</v>
      </c>
      <c r="Y554" s="16" t="s">
        <v>161</v>
      </c>
      <c r="Z554" s="14">
        <f>_xlfn.IFNA(VLOOKUP($Y554,Raw_data_Bowlers_2021!$A$2:$N$111,Z$2,FALSE),0)</f>
        <v>0</v>
      </c>
      <c r="AA554" s="14">
        <f>_xlfn.IFNA(VLOOKUP($Y554,Raw_data_Bowlers_2021!$A$2:$N$111,AA$2,FALSE),0)</f>
        <v>0</v>
      </c>
      <c r="AB554" s="14">
        <f>_xlfn.IFNA(VLOOKUP($Y554,Raw_data_Bowlers_2021!$A$2:$N$111,AB$2,FALSE),0)</f>
        <v>0</v>
      </c>
      <c r="AC554" s="14">
        <f>_xlfn.IFNA(VLOOKUP($Y554,Raw_data_Bowlers_2021!$A$2:$N$111,AC$2,FALSE),0)</f>
        <v>0</v>
      </c>
      <c r="AD554" s="14">
        <f>_xlfn.IFNA(VLOOKUP($Y554,Raw_data_Bowlers_2021!$A$2:$N$111,AD$2,FALSE),0)</f>
        <v>0</v>
      </c>
      <c r="AE554" s="14">
        <f>_xlfn.IFNA(VLOOKUP($Y554,Raw_data_Bowlers_2021!$A$2:$N$111,AE$2,FALSE),0)</f>
        <v>0</v>
      </c>
      <c r="AF554" s="14">
        <f>_xlfn.IFNA(VLOOKUP($Y554,Raw_data_Bowlers_2021!$A$2:$N$111,AF$2,FALSE),0)</f>
        <v>0</v>
      </c>
      <c r="AG554" s="14">
        <f>_xlfn.IFNA(VLOOKUP($Y554,Raw_data_Bowlers_2021!$A$2:$N$111,AG$2,FALSE),0)</f>
        <v>0</v>
      </c>
      <c r="AH554" s="14">
        <f>_xlfn.IFNA(VLOOKUP($Y554,Raw_data_Bowlers_2021!$A$2:$N$111,AH$2,FALSE),0)</f>
        <v>0</v>
      </c>
      <c r="AI554" s="14">
        <f>_xlfn.IFNA(VLOOKUP($Y554,Raw_data_Bowlers_2021!$A$2:$N$111,AI$2,FALSE),0)</f>
        <v>0</v>
      </c>
      <c r="AJ554" s="14">
        <f>_xlfn.IFNA(VLOOKUP($Y554,Raw_data_Bowlers_2021!$A$2:$N$111,AJ$2,FALSE),0)</f>
        <v>0</v>
      </c>
      <c r="AK554" s="14">
        <f>_xlfn.IFNA(VLOOKUP($Y554,Raw_data_Bowlers_2021!$A$2:$N$111,AK$2,FALSE),0)</f>
        <v>0</v>
      </c>
      <c r="AL554" s="14">
        <f>_xlfn.IFNA(VLOOKUP($Y554,Raw_data_Bowlers_2021!$A$2:$N$111,AL$2,FALSE),0)</f>
        <v>0</v>
      </c>
      <c r="AM554" s="16">
        <v>2019</v>
      </c>
      <c r="AN554" s="14">
        <f t="shared" si="8"/>
        <v>551</v>
      </c>
    </row>
    <row r="555" spans="1:40" x14ac:dyDescent="0.25">
      <c r="A555" s="43" t="s">
        <v>161</v>
      </c>
      <c r="B555" s="44">
        <v>0</v>
      </c>
      <c r="C555" s="44">
        <v>0</v>
      </c>
      <c r="D555" s="44">
        <v>0</v>
      </c>
      <c r="E555" s="44">
        <v>0</v>
      </c>
      <c r="F555" s="44">
        <v>0</v>
      </c>
      <c r="G555" s="44">
        <v>0</v>
      </c>
      <c r="H555" s="44">
        <v>0</v>
      </c>
      <c r="I555" s="44">
        <v>0</v>
      </c>
      <c r="J555" s="44">
        <v>0</v>
      </c>
      <c r="K555" s="44">
        <v>0</v>
      </c>
      <c r="L555" s="44">
        <v>0</v>
      </c>
      <c r="M555" s="44">
        <v>0</v>
      </c>
      <c r="N555" s="44">
        <v>2019</v>
      </c>
      <c r="O555" s="45">
        <v>551</v>
      </c>
      <c r="Y555" s="13" t="s">
        <v>162</v>
      </c>
      <c r="Z555" s="14">
        <f>_xlfn.IFNA(VLOOKUP($Y555,Raw_data_Bowlers_2021!$A$2:$N$111,Z$2,FALSE),0)</f>
        <v>6</v>
      </c>
      <c r="AA555" s="14">
        <f>_xlfn.IFNA(VLOOKUP($Y555,Raw_data_Bowlers_2021!$A$2:$N$111,AA$2,FALSE),0)</f>
        <v>16</v>
      </c>
      <c r="AB555" s="14">
        <f>_xlfn.IFNA(VLOOKUP($Y555,Raw_data_Bowlers_2021!$A$2:$N$111,AB$2,FALSE),0)</f>
        <v>118</v>
      </c>
      <c r="AC555" s="14">
        <f>_xlfn.IFNA(VLOOKUP($Y555,Raw_data_Bowlers_2021!$A$2:$N$111,AC$2,FALSE),0)</f>
        <v>3</v>
      </c>
      <c r="AD555" s="14">
        <f>_xlfn.IFNA(VLOOKUP($Y555,Raw_data_Bowlers_2021!$A$2:$N$111,AD$2,FALSE),0)</f>
        <v>7.38</v>
      </c>
      <c r="AE555" s="14">
        <f>_xlfn.IFNA(VLOOKUP($Y555,Raw_data_Bowlers_2021!$A$2:$N$111,AE$2,FALSE),0)</f>
        <v>39.33</v>
      </c>
      <c r="AF555" s="14">
        <f>_xlfn.IFNA(VLOOKUP($Y555,Raw_data_Bowlers_2021!$A$2:$N$111,AF$2,FALSE),0)</f>
        <v>32</v>
      </c>
      <c r="AG555" s="14">
        <f>_xlfn.IFNA(VLOOKUP($Y555,Raw_data_Bowlers_2021!$A$2:$N$111,AG$2,FALSE),0)</f>
        <v>0</v>
      </c>
      <c r="AH555" s="14">
        <f>_xlfn.IFNA(VLOOKUP($Y555,Raw_data_Bowlers_2021!$A$2:$N$111,AH$2,FALSE),0)</f>
        <v>0</v>
      </c>
      <c r="AI555" s="14">
        <f>_xlfn.IFNA(VLOOKUP($Y555,Raw_data_Bowlers_2021!$A$2:$N$111,AI$2,FALSE),0)</f>
        <v>44378</v>
      </c>
      <c r="AJ555" s="14">
        <f>_xlfn.IFNA(VLOOKUP($Y555,Raw_data_Bowlers_2021!$A$2:$N$111,AJ$2,FALSE),0)</f>
        <v>9</v>
      </c>
      <c r="AK555" s="14">
        <f>_xlfn.IFNA(VLOOKUP($Y555,Raw_data_Bowlers_2021!$A$2:$N$111,AK$2,FALSE),0)</f>
        <v>4</v>
      </c>
      <c r="AL555" s="14">
        <f>_xlfn.IFNA(VLOOKUP($Y555,Raw_data_Bowlers_2021!$A$2:$N$111,AL$2,FALSE),0)</f>
        <v>32</v>
      </c>
      <c r="AM555" s="13">
        <v>2019</v>
      </c>
      <c r="AN555" s="14">
        <f t="shared" si="8"/>
        <v>552</v>
      </c>
    </row>
    <row r="556" spans="1:40" x14ac:dyDescent="0.25">
      <c r="A556" s="43" t="s">
        <v>162</v>
      </c>
      <c r="B556" s="44">
        <v>3</v>
      </c>
      <c r="C556" s="44">
        <v>9</v>
      </c>
      <c r="D556" s="44">
        <v>74</v>
      </c>
      <c r="E556" s="44">
        <v>4</v>
      </c>
      <c r="F556" s="44">
        <v>8.2200000000000006</v>
      </c>
      <c r="G556" s="44">
        <v>18.5</v>
      </c>
      <c r="H556" s="44">
        <v>13.5</v>
      </c>
      <c r="I556" s="44">
        <v>0</v>
      </c>
      <c r="J556" s="44">
        <v>0</v>
      </c>
      <c r="K556" s="44">
        <v>4</v>
      </c>
      <c r="L556" s="44">
        <v>5</v>
      </c>
      <c r="M556" s="44">
        <v>21</v>
      </c>
      <c r="N556" s="44">
        <v>2019</v>
      </c>
      <c r="O556" s="45">
        <v>552</v>
      </c>
      <c r="Y556" s="16" t="s">
        <v>163</v>
      </c>
      <c r="Z556" s="14">
        <f>_xlfn.IFNA(VLOOKUP($Y556,Raw_data_Bowlers_2021!$A$2:$N$111,Z$2,FALSE),0)</f>
        <v>15</v>
      </c>
      <c r="AA556" s="14">
        <f>_xlfn.IFNA(VLOOKUP($Y556,Raw_data_Bowlers_2021!$A$2:$N$111,AA$2,FALSE),0)</f>
        <v>53</v>
      </c>
      <c r="AB556" s="14">
        <f>_xlfn.IFNA(VLOOKUP($Y556,Raw_data_Bowlers_2021!$A$2:$N$111,AB$2,FALSE),0)</f>
        <v>374</v>
      </c>
      <c r="AC556" s="14">
        <f>_xlfn.IFNA(VLOOKUP($Y556,Raw_data_Bowlers_2021!$A$2:$N$111,AC$2,FALSE),0)</f>
        <v>18</v>
      </c>
      <c r="AD556" s="14">
        <f>_xlfn.IFNA(VLOOKUP($Y556,Raw_data_Bowlers_2021!$A$2:$N$111,AD$2,FALSE),0)</f>
        <v>7.06</v>
      </c>
      <c r="AE556" s="14">
        <f>_xlfn.IFNA(VLOOKUP($Y556,Raw_data_Bowlers_2021!$A$2:$N$111,AE$2,FALSE),0)</f>
        <v>20.78</v>
      </c>
      <c r="AF556" s="14">
        <f>_xlfn.IFNA(VLOOKUP($Y556,Raw_data_Bowlers_2021!$A$2:$N$111,AF$2,FALSE),0)</f>
        <v>17.670000000000002</v>
      </c>
      <c r="AG556" s="14">
        <f>_xlfn.IFNA(VLOOKUP($Y556,Raw_data_Bowlers_2021!$A$2:$N$111,AG$2,FALSE),0)</f>
        <v>0</v>
      </c>
      <c r="AH556" s="14">
        <f>_xlfn.IFNA(VLOOKUP($Y556,Raw_data_Bowlers_2021!$A$2:$N$111,AH$2,FALSE),0)</f>
        <v>0</v>
      </c>
      <c r="AI556" s="14">
        <f>_xlfn.IFNA(VLOOKUP($Y556,Raw_data_Bowlers_2021!$A$2:$N$111,AI$2,FALSE),0)</f>
        <v>44503</v>
      </c>
      <c r="AJ556" s="14">
        <f>_xlfn.IFNA(VLOOKUP($Y556,Raw_data_Bowlers_2021!$A$2:$N$111,AJ$2,FALSE),0)</f>
        <v>26</v>
      </c>
      <c r="AK556" s="14">
        <f>_xlfn.IFNA(VLOOKUP($Y556,Raw_data_Bowlers_2021!$A$2:$N$111,AK$2,FALSE),0)</f>
        <v>17</v>
      </c>
      <c r="AL556" s="14">
        <f>_xlfn.IFNA(VLOOKUP($Y556,Raw_data_Bowlers_2021!$A$2:$N$111,AL$2,FALSE),0)</f>
        <v>127</v>
      </c>
      <c r="AM556" s="16">
        <v>2019</v>
      </c>
      <c r="AN556" s="14">
        <f t="shared" si="8"/>
        <v>553</v>
      </c>
    </row>
    <row r="557" spans="1:40" x14ac:dyDescent="0.25">
      <c r="A557" s="43" t="s">
        <v>163</v>
      </c>
      <c r="B557" s="44">
        <v>14</v>
      </c>
      <c r="C557" s="44">
        <v>49.2</v>
      </c>
      <c r="D557" s="44">
        <v>386</v>
      </c>
      <c r="E557" s="44">
        <v>18</v>
      </c>
      <c r="F557" s="44">
        <v>7.82</v>
      </c>
      <c r="G557" s="44">
        <v>21.44</v>
      </c>
      <c r="H557" s="44">
        <v>16.440000000000001</v>
      </c>
      <c r="I557" s="44">
        <v>1</v>
      </c>
      <c r="J557" s="44">
        <v>0</v>
      </c>
      <c r="K557" s="44">
        <v>21</v>
      </c>
      <c r="L557" s="44">
        <v>22</v>
      </c>
      <c r="M557" s="44">
        <v>117</v>
      </c>
      <c r="N557" s="44">
        <v>2019</v>
      </c>
      <c r="O557" s="45">
        <v>553</v>
      </c>
      <c r="Y557" s="13" t="s">
        <v>165</v>
      </c>
      <c r="Z557" s="14">
        <f>_xlfn.IFNA(VLOOKUP($Y557,Raw_data_Bowlers_2021!$A$2:$N$111,Z$2,FALSE),0)</f>
        <v>6</v>
      </c>
      <c r="AA557" s="14">
        <f>_xlfn.IFNA(VLOOKUP($Y557,Raw_data_Bowlers_2021!$A$2:$N$111,AA$2,FALSE),0)</f>
        <v>10</v>
      </c>
      <c r="AB557" s="14">
        <f>_xlfn.IFNA(VLOOKUP($Y557,Raw_data_Bowlers_2021!$A$2:$N$111,AB$2,FALSE),0)</f>
        <v>64</v>
      </c>
      <c r="AC557" s="14">
        <f>_xlfn.IFNA(VLOOKUP($Y557,Raw_data_Bowlers_2021!$A$2:$N$111,AC$2,FALSE),0)</f>
        <v>4</v>
      </c>
      <c r="AD557" s="14">
        <f>_xlfn.IFNA(VLOOKUP($Y557,Raw_data_Bowlers_2021!$A$2:$N$111,AD$2,FALSE),0)</f>
        <v>6.4</v>
      </c>
      <c r="AE557" s="14">
        <f>_xlfn.IFNA(VLOOKUP($Y557,Raw_data_Bowlers_2021!$A$2:$N$111,AE$2,FALSE),0)</f>
        <v>16</v>
      </c>
      <c r="AF557" s="14">
        <f>_xlfn.IFNA(VLOOKUP($Y557,Raw_data_Bowlers_2021!$A$2:$N$111,AF$2,FALSE),0)</f>
        <v>15</v>
      </c>
      <c r="AG557" s="14">
        <f>_xlfn.IFNA(VLOOKUP($Y557,Raw_data_Bowlers_2021!$A$2:$N$111,AG$2,FALSE),0)</f>
        <v>0</v>
      </c>
      <c r="AH557" s="14">
        <f>_xlfn.IFNA(VLOOKUP($Y557,Raw_data_Bowlers_2021!$A$2:$N$111,AH$2,FALSE),0)</f>
        <v>0</v>
      </c>
      <c r="AI557" s="14">
        <f>_xlfn.IFNA(VLOOKUP($Y557,Raw_data_Bowlers_2021!$A$2:$N$111,AI$2,FALSE),0)</f>
        <v>44288</v>
      </c>
      <c r="AJ557" s="14">
        <f>_xlfn.IFNA(VLOOKUP($Y557,Raw_data_Bowlers_2021!$A$2:$N$111,AJ$2,FALSE),0)</f>
        <v>5</v>
      </c>
      <c r="AK557" s="14">
        <f>_xlfn.IFNA(VLOOKUP($Y557,Raw_data_Bowlers_2021!$A$2:$N$111,AK$2,FALSE),0)</f>
        <v>1</v>
      </c>
      <c r="AL557" s="14">
        <f>_xlfn.IFNA(VLOOKUP($Y557,Raw_data_Bowlers_2021!$A$2:$N$111,AL$2,FALSE),0)</f>
        <v>25</v>
      </c>
      <c r="AM557" s="13">
        <v>2019</v>
      </c>
      <c r="AN557" s="14">
        <f t="shared" si="8"/>
        <v>554</v>
      </c>
    </row>
    <row r="558" spans="1:40" x14ac:dyDescent="0.25">
      <c r="A558" s="43" t="s">
        <v>165</v>
      </c>
      <c r="B558" s="44">
        <v>2</v>
      </c>
      <c r="C558" s="44">
        <v>2</v>
      </c>
      <c r="D558" s="44">
        <v>21</v>
      </c>
      <c r="E558" s="44">
        <v>1</v>
      </c>
      <c r="F558" s="44">
        <v>10.5</v>
      </c>
      <c r="G558" s="44">
        <v>21</v>
      </c>
      <c r="H558" s="44">
        <v>12</v>
      </c>
      <c r="I558" s="44">
        <v>0</v>
      </c>
      <c r="J558" s="44">
        <v>0</v>
      </c>
      <c r="K558" s="44">
        <v>1</v>
      </c>
      <c r="L558" s="44">
        <v>1</v>
      </c>
      <c r="M558" s="44">
        <v>1</v>
      </c>
      <c r="N558" s="44">
        <v>2019</v>
      </c>
      <c r="O558" s="45">
        <v>554</v>
      </c>
      <c r="Y558" s="16" t="s">
        <v>166</v>
      </c>
      <c r="Z558" s="14">
        <f>_xlfn.IFNA(VLOOKUP($Y558,Raw_data_Bowlers_2021!$A$2:$N$111,Z$2,FALSE),0)</f>
        <v>11</v>
      </c>
      <c r="AA558" s="14">
        <f>_xlfn.IFNA(VLOOKUP($Y558,Raw_data_Bowlers_2021!$A$2:$N$111,AA$2,FALSE),0)</f>
        <v>42</v>
      </c>
      <c r="AB558" s="14">
        <f>_xlfn.IFNA(VLOOKUP($Y558,Raw_data_Bowlers_2021!$A$2:$N$111,AB$2,FALSE),0)</f>
        <v>335</v>
      </c>
      <c r="AC558" s="14">
        <f>_xlfn.IFNA(VLOOKUP($Y558,Raw_data_Bowlers_2021!$A$2:$N$111,AC$2,FALSE),0)</f>
        <v>6</v>
      </c>
      <c r="AD558" s="14">
        <f>_xlfn.IFNA(VLOOKUP($Y558,Raw_data_Bowlers_2021!$A$2:$N$111,AD$2,FALSE),0)</f>
        <v>7.98</v>
      </c>
      <c r="AE558" s="14">
        <f>_xlfn.IFNA(VLOOKUP($Y558,Raw_data_Bowlers_2021!$A$2:$N$111,AE$2,FALSE),0)</f>
        <v>55.83</v>
      </c>
      <c r="AF558" s="14">
        <f>_xlfn.IFNA(VLOOKUP($Y558,Raw_data_Bowlers_2021!$A$2:$N$111,AF$2,FALSE),0)</f>
        <v>42</v>
      </c>
      <c r="AG558" s="14">
        <f>_xlfn.IFNA(VLOOKUP($Y558,Raw_data_Bowlers_2021!$A$2:$N$111,AG$2,FALSE),0)</f>
        <v>0</v>
      </c>
      <c r="AH558" s="14">
        <f>_xlfn.IFNA(VLOOKUP($Y558,Raw_data_Bowlers_2021!$A$2:$N$111,AH$2,FALSE),0)</f>
        <v>0</v>
      </c>
      <c r="AI558" s="14">
        <f>_xlfn.IFNA(VLOOKUP($Y558,Raw_data_Bowlers_2021!$A$2:$N$111,AI$2,FALSE),0)</f>
        <v>42370</v>
      </c>
      <c r="AJ558" s="14">
        <f>_xlfn.IFNA(VLOOKUP($Y558,Raw_data_Bowlers_2021!$A$2:$N$111,AJ$2,FALSE),0)</f>
        <v>33</v>
      </c>
      <c r="AK558" s="14">
        <f>_xlfn.IFNA(VLOOKUP($Y558,Raw_data_Bowlers_2021!$A$2:$N$111,AK$2,FALSE),0)</f>
        <v>12</v>
      </c>
      <c r="AL558" s="14">
        <f>_xlfn.IFNA(VLOOKUP($Y558,Raw_data_Bowlers_2021!$A$2:$N$111,AL$2,FALSE),0)</f>
        <v>103</v>
      </c>
      <c r="AM558" s="16">
        <v>2019</v>
      </c>
      <c r="AN558" s="14">
        <f t="shared" si="8"/>
        <v>555</v>
      </c>
    </row>
    <row r="559" spans="1:40" x14ac:dyDescent="0.25">
      <c r="A559" s="43" t="s">
        <v>166</v>
      </c>
      <c r="B559" s="44">
        <v>15</v>
      </c>
      <c r="C559" s="44">
        <v>59</v>
      </c>
      <c r="D559" s="44">
        <v>461</v>
      </c>
      <c r="E559" s="44">
        <v>13</v>
      </c>
      <c r="F559" s="44">
        <v>7.81</v>
      </c>
      <c r="G559" s="44">
        <v>35.46</v>
      </c>
      <c r="H559" s="44">
        <v>27.23</v>
      </c>
      <c r="I559" s="44">
        <v>0</v>
      </c>
      <c r="J559" s="44">
        <v>0</v>
      </c>
      <c r="K559" s="44">
        <v>49</v>
      </c>
      <c r="L559" s="44">
        <v>16</v>
      </c>
      <c r="M559" s="44">
        <v>168</v>
      </c>
      <c r="N559" s="44">
        <v>2019</v>
      </c>
      <c r="O559" s="45">
        <v>555</v>
      </c>
      <c r="Y559" s="13" t="s">
        <v>397</v>
      </c>
      <c r="Z559" s="14">
        <f>_xlfn.IFNA(VLOOKUP($Y559,Raw_data_Bowlers_2021!$A$2:$N$111,Z$2,FALSE),0)</f>
        <v>0</v>
      </c>
      <c r="AA559" s="14">
        <f>_xlfn.IFNA(VLOOKUP($Y559,Raw_data_Bowlers_2021!$A$2:$N$111,AA$2,FALSE),0)</f>
        <v>0</v>
      </c>
      <c r="AB559" s="14">
        <f>_xlfn.IFNA(VLOOKUP($Y559,Raw_data_Bowlers_2021!$A$2:$N$111,AB$2,FALSE),0)</f>
        <v>0</v>
      </c>
      <c r="AC559" s="14">
        <f>_xlfn.IFNA(VLOOKUP($Y559,Raw_data_Bowlers_2021!$A$2:$N$111,AC$2,FALSE),0)</f>
        <v>0</v>
      </c>
      <c r="AD559" s="14">
        <f>_xlfn.IFNA(VLOOKUP($Y559,Raw_data_Bowlers_2021!$A$2:$N$111,AD$2,FALSE),0)</f>
        <v>0</v>
      </c>
      <c r="AE559" s="14">
        <f>_xlfn.IFNA(VLOOKUP($Y559,Raw_data_Bowlers_2021!$A$2:$N$111,AE$2,FALSE),0)</f>
        <v>0</v>
      </c>
      <c r="AF559" s="14">
        <f>_xlfn.IFNA(VLOOKUP($Y559,Raw_data_Bowlers_2021!$A$2:$N$111,AF$2,FALSE),0)</f>
        <v>0</v>
      </c>
      <c r="AG559" s="14">
        <f>_xlfn.IFNA(VLOOKUP($Y559,Raw_data_Bowlers_2021!$A$2:$N$111,AG$2,FALSE),0)</f>
        <v>0</v>
      </c>
      <c r="AH559" s="14">
        <f>_xlfn.IFNA(VLOOKUP($Y559,Raw_data_Bowlers_2021!$A$2:$N$111,AH$2,FALSE),0)</f>
        <v>0</v>
      </c>
      <c r="AI559" s="14">
        <f>_xlfn.IFNA(VLOOKUP($Y559,Raw_data_Bowlers_2021!$A$2:$N$111,AI$2,FALSE),0)</f>
        <v>0</v>
      </c>
      <c r="AJ559" s="14">
        <f>_xlfn.IFNA(VLOOKUP($Y559,Raw_data_Bowlers_2021!$A$2:$N$111,AJ$2,FALSE),0)</f>
        <v>0</v>
      </c>
      <c r="AK559" s="14">
        <f>_xlfn.IFNA(VLOOKUP($Y559,Raw_data_Bowlers_2021!$A$2:$N$111,AK$2,FALSE),0)</f>
        <v>0</v>
      </c>
      <c r="AL559" s="14">
        <f>_xlfn.IFNA(VLOOKUP($Y559,Raw_data_Bowlers_2021!$A$2:$N$111,AL$2,FALSE),0)</f>
        <v>0</v>
      </c>
      <c r="AM559" s="13">
        <v>2019</v>
      </c>
      <c r="AN559" s="14">
        <f t="shared" si="8"/>
        <v>556</v>
      </c>
    </row>
    <row r="560" spans="1:40" x14ac:dyDescent="0.25">
      <c r="A560" s="43" t="s">
        <v>397</v>
      </c>
      <c r="B560" s="44">
        <v>0</v>
      </c>
      <c r="C560" s="44">
        <v>0</v>
      </c>
      <c r="D560" s="44">
        <v>0</v>
      </c>
      <c r="E560" s="44">
        <v>0</v>
      </c>
      <c r="F560" s="44">
        <v>0</v>
      </c>
      <c r="G560" s="44">
        <v>0</v>
      </c>
      <c r="H560" s="44">
        <v>0</v>
      </c>
      <c r="I560" s="44">
        <v>0</v>
      </c>
      <c r="J560" s="44">
        <v>0</v>
      </c>
      <c r="K560" s="44">
        <v>0</v>
      </c>
      <c r="L560" s="44">
        <v>0</v>
      </c>
      <c r="M560" s="44">
        <v>0</v>
      </c>
      <c r="N560" s="44">
        <v>2019</v>
      </c>
      <c r="O560" s="45">
        <v>556</v>
      </c>
      <c r="Y560" s="16" t="s">
        <v>167</v>
      </c>
      <c r="Z560" s="14">
        <f>_xlfn.IFNA(VLOOKUP($Y560,Raw_data_Bowlers_2021!$A$2:$N$111,Z$2,FALSE),0)</f>
        <v>0</v>
      </c>
      <c r="AA560" s="14">
        <f>_xlfn.IFNA(VLOOKUP($Y560,Raw_data_Bowlers_2021!$A$2:$N$111,AA$2,FALSE),0)</f>
        <v>0</v>
      </c>
      <c r="AB560" s="14">
        <f>_xlfn.IFNA(VLOOKUP($Y560,Raw_data_Bowlers_2021!$A$2:$N$111,AB$2,FALSE),0)</f>
        <v>0</v>
      </c>
      <c r="AC560" s="14">
        <f>_xlfn.IFNA(VLOOKUP($Y560,Raw_data_Bowlers_2021!$A$2:$N$111,AC$2,FALSE),0)</f>
        <v>0</v>
      </c>
      <c r="AD560" s="14">
        <f>_xlfn.IFNA(VLOOKUP($Y560,Raw_data_Bowlers_2021!$A$2:$N$111,AD$2,FALSE),0)</f>
        <v>0</v>
      </c>
      <c r="AE560" s="14">
        <f>_xlfn.IFNA(VLOOKUP($Y560,Raw_data_Bowlers_2021!$A$2:$N$111,AE$2,FALSE),0)</f>
        <v>0</v>
      </c>
      <c r="AF560" s="14">
        <f>_xlfn.IFNA(VLOOKUP($Y560,Raw_data_Bowlers_2021!$A$2:$N$111,AF$2,FALSE),0)</f>
        <v>0</v>
      </c>
      <c r="AG560" s="14">
        <f>_xlfn.IFNA(VLOOKUP($Y560,Raw_data_Bowlers_2021!$A$2:$N$111,AG$2,FALSE),0)</f>
        <v>0</v>
      </c>
      <c r="AH560" s="14">
        <f>_xlfn.IFNA(VLOOKUP($Y560,Raw_data_Bowlers_2021!$A$2:$N$111,AH$2,FALSE),0)</f>
        <v>0</v>
      </c>
      <c r="AI560" s="14">
        <f>_xlfn.IFNA(VLOOKUP($Y560,Raw_data_Bowlers_2021!$A$2:$N$111,AI$2,FALSE),0)</f>
        <v>0</v>
      </c>
      <c r="AJ560" s="14">
        <f>_xlfn.IFNA(VLOOKUP($Y560,Raw_data_Bowlers_2021!$A$2:$N$111,AJ$2,FALSE),0)</f>
        <v>0</v>
      </c>
      <c r="AK560" s="14">
        <f>_xlfn.IFNA(VLOOKUP($Y560,Raw_data_Bowlers_2021!$A$2:$N$111,AK$2,FALSE),0)</f>
        <v>0</v>
      </c>
      <c r="AL560" s="14">
        <f>_xlfn.IFNA(VLOOKUP($Y560,Raw_data_Bowlers_2021!$A$2:$N$111,AL$2,FALSE),0)</f>
        <v>0</v>
      </c>
      <c r="AM560" s="16">
        <v>2019</v>
      </c>
      <c r="AN560" s="14">
        <f t="shared" si="8"/>
        <v>557</v>
      </c>
    </row>
    <row r="561" spans="1:40" x14ac:dyDescent="0.25">
      <c r="A561" s="43" t="s">
        <v>167</v>
      </c>
      <c r="B561" s="44">
        <v>3</v>
      </c>
      <c r="C561" s="44">
        <v>12</v>
      </c>
      <c r="D561" s="44">
        <v>110</v>
      </c>
      <c r="E561" s="44">
        <v>0</v>
      </c>
      <c r="F561" s="44">
        <v>9.17</v>
      </c>
      <c r="G561" s="44">
        <v>0</v>
      </c>
      <c r="H561" s="44">
        <v>0</v>
      </c>
      <c r="I561" s="44">
        <v>0</v>
      </c>
      <c r="J561" s="44">
        <v>0</v>
      </c>
      <c r="K561" s="44">
        <v>10</v>
      </c>
      <c r="L561" s="44">
        <v>5</v>
      </c>
      <c r="M561" s="44">
        <v>22</v>
      </c>
      <c r="N561" s="44">
        <v>2019</v>
      </c>
      <c r="O561" s="45">
        <v>557</v>
      </c>
      <c r="Y561" s="13" t="s">
        <v>168</v>
      </c>
      <c r="Z561" s="14">
        <f>_xlfn.IFNA(VLOOKUP($Y561,Raw_data_Bowlers_2021!$A$2:$N$111,Z$2,FALSE),0)</f>
        <v>0</v>
      </c>
      <c r="AA561" s="14">
        <f>_xlfn.IFNA(VLOOKUP($Y561,Raw_data_Bowlers_2021!$A$2:$N$111,AA$2,FALSE),0)</f>
        <v>0</v>
      </c>
      <c r="AB561" s="14">
        <f>_xlfn.IFNA(VLOOKUP($Y561,Raw_data_Bowlers_2021!$A$2:$N$111,AB$2,FALSE),0)</f>
        <v>0</v>
      </c>
      <c r="AC561" s="14">
        <f>_xlfn.IFNA(VLOOKUP($Y561,Raw_data_Bowlers_2021!$A$2:$N$111,AC$2,FALSE),0)</f>
        <v>0</v>
      </c>
      <c r="AD561" s="14">
        <f>_xlfn.IFNA(VLOOKUP($Y561,Raw_data_Bowlers_2021!$A$2:$N$111,AD$2,FALSE),0)</f>
        <v>0</v>
      </c>
      <c r="AE561" s="14">
        <f>_xlfn.IFNA(VLOOKUP($Y561,Raw_data_Bowlers_2021!$A$2:$N$111,AE$2,FALSE),0)</f>
        <v>0</v>
      </c>
      <c r="AF561" s="14">
        <f>_xlfn.IFNA(VLOOKUP($Y561,Raw_data_Bowlers_2021!$A$2:$N$111,AF$2,FALSE),0)</f>
        <v>0</v>
      </c>
      <c r="AG561" s="14">
        <f>_xlfn.IFNA(VLOOKUP($Y561,Raw_data_Bowlers_2021!$A$2:$N$111,AG$2,FALSE),0)</f>
        <v>0</v>
      </c>
      <c r="AH561" s="14">
        <f>_xlfn.IFNA(VLOOKUP($Y561,Raw_data_Bowlers_2021!$A$2:$N$111,AH$2,FALSE),0)</f>
        <v>0</v>
      </c>
      <c r="AI561" s="14">
        <f>_xlfn.IFNA(VLOOKUP($Y561,Raw_data_Bowlers_2021!$A$2:$N$111,AI$2,FALSE),0)</f>
        <v>0</v>
      </c>
      <c r="AJ561" s="14">
        <f>_xlfn.IFNA(VLOOKUP($Y561,Raw_data_Bowlers_2021!$A$2:$N$111,AJ$2,FALSE),0)</f>
        <v>0</v>
      </c>
      <c r="AK561" s="14">
        <f>_xlfn.IFNA(VLOOKUP($Y561,Raw_data_Bowlers_2021!$A$2:$N$111,AK$2,FALSE),0)</f>
        <v>0</v>
      </c>
      <c r="AL561" s="14">
        <f>_xlfn.IFNA(VLOOKUP($Y561,Raw_data_Bowlers_2021!$A$2:$N$111,AL$2,FALSE),0)</f>
        <v>0</v>
      </c>
      <c r="AM561" s="13">
        <v>2019</v>
      </c>
      <c r="AN561" s="14">
        <f t="shared" si="8"/>
        <v>558</v>
      </c>
    </row>
    <row r="562" spans="1:40" x14ac:dyDescent="0.25">
      <c r="A562" s="43" t="s">
        <v>168</v>
      </c>
      <c r="B562" s="44">
        <v>0</v>
      </c>
      <c r="C562" s="44">
        <v>0</v>
      </c>
      <c r="D562" s="44">
        <v>0</v>
      </c>
      <c r="E562" s="44">
        <v>0</v>
      </c>
      <c r="F562" s="44">
        <v>0</v>
      </c>
      <c r="G562" s="44">
        <v>0</v>
      </c>
      <c r="H562" s="44">
        <v>0</v>
      </c>
      <c r="I562" s="44">
        <v>0</v>
      </c>
      <c r="J562" s="44">
        <v>0</v>
      </c>
      <c r="K562" s="44">
        <v>0</v>
      </c>
      <c r="L562" s="44">
        <v>0</v>
      </c>
      <c r="M562" s="44">
        <v>0</v>
      </c>
      <c r="N562" s="44">
        <v>2019</v>
      </c>
      <c r="O562" s="45">
        <v>558</v>
      </c>
      <c r="Y562" s="16" t="s">
        <v>101</v>
      </c>
      <c r="Z562" s="14">
        <f>_xlfn.IFNA(VLOOKUP($Y562,Raw_data_Bowlers_2021!$A$2:$N$111,Z$2,FALSE),0)</f>
        <v>7</v>
      </c>
      <c r="AA562" s="14">
        <f>_xlfn.IFNA(VLOOKUP($Y562,Raw_data_Bowlers_2021!$A$2:$N$111,AA$2,FALSE),0)</f>
        <v>16</v>
      </c>
      <c r="AB562" s="14">
        <f>_xlfn.IFNA(VLOOKUP($Y562,Raw_data_Bowlers_2021!$A$2:$N$111,AB$2,FALSE),0)</f>
        <v>136</v>
      </c>
      <c r="AC562" s="14">
        <f>_xlfn.IFNA(VLOOKUP($Y562,Raw_data_Bowlers_2021!$A$2:$N$111,AC$2,FALSE),0)</f>
        <v>2</v>
      </c>
      <c r="AD562" s="14">
        <f>_xlfn.IFNA(VLOOKUP($Y562,Raw_data_Bowlers_2021!$A$2:$N$111,AD$2,FALSE),0)</f>
        <v>8.5</v>
      </c>
      <c r="AE562" s="14">
        <f>_xlfn.IFNA(VLOOKUP($Y562,Raw_data_Bowlers_2021!$A$2:$N$111,AE$2,FALSE),0)</f>
        <v>68</v>
      </c>
      <c r="AF562" s="14">
        <f>_xlfn.IFNA(VLOOKUP($Y562,Raw_data_Bowlers_2021!$A$2:$N$111,AF$2,FALSE),0)</f>
        <v>48</v>
      </c>
      <c r="AG562" s="14">
        <f>_xlfn.IFNA(VLOOKUP($Y562,Raw_data_Bowlers_2021!$A$2:$N$111,AG$2,FALSE),0)</f>
        <v>0</v>
      </c>
      <c r="AH562" s="14">
        <f>_xlfn.IFNA(VLOOKUP($Y562,Raw_data_Bowlers_2021!$A$2:$N$111,AH$2,FALSE),0)</f>
        <v>0</v>
      </c>
      <c r="AI562" s="14">
        <f>_xlfn.IFNA(VLOOKUP($Y562,Raw_data_Bowlers_2021!$A$2:$N$111,AI$2,FALSE),0)</f>
        <v>42005</v>
      </c>
      <c r="AJ562" s="14">
        <f>_xlfn.IFNA(VLOOKUP($Y562,Raw_data_Bowlers_2021!$A$2:$N$111,AJ$2,FALSE),0)</f>
        <v>11</v>
      </c>
      <c r="AK562" s="14">
        <f>_xlfn.IFNA(VLOOKUP($Y562,Raw_data_Bowlers_2021!$A$2:$N$111,AK$2,FALSE),0)</f>
        <v>6</v>
      </c>
      <c r="AL562" s="14">
        <f>_xlfn.IFNA(VLOOKUP($Y562,Raw_data_Bowlers_2021!$A$2:$N$111,AL$2,FALSE),0)</f>
        <v>31</v>
      </c>
      <c r="AM562" s="16">
        <v>2019</v>
      </c>
      <c r="AN562" s="14">
        <f t="shared" si="8"/>
        <v>559</v>
      </c>
    </row>
    <row r="563" spans="1:40" x14ac:dyDescent="0.25">
      <c r="A563" s="43" t="s">
        <v>101</v>
      </c>
      <c r="B563" s="44">
        <v>2</v>
      </c>
      <c r="C563" s="44">
        <v>2</v>
      </c>
      <c r="D563" s="44">
        <v>21</v>
      </c>
      <c r="E563" s="44">
        <v>1</v>
      </c>
      <c r="F563" s="44">
        <v>10.5</v>
      </c>
      <c r="G563" s="44">
        <v>21</v>
      </c>
      <c r="H563" s="44">
        <v>12</v>
      </c>
      <c r="I563" s="44">
        <v>0</v>
      </c>
      <c r="J563" s="44">
        <v>0</v>
      </c>
      <c r="K563" s="44">
        <v>1</v>
      </c>
      <c r="L563" s="44">
        <v>1</v>
      </c>
      <c r="M563" s="44">
        <v>1</v>
      </c>
      <c r="N563" s="44">
        <v>2019</v>
      </c>
      <c r="O563" s="45">
        <v>559</v>
      </c>
      <c r="Y563" s="13" t="s">
        <v>171</v>
      </c>
      <c r="Z563" s="14">
        <f>_xlfn.IFNA(VLOOKUP($Y563,Raw_data_Bowlers_2021!$A$2:$N$111,Z$2,FALSE),0)</f>
        <v>0</v>
      </c>
      <c r="AA563" s="14">
        <f>_xlfn.IFNA(VLOOKUP($Y563,Raw_data_Bowlers_2021!$A$2:$N$111,AA$2,FALSE),0)</f>
        <v>0</v>
      </c>
      <c r="AB563" s="14">
        <f>_xlfn.IFNA(VLOOKUP($Y563,Raw_data_Bowlers_2021!$A$2:$N$111,AB$2,FALSE),0)</f>
        <v>0</v>
      </c>
      <c r="AC563" s="14">
        <f>_xlfn.IFNA(VLOOKUP($Y563,Raw_data_Bowlers_2021!$A$2:$N$111,AC$2,FALSE),0)</f>
        <v>0</v>
      </c>
      <c r="AD563" s="14">
        <f>_xlfn.IFNA(VLOOKUP($Y563,Raw_data_Bowlers_2021!$A$2:$N$111,AD$2,FALSE),0)</f>
        <v>0</v>
      </c>
      <c r="AE563" s="14">
        <f>_xlfn.IFNA(VLOOKUP($Y563,Raw_data_Bowlers_2021!$A$2:$N$111,AE$2,FALSE),0)</f>
        <v>0</v>
      </c>
      <c r="AF563" s="14">
        <f>_xlfn.IFNA(VLOOKUP($Y563,Raw_data_Bowlers_2021!$A$2:$N$111,AF$2,FALSE),0)</f>
        <v>0</v>
      </c>
      <c r="AG563" s="14">
        <f>_xlfn.IFNA(VLOOKUP($Y563,Raw_data_Bowlers_2021!$A$2:$N$111,AG$2,FALSE),0)</f>
        <v>0</v>
      </c>
      <c r="AH563" s="14">
        <f>_xlfn.IFNA(VLOOKUP($Y563,Raw_data_Bowlers_2021!$A$2:$N$111,AH$2,FALSE),0)</f>
        <v>0</v>
      </c>
      <c r="AI563" s="14">
        <f>_xlfn.IFNA(VLOOKUP($Y563,Raw_data_Bowlers_2021!$A$2:$N$111,AI$2,FALSE),0)</f>
        <v>0</v>
      </c>
      <c r="AJ563" s="14">
        <f>_xlfn.IFNA(VLOOKUP($Y563,Raw_data_Bowlers_2021!$A$2:$N$111,AJ$2,FALSE),0)</f>
        <v>0</v>
      </c>
      <c r="AK563" s="14">
        <f>_xlfn.IFNA(VLOOKUP($Y563,Raw_data_Bowlers_2021!$A$2:$N$111,AK$2,FALSE),0)</f>
        <v>0</v>
      </c>
      <c r="AL563" s="14">
        <f>_xlfn.IFNA(VLOOKUP($Y563,Raw_data_Bowlers_2021!$A$2:$N$111,AL$2,FALSE),0)</f>
        <v>0</v>
      </c>
      <c r="AM563" s="13">
        <v>2019</v>
      </c>
      <c r="AN563" s="14">
        <f t="shared" si="8"/>
        <v>560</v>
      </c>
    </row>
    <row r="564" spans="1:40" x14ac:dyDescent="0.25">
      <c r="A564" s="43" t="s">
        <v>171</v>
      </c>
      <c r="B564" s="44">
        <v>0</v>
      </c>
      <c r="C564" s="44">
        <v>0</v>
      </c>
      <c r="D564" s="44">
        <v>0</v>
      </c>
      <c r="E564" s="44">
        <v>0</v>
      </c>
      <c r="F564" s="44">
        <v>0</v>
      </c>
      <c r="G564" s="44">
        <v>0</v>
      </c>
      <c r="H564" s="44">
        <v>0</v>
      </c>
      <c r="I564" s="44">
        <v>0</v>
      </c>
      <c r="J564" s="44">
        <v>0</v>
      </c>
      <c r="K564" s="44">
        <v>0</v>
      </c>
      <c r="L564" s="44">
        <v>0</v>
      </c>
      <c r="M564" s="44">
        <v>0</v>
      </c>
      <c r="N564" s="44">
        <v>2019</v>
      </c>
      <c r="O564" s="45">
        <v>560</v>
      </c>
      <c r="Y564" s="16" t="s">
        <v>173</v>
      </c>
      <c r="Z564" s="14">
        <f>_xlfn.IFNA(VLOOKUP($Y564,Raw_data_Bowlers_2021!$A$2:$N$111,Z$2,FALSE),0)</f>
        <v>7</v>
      </c>
      <c r="AA564" s="14">
        <f>_xlfn.IFNA(VLOOKUP($Y564,Raw_data_Bowlers_2021!$A$2:$N$111,AA$2,FALSE),0)</f>
        <v>27</v>
      </c>
      <c r="AB564" s="14">
        <f>_xlfn.IFNA(VLOOKUP($Y564,Raw_data_Bowlers_2021!$A$2:$N$111,AB$2,FALSE),0)</f>
        <v>219</v>
      </c>
      <c r="AC564" s="14">
        <f>_xlfn.IFNA(VLOOKUP($Y564,Raw_data_Bowlers_2021!$A$2:$N$111,AC$2,FALSE),0)</f>
        <v>5</v>
      </c>
      <c r="AD564" s="14">
        <f>_xlfn.IFNA(VLOOKUP($Y564,Raw_data_Bowlers_2021!$A$2:$N$111,AD$2,FALSE),0)</f>
        <v>8.11</v>
      </c>
      <c r="AE564" s="14">
        <f>_xlfn.IFNA(VLOOKUP($Y564,Raw_data_Bowlers_2021!$A$2:$N$111,AE$2,FALSE),0)</f>
        <v>43.8</v>
      </c>
      <c r="AF564" s="14">
        <f>_xlfn.IFNA(VLOOKUP($Y564,Raw_data_Bowlers_2021!$A$2:$N$111,AF$2,FALSE),0)</f>
        <v>32.4</v>
      </c>
      <c r="AG564" s="14">
        <f>_xlfn.IFNA(VLOOKUP($Y564,Raw_data_Bowlers_2021!$A$2:$N$111,AG$2,FALSE),0)</f>
        <v>0</v>
      </c>
      <c r="AH564" s="14">
        <f>_xlfn.IFNA(VLOOKUP($Y564,Raw_data_Bowlers_2021!$A$2:$N$111,AH$2,FALSE),0)</f>
        <v>0</v>
      </c>
      <c r="AI564" s="14">
        <f>_xlfn.IFNA(VLOOKUP($Y564,Raw_data_Bowlers_2021!$A$2:$N$111,AI$2,FALSE),0)</f>
        <v>44256</v>
      </c>
      <c r="AJ564" s="14">
        <f>_xlfn.IFNA(VLOOKUP($Y564,Raw_data_Bowlers_2021!$A$2:$N$111,AJ$2,FALSE),0)</f>
        <v>25</v>
      </c>
      <c r="AK564" s="14">
        <f>_xlfn.IFNA(VLOOKUP($Y564,Raw_data_Bowlers_2021!$A$2:$N$111,AK$2,FALSE),0)</f>
        <v>4</v>
      </c>
      <c r="AL564" s="14">
        <f>_xlfn.IFNA(VLOOKUP($Y564,Raw_data_Bowlers_2021!$A$2:$N$111,AL$2,FALSE),0)</f>
        <v>56</v>
      </c>
      <c r="AM564" s="16">
        <v>2019</v>
      </c>
      <c r="AN564" s="14">
        <f t="shared" si="8"/>
        <v>561</v>
      </c>
    </row>
    <row r="565" spans="1:40" x14ac:dyDescent="0.25">
      <c r="A565" s="43" t="s">
        <v>173</v>
      </c>
      <c r="B565" s="44">
        <v>9</v>
      </c>
      <c r="C565" s="44">
        <v>34.5</v>
      </c>
      <c r="D565" s="44">
        <v>287</v>
      </c>
      <c r="E565" s="44">
        <v>20</v>
      </c>
      <c r="F565" s="44">
        <v>8.24</v>
      </c>
      <c r="G565" s="44">
        <v>14.35</v>
      </c>
      <c r="H565" s="44">
        <v>10.45</v>
      </c>
      <c r="I565" s="44">
        <v>0</v>
      </c>
      <c r="J565" s="44">
        <v>0</v>
      </c>
      <c r="K565" s="44">
        <v>29</v>
      </c>
      <c r="L565" s="44">
        <v>11</v>
      </c>
      <c r="M565" s="44">
        <v>87</v>
      </c>
      <c r="N565" s="44">
        <v>2019</v>
      </c>
      <c r="O565" s="45">
        <v>561</v>
      </c>
      <c r="Y565" s="13" t="s">
        <v>175</v>
      </c>
      <c r="Z565" s="14">
        <f>_xlfn.IFNA(VLOOKUP($Y565,Raw_data_Bowlers_2021!$A$2:$N$111,Z$2,FALSE),0)</f>
        <v>0</v>
      </c>
      <c r="AA565" s="14">
        <f>_xlfn.IFNA(VLOOKUP($Y565,Raw_data_Bowlers_2021!$A$2:$N$111,AA$2,FALSE),0)</f>
        <v>0</v>
      </c>
      <c r="AB565" s="14">
        <f>_xlfn.IFNA(VLOOKUP($Y565,Raw_data_Bowlers_2021!$A$2:$N$111,AB$2,FALSE),0)</f>
        <v>0</v>
      </c>
      <c r="AC565" s="14">
        <f>_xlfn.IFNA(VLOOKUP($Y565,Raw_data_Bowlers_2021!$A$2:$N$111,AC$2,FALSE),0)</f>
        <v>0</v>
      </c>
      <c r="AD565" s="14">
        <f>_xlfn.IFNA(VLOOKUP($Y565,Raw_data_Bowlers_2021!$A$2:$N$111,AD$2,FALSE),0)</f>
        <v>0</v>
      </c>
      <c r="AE565" s="14">
        <f>_xlfn.IFNA(VLOOKUP($Y565,Raw_data_Bowlers_2021!$A$2:$N$111,AE$2,FALSE),0)</f>
        <v>0</v>
      </c>
      <c r="AF565" s="14">
        <f>_xlfn.IFNA(VLOOKUP($Y565,Raw_data_Bowlers_2021!$A$2:$N$111,AF$2,FALSE),0)</f>
        <v>0</v>
      </c>
      <c r="AG565" s="14">
        <f>_xlfn.IFNA(VLOOKUP($Y565,Raw_data_Bowlers_2021!$A$2:$N$111,AG$2,FALSE),0)</f>
        <v>0</v>
      </c>
      <c r="AH565" s="14">
        <f>_xlfn.IFNA(VLOOKUP($Y565,Raw_data_Bowlers_2021!$A$2:$N$111,AH$2,FALSE),0)</f>
        <v>0</v>
      </c>
      <c r="AI565" s="14">
        <f>_xlfn.IFNA(VLOOKUP($Y565,Raw_data_Bowlers_2021!$A$2:$N$111,AI$2,FALSE),0)</f>
        <v>0</v>
      </c>
      <c r="AJ565" s="14">
        <f>_xlfn.IFNA(VLOOKUP($Y565,Raw_data_Bowlers_2021!$A$2:$N$111,AJ$2,FALSE),0)</f>
        <v>0</v>
      </c>
      <c r="AK565" s="14">
        <f>_xlfn.IFNA(VLOOKUP($Y565,Raw_data_Bowlers_2021!$A$2:$N$111,AK$2,FALSE),0)</f>
        <v>0</v>
      </c>
      <c r="AL565" s="14">
        <f>_xlfn.IFNA(VLOOKUP($Y565,Raw_data_Bowlers_2021!$A$2:$N$111,AL$2,FALSE),0)</f>
        <v>0</v>
      </c>
      <c r="AM565" s="13">
        <v>2019</v>
      </c>
      <c r="AN565" s="14">
        <f t="shared" si="8"/>
        <v>562</v>
      </c>
    </row>
    <row r="566" spans="1:40" x14ac:dyDescent="0.25">
      <c r="A566" s="43" t="s">
        <v>175</v>
      </c>
      <c r="B566" s="44">
        <v>0</v>
      </c>
      <c r="C566" s="44">
        <v>0</v>
      </c>
      <c r="D566" s="44">
        <v>0</v>
      </c>
      <c r="E566" s="44">
        <v>0</v>
      </c>
      <c r="F566" s="44">
        <v>0</v>
      </c>
      <c r="G566" s="44">
        <v>0</v>
      </c>
      <c r="H566" s="44">
        <v>0</v>
      </c>
      <c r="I566" s="44">
        <v>0</v>
      </c>
      <c r="J566" s="44">
        <v>0</v>
      </c>
      <c r="K566" s="44">
        <v>0</v>
      </c>
      <c r="L566" s="44">
        <v>0</v>
      </c>
      <c r="M566" s="44">
        <v>0</v>
      </c>
      <c r="N566" s="44">
        <v>2019</v>
      </c>
      <c r="O566" s="45">
        <v>562</v>
      </c>
      <c r="Y566" s="16" t="s">
        <v>443</v>
      </c>
      <c r="Z566" s="14">
        <f>_xlfn.IFNA(VLOOKUP($Y566,Raw_data_Bowlers_2021!$A$2:$N$111,Z$2,FALSE),0)</f>
        <v>0</v>
      </c>
      <c r="AA566" s="14">
        <f>_xlfn.IFNA(VLOOKUP($Y566,Raw_data_Bowlers_2021!$A$2:$N$111,AA$2,FALSE),0)</f>
        <v>0</v>
      </c>
      <c r="AB566" s="14">
        <f>_xlfn.IFNA(VLOOKUP($Y566,Raw_data_Bowlers_2021!$A$2:$N$111,AB$2,FALSE),0)</f>
        <v>0</v>
      </c>
      <c r="AC566" s="14">
        <f>_xlfn.IFNA(VLOOKUP($Y566,Raw_data_Bowlers_2021!$A$2:$N$111,AC$2,FALSE),0)</f>
        <v>0</v>
      </c>
      <c r="AD566" s="14">
        <f>_xlfn.IFNA(VLOOKUP($Y566,Raw_data_Bowlers_2021!$A$2:$N$111,AD$2,FALSE),0)</f>
        <v>0</v>
      </c>
      <c r="AE566" s="14">
        <f>_xlfn.IFNA(VLOOKUP($Y566,Raw_data_Bowlers_2021!$A$2:$N$111,AE$2,FALSE),0)</f>
        <v>0</v>
      </c>
      <c r="AF566" s="14">
        <f>_xlfn.IFNA(VLOOKUP($Y566,Raw_data_Bowlers_2021!$A$2:$N$111,AF$2,FALSE),0)</f>
        <v>0</v>
      </c>
      <c r="AG566" s="14">
        <f>_xlfn.IFNA(VLOOKUP($Y566,Raw_data_Bowlers_2021!$A$2:$N$111,AG$2,FALSE),0)</f>
        <v>0</v>
      </c>
      <c r="AH566" s="14">
        <f>_xlfn.IFNA(VLOOKUP($Y566,Raw_data_Bowlers_2021!$A$2:$N$111,AH$2,FALSE),0)</f>
        <v>0</v>
      </c>
      <c r="AI566" s="14">
        <f>_xlfn.IFNA(VLOOKUP($Y566,Raw_data_Bowlers_2021!$A$2:$N$111,AI$2,FALSE),0)</f>
        <v>0</v>
      </c>
      <c r="AJ566" s="14">
        <f>_xlfn.IFNA(VLOOKUP($Y566,Raw_data_Bowlers_2021!$A$2:$N$111,AJ$2,FALSE),0)</f>
        <v>0</v>
      </c>
      <c r="AK566" s="14">
        <f>_xlfn.IFNA(VLOOKUP($Y566,Raw_data_Bowlers_2021!$A$2:$N$111,AK$2,FALSE),0)</f>
        <v>0</v>
      </c>
      <c r="AL566" s="14">
        <f>_xlfn.IFNA(VLOOKUP($Y566,Raw_data_Bowlers_2021!$A$2:$N$111,AL$2,FALSE),0)</f>
        <v>0</v>
      </c>
      <c r="AM566" s="16">
        <v>2019</v>
      </c>
      <c r="AN566" s="14">
        <f t="shared" si="8"/>
        <v>563</v>
      </c>
    </row>
    <row r="567" spans="1:40" x14ac:dyDescent="0.25">
      <c r="A567" s="43" t="s">
        <v>443</v>
      </c>
      <c r="B567" s="44">
        <v>0</v>
      </c>
      <c r="C567" s="44">
        <v>0</v>
      </c>
      <c r="D567" s="44">
        <v>0</v>
      </c>
      <c r="E567" s="44">
        <v>0</v>
      </c>
      <c r="F567" s="44">
        <v>0</v>
      </c>
      <c r="G567" s="44">
        <v>0</v>
      </c>
      <c r="H567" s="44">
        <v>0</v>
      </c>
      <c r="I567" s="44">
        <v>0</v>
      </c>
      <c r="J567" s="44">
        <v>0</v>
      </c>
      <c r="K567" s="44">
        <v>0</v>
      </c>
      <c r="L567" s="44">
        <v>0</v>
      </c>
      <c r="M567" s="44">
        <v>0</v>
      </c>
      <c r="N567" s="44">
        <v>2019</v>
      </c>
      <c r="O567" s="45">
        <v>563</v>
      </c>
      <c r="Y567" s="13" t="s">
        <v>176</v>
      </c>
      <c r="Z567" s="14">
        <f>_xlfn.IFNA(VLOOKUP($Y567,Raw_data_Bowlers_2021!$A$2:$N$111,Z$2,FALSE),0)</f>
        <v>0</v>
      </c>
      <c r="AA567" s="14">
        <f>_xlfn.IFNA(VLOOKUP($Y567,Raw_data_Bowlers_2021!$A$2:$N$111,AA$2,FALSE),0)</f>
        <v>0</v>
      </c>
      <c r="AB567" s="14">
        <f>_xlfn.IFNA(VLOOKUP($Y567,Raw_data_Bowlers_2021!$A$2:$N$111,AB$2,FALSE),0)</f>
        <v>0</v>
      </c>
      <c r="AC567" s="14">
        <f>_xlfn.IFNA(VLOOKUP($Y567,Raw_data_Bowlers_2021!$A$2:$N$111,AC$2,FALSE),0)</f>
        <v>0</v>
      </c>
      <c r="AD567" s="14">
        <f>_xlfn.IFNA(VLOOKUP($Y567,Raw_data_Bowlers_2021!$A$2:$N$111,AD$2,FALSE),0)</f>
        <v>0</v>
      </c>
      <c r="AE567" s="14">
        <f>_xlfn.IFNA(VLOOKUP($Y567,Raw_data_Bowlers_2021!$A$2:$N$111,AE$2,FALSE),0)</f>
        <v>0</v>
      </c>
      <c r="AF567" s="14">
        <f>_xlfn.IFNA(VLOOKUP($Y567,Raw_data_Bowlers_2021!$A$2:$N$111,AF$2,FALSE),0)</f>
        <v>0</v>
      </c>
      <c r="AG567" s="14">
        <f>_xlfn.IFNA(VLOOKUP($Y567,Raw_data_Bowlers_2021!$A$2:$N$111,AG$2,FALSE),0)</f>
        <v>0</v>
      </c>
      <c r="AH567" s="14">
        <f>_xlfn.IFNA(VLOOKUP($Y567,Raw_data_Bowlers_2021!$A$2:$N$111,AH$2,FALSE),0)</f>
        <v>0</v>
      </c>
      <c r="AI567" s="14">
        <f>_xlfn.IFNA(VLOOKUP($Y567,Raw_data_Bowlers_2021!$A$2:$N$111,AI$2,FALSE),0)</f>
        <v>0</v>
      </c>
      <c r="AJ567" s="14">
        <f>_xlfn.IFNA(VLOOKUP($Y567,Raw_data_Bowlers_2021!$A$2:$N$111,AJ$2,FALSE),0)</f>
        <v>0</v>
      </c>
      <c r="AK567" s="14">
        <f>_xlfn.IFNA(VLOOKUP($Y567,Raw_data_Bowlers_2021!$A$2:$N$111,AK$2,FALSE),0)</f>
        <v>0</v>
      </c>
      <c r="AL567" s="14">
        <f>_xlfn.IFNA(VLOOKUP($Y567,Raw_data_Bowlers_2021!$A$2:$N$111,AL$2,FALSE),0)</f>
        <v>0</v>
      </c>
      <c r="AM567" s="13">
        <v>2019</v>
      </c>
      <c r="AN567" s="14">
        <f t="shared" si="8"/>
        <v>564</v>
      </c>
    </row>
    <row r="568" spans="1:40" x14ac:dyDescent="0.25">
      <c r="A568" s="43" t="s">
        <v>176</v>
      </c>
      <c r="B568" s="44">
        <v>0</v>
      </c>
      <c r="C568" s="44">
        <v>0</v>
      </c>
      <c r="D568" s="44">
        <v>0</v>
      </c>
      <c r="E568" s="44">
        <v>0</v>
      </c>
      <c r="F568" s="44">
        <v>0</v>
      </c>
      <c r="G568" s="44">
        <v>0</v>
      </c>
      <c r="H568" s="44">
        <v>0</v>
      </c>
      <c r="I568" s="44">
        <v>0</v>
      </c>
      <c r="J568" s="44">
        <v>0</v>
      </c>
      <c r="K568" s="44">
        <v>0</v>
      </c>
      <c r="L568" s="44">
        <v>0</v>
      </c>
      <c r="M568" s="44">
        <v>0</v>
      </c>
      <c r="N568" s="44">
        <v>2019</v>
      </c>
      <c r="O568" s="45">
        <v>564</v>
      </c>
      <c r="Y568" s="16" t="s">
        <v>177</v>
      </c>
      <c r="Z568" s="14">
        <f>_xlfn.IFNA(VLOOKUP($Y568,Raw_data_Bowlers_2021!$A$2:$N$111,Z$2,FALSE),0)</f>
        <v>3</v>
      </c>
      <c r="AA568" s="14">
        <f>_xlfn.IFNA(VLOOKUP($Y568,Raw_data_Bowlers_2021!$A$2:$N$111,AA$2,FALSE),0)</f>
        <v>8</v>
      </c>
      <c r="AB568" s="14">
        <f>_xlfn.IFNA(VLOOKUP($Y568,Raw_data_Bowlers_2021!$A$2:$N$111,AB$2,FALSE),0)</f>
        <v>86</v>
      </c>
      <c r="AC568" s="14">
        <f>_xlfn.IFNA(VLOOKUP($Y568,Raw_data_Bowlers_2021!$A$2:$N$111,AC$2,FALSE),0)</f>
        <v>2</v>
      </c>
      <c r="AD568" s="14">
        <f>_xlfn.IFNA(VLOOKUP($Y568,Raw_data_Bowlers_2021!$A$2:$N$111,AD$2,FALSE),0)</f>
        <v>10.75</v>
      </c>
      <c r="AE568" s="14">
        <f>_xlfn.IFNA(VLOOKUP($Y568,Raw_data_Bowlers_2021!$A$2:$N$111,AE$2,FALSE),0)</f>
        <v>43</v>
      </c>
      <c r="AF568" s="14">
        <f>_xlfn.IFNA(VLOOKUP($Y568,Raw_data_Bowlers_2021!$A$2:$N$111,AF$2,FALSE),0)</f>
        <v>24</v>
      </c>
      <c r="AG568" s="14">
        <f>_xlfn.IFNA(VLOOKUP($Y568,Raw_data_Bowlers_2021!$A$2:$N$111,AG$2,FALSE),0)</f>
        <v>0</v>
      </c>
      <c r="AH568" s="14">
        <f>_xlfn.IFNA(VLOOKUP($Y568,Raw_data_Bowlers_2021!$A$2:$N$111,AH$2,FALSE),0)</f>
        <v>0</v>
      </c>
      <c r="AI568" s="14">
        <f>_xlfn.IFNA(VLOOKUP($Y568,Raw_data_Bowlers_2021!$A$2:$N$111,AI$2,FALSE),0)</f>
        <v>11720</v>
      </c>
      <c r="AJ568" s="14">
        <f>_xlfn.IFNA(VLOOKUP($Y568,Raw_data_Bowlers_2021!$A$2:$N$111,AJ$2,FALSE),0)</f>
        <v>8</v>
      </c>
      <c r="AK568" s="14">
        <f>_xlfn.IFNA(VLOOKUP($Y568,Raw_data_Bowlers_2021!$A$2:$N$111,AK$2,FALSE),0)</f>
        <v>5</v>
      </c>
      <c r="AL568" s="14">
        <f>_xlfn.IFNA(VLOOKUP($Y568,Raw_data_Bowlers_2021!$A$2:$N$111,AL$2,FALSE),0)</f>
        <v>13</v>
      </c>
      <c r="AM568" s="16">
        <v>2019</v>
      </c>
      <c r="AN568" s="14">
        <f t="shared" si="8"/>
        <v>565</v>
      </c>
    </row>
    <row r="569" spans="1:40" x14ac:dyDescent="0.25">
      <c r="A569" s="43" t="s">
        <v>177</v>
      </c>
      <c r="B569" s="44">
        <v>8</v>
      </c>
      <c r="C569" s="44">
        <v>29.1</v>
      </c>
      <c r="D569" s="44">
        <v>194</v>
      </c>
      <c r="E569" s="44">
        <v>8</v>
      </c>
      <c r="F569" s="44">
        <v>6.65</v>
      </c>
      <c r="G569" s="44">
        <v>24.25</v>
      </c>
      <c r="H569" s="44">
        <v>21.88</v>
      </c>
      <c r="I569" s="44">
        <v>1</v>
      </c>
      <c r="J569" s="44">
        <v>0</v>
      </c>
      <c r="K569" s="44">
        <v>11</v>
      </c>
      <c r="L569" s="44">
        <v>9</v>
      </c>
      <c r="M569" s="44">
        <v>69</v>
      </c>
      <c r="N569" s="44">
        <v>2019</v>
      </c>
      <c r="O569" s="45">
        <v>565</v>
      </c>
      <c r="Y569" s="13" t="s">
        <v>181</v>
      </c>
      <c r="Z569" s="14">
        <f>_xlfn.IFNA(VLOOKUP($Y569,Raw_data_Bowlers_2021!$A$2:$N$111,Z$2,FALSE),0)</f>
        <v>14</v>
      </c>
      <c r="AA569" s="14">
        <f>_xlfn.IFNA(VLOOKUP($Y569,Raw_data_Bowlers_2021!$A$2:$N$111,AA$2,FALSE),0)</f>
        <v>56</v>
      </c>
      <c r="AB569" s="14">
        <f>_xlfn.IFNA(VLOOKUP($Y569,Raw_data_Bowlers_2021!$A$2:$N$111,AB$2,FALSE),0)</f>
        <v>375</v>
      </c>
      <c r="AC569" s="14">
        <f>_xlfn.IFNA(VLOOKUP($Y569,Raw_data_Bowlers_2021!$A$2:$N$111,AC$2,FALSE),0)</f>
        <v>18</v>
      </c>
      <c r="AD569" s="14">
        <f>_xlfn.IFNA(VLOOKUP($Y569,Raw_data_Bowlers_2021!$A$2:$N$111,AD$2,FALSE),0)</f>
        <v>6.7</v>
      </c>
      <c r="AE569" s="14">
        <f>_xlfn.IFNA(VLOOKUP($Y569,Raw_data_Bowlers_2021!$A$2:$N$111,AE$2,FALSE),0)</f>
        <v>20.83</v>
      </c>
      <c r="AF569" s="14">
        <f>_xlfn.IFNA(VLOOKUP($Y569,Raw_data_Bowlers_2021!$A$2:$N$111,AF$2,FALSE),0)</f>
        <v>18.670000000000002</v>
      </c>
      <c r="AG569" s="14">
        <f>_xlfn.IFNA(VLOOKUP($Y569,Raw_data_Bowlers_2021!$A$2:$N$111,AG$2,FALSE),0)</f>
        <v>0</v>
      </c>
      <c r="AH569" s="14">
        <f>_xlfn.IFNA(VLOOKUP($Y569,Raw_data_Bowlers_2021!$A$2:$N$111,AH$2,FALSE),0)</f>
        <v>0</v>
      </c>
      <c r="AI569" s="14">
        <f>_xlfn.IFNA(VLOOKUP($Y569,Raw_data_Bowlers_2021!$A$2:$N$111,AI$2,FALSE),0)</f>
        <v>13210</v>
      </c>
      <c r="AJ569" s="14">
        <f>_xlfn.IFNA(VLOOKUP($Y569,Raw_data_Bowlers_2021!$A$2:$N$111,AJ$2,FALSE),0)</f>
        <v>32</v>
      </c>
      <c r="AK569" s="14">
        <f>_xlfn.IFNA(VLOOKUP($Y569,Raw_data_Bowlers_2021!$A$2:$N$111,AK$2,FALSE),0)</f>
        <v>9</v>
      </c>
      <c r="AL569" s="14">
        <f>_xlfn.IFNA(VLOOKUP($Y569,Raw_data_Bowlers_2021!$A$2:$N$111,AL$2,FALSE),0)</f>
        <v>130</v>
      </c>
      <c r="AM569" s="13">
        <v>2019</v>
      </c>
      <c r="AN569" s="14">
        <f t="shared" si="8"/>
        <v>566</v>
      </c>
    </row>
    <row r="570" spans="1:40" x14ac:dyDescent="0.25">
      <c r="A570" s="43" t="s">
        <v>181</v>
      </c>
      <c r="B570" s="44">
        <v>15</v>
      </c>
      <c r="C570" s="44">
        <v>60</v>
      </c>
      <c r="D570" s="44">
        <v>377</v>
      </c>
      <c r="E570" s="44">
        <v>17</v>
      </c>
      <c r="F570" s="44">
        <v>6.28</v>
      </c>
      <c r="G570" s="44">
        <v>22.18</v>
      </c>
      <c r="H570" s="44">
        <v>21.18</v>
      </c>
      <c r="I570" s="44">
        <v>0</v>
      </c>
      <c r="J570" s="44">
        <v>0</v>
      </c>
      <c r="K570" s="44">
        <v>31</v>
      </c>
      <c r="L570" s="44">
        <v>14</v>
      </c>
      <c r="M570" s="44">
        <v>166</v>
      </c>
      <c r="N570" s="44">
        <v>2019</v>
      </c>
      <c r="O570" s="45">
        <v>566</v>
      </c>
      <c r="Y570" s="16" t="s">
        <v>444</v>
      </c>
      <c r="Z570" s="14">
        <f>_xlfn.IFNA(VLOOKUP($Y570,Raw_data_Bowlers_2021!$A$2:$N$111,Z$2,FALSE),0)</f>
        <v>0</v>
      </c>
      <c r="AA570" s="14">
        <f>_xlfn.IFNA(VLOOKUP($Y570,Raw_data_Bowlers_2021!$A$2:$N$111,AA$2,FALSE),0)</f>
        <v>0</v>
      </c>
      <c r="AB570" s="14">
        <f>_xlfn.IFNA(VLOOKUP($Y570,Raw_data_Bowlers_2021!$A$2:$N$111,AB$2,FALSE),0)</f>
        <v>0</v>
      </c>
      <c r="AC570" s="14">
        <f>_xlfn.IFNA(VLOOKUP($Y570,Raw_data_Bowlers_2021!$A$2:$N$111,AC$2,FALSE),0)</f>
        <v>0</v>
      </c>
      <c r="AD570" s="14">
        <f>_xlfn.IFNA(VLOOKUP($Y570,Raw_data_Bowlers_2021!$A$2:$N$111,AD$2,FALSE),0)</f>
        <v>0</v>
      </c>
      <c r="AE570" s="14">
        <f>_xlfn.IFNA(VLOOKUP($Y570,Raw_data_Bowlers_2021!$A$2:$N$111,AE$2,FALSE),0)</f>
        <v>0</v>
      </c>
      <c r="AF570" s="14">
        <f>_xlfn.IFNA(VLOOKUP($Y570,Raw_data_Bowlers_2021!$A$2:$N$111,AF$2,FALSE),0)</f>
        <v>0</v>
      </c>
      <c r="AG570" s="14">
        <f>_xlfn.IFNA(VLOOKUP($Y570,Raw_data_Bowlers_2021!$A$2:$N$111,AG$2,FALSE),0)</f>
        <v>0</v>
      </c>
      <c r="AH570" s="14">
        <f>_xlfn.IFNA(VLOOKUP($Y570,Raw_data_Bowlers_2021!$A$2:$N$111,AH$2,FALSE),0)</f>
        <v>0</v>
      </c>
      <c r="AI570" s="14">
        <f>_xlfn.IFNA(VLOOKUP($Y570,Raw_data_Bowlers_2021!$A$2:$N$111,AI$2,FALSE),0)</f>
        <v>0</v>
      </c>
      <c r="AJ570" s="14">
        <f>_xlfn.IFNA(VLOOKUP($Y570,Raw_data_Bowlers_2021!$A$2:$N$111,AJ$2,FALSE),0)</f>
        <v>0</v>
      </c>
      <c r="AK570" s="14">
        <f>_xlfn.IFNA(VLOOKUP($Y570,Raw_data_Bowlers_2021!$A$2:$N$111,AK$2,FALSE),0)</f>
        <v>0</v>
      </c>
      <c r="AL570" s="14">
        <f>_xlfn.IFNA(VLOOKUP($Y570,Raw_data_Bowlers_2021!$A$2:$N$111,AL$2,FALSE),0)</f>
        <v>0</v>
      </c>
      <c r="AM570" s="16">
        <v>2019</v>
      </c>
      <c r="AN570" s="14">
        <f t="shared" si="8"/>
        <v>567</v>
      </c>
    </row>
    <row r="571" spans="1:40" x14ac:dyDescent="0.25">
      <c r="A571" s="43" t="s">
        <v>444</v>
      </c>
      <c r="B571" s="44">
        <v>0</v>
      </c>
      <c r="C571" s="44">
        <v>0</v>
      </c>
      <c r="D571" s="44">
        <v>0</v>
      </c>
      <c r="E571" s="44">
        <v>0</v>
      </c>
      <c r="F571" s="44">
        <v>0</v>
      </c>
      <c r="G571" s="44">
        <v>0</v>
      </c>
      <c r="H571" s="44">
        <v>0</v>
      </c>
      <c r="I571" s="44">
        <v>0</v>
      </c>
      <c r="J571" s="44">
        <v>0</v>
      </c>
      <c r="K571" s="44">
        <v>0</v>
      </c>
      <c r="L571" s="44">
        <v>0</v>
      </c>
      <c r="M571" s="44">
        <v>0</v>
      </c>
      <c r="N571" s="44">
        <v>2019</v>
      </c>
      <c r="O571" s="45">
        <v>567</v>
      </c>
      <c r="Y571" s="13" t="s">
        <v>182</v>
      </c>
      <c r="Z571" s="14">
        <f>_xlfn.IFNA(VLOOKUP($Y571,Raw_data_Bowlers_2021!$A$2:$N$111,Z$2,FALSE),0)</f>
        <v>8</v>
      </c>
      <c r="AA571" s="14">
        <f>_xlfn.IFNA(VLOOKUP($Y571,Raw_data_Bowlers_2021!$A$2:$N$111,AA$2,FALSE),0)</f>
        <v>30</v>
      </c>
      <c r="AB571" s="14">
        <f>_xlfn.IFNA(VLOOKUP($Y571,Raw_data_Bowlers_2021!$A$2:$N$111,AB$2,FALSE),0)</f>
        <v>247</v>
      </c>
      <c r="AC571" s="14">
        <f>_xlfn.IFNA(VLOOKUP($Y571,Raw_data_Bowlers_2021!$A$2:$N$111,AC$2,FALSE),0)</f>
        <v>7</v>
      </c>
      <c r="AD571" s="14">
        <f>_xlfn.IFNA(VLOOKUP($Y571,Raw_data_Bowlers_2021!$A$2:$N$111,AD$2,FALSE),0)</f>
        <v>8.23</v>
      </c>
      <c r="AE571" s="14">
        <f>_xlfn.IFNA(VLOOKUP($Y571,Raw_data_Bowlers_2021!$A$2:$N$111,AE$2,FALSE),0)</f>
        <v>35.29</v>
      </c>
      <c r="AF571" s="14">
        <f>_xlfn.IFNA(VLOOKUP($Y571,Raw_data_Bowlers_2021!$A$2:$N$111,AF$2,FALSE),0)</f>
        <v>25.71</v>
      </c>
      <c r="AG571" s="14">
        <f>_xlfn.IFNA(VLOOKUP($Y571,Raw_data_Bowlers_2021!$A$2:$N$111,AG$2,FALSE),0)</f>
        <v>0</v>
      </c>
      <c r="AH571" s="14">
        <f>_xlfn.IFNA(VLOOKUP($Y571,Raw_data_Bowlers_2021!$A$2:$N$111,AH$2,FALSE),0)</f>
        <v>0</v>
      </c>
      <c r="AI571" s="14">
        <f>_xlfn.IFNA(VLOOKUP($Y571,Raw_data_Bowlers_2021!$A$2:$N$111,AI$2,FALSE),0)</f>
        <v>11355</v>
      </c>
      <c r="AJ571" s="14">
        <f>_xlfn.IFNA(VLOOKUP($Y571,Raw_data_Bowlers_2021!$A$2:$N$111,AJ$2,FALSE),0)</f>
        <v>26</v>
      </c>
      <c r="AK571" s="14">
        <f>_xlfn.IFNA(VLOOKUP($Y571,Raw_data_Bowlers_2021!$A$2:$N$111,AK$2,FALSE),0)</f>
        <v>9</v>
      </c>
      <c r="AL571" s="14">
        <f>_xlfn.IFNA(VLOOKUP($Y571,Raw_data_Bowlers_2021!$A$2:$N$111,AL$2,FALSE),0)</f>
        <v>70</v>
      </c>
      <c r="AM571" s="13">
        <v>2019</v>
      </c>
      <c r="AN571" s="14">
        <f t="shared" si="8"/>
        <v>568</v>
      </c>
    </row>
    <row r="572" spans="1:40" x14ac:dyDescent="0.25">
      <c r="A572" s="43" t="s">
        <v>182</v>
      </c>
      <c r="B572" s="44">
        <v>7</v>
      </c>
      <c r="C572" s="44">
        <v>27</v>
      </c>
      <c r="D572" s="44">
        <v>242</v>
      </c>
      <c r="E572" s="44">
        <v>6</v>
      </c>
      <c r="F572" s="44">
        <v>8.9600000000000009</v>
      </c>
      <c r="G572" s="44">
        <v>40.33</v>
      </c>
      <c r="H572" s="44">
        <v>27</v>
      </c>
      <c r="I572" s="44">
        <v>0</v>
      </c>
      <c r="J572" s="44">
        <v>0</v>
      </c>
      <c r="K572" s="44">
        <v>15</v>
      </c>
      <c r="L572" s="44">
        <v>15</v>
      </c>
      <c r="M572" s="44">
        <v>57</v>
      </c>
      <c r="N572" s="44">
        <v>2019</v>
      </c>
      <c r="O572" s="45">
        <v>568</v>
      </c>
      <c r="Y572" s="16" t="s">
        <v>183</v>
      </c>
      <c r="Z572" s="14">
        <f>_xlfn.IFNA(VLOOKUP($Y572,Raw_data_Bowlers_2021!$A$2:$N$111,Z$2,FALSE),0)</f>
        <v>1</v>
      </c>
      <c r="AA572" s="14">
        <f>_xlfn.IFNA(VLOOKUP($Y572,Raw_data_Bowlers_2021!$A$2:$N$111,AA$2,FALSE),0)</f>
        <v>4</v>
      </c>
      <c r="AB572" s="14">
        <f>_xlfn.IFNA(VLOOKUP($Y572,Raw_data_Bowlers_2021!$A$2:$N$111,AB$2,FALSE),0)</f>
        <v>36</v>
      </c>
      <c r="AC572" s="14">
        <f>_xlfn.IFNA(VLOOKUP($Y572,Raw_data_Bowlers_2021!$A$2:$N$111,AC$2,FALSE),0)</f>
        <v>1</v>
      </c>
      <c r="AD572" s="14">
        <f>_xlfn.IFNA(VLOOKUP($Y572,Raw_data_Bowlers_2021!$A$2:$N$111,AD$2,FALSE),0)</f>
        <v>9</v>
      </c>
      <c r="AE572" s="14">
        <f>_xlfn.IFNA(VLOOKUP($Y572,Raw_data_Bowlers_2021!$A$2:$N$111,AE$2,FALSE),0)</f>
        <v>36</v>
      </c>
      <c r="AF572" s="14">
        <f>_xlfn.IFNA(VLOOKUP($Y572,Raw_data_Bowlers_2021!$A$2:$N$111,AF$2,FALSE),0)</f>
        <v>24</v>
      </c>
      <c r="AG572" s="14">
        <f>_xlfn.IFNA(VLOOKUP($Y572,Raw_data_Bowlers_2021!$A$2:$N$111,AG$2,FALSE),0)</f>
        <v>0</v>
      </c>
      <c r="AH572" s="14">
        <f>_xlfn.IFNA(VLOOKUP($Y572,Raw_data_Bowlers_2021!$A$2:$N$111,AH$2,FALSE),0)</f>
        <v>0</v>
      </c>
      <c r="AI572" s="14">
        <f>_xlfn.IFNA(VLOOKUP($Y572,Raw_data_Bowlers_2021!$A$2:$N$111,AI$2,FALSE),0)</f>
        <v>13150</v>
      </c>
      <c r="AJ572" s="14">
        <f>_xlfn.IFNA(VLOOKUP($Y572,Raw_data_Bowlers_2021!$A$2:$N$111,AJ$2,FALSE),0)</f>
        <v>2</v>
      </c>
      <c r="AK572" s="14">
        <f>_xlfn.IFNA(VLOOKUP($Y572,Raw_data_Bowlers_2021!$A$2:$N$111,AK$2,FALSE),0)</f>
        <v>3</v>
      </c>
      <c r="AL572" s="14">
        <f>_xlfn.IFNA(VLOOKUP($Y572,Raw_data_Bowlers_2021!$A$2:$N$111,AL$2,FALSE),0)</f>
        <v>9</v>
      </c>
      <c r="AM572" s="16">
        <v>2019</v>
      </c>
      <c r="AN572" s="14">
        <f t="shared" si="8"/>
        <v>569</v>
      </c>
    </row>
    <row r="573" spans="1:40" x14ac:dyDescent="0.25">
      <c r="A573" s="43" t="s">
        <v>183</v>
      </c>
      <c r="B573" s="44">
        <v>3</v>
      </c>
      <c r="C573" s="44">
        <v>9</v>
      </c>
      <c r="D573" s="44">
        <v>90</v>
      </c>
      <c r="E573" s="44">
        <v>2</v>
      </c>
      <c r="F573" s="44">
        <v>10</v>
      </c>
      <c r="G573" s="44">
        <v>45</v>
      </c>
      <c r="H573" s="44">
        <v>27</v>
      </c>
      <c r="I573" s="44">
        <v>0</v>
      </c>
      <c r="J573" s="44">
        <v>0</v>
      </c>
      <c r="K573" s="44">
        <v>3</v>
      </c>
      <c r="L573" s="44">
        <v>7</v>
      </c>
      <c r="M573" s="44">
        <v>10</v>
      </c>
      <c r="N573" s="44">
        <v>2019</v>
      </c>
      <c r="O573" s="45">
        <v>569</v>
      </c>
      <c r="Y573" s="13" t="s">
        <v>184</v>
      </c>
      <c r="Z573" s="14">
        <f>_xlfn.IFNA(VLOOKUP($Y573,Raw_data_Bowlers_2021!$A$2:$N$111,Z$2,FALSE),0)</f>
        <v>7</v>
      </c>
      <c r="AA573" s="14">
        <f>_xlfn.IFNA(VLOOKUP($Y573,Raw_data_Bowlers_2021!$A$2:$N$111,AA$2,FALSE),0)</f>
        <v>23.3</v>
      </c>
      <c r="AB573" s="14">
        <f>_xlfn.IFNA(VLOOKUP($Y573,Raw_data_Bowlers_2021!$A$2:$N$111,AB$2,FALSE),0)</f>
        <v>203</v>
      </c>
      <c r="AC573" s="14">
        <f>_xlfn.IFNA(VLOOKUP($Y573,Raw_data_Bowlers_2021!$A$2:$N$111,AC$2,FALSE),0)</f>
        <v>3</v>
      </c>
      <c r="AD573" s="14">
        <f>_xlfn.IFNA(VLOOKUP($Y573,Raw_data_Bowlers_2021!$A$2:$N$111,AD$2,FALSE),0)</f>
        <v>8.64</v>
      </c>
      <c r="AE573" s="14">
        <f>_xlfn.IFNA(VLOOKUP($Y573,Raw_data_Bowlers_2021!$A$2:$N$111,AE$2,FALSE),0)</f>
        <v>67.67</v>
      </c>
      <c r="AF573" s="14">
        <f>_xlfn.IFNA(VLOOKUP($Y573,Raw_data_Bowlers_2021!$A$2:$N$111,AF$2,FALSE),0)</f>
        <v>47</v>
      </c>
      <c r="AG573" s="14">
        <f>_xlfn.IFNA(VLOOKUP($Y573,Raw_data_Bowlers_2021!$A$2:$N$111,AG$2,FALSE),0)</f>
        <v>0</v>
      </c>
      <c r="AH573" s="14">
        <f>_xlfn.IFNA(VLOOKUP($Y573,Raw_data_Bowlers_2021!$A$2:$N$111,AH$2,FALSE),0)</f>
        <v>0</v>
      </c>
      <c r="AI573" s="14">
        <f>_xlfn.IFNA(VLOOKUP($Y573,Raw_data_Bowlers_2021!$A$2:$N$111,AI$2,FALSE),0)</f>
        <v>43831</v>
      </c>
      <c r="AJ573" s="14">
        <f>_xlfn.IFNA(VLOOKUP($Y573,Raw_data_Bowlers_2021!$A$2:$N$111,AJ$2,FALSE),0)</f>
        <v>20</v>
      </c>
      <c r="AK573" s="14">
        <f>_xlfn.IFNA(VLOOKUP($Y573,Raw_data_Bowlers_2021!$A$2:$N$111,AK$2,FALSE),0)</f>
        <v>7</v>
      </c>
      <c r="AL573" s="14">
        <f>_xlfn.IFNA(VLOOKUP($Y573,Raw_data_Bowlers_2021!$A$2:$N$111,AL$2,FALSE),0)</f>
        <v>52</v>
      </c>
      <c r="AM573" s="13">
        <v>2019</v>
      </c>
      <c r="AN573" s="14">
        <f t="shared" si="8"/>
        <v>570</v>
      </c>
    </row>
    <row r="574" spans="1:40" x14ac:dyDescent="0.25">
      <c r="A574" s="43" t="s">
        <v>184</v>
      </c>
      <c r="B574" s="44">
        <v>11</v>
      </c>
      <c r="C574" s="44">
        <v>42.4</v>
      </c>
      <c r="D574" s="44">
        <v>352</v>
      </c>
      <c r="E574" s="44">
        <v>12</v>
      </c>
      <c r="F574" s="44">
        <v>8.25</v>
      </c>
      <c r="G574" s="44">
        <v>29.33</v>
      </c>
      <c r="H574" s="44">
        <v>21.33</v>
      </c>
      <c r="I574" s="44">
        <v>0</v>
      </c>
      <c r="J574" s="44">
        <v>0</v>
      </c>
      <c r="K574" s="44">
        <v>29</v>
      </c>
      <c r="L574" s="44">
        <v>12</v>
      </c>
      <c r="M574" s="44">
        <v>82</v>
      </c>
      <c r="N574" s="44">
        <v>2019</v>
      </c>
      <c r="O574" s="45">
        <v>570</v>
      </c>
      <c r="Y574" s="16" t="s">
        <v>65</v>
      </c>
      <c r="Z574" s="14">
        <f>_xlfn.IFNA(VLOOKUP($Y574,Raw_data_Bowlers_2021!$A$2:$N$111,Z$2,FALSE),0)</f>
        <v>8</v>
      </c>
      <c r="AA574" s="14">
        <f>_xlfn.IFNA(VLOOKUP($Y574,Raw_data_Bowlers_2021!$A$2:$N$111,AA$2,FALSE),0)</f>
        <v>26</v>
      </c>
      <c r="AB574" s="14">
        <f>_xlfn.IFNA(VLOOKUP($Y574,Raw_data_Bowlers_2021!$A$2:$N$111,AB$2,FALSE),0)</f>
        <v>187</v>
      </c>
      <c r="AC574" s="14">
        <f>_xlfn.IFNA(VLOOKUP($Y574,Raw_data_Bowlers_2021!$A$2:$N$111,AC$2,FALSE),0)</f>
        <v>4</v>
      </c>
      <c r="AD574" s="14">
        <f>_xlfn.IFNA(VLOOKUP($Y574,Raw_data_Bowlers_2021!$A$2:$N$111,AD$2,FALSE),0)</f>
        <v>7.19</v>
      </c>
      <c r="AE574" s="14">
        <f>_xlfn.IFNA(VLOOKUP($Y574,Raw_data_Bowlers_2021!$A$2:$N$111,AE$2,FALSE),0)</f>
        <v>46.75</v>
      </c>
      <c r="AF574" s="14">
        <f>_xlfn.IFNA(VLOOKUP($Y574,Raw_data_Bowlers_2021!$A$2:$N$111,AF$2,FALSE),0)</f>
        <v>39</v>
      </c>
      <c r="AG574" s="14">
        <f>_xlfn.IFNA(VLOOKUP($Y574,Raw_data_Bowlers_2021!$A$2:$N$111,AG$2,FALSE),0)</f>
        <v>0</v>
      </c>
      <c r="AH574" s="14">
        <f>_xlfn.IFNA(VLOOKUP($Y574,Raw_data_Bowlers_2021!$A$2:$N$111,AH$2,FALSE),0)</f>
        <v>0</v>
      </c>
      <c r="AI574" s="14">
        <f>_xlfn.IFNA(VLOOKUP($Y574,Raw_data_Bowlers_2021!$A$2:$N$111,AI$2,FALSE),0)</f>
        <v>44197</v>
      </c>
      <c r="AJ574" s="14">
        <f>_xlfn.IFNA(VLOOKUP($Y574,Raw_data_Bowlers_2021!$A$2:$N$111,AJ$2,FALSE),0)</f>
        <v>11</v>
      </c>
      <c r="AK574" s="14">
        <f>_xlfn.IFNA(VLOOKUP($Y574,Raw_data_Bowlers_2021!$A$2:$N$111,AK$2,FALSE),0)</f>
        <v>9</v>
      </c>
      <c r="AL574" s="14">
        <f>_xlfn.IFNA(VLOOKUP($Y574,Raw_data_Bowlers_2021!$A$2:$N$111,AL$2,FALSE),0)</f>
        <v>50</v>
      </c>
      <c r="AM574" s="16">
        <v>2019</v>
      </c>
      <c r="AN574" s="14">
        <f t="shared" si="8"/>
        <v>571</v>
      </c>
    </row>
    <row r="575" spans="1:40" x14ac:dyDescent="0.25">
      <c r="A575" s="43" t="s">
        <v>65</v>
      </c>
      <c r="B575" s="44">
        <v>3</v>
      </c>
      <c r="C575" s="44">
        <v>10.5</v>
      </c>
      <c r="D575" s="44">
        <v>95</v>
      </c>
      <c r="E575" s="44">
        <v>2</v>
      </c>
      <c r="F575" s="44">
        <v>8.77</v>
      </c>
      <c r="G575" s="44">
        <v>47.5</v>
      </c>
      <c r="H575" s="44">
        <v>32.5</v>
      </c>
      <c r="I575" s="44">
        <v>0</v>
      </c>
      <c r="J575" s="44">
        <v>0</v>
      </c>
      <c r="K575" s="44">
        <v>5</v>
      </c>
      <c r="L575" s="44">
        <v>6</v>
      </c>
      <c r="M575" s="44">
        <v>22</v>
      </c>
      <c r="N575" s="44">
        <v>2019</v>
      </c>
      <c r="O575" s="45">
        <v>571</v>
      </c>
      <c r="Y575" s="13" t="s">
        <v>186</v>
      </c>
      <c r="Z575" s="14">
        <f>_xlfn.IFNA(VLOOKUP($Y575,Raw_data_Bowlers_2021!$A$2:$N$111,Z$2,FALSE),0)</f>
        <v>0</v>
      </c>
      <c r="AA575" s="14">
        <f>_xlfn.IFNA(VLOOKUP($Y575,Raw_data_Bowlers_2021!$A$2:$N$111,AA$2,FALSE),0)</f>
        <v>0</v>
      </c>
      <c r="AB575" s="14">
        <f>_xlfn.IFNA(VLOOKUP($Y575,Raw_data_Bowlers_2021!$A$2:$N$111,AB$2,FALSE),0)</f>
        <v>0</v>
      </c>
      <c r="AC575" s="14">
        <f>_xlfn.IFNA(VLOOKUP($Y575,Raw_data_Bowlers_2021!$A$2:$N$111,AC$2,FALSE),0)</f>
        <v>0</v>
      </c>
      <c r="AD575" s="14">
        <f>_xlfn.IFNA(VLOOKUP($Y575,Raw_data_Bowlers_2021!$A$2:$N$111,AD$2,FALSE),0)</f>
        <v>0</v>
      </c>
      <c r="AE575" s="14">
        <f>_xlfn.IFNA(VLOOKUP($Y575,Raw_data_Bowlers_2021!$A$2:$N$111,AE$2,FALSE),0)</f>
        <v>0</v>
      </c>
      <c r="AF575" s="14">
        <f>_xlfn.IFNA(VLOOKUP($Y575,Raw_data_Bowlers_2021!$A$2:$N$111,AF$2,FALSE),0)</f>
        <v>0</v>
      </c>
      <c r="AG575" s="14">
        <f>_xlfn.IFNA(VLOOKUP($Y575,Raw_data_Bowlers_2021!$A$2:$N$111,AG$2,FALSE),0)</f>
        <v>0</v>
      </c>
      <c r="AH575" s="14">
        <f>_xlfn.IFNA(VLOOKUP($Y575,Raw_data_Bowlers_2021!$A$2:$N$111,AH$2,FALSE),0)</f>
        <v>0</v>
      </c>
      <c r="AI575" s="14">
        <f>_xlfn.IFNA(VLOOKUP($Y575,Raw_data_Bowlers_2021!$A$2:$N$111,AI$2,FALSE),0)</f>
        <v>0</v>
      </c>
      <c r="AJ575" s="14">
        <f>_xlfn.IFNA(VLOOKUP($Y575,Raw_data_Bowlers_2021!$A$2:$N$111,AJ$2,FALSE),0)</f>
        <v>0</v>
      </c>
      <c r="AK575" s="14">
        <f>_xlfn.IFNA(VLOOKUP($Y575,Raw_data_Bowlers_2021!$A$2:$N$111,AK$2,FALSE),0)</f>
        <v>0</v>
      </c>
      <c r="AL575" s="14">
        <f>_xlfn.IFNA(VLOOKUP($Y575,Raw_data_Bowlers_2021!$A$2:$N$111,AL$2,FALSE),0)</f>
        <v>0</v>
      </c>
      <c r="AM575" s="13">
        <v>2019</v>
      </c>
      <c r="AN575" s="14">
        <f t="shared" si="8"/>
        <v>572</v>
      </c>
    </row>
    <row r="576" spans="1:40" x14ac:dyDescent="0.25">
      <c r="A576" s="43" t="s">
        <v>186</v>
      </c>
      <c r="B576" s="44">
        <v>0</v>
      </c>
      <c r="C576" s="44">
        <v>0</v>
      </c>
      <c r="D576" s="44">
        <v>0</v>
      </c>
      <c r="E576" s="44">
        <v>0</v>
      </c>
      <c r="F576" s="44">
        <v>0</v>
      </c>
      <c r="G576" s="44">
        <v>0</v>
      </c>
      <c r="H576" s="44">
        <v>0</v>
      </c>
      <c r="I576" s="44">
        <v>0</v>
      </c>
      <c r="J576" s="44">
        <v>0</v>
      </c>
      <c r="K576" s="44">
        <v>0</v>
      </c>
      <c r="L576" s="44">
        <v>0</v>
      </c>
      <c r="M576" s="44">
        <v>0</v>
      </c>
      <c r="N576" s="44">
        <v>2019</v>
      </c>
      <c r="O576" s="45">
        <v>572</v>
      </c>
      <c r="Y576" s="16" t="s">
        <v>187</v>
      </c>
      <c r="Z576" s="14">
        <f>_xlfn.IFNA(VLOOKUP($Y576,Raw_data_Bowlers_2021!$A$2:$N$111,Z$2,FALSE),0)</f>
        <v>2</v>
      </c>
      <c r="AA576" s="14">
        <f>_xlfn.IFNA(VLOOKUP($Y576,Raw_data_Bowlers_2021!$A$2:$N$111,AA$2,FALSE),0)</f>
        <v>8</v>
      </c>
      <c r="AB576" s="14">
        <f>_xlfn.IFNA(VLOOKUP($Y576,Raw_data_Bowlers_2021!$A$2:$N$111,AB$2,FALSE),0)</f>
        <v>69</v>
      </c>
      <c r="AC576" s="14">
        <f>_xlfn.IFNA(VLOOKUP($Y576,Raw_data_Bowlers_2021!$A$2:$N$111,AC$2,FALSE),0)</f>
        <v>2</v>
      </c>
      <c r="AD576" s="14">
        <f>_xlfn.IFNA(VLOOKUP($Y576,Raw_data_Bowlers_2021!$A$2:$N$111,AD$2,FALSE),0)</f>
        <v>8.6199999999999992</v>
      </c>
      <c r="AE576" s="14">
        <f>_xlfn.IFNA(VLOOKUP($Y576,Raw_data_Bowlers_2021!$A$2:$N$111,AE$2,FALSE),0)</f>
        <v>34.5</v>
      </c>
      <c r="AF576" s="14">
        <f>_xlfn.IFNA(VLOOKUP($Y576,Raw_data_Bowlers_2021!$A$2:$N$111,AF$2,FALSE),0)</f>
        <v>24</v>
      </c>
      <c r="AG576" s="14">
        <f>_xlfn.IFNA(VLOOKUP($Y576,Raw_data_Bowlers_2021!$A$2:$N$111,AG$2,FALSE),0)</f>
        <v>0</v>
      </c>
      <c r="AH576" s="14">
        <f>_xlfn.IFNA(VLOOKUP($Y576,Raw_data_Bowlers_2021!$A$2:$N$111,AH$2,FALSE),0)</f>
        <v>0</v>
      </c>
      <c r="AI576" s="14">
        <f>_xlfn.IFNA(VLOOKUP($Y576,Raw_data_Bowlers_2021!$A$2:$N$111,AI$2,FALSE),0)</f>
        <v>11689</v>
      </c>
      <c r="AJ576" s="14">
        <f>_xlfn.IFNA(VLOOKUP($Y576,Raw_data_Bowlers_2021!$A$2:$N$111,AJ$2,FALSE),0)</f>
        <v>7</v>
      </c>
      <c r="AK576" s="14">
        <f>_xlfn.IFNA(VLOOKUP($Y576,Raw_data_Bowlers_2021!$A$2:$N$111,AK$2,FALSE),0)</f>
        <v>2</v>
      </c>
      <c r="AL576" s="14">
        <f>_xlfn.IFNA(VLOOKUP($Y576,Raw_data_Bowlers_2021!$A$2:$N$111,AL$2,FALSE),0)</f>
        <v>14</v>
      </c>
      <c r="AM576" s="16">
        <v>2019</v>
      </c>
      <c r="AN576" s="14">
        <f t="shared" si="8"/>
        <v>573</v>
      </c>
    </row>
    <row r="577" spans="1:40" x14ac:dyDescent="0.25">
      <c r="A577" s="43" t="s">
        <v>187</v>
      </c>
      <c r="B577" s="44">
        <v>0</v>
      </c>
      <c r="C577" s="44">
        <v>0</v>
      </c>
      <c r="D577" s="44">
        <v>0</v>
      </c>
      <c r="E577" s="44">
        <v>0</v>
      </c>
      <c r="F577" s="44">
        <v>0</v>
      </c>
      <c r="G577" s="44">
        <v>0</v>
      </c>
      <c r="H577" s="44">
        <v>0</v>
      </c>
      <c r="I577" s="44">
        <v>0</v>
      </c>
      <c r="J577" s="44">
        <v>0</v>
      </c>
      <c r="K577" s="44">
        <v>0</v>
      </c>
      <c r="L577" s="44">
        <v>0</v>
      </c>
      <c r="M577" s="44">
        <v>0</v>
      </c>
      <c r="N577" s="44">
        <v>2019</v>
      </c>
      <c r="O577" s="45">
        <v>573</v>
      </c>
      <c r="Y577" s="13" t="s">
        <v>188</v>
      </c>
      <c r="Z577" s="14">
        <f>_xlfn.IFNA(VLOOKUP($Y577,Raw_data_Bowlers_2021!$A$2:$N$111,Z$2,FALSE),0)</f>
        <v>5</v>
      </c>
      <c r="AA577" s="14">
        <f>_xlfn.IFNA(VLOOKUP($Y577,Raw_data_Bowlers_2021!$A$2:$N$111,AA$2,FALSE),0)</f>
        <v>11</v>
      </c>
      <c r="AB577" s="14">
        <f>_xlfn.IFNA(VLOOKUP($Y577,Raw_data_Bowlers_2021!$A$2:$N$111,AB$2,FALSE),0)</f>
        <v>100</v>
      </c>
      <c r="AC577" s="14">
        <f>_xlfn.IFNA(VLOOKUP($Y577,Raw_data_Bowlers_2021!$A$2:$N$111,AC$2,FALSE),0)</f>
        <v>3</v>
      </c>
      <c r="AD577" s="14">
        <f>_xlfn.IFNA(VLOOKUP($Y577,Raw_data_Bowlers_2021!$A$2:$N$111,AD$2,FALSE),0)</f>
        <v>9.09</v>
      </c>
      <c r="AE577" s="14">
        <f>_xlfn.IFNA(VLOOKUP($Y577,Raw_data_Bowlers_2021!$A$2:$N$111,AE$2,FALSE),0)</f>
        <v>33.33</v>
      </c>
      <c r="AF577" s="14">
        <f>_xlfn.IFNA(VLOOKUP($Y577,Raw_data_Bowlers_2021!$A$2:$N$111,AF$2,FALSE),0)</f>
        <v>22</v>
      </c>
      <c r="AG577" s="14">
        <f>_xlfn.IFNA(VLOOKUP($Y577,Raw_data_Bowlers_2021!$A$2:$N$111,AG$2,FALSE),0)</f>
        <v>0</v>
      </c>
      <c r="AH577" s="14">
        <f>_xlfn.IFNA(VLOOKUP($Y577,Raw_data_Bowlers_2021!$A$2:$N$111,AH$2,FALSE),0)</f>
        <v>0</v>
      </c>
      <c r="AI577" s="14">
        <f>_xlfn.IFNA(VLOOKUP($Y577,Raw_data_Bowlers_2021!$A$2:$N$111,AI$2,FALSE),0)</f>
        <v>43497</v>
      </c>
      <c r="AJ577" s="14">
        <f>_xlfn.IFNA(VLOOKUP($Y577,Raw_data_Bowlers_2021!$A$2:$N$111,AJ$2,FALSE),0)</f>
        <v>6</v>
      </c>
      <c r="AK577" s="14">
        <f>_xlfn.IFNA(VLOOKUP($Y577,Raw_data_Bowlers_2021!$A$2:$N$111,AK$2,FALSE),0)</f>
        <v>5</v>
      </c>
      <c r="AL577" s="14">
        <f>_xlfn.IFNA(VLOOKUP($Y577,Raw_data_Bowlers_2021!$A$2:$N$111,AL$2,FALSE),0)</f>
        <v>22</v>
      </c>
      <c r="AM577" s="13">
        <v>2019</v>
      </c>
      <c r="AN577" s="14">
        <f t="shared" si="8"/>
        <v>574</v>
      </c>
    </row>
    <row r="578" spans="1:40" x14ac:dyDescent="0.25">
      <c r="A578" s="43" t="s">
        <v>188</v>
      </c>
      <c r="B578" s="44">
        <v>5</v>
      </c>
      <c r="C578" s="44">
        <v>8</v>
      </c>
      <c r="D578" s="44">
        <v>70</v>
      </c>
      <c r="E578" s="44">
        <v>1</v>
      </c>
      <c r="F578" s="44">
        <v>8.75</v>
      </c>
      <c r="G578" s="44">
        <v>70</v>
      </c>
      <c r="H578" s="44">
        <v>48</v>
      </c>
      <c r="I578" s="44">
        <v>0</v>
      </c>
      <c r="J578" s="44">
        <v>0</v>
      </c>
      <c r="K578" s="44">
        <v>8</v>
      </c>
      <c r="L578" s="44">
        <v>1</v>
      </c>
      <c r="M578" s="44">
        <v>15</v>
      </c>
      <c r="N578" s="44">
        <v>2019</v>
      </c>
      <c r="O578" s="45">
        <v>574</v>
      </c>
      <c r="Y578" s="16" t="s">
        <v>190</v>
      </c>
      <c r="Z578" s="14">
        <f>_xlfn.IFNA(VLOOKUP($Y578,Raw_data_Bowlers_2021!$A$2:$N$111,Z$2,FALSE),0)</f>
        <v>0</v>
      </c>
      <c r="AA578" s="14">
        <f>_xlfn.IFNA(VLOOKUP($Y578,Raw_data_Bowlers_2021!$A$2:$N$111,AA$2,FALSE),0)</f>
        <v>0</v>
      </c>
      <c r="AB578" s="14">
        <f>_xlfn.IFNA(VLOOKUP($Y578,Raw_data_Bowlers_2021!$A$2:$N$111,AB$2,FALSE),0)</f>
        <v>0</v>
      </c>
      <c r="AC578" s="14">
        <f>_xlfn.IFNA(VLOOKUP($Y578,Raw_data_Bowlers_2021!$A$2:$N$111,AC$2,FALSE),0)</f>
        <v>0</v>
      </c>
      <c r="AD578" s="14">
        <f>_xlfn.IFNA(VLOOKUP($Y578,Raw_data_Bowlers_2021!$A$2:$N$111,AD$2,FALSE),0)</f>
        <v>0</v>
      </c>
      <c r="AE578" s="14">
        <f>_xlfn.IFNA(VLOOKUP($Y578,Raw_data_Bowlers_2021!$A$2:$N$111,AE$2,FALSE),0)</f>
        <v>0</v>
      </c>
      <c r="AF578" s="14">
        <f>_xlfn.IFNA(VLOOKUP($Y578,Raw_data_Bowlers_2021!$A$2:$N$111,AF$2,FALSE),0)</f>
        <v>0</v>
      </c>
      <c r="AG578" s="14">
        <f>_xlfn.IFNA(VLOOKUP($Y578,Raw_data_Bowlers_2021!$A$2:$N$111,AG$2,FALSE),0)</f>
        <v>0</v>
      </c>
      <c r="AH578" s="14">
        <f>_xlfn.IFNA(VLOOKUP($Y578,Raw_data_Bowlers_2021!$A$2:$N$111,AH$2,FALSE),0)</f>
        <v>0</v>
      </c>
      <c r="AI578" s="14">
        <f>_xlfn.IFNA(VLOOKUP($Y578,Raw_data_Bowlers_2021!$A$2:$N$111,AI$2,FALSE),0)</f>
        <v>0</v>
      </c>
      <c r="AJ578" s="14">
        <f>_xlfn.IFNA(VLOOKUP($Y578,Raw_data_Bowlers_2021!$A$2:$N$111,AJ$2,FALSE),0)</f>
        <v>0</v>
      </c>
      <c r="AK578" s="14">
        <f>_xlfn.IFNA(VLOOKUP($Y578,Raw_data_Bowlers_2021!$A$2:$N$111,AK$2,FALSE),0)</f>
        <v>0</v>
      </c>
      <c r="AL578" s="14">
        <f>_xlfn.IFNA(VLOOKUP($Y578,Raw_data_Bowlers_2021!$A$2:$N$111,AL$2,FALSE),0)</f>
        <v>0</v>
      </c>
      <c r="AM578" s="16">
        <v>2019</v>
      </c>
      <c r="AN578" s="14">
        <f t="shared" si="8"/>
        <v>575</v>
      </c>
    </row>
    <row r="579" spans="1:40" x14ac:dyDescent="0.25">
      <c r="A579" s="43" t="s">
        <v>190</v>
      </c>
      <c r="B579" s="44">
        <v>0</v>
      </c>
      <c r="C579" s="44">
        <v>0</v>
      </c>
      <c r="D579" s="44">
        <v>0</v>
      </c>
      <c r="E579" s="44">
        <v>0</v>
      </c>
      <c r="F579" s="44">
        <v>0</v>
      </c>
      <c r="G579" s="44">
        <v>0</v>
      </c>
      <c r="H579" s="44">
        <v>0</v>
      </c>
      <c r="I579" s="44">
        <v>0</v>
      </c>
      <c r="J579" s="44">
        <v>0</v>
      </c>
      <c r="K579" s="44">
        <v>0</v>
      </c>
      <c r="L579" s="44">
        <v>0</v>
      </c>
      <c r="M579" s="44">
        <v>0</v>
      </c>
      <c r="N579" s="44">
        <v>2019</v>
      </c>
      <c r="O579" s="45">
        <v>575</v>
      </c>
      <c r="Y579" s="13" t="s">
        <v>445</v>
      </c>
      <c r="Z579" s="14">
        <f>_xlfn.IFNA(VLOOKUP($Y579,Raw_data_Bowlers_2021!$A$2:$N$111,Z$2,FALSE),0)</f>
        <v>0</v>
      </c>
      <c r="AA579" s="14">
        <f>_xlfn.IFNA(VLOOKUP($Y579,Raw_data_Bowlers_2021!$A$2:$N$111,AA$2,FALSE),0)</f>
        <v>0</v>
      </c>
      <c r="AB579" s="14">
        <f>_xlfn.IFNA(VLOOKUP($Y579,Raw_data_Bowlers_2021!$A$2:$N$111,AB$2,FALSE),0)</f>
        <v>0</v>
      </c>
      <c r="AC579" s="14">
        <f>_xlfn.IFNA(VLOOKUP($Y579,Raw_data_Bowlers_2021!$A$2:$N$111,AC$2,FALSE),0)</f>
        <v>0</v>
      </c>
      <c r="AD579" s="14">
        <f>_xlfn.IFNA(VLOOKUP($Y579,Raw_data_Bowlers_2021!$A$2:$N$111,AD$2,FALSE),0)</f>
        <v>0</v>
      </c>
      <c r="AE579" s="14">
        <f>_xlfn.IFNA(VLOOKUP($Y579,Raw_data_Bowlers_2021!$A$2:$N$111,AE$2,FALSE),0)</f>
        <v>0</v>
      </c>
      <c r="AF579" s="14">
        <f>_xlfn.IFNA(VLOOKUP($Y579,Raw_data_Bowlers_2021!$A$2:$N$111,AF$2,FALSE),0)</f>
        <v>0</v>
      </c>
      <c r="AG579" s="14">
        <f>_xlfn.IFNA(VLOOKUP($Y579,Raw_data_Bowlers_2021!$A$2:$N$111,AG$2,FALSE),0)</f>
        <v>0</v>
      </c>
      <c r="AH579" s="14">
        <f>_xlfn.IFNA(VLOOKUP($Y579,Raw_data_Bowlers_2021!$A$2:$N$111,AH$2,FALSE),0)</f>
        <v>0</v>
      </c>
      <c r="AI579" s="14">
        <f>_xlfn.IFNA(VLOOKUP($Y579,Raw_data_Bowlers_2021!$A$2:$N$111,AI$2,FALSE),0)</f>
        <v>0</v>
      </c>
      <c r="AJ579" s="14">
        <f>_xlfn.IFNA(VLOOKUP($Y579,Raw_data_Bowlers_2021!$A$2:$N$111,AJ$2,FALSE),0)</f>
        <v>0</v>
      </c>
      <c r="AK579" s="14">
        <f>_xlfn.IFNA(VLOOKUP($Y579,Raw_data_Bowlers_2021!$A$2:$N$111,AK$2,FALSE),0)</f>
        <v>0</v>
      </c>
      <c r="AL579" s="14">
        <f>_xlfn.IFNA(VLOOKUP($Y579,Raw_data_Bowlers_2021!$A$2:$N$111,AL$2,FALSE),0)</f>
        <v>0</v>
      </c>
      <c r="AM579" s="13">
        <v>2019</v>
      </c>
      <c r="AN579" s="14">
        <f t="shared" si="8"/>
        <v>576</v>
      </c>
    </row>
    <row r="580" spans="1:40" x14ac:dyDescent="0.25">
      <c r="A580" s="43" t="s">
        <v>445</v>
      </c>
      <c r="B580" s="44">
        <v>1</v>
      </c>
      <c r="C580" s="44">
        <v>1</v>
      </c>
      <c r="D580" s="44">
        <v>8</v>
      </c>
      <c r="E580" s="44">
        <v>0</v>
      </c>
      <c r="F580" s="44">
        <v>8</v>
      </c>
      <c r="G580" s="44">
        <v>0</v>
      </c>
      <c r="H580" s="44">
        <v>0</v>
      </c>
      <c r="I580" s="44">
        <v>0</v>
      </c>
      <c r="J580" s="44">
        <v>0</v>
      </c>
      <c r="K580" s="44">
        <v>1</v>
      </c>
      <c r="L580" s="44">
        <v>0</v>
      </c>
      <c r="M580" s="44">
        <v>1</v>
      </c>
      <c r="N580" s="44">
        <v>2019</v>
      </c>
      <c r="O580" s="45">
        <v>576</v>
      </c>
      <c r="Y580" s="16" t="s">
        <v>446</v>
      </c>
      <c r="Z580" s="14">
        <f>_xlfn.IFNA(VLOOKUP($Y580,Raw_data_Bowlers_2021!$A$2:$N$111,Z$2,FALSE),0)</f>
        <v>0</v>
      </c>
      <c r="AA580" s="14">
        <f>_xlfn.IFNA(VLOOKUP($Y580,Raw_data_Bowlers_2021!$A$2:$N$111,AA$2,FALSE),0)</f>
        <v>0</v>
      </c>
      <c r="AB580" s="14">
        <f>_xlfn.IFNA(VLOOKUP($Y580,Raw_data_Bowlers_2021!$A$2:$N$111,AB$2,FALSE),0)</f>
        <v>0</v>
      </c>
      <c r="AC580" s="14">
        <f>_xlfn.IFNA(VLOOKUP($Y580,Raw_data_Bowlers_2021!$A$2:$N$111,AC$2,FALSE),0)</f>
        <v>0</v>
      </c>
      <c r="AD580" s="14">
        <f>_xlfn.IFNA(VLOOKUP($Y580,Raw_data_Bowlers_2021!$A$2:$N$111,AD$2,FALSE),0)</f>
        <v>0</v>
      </c>
      <c r="AE580" s="14">
        <f>_xlfn.IFNA(VLOOKUP($Y580,Raw_data_Bowlers_2021!$A$2:$N$111,AE$2,FALSE),0)</f>
        <v>0</v>
      </c>
      <c r="AF580" s="14">
        <f>_xlfn.IFNA(VLOOKUP($Y580,Raw_data_Bowlers_2021!$A$2:$N$111,AF$2,FALSE),0)</f>
        <v>0</v>
      </c>
      <c r="AG580" s="14">
        <f>_xlfn.IFNA(VLOOKUP($Y580,Raw_data_Bowlers_2021!$A$2:$N$111,AG$2,FALSE),0)</f>
        <v>0</v>
      </c>
      <c r="AH580" s="14">
        <f>_xlfn.IFNA(VLOOKUP($Y580,Raw_data_Bowlers_2021!$A$2:$N$111,AH$2,FALSE),0)</f>
        <v>0</v>
      </c>
      <c r="AI580" s="14">
        <f>_xlfn.IFNA(VLOOKUP($Y580,Raw_data_Bowlers_2021!$A$2:$N$111,AI$2,FALSE),0)</f>
        <v>0</v>
      </c>
      <c r="AJ580" s="14">
        <f>_xlfn.IFNA(VLOOKUP($Y580,Raw_data_Bowlers_2021!$A$2:$N$111,AJ$2,FALSE),0)</f>
        <v>0</v>
      </c>
      <c r="AK580" s="14">
        <f>_xlfn.IFNA(VLOOKUP($Y580,Raw_data_Bowlers_2021!$A$2:$N$111,AK$2,FALSE),0)</f>
        <v>0</v>
      </c>
      <c r="AL580" s="14">
        <f>_xlfn.IFNA(VLOOKUP($Y580,Raw_data_Bowlers_2021!$A$2:$N$111,AL$2,FALSE),0)</f>
        <v>0</v>
      </c>
      <c r="AM580" s="16">
        <v>2019</v>
      </c>
      <c r="AN580" s="14">
        <f t="shared" si="8"/>
        <v>577</v>
      </c>
    </row>
    <row r="581" spans="1:40" x14ac:dyDescent="0.25">
      <c r="A581" s="43" t="s">
        <v>446</v>
      </c>
      <c r="B581" s="44">
        <v>3</v>
      </c>
      <c r="C581" s="44">
        <v>8.4</v>
      </c>
      <c r="D581" s="44">
        <v>87</v>
      </c>
      <c r="E581" s="44">
        <v>6</v>
      </c>
      <c r="F581" s="44">
        <v>10.039999999999999</v>
      </c>
      <c r="G581" s="44">
        <v>14.5</v>
      </c>
      <c r="H581" s="44">
        <v>8.67</v>
      </c>
      <c r="I581" s="44">
        <v>0</v>
      </c>
      <c r="J581" s="44">
        <v>1</v>
      </c>
      <c r="K581" s="44">
        <v>10</v>
      </c>
      <c r="L581" s="44">
        <v>5</v>
      </c>
      <c r="M581" s="44">
        <v>25</v>
      </c>
      <c r="N581" s="44">
        <v>2019</v>
      </c>
      <c r="O581" s="45">
        <v>577</v>
      </c>
      <c r="Y581" s="13" t="s">
        <v>115</v>
      </c>
      <c r="Z581" s="14">
        <f>_xlfn.IFNA(VLOOKUP($Y581,Raw_data_Bowlers_2021!$A$2:$N$111,Z$2,FALSE),0)</f>
        <v>0</v>
      </c>
      <c r="AA581" s="14">
        <f>_xlfn.IFNA(VLOOKUP($Y581,Raw_data_Bowlers_2021!$A$2:$N$111,AA$2,FALSE),0)</f>
        <v>0</v>
      </c>
      <c r="AB581" s="14">
        <f>_xlfn.IFNA(VLOOKUP($Y581,Raw_data_Bowlers_2021!$A$2:$N$111,AB$2,FALSE),0)</f>
        <v>0</v>
      </c>
      <c r="AC581" s="14">
        <f>_xlfn.IFNA(VLOOKUP($Y581,Raw_data_Bowlers_2021!$A$2:$N$111,AC$2,FALSE),0)</f>
        <v>0</v>
      </c>
      <c r="AD581" s="14">
        <f>_xlfn.IFNA(VLOOKUP($Y581,Raw_data_Bowlers_2021!$A$2:$N$111,AD$2,FALSE),0)</f>
        <v>0</v>
      </c>
      <c r="AE581" s="14">
        <f>_xlfn.IFNA(VLOOKUP($Y581,Raw_data_Bowlers_2021!$A$2:$N$111,AE$2,FALSE),0)</f>
        <v>0</v>
      </c>
      <c r="AF581" s="14">
        <f>_xlfn.IFNA(VLOOKUP($Y581,Raw_data_Bowlers_2021!$A$2:$N$111,AF$2,FALSE),0)</f>
        <v>0</v>
      </c>
      <c r="AG581" s="14">
        <f>_xlfn.IFNA(VLOOKUP($Y581,Raw_data_Bowlers_2021!$A$2:$N$111,AG$2,FALSE),0)</f>
        <v>0</v>
      </c>
      <c r="AH581" s="14">
        <f>_xlfn.IFNA(VLOOKUP($Y581,Raw_data_Bowlers_2021!$A$2:$N$111,AH$2,FALSE),0)</f>
        <v>0</v>
      </c>
      <c r="AI581" s="14">
        <f>_xlfn.IFNA(VLOOKUP($Y581,Raw_data_Bowlers_2021!$A$2:$N$111,AI$2,FALSE),0)</f>
        <v>0</v>
      </c>
      <c r="AJ581" s="14">
        <f>_xlfn.IFNA(VLOOKUP($Y581,Raw_data_Bowlers_2021!$A$2:$N$111,AJ$2,FALSE),0)</f>
        <v>0</v>
      </c>
      <c r="AK581" s="14">
        <f>_xlfn.IFNA(VLOOKUP($Y581,Raw_data_Bowlers_2021!$A$2:$N$111,AK$2,FALSE),0)</f>
        <v>0</v>
      </c>
      <c r="AL581" s="14">
        <f>_xlfn.IFNA(VLOOKUP($Y581,Raw_data_Bowlers_2021!$A$2:$N$111,AL$2,FALSE),0)</f>
        <v>0</v>
      </c>
      <c r="AM581" s="13">
        <v>2019</v>
      </c>
      <c r="AN581" s="14">
        <f t="shared" si="8"/>
        <v>578</v>
      </c>
    </row>
    <row r="582" spans="1:40" x14ac:dyDescent="0.25">
      <c r="A582" s="43" t="s">
        <v>115</v>
      </c>
      <c r="B582" s="44">
        <v>0</v>
      </c>
      <c r="C582" s="44">
        <v>0</v>
      </c>
      <c r="D582" s="44">
        <v>0</v>
      </c>
      <c r="E582" s="44">
        <v>0</v>
      </c>
      <c r="F582" s="44">
        <v>0</v>
      </c>
      <c r="G582" s="44">
        <v>0</v>
      </c>
      <c r="H582" s="44">
        <v>0</v>
      </c>
      <c r="I582" s="44">
        <v>0</v>
      </c>
      <c r="J582" s="44">
        <v>0</v>
      </c>
      <c r="K582" s="44">
        <v>0</v>
      </c>
      <c r="L582" s="44">
        <v>0</v>
      </c>
      <c r="M582" s="44">
        <v>0</v>
      </c>
      <c r="N582" s="44">
        <v>2019</v>
      </c>
      <c r="O582" s="45">
        <v>578</v>
      </c>
      <c r="Y582" s="16" t="s">
        <v>461</v>
      </c>
      <c r="Z582" s="14">
        <f>_xlfn.IFNA(VLOOKUP($Y582,Raw_data_Bowlers_2021!$A$2:$N$111,Z$2,FALSE),0)</f>
        <v>0</v>
      </c>
      <c r="AA582" s="14">
        <f>_xlfn.IFNA(VLOOKUP($Y582,Raw_data_Bowlers_2021!$A$2:$N$111,AA$2,FALSE),0)</f>
        <v>0</v>
      </c>
      <c r="AB582" s="14">
        <f>_xlfn.IFNA(VLOOKUP($Y582,Raw_data_Bowlers_2021!$A$2:$N$111,AB$2,FALSE),0)</f>
        <v>0</v>
      </c>
      <c r="AC582" s="14">
        <f>_xlfn.IFNA(VLOOKUP($Y582,Raw_data_Bowlers_2021!$A$2:$N$111,AC$2,FALSE),0)</f>
        <v>0</v>
      </c>
      <c r="AD582" s="14">
        <f>_xlfn.IFNA(VLOOKUP($Y582,Raw_data_Bowlers_2021!$A$2:$N$111,AD$2,FALSE),0)</f>
        <v>0</v>
      </c>
      <c r="AE582" s="14">
        <f>_xlfn.IFNA(VLOOKUP($Y582,Raw_data_Bowlers_2021!$A$2:$N$111,AE$2,FALSE),0)</f>
        <v>0</v>
      </c>
      <c r="AF582" s="14">
        <f>_xlfn.IFNA(VLOOKUP($Y582,Raw_data_Bowlers_2021!$A$2:$N$111,AF$2,FALSE),0)</f>
        <v>0</v>
      </c>
      <c r="AG582" s="14">
        <f>_xlfn.IFNA(VLOOKUP($Y582,Raw_data_Bowlers_2021!$A$2:$N$111,AG$2,FALSE),0)</f>
        <v>0</v>
      </c>
      <c r="AH582" s="14">
        <f>_xlfn.IFNA(VLOOKUP($Y582,Raw_data_Bowlers_2021!$A$2:$N$111,AH$2,FALSE),0)</f>
        <v>0</v>
      </c>
      <c r="AI582" s="14">
        <f>_xlfn.IFNA(VLOOKUP($Y582,Raw_data_Bowlers_2021!$A$2:$N$111,AI$2,FALSE),0)</f>
        <v>0</v>
      </c>
      <c r="AJ582" s="14">
        <f>_xlfn.IFNA(VLOOKUP($Y582,Raw_data_Bowlers_2021!$A$2:$N$111,AJ$2,FALSE),0)</f>
        <v>0</v>
      </c>
      <c r="AK582" s="14">
        <f>_xlfn.IFNA(VLOOKUP($Y582,Raw_data_Bowlers_2021!$A$2:$N$111,AK$2,FALSE),0)</f>
        <v>0</v>
      </c>
      <c r="AL582" s="14">
        <f>_xlfn.IFNA(VLOOKUP($Y582,Raw_data_Bowlers_2021!$A$2:$N$111,AL$2,FALSE),0)</f>
        <v>0</v>
      </c>
      <c r="AM582" s="16">
        <v>2019</v>
      </c>
      <c r="AN582" s="14">
        <f t="shared" ref="AN582" si="9">AN581+1</f>
        <v>579</v>
      </c>
    </row>
    <row r="583" spans="1:40" x14ac:dyDescent="0.25">
      <c r="A583" s="46" t="s">
        <v>461</v>
      </c>
      <c r="B583" s="47">
        <v>2</v>
      </c>
      <c r="C583" s="47">
        <v>8</v>
      </c>
      <c r="D583" s="47">
        <v>71</v>
      </c>
      <c r="E583" s="47">
        <v>2</v>
      </c>
      <c r="F583" s="47">
        <v>8.8800000000000008</v>
      </c>
      <c r="G583" s="47">
        <v>35.5</v>
      </c>
      <c r="H583" s="47">
        <v>24</v>
      </c>
      <c r="I583" s="47">
        <v>0</v>
      </c>
      <c r="J583" s="47">
        <v>0</v>
      </c>
      <c r="K583" s="47">
        <v>6</v>
      </c>
      <c r="L583" s="47">
        <v>3</v>
      </c>
      <c r="M583" s="47">
        <v>17</v>
      </c>
      <c r="N583" s="47">
        <v>2019</v>
      </c>
      <c r="O583" s="48">
        <v>579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9189E5-5AF8-4238-A5F6-9ABC01D987D5}">
  <dimension ref="A1:AJ582"/>
  <sheetViews>
    <sheetView showGridLines="0" topLeftCell="S1" workbookViewId="0">
      <selection activeCell="L21" sqref="L21"/>
    </sheetView>
  </sheetViews>
  <sheetFormatPr defaultRowHeight="15" x14ac:dyDescent="0.25"/>
  <cols>
    <col min="1" max="1" width="18.42578125" style="21" bestFit="1" customWidth="1"/>
    <col min="2" max="2" width="9.7109375" style="21" bestFit="1" customWidth="1"/>
    <col min="3" max="3" width="7.5703125" style="21" bestFit="1" customWidth="1"/>
    <col min="4" max="4" width="10.7109375" style="21" bestFit="1" customWidth="1"/>
    <col min="5" max="5" width="9.7109375" style="21" bestFit="1" customWidth="1"/>
    <col min="6" max="6" width="11.85546875" style="21" bestFit="1" customWidth="1"/>
    <col min="7" max="7" width="10.85546875" style="21" bestFit="1" customWidth="1"/>
    <col min="8" max="8" width="12.28515625" style="21" bestFit="1" customWidth="1"/>
    <col min="9" max="10" width="10.28515625" style="21" bestFit="1" customWidth="1"/>
    <col min="11" max="11" width="7.5703125" style="21" bestFit="1" customWidth="1"/>
    <col min="12" max="12" width="8.5703125" style="21" bestFit="1" customWidth="1"/>
    <col min="13" max="13" width="9.5703125" style="21" bestFit="1" customWidth="1"/>
    <col min="14" max="14" width="13.140625" style="21" bestFit="1" customWidth="1"/>
    <col min="15" max="15" width="16.5703125" style="21" bestFit="1" customWidth="1"/>
    <col min="16" max="20" width="14.140625" style="21" customWidth="1"/>
    <col min="21" max="21" width="7" style="21" customWidth="1"/>
    <col min="22" max="22" width="9.140625" style="21"/>
    <col min="23" max="23" width="18.42578125" style="21" bestFit="1" customWidth="1"/>
    <col min="24" max="35" width="9.140625" style="21"/>
    <col min="36" max="36" width="12" style="21" bestFit="1" customWidth="1"/>
    <col min="37" max="16384" width="9.140625" style="21"/>
  </cols>
  <sheetData>
    <row r="1" spans="1:36" x14ac:dyDescent="0.25">
      <c r="X1">
        <v>2</v>
      </c>
      <c r="Y1">
        <v>3</v>
      </c>
      <c r="Z1">
        <v>4</v>
      </c>
      <c r="AA1">
        <v>5</v>
      </c>
      <c r="AB1">
        <v>6</v>
      </c>
      <c r="AC1">
        <v>7</v>
      </c>
      <c r="AD1">
        <v>8</v>
      </c>
      <c r="AE1">
        <v>9</v>
      </c>
      <c r="AF1">
        <v>10</v>
      </c>
      <c r="AG1">
        <v>11</v>
      </c>
      <c r="AH1">
        <v>12</v>
      </c>
      <c r="AI1">
        <v>13</v>
      </c>
      <c r="AJ1">
        <v>14</v>
      </c>
    </row>
    <row r="2" spans="1:36" x14ac:dyDescent="0.25">
      <c r="W2" s="14" t="s">
        <v>0</v>
      </c>
      <c r="X2" s="14" t="s">
        <v>207</v>
      </c>
      <c r="Y2" s="14" t="s">
        <v>209</v>
      </c>
      <c r="Z2" s="14" t="s">
        <v>336</v>
      </c>
      <c r="AA2" s="14" t="s">
        <v>337</v>
      </c>
      <c r="AB2" s="14" t="s">
        <v>212</v>
      </c>
      <c r="AC2" s="14" t="s">
        <v>213</v>
      </c>
      <c r="AD2" s="14" t="s">
        <v>338</v>
      </c>
      <c r="AE2" s="14" t="s">
        <v>217</v>
      </c>
      <c r="AF2" s="14" t="s">
        <v>218</v>
      </c>
      <c r="AG2" s="14">
        <v>50</v>
      </c>
      <c r="AH2" s="14">
        <v>100</v>
      </c>
      <c r="AI2" s="14" t="s">
        <v>814</v>
      </c>
      <c r="AJ2" s="14" t="s">
        <v>819</v>
      </c>
    </row>
    <row r="3" spans="1:36" ht="60" x14ac:dyDescent="0.25">
      <c r="A3" s="38" t="s">
        <v>0</v>
      </c>
      <c r="B3" s="39" t="s">
        <v>205</v>
      </c>
      <c r="C3" s="40" t="s">
        <v>464</v>
      </c>
      <c r="D3" s="40" t="s">
        <v>468</v>
      </c>
      <c r="E3" s="39" t="s">
        <v>337</v>
      </c>
      <c r="F3" s="40" t="s">
        <v>350</v>
      </c>
      <c r="G3" s="40" t="s">
        <v>465</v>
      </c>
      <c r="H3" s="39" t="s">
        <v>469</v>
      </c>
      <c r="I3" s="39" t="s">
        <v>466</v>
      </c>
      <c r="J3" s="39" t="s">
        <v>467</v>
      </c>
      <c r="K3" s="39" t="s">
        <v>339</v>
      </c>
      <c r="L3" s="39" t="s">
        <v>340</v>
      </c>
      <c r="M3" s="39" t="s">
        <v>206</v>
      </c>
      <c r="N3" s="39" t="s">
        <v>463</v>
      </c>
      <c r="O3" s="41" t="s">
        <v>351</v>
      </c>
      <c r="W3" s="16" t="s">
        <v>147</v>
      </c>
      <c r="X3" s="14">
        <f>_xlfn.IFNA(VLOOKUP(tbl_Batsmen!$W3,Raw_data_Batsmen_2021!$A$2:$L$150,X$1,FALSE),0)</f>
        <v>14</v>
      </c>
      <c r="Y3" s="14">
        <f>_xlfn.IFNA(VLOOKUP(tbl_Batsmen!$W3,Raw_data_Batsmen_2021!$A$2:$L$150,Y$1,FALSE),0)</f>
        <v>313</v>
      </c>
      <c r="Z3" s="14">
        <f>_xlfn.IFNA(VLOOKUP(tbl_Batsmen!$W3,Raw_data_Batsmen_2021!$A$2:$L$150,Z$1,FALSE),0)</f>
        <v>211</v>
      </c>
      <c r="AA3" s="14">
        <f>_xlfn.IFNA(VLOOKUP(tbl_Batsmen!$W3,Raw_data_Batsmen_2021!$A$2:$L$150,AA$1,FALSE),0)</f>
        <v>10</v>
      </c>
      <c r="AB3" s="14">
        <f>_xlfn.IFNA(VLOOKUP(tbl_Batsmen!$W3,Raw_data_Batsmen_2021!$A$2:$L$150,AB$1,FALSE),0)</f>
        <v>31.3</v>
      </c>
      <c r="AC3" s="14">
        <f>_xlfn.IFNA(VLOOKUP(tbl_Batsmen!$W3,Raw_data_Batsmen_2021!$A$2:$L$150,AC$1,FALSE),0)</f>
        <v>148.34</v>
      </c>
      <c r="AD3" s="14">
        <f>_xlfn.IFNA(VLOOKUP(tbl_Batsmen!$W3,Raw_data_Batsmen_2021!$A$2:$L$150,AD$1,FALSE),0)</f>
        <v>76</v>
      </c>
      <c r="AE3" s="14">
        <f>_xlfn.IFNA(VLOOKUP(tbl_Batsmen!$W3,Raw_data_Batsmen_2021!$A$2:$L$150,AE$1,FALSE),0)</f>
        <v>23</v>
      </c>
      <c r="AF3" s="14">
        <f>_xlfn.IFNA(VLOOKUP(tbl_Batsmen!$W3,Raw_data_Batsmen_2021!$A$2:$L$150,AF$1,FALSE),0)</f>
        <v>16</v>
      </c>
      <c r="AG3" s="14">
        <f>_xlfn.IFNA(VLOOKUP(tbl_Batsmen!$W3,Raw_data_Batsmen_2021!$A$2:$L$150,AG$1,FALSE),0)</f>
        <v>2</v>
      </c>
      <c r="AH3" s="14">
        <f>_xlfn.IFNA(VLOOKUP(tbl_Batsmen!$W3,Raw_data_Batsmen_2021!$A$2:$L$150,AH$1,FALSE),0)</f>
        <v>0</v>
      </c>
      <c r="AI3" s="14">
        <v>2021</v>
      </c>
      <c r="AJ3" s="14">
        <v>1</v>
      </c>
    </row>
    <row r="4" spans="1:36" x14ac:dyDescent="0.25">
      <c r="A4" s="17" t="s">
        <v>147</v>
      </c>
      <c r="B4" s="14">
        <v>14</v>
      </c>
      <c r="C4" s="14">
        <v>313</v>
      </c>
      <c r="D4" s="14">
        <v>211</v>
      </c>
      <c r="E4" s="14">
        <v>10</v>
      </c>
      <c r="F4" s="14">
        <v>31.3</v>
      </c>
      <c r="G4" s="14">
        <v>148.34</v>
      </c>
      <c r="H4" s="14">
        <v>76</v>
      </c>
      <c r="I4" s="14">
        <v>23</v>
      </c>
      <c r="J4" s="14">
        <v>16</v>
      </c>
      <c r="K4" s="14">
        <v>2</v>
      </c>
      <c r="L4" s="14">
        <v>0</v>
      </c>
      <c r="M4" s="14">
        <v>2021</v>
      </c>
      <c r="N4" s="14">
        <f>tbl_Batsmen[[#This Row],[Innings]]-tbl_Batsmen[[#This Row],[Outs]]</f>
        <v>4</v>
      </c>
      <c r="O4" s="15">
        <v>1</v>
      </c>
      <c r="W4" s="13" t="s">
        <v>164</v>
      </c>
      <c r="X4" s="14">
        <f>_xlfn.IFNA(VLOOKUP(tbl_Batsmen!$W4,Raw_data_Batsmen_2021!$A$2:$L$150,X$1,FALSE),0)</f>
        <v>10</v>
      </c>
      <c r="Y4" s="14">
        <f>_xlfn.IFNA(VLOOKUP(tbl_Batsmen!$W4,Raw_data_Batsmen_2021!$A$2:$L$150,Y$1,FALSE),0)</f>
        <v>111</v>
      </c>
      <c r="Z4" s="14">
        <f>_xlfn.IFNA(VLOOKUP(tbl_Batsmen!$W4,Raw_data_Batsmen_2021!$A$2:$L$150,Z$1,FALSE),0)</f>
        <v>87</v>
      </c>
      <c r="AA4" s="14">
        <f>_xlfn.IFNA(VLOOKUP(tbl_Batsmen!$W4,Raw_data_Batsmen_2021!$A$2:$L$150,AA$1,FALSE),0)</f>
        <v>9</v>
      </c>
      <c r="AB4" s="14">
        <f>_xlfn.IFNA(VLOOKUP(tbl_Batsmen!$W4,Raw_data_Batsmen_2021!$A$2:$L$150,AB$1,FALSE),0)</f>
        <v>12.33</v>
      </c>
      <c r="AC4" s="14">
        <f>_xlfn.IFNA(VLOOKUP(tbl_Batsmen!$W4,Raw_data_Batsmen_2021!$A$2:$L$150,AC$1,FALSE),0)</f>
        <v>127.59</v>
      </c>
      <c r="AD4" s="14">
        <f>_xlfn.IFNA(VLOOKUP(tbl_Batsmen!$W4,Raw_data_Batsmen_2021!$A$2:$L$150,AD$1,FALSE),0)</f>
        <v>28</v>
      </c>
      <c r="AE4" s="14">
        <f>_xlfn.IFNA(VLOOKUP(tbl_Batsmen!$W4,Raw_data_Batsmen_2021!$A$2:$L$150,AE$1,FALSE),0)</f>
        <v>4</v>
      </c>
      <c r="AF4" s="14">
        <f>_xlfn.IFNA(VLOOKUP(tbl_Batsmen!$W4,Raw_data_Batsmen_2021!$A$2:$L$150,AF$1,FALSE),0)</f>
        <v>8</v>
      </c>
      <c r="AG4" s="14">
        <f>_xlfn.IFNA(VLOOKUP(tbl_Batsmen!$W4,Raw_data_Batsmen_2021!$A$2:$L$150,AG$1,FALSE),0)</f>
        <v>0</v>
      </c>
      <c r="AH4" s="14">
        <f>_xlfn.IFNA(VLOOKUP(tbl_Batsmen!$W4,Raw_data_Batsmen_2021!$A$2:$L$150,AH$1,FALSE),0)</f>
        <v>0</v>
      </c>
      <c r="AI4" s="14">
        <v>2021</v>
      </c>
      <c r="AJ4" s="14">
        <f>AJ3+1</f>
        <v>2</v>
      </c>
    </row>
    <row r="5" spans="1:36" x14ac:dyDescent="0.25">
      <c r="A5" s="17" t="s">
        <v>164</v>
      </c>
      <c r="B5" s="14">
        <v>10</v>
      </c>
      <c r="C5" s="14">
        <v>111</v>
      </c>
      <c r="D5" s="14">
        <v>87</v>
      </c>
      <c r="E5" s="14">
        <v>9</v>
      </c>
      <c r="F5" s="14">
        <v>12.33</v>
      </c>
      <c r="G5" s="14">
        <v>127.59</v>
      </c>
      <c r="H5" s="14">
        <v>28</v>
      </c>
      <c r="I5" s="14">
        <v>4</v>
      </c>
      <c r="J5" s="14">
        <v>8</v>
      </c>
      <c r="K5" s="14">
        <v>0</v>
      </c>
      <c r="L5" s="14">
        <v>0</v>
      </c>
      <c r="M5" s="14">
        <v>2021</v>
      </c>
      <c r="N5" s="14">
        <f>tbl_Batsmen[[#This Row],[Innings]]-tbl_Batsmen[[#This Row],[Outs]]</f>
        <v>1</v>
      </c>
      <c r="O5" s="15">
        <f>1+O4</f>
        <v>2</v>
      </c>
      <c r="W5" s="16" t="s">
        <v>165</v>
      </c>
      <c r="X5" s="14">
        <f>_xlfn.IFNA(VLOOKUP(tbl_Batsmen!$W5,Raw_data_Batsmen_2021!$A$2:$L$150,X$1,FALSE),0)</f>
        <v>7</v>
      </c>
      <c r="Y5" s="14">
        <f>_xlfn.IFNA(VLOOKUP(tbl_Batsmen!$W5,Raw_data_Batsmen_2021!$A$2:$L$150,Y$1,FALSE),0)</f>
        <v>98</v>
      </c>
      <c r="Z5" s="14">
        <f>_xlfn.IFNA(VLOOKUP(tbl_Batsmen!$W5,Raw_data_Batsmen_2021!$A$2:$L$150,Z$1,FALSE),0)</f>
        <v>75</v>
      </c>
      <c r="AA5" s="14">
        <f>_xlfn.IFNA(VLOOKUP(tbl_Batsmen!$W5,Raw_data_Batsmen_2021!$A$2:$L$150,AA$1,FALSE),0)</f>
        <v>6</v>
      </c>
      <c r="AB5" s="14">
        <f>_xlfn.IFNA(VLOOKUP(tbl_Batsmen!$W5,Raw_data_Batsmen_2021!$A$2:$L$150,AB$1,FALSE),0)</f>
        <v>16.329999999999998</v>
      </c>
      <c r="AC5" s="14">
        <f>_xlfn.IFNA(VLOOKUP(tbl_Batsmen!$W5,Raw_data_Batsmen_2021!$A$2:$L$150,AC$1,FALSE),0)</f>
        <v>130.66999999999999</v>
      </c>
      <c r="AD5" s="14">
        <f>_xlfn.IFNA(VLOOKUP(tbl_Batsmen!$W5,Raw_data_Batsmen_2021!$A$2:$L$150,AD$1,FALSE),0)</f>
        <v>33</v>
      </c>
      <c r="AE5" s="14">
        <f>_xlfn.IFNA(VLOOKUP(tbl_Batsmen!$W5,Raw_data_Batsmen_2021!$A$2:$L$150,AE$1,FALSE),0)</f>
        <v>7</v>
      </c>
      <c r="AF5" s="14">
        <f>_xlfn.IFNA(VLOOKUP(tbl_Batsmen!$W5,Raw_data_Batsmen_2021!$A$2:$L$150,AF$1,FALSE),0)</f>
        <v>4</v>
      </c>
      <c r="AG5" s="14">
        <f>_xlfn.IFNA(VLOOKUP(tbl_Batsmen!$W5,Raw_data_Batsmen_2021!$A$2:$L$150,AG$1,FALSE),0)</f>
        <v>0</v>
      </c>
      <c r="AH5" s="14">
        <f>_xlfn.IFNA(VLOOKUP(tbl_Batsmen!$W5,Raw_data_Batsmen_2021!$A$2:$L$150,AH$1,FALSE),0)</f>
        <v>0</v>
      </c>
      <c r="AI5" s="14">
        <v>2021</v>
      </c>
      <c r="AJ5" s="14">
        <f t="shared" ref="AJ5:AJ68" si="0">AJ4+1</f>
        <v>3</v>
      </c>
    </row>
    <row r="6" spans="1:36" x14ac:dyDescent="0.25">
      <c r="A6" s="17" t="s">
        <v>165</v>
      </c>
      <c r="B6" s="14">
        <v>7</v>
      </c>
      <c r="C6" s="14">
        <v>98</v>
      </c>
      <c r="D6" s="14">
        <v>75</v>
      </c>
      <c r="E6" s="14">
        <v>6</v>
      </c>
      <c r="F6" s="14">
        <v>16.329999999999998</v>
      </c>
      <c r="G6" s="14">
        <v>130.66999999999999</v>
      </c>
      <c r="H6" s="14">
        <v>33</v>
      </c>
      <c r="I6" s="14">
        <v>7</v>
      </c>
      <c r="J6" s="14">
        <v>4</v>
      </c>
      <c r="K6" s="14">
        <v>0</v>
      </c>
      <c r="L6" s="14">
        <v>0</v>
      </c>
      <c r="M6" s="14">
        <v>2021</v>
      </c>
      <c r="N6" s="14">
        <f>tbl_Batsmen[[#This Row],[Innings]]-tbl_Batsmen[[#This Row],[Outs]]</f>
        <v>1</v>
      </c>
      <c r="O6" s="15">
        <f t="shared" ref="O6:O69" si="1">1+O5</f>
        <v>3</v>
      </c>
      <c r="W6" s="13" t="s">
        <v>47</v>
      </c>
      <c r="X6" s="14">
        <f>_xlfn.IFNA(VLOOKUP(tbl_Batsmen!$W6,Raw_data_Batsmen_2021!$A$2:$L$150,X$1,FALSE),0)</f>
        <v>8</v>
      </c>
      <c r="Y6" s="14">
        <f>_xlfn.IFNA(VLOOKUP(tbl_Batsmen!$W6,Raw_data_Batsmen_2021!$A$2:$L$150,Y$1,FALSE),0)</f>
        <v>183</v>
      </c>
      <c r="Z6" s="14">
        <f>_xlfn.IFNA(VLOOKUP(tbl_Batsmen!$W6,Raw_data_Batsmen_2021!$A$2:$L$150,Z$1,FALSE),0)</f>
        <v>120</v>
      </c>
      <c r="AA6" s="14">
        <f>_xlfn.IFNA(VLOOKUP(tbl_Batsmen!$W6,Raw_data_Batsmen_2021!$A$2:$L$150,AA$1,FALSE),0)</f>
        <v>7</v>
      </c>
      <c r="AB6" s="14">
        <f>_xlfn.IFNA(VLOOKUP(tbl_Batsmen!$W6,Raw_data_Batsmen_2021!$A$2:$L$150,AB$1,FALSE),0)</f>
        <v>26.14</v>
      </c>
      <c r="AC6" s="14">
        <f>_xlfn.IFNA(VLOOKUP(tbl_Batsmen!$W6,Raw_data_Batsmen_2021!$A$2:$L$150,AC$1,FALSE),0)</f>
        <v>152.5</v>
      </c>
      <c r="AD6" s="14">
        <f>_xlfn.IFNA(VLOOKUP(tbl_Batsmen!$W6,Raw_data_Batsmen_2021!$A$2:$L$150,AD$1,FALSE),0)</f>
        <v>54</v>
      </c>
      <c r="AE6" s="14">
        <f>_xlfn.IFNA(VLOOKUP(tbl_Batsmen!$W6,Raw_data_Batsmen_2021!$A$2:$L$150,AE$1,FALSE),0)</f>
        <v>14</v>
      </c>
      <c r="AF6" s="14">
        <f>_xlfn.IFNA(VLOOKUP(tbl_Batsmen!$W6,Raw_data_Batsmen_2021!$A$2:$L$150,AF$1,FALSE),0)</f>
        <v>14</v>
      </c>
      <c r="AG6" s="14">
        <f>_xlfn.IFNA(VLOOKUP(tbl_Batsmen!$W6,Raw_data_Batsmen_2021!$A$2:$L$150,AG$1,FALSE),0)</f>
        <v>1</v>
      </c>
      <c r="AH6" s="14">
        <f>_xlfn.IFNA(VLOOKUP(tbl_Batsmen!$W6,Raw_data_Batsmen_2021!$A$2:$L$150,AH$1,FALSE),0)</f>
        <v>0</v>
      </c>
      <c r="AI6" s="14">
        <v>2021</v>
      </c>
      <c r="AJ6" s="14">
        <f t="shared" si="0"/>
        <v>4</v>
      </c>
    </row>
    <row r="7" spans="1:36" x14ac:dyDescent="0.25">
      <c r="A7" s="17" t="s">
        <v>47</v>
      </c>
      <c r="B7" s="14">
        <v>8</v>
      </c>
      <c r="C7" s="14">
        <v>183</v>
      </c>
      <c r="D7" s="14">
        <v>120</v>
      </c>
      <c r="E7" s="14">
        <v>7</v>
      </c>
      <c r="F7" s="14">
        <v>26.14</v>
      </c>
      <c r="G7" s="14">
        <v>152.5</v>
      </c>
      <c r="H7" s="14">
        <v>54</v>
      </c>
      <c r="I7" s="14">
        <v>14</v>
      </c>
      <c r="J7" s="14">
        <v>14</v>
      </c>
      <c r="K7" s="14">
        <v>1</v>
      </c>
      <c r="L7" s="14">
        <v>0</v>
      </c>
      <c r="M7" s="14">
        <v>2021</v>
      </c>
      <c r="N7" s="14">
        <f>tbl_Batsmen[[#This Row],[Innings]]-tbl_Batsmen[[#This Row],[Outs]]</f>
        <v>1</v>
      </c>
      <c r="O7" s="15">
        <f t="shared" si="1"/>
        <v>4</v>
      </c>
      <c r="W7" s="16" t="s">
        <v>73</v>
      </c>
      <c r="X7" s="14">
        <f>_xlfn.IFNA(VLOOKUP(tbl_Batsmen!$W7,Raw_data_Batsmen_2021!$A$2:$L$150,X$1,FALSE),0)</f>
        <v>3</v>
      </c>
      <c r="Y7" s="14">
        <f>_xlfn.IFNA(VLOOKUP(tbl_Batsmen!$W7,Raw_data_Batsmen_2021!$A$2:$L$150,Y$1,FALSE),0)</f>
        <v>16</v>
      </c>
      <c r="Z7" s="14">
        <f>_xlfn.IFNA(VLOOKUP(tbl_Batsmen!$W7,Raw_data_Batsmen_2021!$A$2:$L$150,Z$1,FALSE),0)</f>
        <v>17</v>
      </c>
      <c r="AA7" s="14">
        <f>_xlfn.IFNA(VLOOKUP(tbl_Batsmen!$W7,Raw_data_Batsmen_2021!$A$2:$L$150,AA$1,FALSE),0)</f>
        <v>2</v>
      </c>
      <c r="AB7" s="14">
        <f>_xlfn.IFNA(VLOOKUP(tbl_Batsmen!$W7,Raw_data_Batsmen_2021!$A$2:$L$150,AB$1,FALSE),0)</f>
        <v>8</v>
      </c>
      <c r="AC7" s="14">
        <f>_xlfn.IFNA(VLOOKUP(tbl_Batsmen!$W7,Raw_data_Batsmen_2021!$A$2:$L$150,AC$1,FALSE),0)</f>
        <v>94.12</v>
      </c>
      <c r="AD7" s="14">
        <f>_xlfn.IFNA(VLOOKUP(tbl_Batsmen!$W7,Raw_data_Batsmen_2021!$A$2:$L$150,AD$1,FALSE),0)</f>
        <v>15</v>
      </c>
      <c r="AE7" s="14">
        <f>_xlfn.IFNA(VLOOKUP(tbl_Batsmen!$W7,Raw_data_Batsmen_2021!$A$2:$L$150,AE$1,FALSE),0)</f>
        <v>0</v>
      </c>
      <c r="AF7" s="14">
        <f>_xlfn.IFNA(VLOOKUP(tbl_Batsmen!$W7,Raw_data_Batsmen_2021!$A$2:$L$150,AF$1,FALSE),0)</f>
        <v>1</v>
      </c>
      <c r="AG7" s="14">
        <f>_xlfn.IFNA(VLOOKUP(tbl_Batsmen!$W7,Raw_data_Batsmen_2021!$A$2:$L$150,AG$1,FALSE),0)</f>
        <v>0</v>
      </c>
      <c r="AH7" s="14">
        <f>_xlfn.IFNA(VLOOKUP(tbl_Batsmen!$W7,Raw_data_Batsmen_2021!$A$2:$L$150,AH$1,FALSE),0)</f>
        <v>0</v>
      </c>
      <c r="AI7" s="14">
        <v>2021</v>
      </c>
      <c r="AJ7" s="14">
        <f t="shared" si="0"/>
        <v>5</v>
      </c>
    </row>
    <row r="8" spans="1:36" x14ac:dyDescent="0.25">
      <c r="A8" s="17" t="s">
        <v>73</v>
      </c>
      <c r="B8" s="14">
        <v>3</v>
      </c>
      <c r="C8" s="14">
        <v>16</v>
      </c>
      <c r="D8" s="14">
        <v>17</v>
      </c>
      <c r="E8" s="14">
        <v>2</v>
      </c>
      <c r="F8" s="14">
        <v>8</v>
      </c>
      <c r="G8" s="14">
        <v>94.12</v>
      </c>
      <c r="H8" s="14">
        <v>15</v>
      </c>
      <c r="I8" s="14">
        <v>0</v>
      </c>
      <c r="J8" s="14">
        <v>1</v>
      </c>
      <c r="K8" s="14">
        <v>0</v>
      </c>
      <c r="L8" s="14">
        <v>0</v>
      </c>
      <c r="M8" s="14">
        <v>2021</v>
      </c>
      <c r="N8" s="14">
        <f>tbl_Batsmen[[#This Row],[Innings]]-tbl_Batsmen[[#This Row],[Outs]]</f>
        <v>1</v>
      </c>
      <c r="O8" s="15">
        <f t="shared" si="1"/>
        <v>5</v>
      </c>
      <c r="W8" s="13" t="s">
        <v>191</v>
      </c>
      <c r="X8" s="14">
        <f>_xlfn.IFNA(VLOOKUP(tbl_Batsmen!$W8,Raw_data_Batsmen_2021!$A$2:$L$150,X$1,FALSE),0)</f>
        <v>6</v>
      </c>
      <c r="Y8" s="14">
        <f>_xlfn.IFNA(VLOOKUP(tbl_Batsmen!$W8,Raw_data_Batsmen_2021!$A$2:$L$150,Y$1,FALSE),0)</f>
        <v>146</v>
      </c>
      <c r="Z8" s="14">
        <f>_xlfn.IFNA(VLOOKUP(tbl_Batsmen!$W8,Raw_data_Batsmen_2021!$A$2:$L$150,Z$1,FALSE),0)</f>
        <v>119</v>
      </c>
      <c r="AA8" s="14">
        <f>_xlfn.IFNA(VLOOKUP(tbl_Batsmen!$W8,Raw_data_Batsmen_2021!$A$2:$L$150,AA$1,FALSE),0)</f>
        <v>5</v>
      </c>
      <c r="AB8" s="14">
        <f>_xlfn.IFNA(VLOOKUP(tbl_Batsmen!$W8,Raw_data_Batsmen_2021!$A$2:$L$150,AB$1,FALSE),0)</f>
        <v>29.2</v>
      </c>
      <c r="AC8" s="14">
        <f>_xlfn.IFNA(VLOOKUP(tbl_Batsmen!$W8,Raw_data_Batsmen_2021!$A$2:$L$150,AC$1,FALSE),0)</f>
        <v>122.69</v>
      </c>
      <c r="AD8" s="14">
        <f>_xlfn.IFNA(VLOOKUP(tbl_Batsmen!$W8,Raw_data_Batsmen_2021!$A$2:$L$150,AD$1,FALSE),0)</f>
        <v>42</v>
      </c>
      <c r="AE8" s="14">
        <f>_xlfn.IFNA(VLOOKUP(tbl_Batsmen!$W8,Raw_data_Batsmen_2021!$A$2:$L$150,AE$1,FALSE),0)</f>
        <v>12</v>
      </c>
      <c r="AF8" s="14">
        <f>_xlfn.IFNA(VLOOKUP(tbl_Batsmen!$W8,Raw_data_Batsmen_2021!$A$2:$L$150,AF$1,FALSE),0)</f>
        <v>4</v>
      </c>
      <c r="AG8" s="14">
        <f>_xlfn.IFNA(VLOOKUP(tbl_Batsmen!$W8,Raw_data_Batsmen_2021!$A$2:$L$150,AG$1,FALSE),0)</f>
        <v>0</v>
      </c>
      <c r="AH8" s="14">
        <f>_xlfn.IFNA(VLOOKUP(tbl_Batsmen!$W8,Raw_data_Batsmen_2021!$A$2:$L$150,AH$1,FALSE),0)</f>
        <v>0</v>
      </c>
      <c r="AI8" s="14">
        <v>2021</v>
      </c>
      <c r="AJ8" s="14">
        <f t="shared" si="0"/>
        <v>6</v>
      </c>
    </row>
    <row r="9" spans="1:36" x14ac:dyDescent="0.25">
      <c r="A9" s="17" t="s">
        <v>191</v>
      </c>
      <c r="B9" s="14">
        <v>6</v>
      </c>
      <c r="C9" s="14">
        <v>146</v>
      </c>
      <c r="D9" s="14">
        <v>119</v>
      </c>
      <c r="E9" s="14">
        <v>5</v>
      </c>
      <c r="F9" s="14">
        <v>29.2</v>
      </c>
      <c r="G9" s="14">
        <v>122.69</v>
      </c>
      <c r="H9" s="14">
        <v>42</v>
      </c>
      <c r="I9" s="14">
        <v>12</v>
      </c>
      <c r="J9" s="14">
        <v>4</v>
      </c>
      <c r="K9" s="14">
        <v>0</v>
      </c>
      <c r="L9" s="14">
        <v>0</v>
      </c>
      <c r="M9" s="14">
        <v>2021</v>
      </c>
      <c r="N9" s="14">
        <f>tbl_Batsmen[[#This Row],[Innings]]-tbl_Batsmen[[#This Row],[Outs]]</f>
        <v>1</v>
      </c>
      <c r="O9" s="15">
        <f t="shared" si="1"/>
        <v>6</v>
      </c>
      <c r="W9" s="16" t="s">
        <v>25</v>
      </c>
      <c r="X9" s="14">
        <f>_xlfn.IFNA(VLOOKUP(tbl_Batsmen!$W9,Raw_data_Batsmen_2021!$A$2:$L$150,X$1,FALSE),0)</f>
        <v>1</v>
      </c>
      <c r="Y9" s="14">
        <f>_xlfn.IFNA(VLOOKUP(tbl_Batsmen!$W9,Raw_data_Batsmen_2021!$A$2:$L$150,Y$1,FALSE),0)</f>
        <v>8</v>
      </c>
      <c r="Z9" s="14">
        <f>_xlfn.IFNA(VLOOKUP(tbl_Batsmen!$W9,Raw_data_Batsmen_2021!$A$2:$L$150,Z$1,FALSE),0)</f>
        <v>8</v>
      </c>
      <c r="AA9" s="14">
        <f>_xlfn.IFNA(VLOOKUP(tbl_Batsmen!$W9,Raw_data_Batsmen_2021!$A$2:$L$150,AA$1,FALSE),0)</f>
        <v>1</v>
      </c>
      <c r="AB9" s="14">
        <f>_xlfn.IFNA(VLOOKUP(tbl_Batsmen!$W9,Raw_data_Batsmen_2021!$A$2:$L$150,AB$1,FALSE),0)</f>
        <v>8</v>
      </c>
      <c r="AC9" s="14">
        <f>_xlfn.IFNA(VLOOKUP(tbl_Batsmen!$W9,Raw_data_Batsmen_2021!$A$2:$L$150,AC$1,FALSE),0)</f>
        <v>100</v>
      </c>
      <c r="AD9" s="14">
        <f>_xlfn.IFNA(VLOOKUP(tbl_Batsmen!$W9,Raw_data_Batsmen_2021!$A$2:$L$150,AD$1,FALSE),0)</f>
        <v>8</v>
      </c>
      <c r="AE9" s="14">
        <f>_xlfn.IFNA(VLOOKUP(tbl_Batsmen!$W9,Raw_data_Batsmen_2021!$A$2:$L$150,AE$1,FALSE),0)</f>
        <v>1</v>
      </c>
      <c r="AF9" s="14">
        <f>_xlfn.IFNA(VLOOKUP(tbl_Batsmen!$W9,Raw_data_Batsmen_2021!$A$2:$L$150,AF$1,FALSE),0)</f>
        <v>0</v>
      </c>
      <c r="AG9" s="14">
        <f>_xlfn.IFNA(VLOOKUP(tbl_Batsmen!$W9,Raw_data_Batsmen_2021!$A$2:$L$150,AG$1,FALSE),0)</f>
        <v>0</v>
      </c>
      <c r="AH9" s="14">
        <f>_xlfn.IFNA(VLOOKUP(tbl_Batsmen!$W9,Raw_data_Batsmen_2021!$A$2:$L$150,AH$1,FALSE),0)</f>
        <v>0</v>
      </c>
      <c r="AI9" s="14">
        <v>2021</v>
      </c>
      <c r="AJ9" s="14">
        <f t="shared" si="0"/>
        <v>7</v>
      </c>
    </row>
    <row r="10" spans="1:36" x14ac:dyDescent="0.25">
      <c r="A10" s="17" t="s">
        <v>25</v>
      </c>
      <c r="B10" s="14">
        <v>1</v>
      </c>
      <c r="C10" s="14">
        <v>8</v>
      </c>
      <c r="D10" s="14">
        <v>8</v>
      </c>
      <c r="E10" s="14">
        <v>1</v>
      </c>
      <c r="F10" s="14">
        <v>8</v>
      </c>
      <c r="G10" s="14">
        <v>100</v>
      </c>
      <c r="H10" s="14">
        <v>8</v>
      </c>
      <c r="I10" s="14">
        <v>1</v>
      </c>
      <c r="J10" s="14">
        <v>0</v>
      </c>
      <c r="K10" s="14">
        <v>0</v>
      </c>
      <c r="L10" s="14">
        <v>0</v>
      </c>
      <c r="M10" s="14">
        <v>2021</v>
      </c>
      <c r="N10" s="14">
        <f>tbl_Batsmen[[#This Row],[Innings]]-tbl_Batsmen[[#This Row],[Outs]]</f>
        <v>0</v>
      </c>
      <c r="O10" s="15">
        <f t="shared" si="1"/>
        <v>7</v>
      </c>
      <c r="W10" s="13" t="s">
        <v>74</v>
      </c>
      <c r="X10" s="14">
        <f>_xlfn.IFNA(VLOOKUP(tbl_Batsmen!$W10,Raw_data_Batsmen_2021!$A$2:$L$150,X$1,FALSE),0)</f>
        <v>1</v>
      </c>
      <c r="Y10" s="14">
        <f>_xlfn.IFNA(VLOOKUP(tbl_Batsmen!$W10,Raw_data_Batsmen_2021!$A$2:$L$150,Y$1,FALSE),0)</f>
        <v>16</v>
      </c>
      <c r="Z10" s="14">
        <f>_xlfn.IFNA(VLOOKUP(tbl_Batsmen!$W10,Raw_data_Batsmen_2021!$A$2:$L$150,Z$1,FALSE),0)</f>
        <v>14</v>
      </c>
      <c r="AA10" s="14">
        <f>_xlfn.IFNA(VLOOKUP(tbl_Batsmen!$W10,Raw_data_Batsmen_2021!$A$2:$L$150,AA$1,FALSE),0)</f>
        <v>1</v>
      </c>
      <c r="AB10" s="14">
        <f>_xlfn.IFNA(VLOOKUP(tbl_Batsmen!$W10,Raw_data_Batsmen_2021!$A$2:$L$150,AB$1,FALSE),0)</f>
        <v>16</v>
      </c>
      <c r="AC10" s="14">
        <f>_xlfn.IFNA(VLOOKUP(tbl_Batsmen!$W10,Raw_data_Batsmen_2021!$A$2:$L$150,AC$1,FALSE),0)</f>
        <v>114.29</v>
      </c>
      <c r="AD10" s="14">
        <f>_xlfn.IFNA(VLOOKUP(tbl_Batsmen!$W10,Raw_data_Batsmen_2021!$A$2:$L$150,AD$1,FALSE),0)</f>
        <v>16</v>
      </c>
      <c r="AE10" s="14">
        <f>_xlfn.IFNA(VLOOKUP(tbl_Batsmen!$W10,Raw_data_Batsmen_2021!$A$2:$L$150,AE$1,FALSE),0)</f>
        <v>2</v>
      </c>
      <c r="AF10" s="14">
        <f>_xlfn.IFNA(VLOOKUP(tbl_Batsmen!$W10,Raw_data_Batsmen_2021!$A$2:$L$150,AF$1,FALSE),0)</f>
        <v>1</v>
      </c>
      <c r="AG10" s="14">
        <f>_xlfn.IFNA(VLOOKUP(tbl_Batsmen!$W10,Raw_data_Batsmen_2021!$A$2:$L$150,AG$1,FALSE),0)</f>
        <v>0</v>
      </c>
      <c r="AH10" s="14">
        <f>_xlfn.IFNA(VLOOKUP(tbl_Batsmen!$W10,Raw_data_Batsmen_2021!$A$2:$L$150,AH$1,FALSE),0)</f>
        <v>0</v>
      </c>
      <c r="AI10" s="14">
        <v>2021</v>
      </c>
      <c r="AJ10" s="14">
        <f t="shared" si="0"/>
        <v>8</v>
      </c>
    </row>
    <row r="11" spans="1:36" x14ac:dyDescent="0.25">
      <c r="A11" s="17" t="s">
        <v>74</v>
      </c>
      <c r="B11" s="14">
        <v>1</v>
      </c>
      <c r="C11" s="14">
        <v>16</v>
      </c>
      <c r="D11" s="14">
        <v>14</v>
      </c>
      <c r="E11" s="14">
        <v>1</v>
      </c>
      <c r="F11" s="14">
        <v>16</v>
      </c>
      <c r="G11" s="14">
        <v>114.29</v>
      </c>
      <c r="H11" s="14">
        <v>16</v>
      </c>
      <c r="I11" s="14">
        <v>2</v>
      </c>
      <c r="J11" s="14">
        <v>1</v>
      </c>
      <c r="K11" s="14">
        <v>0</v>
      </c>
      <c r="L11" s="14">
        <v>0</v>
      </c>
      <c r="M11" s="14">
        <v>2021</v>
      </c>
      <c r="N11" s="14">
        <f>tbl_Batsmen[[#This Row],[Innings]]-tbl_Batsmen[[#This Row],[Outs]]</f>
        <v>0</v>
      </c>
      <c r="O11" s="15">
        <f t="shared" si="1"/>
        <v>8</v>
      </c>
      <c r="W11" s="16" t="s">
        <v>123</v>
      </c>
      <c r="X11" s="14">
        <f>_xlfn.IFNA(VLOOKUP(tbl_Batsmen!$W11,Raw_data_Batsmen_2021!$A$2:$L$150,X$1,FALSE),0)</f>
        <v>1</v>
      </c>
      <c r="Y11" s="14">
        <f>_xlfn.IFNA(VLOOKUP(tbl_Batsmen!$W11,Raw_data_Batsmen_2021!$A$2:$L$150,Y$1,FALSE),0)</f>
        <v>0</v>
      </c>
      <c r="Z11" s="14">
        <f>_xlfn.IFNA(VLOOKUP(tbl_Batsmen!$W11,Raw_data_Batsmen_2021!$A$2:$L$150,Z$1,FALSE),0)</f>
        <v>1</v>
      </c>
      <c r="AA11" s="14">
        <f>_xlfn.IFNA(VLOOKUP(tbl_Batsmen!$W11,Raw_data_Batsmen_2021!$A$2:$L$150,AA$1,FALSE),0)</f>
        <v>1</v>
      </c>
      <c r="AB11" s="14">
        <f>_xlfn.IFNA(VLOOKUP(tbl_Batsmen!$W11,Raw_data_Batsmen_2021!$A$2:$L$150,AB$1,FALSE),0)</f>
        <v>0</v>
      </c>
      <c r="AC11" s="14">
        <f>_xlfn.IFNA(VLOOKUP(tbl_Batsmen!$W11,Raw_data_Batsmen_2021!$A$2:$L$150,AC$1,FALSE),0)</f>
        <v>0</v>
      </c>
      <c r="AD11" s="14">
        <f>_xlfn.IFNA(VLOOKUP(tbl_Batsmen!$W11,Raw_data_Batsmen_2021!$A$2:$L$150,AD$1,FALSE),0)</f>
        <v>0</v>
      </c>
      <c r="AE11" s="14">
        <f>_xlfn.IFNA(VLOOKUP(tbl_Batsmen!$W11,Raw_data_Batsmen_2021!$A$2:$L$150,AE$1,FALSE),0)</f>
        <v>0</v>
      </c>
      <c r="AF11" s="14">
        <f>_xlfn.IFNA(VLOOKUP(tbl_Batsmen!$W11,Raw_data_Batsmen_2021!$A$2:$L$150,AF$1,FALSE),0)</f>
        <v>0</v>
      </c>
      <c r="AG11" s="14">
        <f>_xlfn.IFNA(VLOOKUP(tbl_Batsmen!$W11,Raw_data_Batsmen_2021!$A$2:$L$150,AG$1,FALSE),0)</f>
        <v>0</v>
      </c>
      <c r="AH11" s="14">
        <f>_xlfn.IFNA(VLOOKUP(tbl_Batsmen!$W11,Raw_data_Batsmen_2021!$A$2:$L$150,AH$1,FALSE),0)</f>
        <v>0</v>
      </c>
      <c r="AI11" s="14">
        <v>2021</v>
      </c>
      <c r="AJ11" s="14">
        <f t="shared" si="0"/>
        <v>9</v>
      </c>
    </row>
    <row r="12" spans="1:36" x14ac:dyDescent="0.25">
      <c r="A12" s="17" t="s">
        <v>123</v>
      </c>
      <c r="B12" s="14">
        <v>1</v>
      </c>
      <c r="C12" s="14">
        <v>0</v>
      </c>
      <c r="D12" s="14">
        <v>1</v>
      </c>
      <c r="E12" s="14">
        <v>1</v>
      </c>
      <c r="F12" s="14">
        <v>0</v>
      </c>
      <c r="G12" s="14">
        <v>0</v>
      </c>
      <c r="H12" s="14">
        <v>0</v>
      </c>
      <c r="I12" s="14">
        <v>0</v>
      </c>
      <c r="J12" s="14">
        <v>0</v>
      </c>
      <c r="K12" s="14">
        <v>0</v>
      </c>
      <c r="L12" s="14">
        <v>0</v>
      </c>
      <c r="M12" s="14">
        <v>2021</v>
      </c>
      <c r="N12" s="14">
        <f>tbl_Batsmen[[#This Row],[Innings]]-tbl_Batsmen[[#This Row],[Outs]]</f>
        <v>0</v>
      </c>
      <c r="O12" s="15">
        <f t="shared" si="1"/>
        <v>9</v>
      </c>
      <c r="W12" s="13" t="s">
        <v>26</v>
      </c>
      <c r="X12" s="14">
        <f>_xlfn.IFNA(VLOOKUP(tbl_Batsmen!$W12,Raw_data_Batsmen_2021!$A$2:$L$150,X$1,FALSE),0)</f>
        <v>6</v>
      </c>
      <c r="Y12" s="14">
        <f>_xlfn.IFNA(VLOOKUP(tbl_Batsmen!$W12,Raw_data_Batsmen_2021!$A$2:$L$150,Y$1,FALSE),0)</f>
        <v>40</v>
      </c>
      <c r="Z12" s="14">
        <f>_xlfn.IFNA(VLOOKUP(tbl_Batsmen!$W12,Raw_data_Batsmen_2021!$A$2:$L$150,Z$1,FALSE),0)</f>
        <v>46</v>
      </c>
      <c r="AA12" s="14">
        <f>_xlfn.IFNA(VLOOKUP(tbl_Batsmen!$W12,Raw_data_Batsmen_2021!$A$2:$L$150,AA$1,FALSE),0)</f>
        <v>5</v>
      </c>
      <c r="AB12" s="14">
        <f>_xlfn.IFNA(VLOOKUP(tbl_Batsmen!$W12,Raw_data_Batsmen_2021!$A$2:$L$150,AB$1,FALSE),0)</f>
        <v>8</v>
      </c>
      <c r="AC12" s="14">
        <f>_xlfn.IFNA(VLOOKUP(tbl_Batsmen!$W12,Raw_data_Batsmen_2021!$A$2:$L$150,AC$1,FALSE),0)</f>
        <v>86.96</v>
      </c>
      <c r="AD12" s="14">
        <f>_xlfn.IFNA(VLOOKUP(tbl_Batsmen!$W12,Raw_data_Batsmen_2021!$A$2:$L$150,AD$1,FALSE),0)</f>
        <v>12</v>
      </c>
      <c r="AE12" s="14">
        <f>_xlfn.IFNA(VLOOKUP(tbl_Batsmen!$W12,Raw_data_Batsmen_2021!$A$2:$L$150,AE$1,FALSE),0)</f>
        <v>2</v>
      </c>
      <c r="AF12" s="14">
        <f>_xlfn.IFNA(VLOOKUP(tbl_Batsmen!$W12,Raw_data_Batsmen_2021!$A$2:$L$150,AF$1,FALSE),0)</f>
        <v>1</v>
      </c>
      <c r="AG12" s="14">
        <f>_xlfn.IFNA(VLOOKUP(tbl_Batsmen!$W12,Raw_data_Batsmen_2021!$A$2:$L$150,AG$1,FALSE),0)</f>
        <v>0</v>
      </c>
      <c r="AH12" s="14">
        <f>_xlfn.IFNA(VLOOKUP(tbl_Batsmen!$W12,Raw_data_Batsmen_2021!$A$2:$L$150,AH$1,FALSE),0)</f>
        <v>0</v>
      </c>
      <c r="AI12" s="14">
        <v>2021</v>
      </c>
      <c r="AJ12" s="14">
        <f t="shared" si="0"/>
        <v>10</v>
      </c>
    </row>
    <row r="13" spans="1:36" x14ac:dyDescent="0.25">
      <c r="A13" s="17" t="s">
        <v>26</v>
      </c>
      <c r="B13" s="14">
        <v>6</v>
      </c>
      <c r="C13" s="14">
        <v>40</v>
      </c>
      <c r="D13" s="14">
        <v>46</v>
      </c>
      <c r="E13" s="14">
        <v>5</v>
      </c>
      <c r="F13" s="14">
        <v>8</v>
      </c>
      <c r="G13" s="14">
        <v>86.96</v>
      </c>
      <c r="H13" s="14">
        <v>12</v>
      </c>
      <c r="I13" s="14">
        <v>2</v>
      </c>
      <c r="J13" s="14">
        <v>1</v>
      </c>
      <c r="K13" s="14">
        <v>0</v>
      </c>
      <c r="L13" s="14">
        <v>0</v>
      </c>
      <c r="M13" s="14">
        <v>2021</v>
      </c>
      <c r="N13" s="14">
        <f>tbl_Batsmen[[#This Row],[Innings]]-tbl_Batsmen[[#This Row],[Outs]]</f>
        <v>1</v>
      </c>
      <c r="O13" s="15">
        <f t="shared" si="1"/>
        <v>10</v>
      </c>
      <c r="W13" s="16" t="s">
        <v>97</v>
      </c>
      <c r="X13" s="14">
        <f>_xlfn.IFNA(VLOOKUP(tbl_Batsmen!$W13,Raw_data_Batsmen_2021!$A$2:$L$150,X$1,FALSE),0)</f>
        <v>2</v>
      </c>
      <c r="Y13" s="14">
        <f>_xlfn.IFNA(VLOOKUP(tbl_Batsmen!$W13,Raw_data_Batsmen_2021!$A$2:$L$150,Y$1,FALSE),0)</f>
        <v>2</v>
      </c>
      <c r="Z13" s="14">
        <f>_xlfn.IFNA(VLOOKUP(tbl_Batsmen!$W13,Raw_data_Batsmen_2021!$A$2:$L$150,Z$1,FALSE),0)</f>
        <v>3</v>
      </c>
      <c r="AA13" s="14">
        <f>_xlfn.IFNA(VLOOKUP(tbl_Batsmen!$W13,Raw_data_Batsmen_2021!$A$2:$L$150,AA$1,FALSE),0)</f>
        <v>0</v>
      </c>
      <c r="AB13" s="14">
        <f>_xlfn.IFNA(VLOOKUP(tbl_Batsmen!$W13,Raw_data_Batsmen_2021!$A$2:$L$150,AB$1,FALSE),0)</f>
        <v>0</v>
      </c>
      <c r="AC13" s="14">
        <f>_xlfn.IFNA(VLOOKUP(tbl_Batsmen!$W13,Raw_data_Batsmen_2021!$A$2:$L$150,AC$1,FALSE),0)</f>
        <v>66.67</v>
      </c>
      <c r="AD13" s="14">
        <f>_xlfn.IFNA(VLOOKUP(tbl_Batsmen!$W13,Raw_data_Batsmen_2021!$A$2:$L$150,AD$1,FALSE),0)</f>
        <v>1</v>
      </c>
      <c r="AE13" s="14">
        <f>_xlfn.IFNA(VLOOKUP(tbl_Batsmen!$W13,Raw_data_Batsmen_2021!$A$2:$L$150,AE$1,FALSE),0)</f>
        <v>0</v>
      </c>
      <c r="AF13" s="14">
        <f>_xlfn.IFNA(VLOOKUP(tbl_Batsmen!$W13,Raw_data_Batsmen_2021!$A$2:$L$150,AF$1,FALSE),0)</f>
        <v>0</v>
      </c>
      <c r="AG13" s="14">
        <f>_xlfn.IFNA(VLOOKUP(tbl_Batsmen!$W13,Raw_data_Batsmen_2021!$A$2:$L$150,AG$1,FALSE),0)</f>
        <v>0</v>
      </c>
      <c r="AH13" s="14">
        <f>_xlfn.IFNA(VLOOKUP(tbl_Batsmen!$W13,Raw_data_Batsmen_2021!$A$2:$L$150,AH$1,FALSE),0)</f>
        <v>0</v>
      </c>
      <c r="AI13" s="14">
        <v>2021</v>
      </c>
      <c r="AJ13" s="14">
        <f t="shared" si="0"/>
        <v>11</v>
      </c>
    </row>
    <row r="14" spans="1:36" x14ac:dyDescent="0.25">
      <c r="A14" s="17" t="s">
        <v>97</v>
      </c>
      <c r="B14" s="14">
        <v>2</v>
      </c>
      <c r="C14" s="14">
        <v>2</v>
      </c>
      <c r="D14" s="14">
        <v>3</v>
      </c>
      <c r="E14" s="14">
        <v>0</v>
      </c>
      <c r="F14" s="14">
        <v>0</v>
      </c>
      <c r="G14" s="14">
        <v>66.67</v>
      </c>
      <c r="H14" s="14">
        <v>1</v>
      </c>
      <c r="I14" s="14">
        <v>0</v>
      </c>
      <c r="J14" s="14">
        <v>0</v>
      </c>
      <c r="K14" s="14">
        <v>0</v>
      </c>
      <c r="L14" s="14">
        <v>0</v>
      </c>
      <c r="M14" s="14">
        <v>2021</v>
      </c>
      <c r="N14" s="14">
        <f>tbl_Batsmen[[#This Row],[Innings]]-tbl_Batsmen[[#This Row],[Outs]]</f>
        <v>2</v>
      </c>
      <c r="O14" s="15">
        <f t="shared" si="1"/>
        <v>11</v>
      </c>
      <c r="W14" s="13" t="s">
        <v>1</v>
      </c>
      <c r="X14" s="14">
        <f>_xlfn.IFNA(VLOOKUP(tbl_Batsmen!$W14,Raw_data_Batsmen_2021!$A$2:$L$150,X$1,FALSE),0)</f>
        <v>13</v>
      </c>
      <c r="Y14" s="14">
        <f>_xlfn.IFNA(VLOOKUP(tbl_Batsmen!$W14,Raw_data_Batsmen_2021!$A$2:$L$150,Y$1,FALSE),0)</f>
        <v>256</v>
      </c>
      <c r="Z14" s="14">
        <f>_xlfn.IFNA(VLOOKUP(tbl_Batsmen!$W14,Raw_data_Batsmen_2021!$A$2:$L$150,Z$1,FALSE),0)</f>
        <v>170</v>
      </c>
      <c r="AA14" s="14">
        <f>_xlfn.IFNA(VLOOKUP(tbl_Batsmen!$W14,Raw_data_Batsmen_2021!$A$2:$L$150,AA$1,FALSE),0)</f>
        <v>10</v>
      </c>
      <c r="AB14" s="14">
        <f>_xlfn.IFNA(VLOOKUP(tbl_Batsmen!$W14,Raw_data_Batsmen_2021!$A$2:$L$150,AB$1,FALSE),0)</f>
        <v>25.6</v>
      </c>
      <c r="AC14" s="14">
        <f>_xlfn.IFNA(VLOOKUP(tbl_Batsmen!$W14,Raw_data_Batsmen_2021!$A$2:$L$150,AC$1,FALSE),0)</f>
        <v>150.59</v>
      </c>
      <c r="AD14" s="14">
        <f>_xlfn.IFNA(VLOOKUP(tbl_Batsmen!$W14,Raw_data_Batsmen_2021!$A$2:$L$150,AD$1,FALSE),0)</f>
        <v>72</v>
      </c>
      <c r="AE14" s="14">
        <f>_xlfn.IFNA(VLOOKUP(tbl_Batsmen!$W14,Raw_data_Batsmen_2021!$A$2:$L$150,AE$1,FALSE),0)</f>
        <v>16</v>
      </c>
      <c r="AF14" s="14">
        <f>_xlfn.IFNA(VLOOKUP(tbl_Batsmen!$W14,Raw_data_Batsmen_2021!$A$2:$L$150,AF$1,FALSE),0)</f>
        <v>17</v>
      </c>
      <c r="AG14" s="14">
        <f>_xlfn.IFNA(VLOOKUP(tbl_Batsmen!$W14,Raw_data_Batsmen_2021!$A$2:$L$150,AG$1,FALSE),0)</f>
        <v>2</v>
      </c>
      <c r="AH14" s="14">
        <f>_xlfn.IFNA(VLOOKUP(tbl_Batsmen!$W14,Raw_data_Batsmen_2021!$A$2:$L$150,AH$1,FALSE),0)</f>
        <v>0</v>
      </c>
      <c r="AI14" s="14">
        <v>2021</v>
      </c>
      <c r="AJ14" s="14">
        <f t="shared" si="0"/>
        <v>12</v>
      </c>
    </row>
    <row r="15" spans="1:36" x14ac:dyDescent="0.25">
      <c r="A15" s="17" t="s">
        <v>1</v>
      </c>
      <c r="B15" s="14">
        <v>13</v>
      </c>
      <c r="C15" s="14">
        <v>256</v>
      </c>
      <c r="D15" s="14">
        <v>170</v>
      </c>
      <c r="E15" s="14">
        <v>10</v>
      </c>
      <c r="F15" s="14">
        <v>25.6</v>
      </c>
      <c r="G15" s="14">
        <v>150.59</v>
      </c>
      <c r="H15" s="14">
        <v>72</v>
      </c>
      <c r="I15" s="14">
        <v>16</v>
      </c>
      <c r="J15" s="14">
        <v>17</v>
      </c>
      <c r="K15" s="14">
        <v>2</v>
      </c>
      <c r="L15" s="14">
        <v>0</v>
      </c>
      <c r="M15" s="14">
        <v>2021</v>
      </c>
      <c r="N15" s="14">
        <f>tbl_Batsmen[[#This Row],[Innings]]-tbl_Batsmen[[#This Row],[Outs]]</f>
        <v>3</v>
      </c>
      <c r="O15" s="15">
        <f t="shared" si="1"/>
        <v>12</v>
      </c>
      <c r="W15" s="16" t="s">
        <v>27</v>
      </c>
      <c r="X15" s="14">
        <f>_xlfn.IFNA(VLOOKUP(tbl_Batsmen!$W15,Raw_data_Batsmen_2021!$A$2:$L$150,X$1,FALSE),0)</f>
        <v>1</v>
      </c>
      <c r="Y15" s="14">
        <f>_xlfn.IFNA(VLOOKUP(tbl_Batsmen!$W15,Raw_data_Batsmen_2021!$A$2:$L$150,Y$1,FALSE),0)</f>
        <v>5</v>
      </c>
      <c r="Z15" s="14">
        <f>_xlfn.IFNA(VLOOKUP(tbl_Batsmen!$W15,Raw_data_Batsmen_2021!$A$2:$L$150,Z$1,FALSE),0)</f>
        <v>3</v>
      </c>
      <c r="AA15" s="14">
        <f>_xlfn.IFNA(VLOOKUP(tbl_Batsmen!$W15,Raw_data_Batsmen_2021!$A$2:$L$150,AA$1,FALSE),0)</f>
        <v>1</v>
      </c>
      <c r="AB15" s="14">
        <f>_xlfn.IFNA(VLOOKUP(tbl_Batsmen!$W15,Raw_data_Batsmen_2021!$A$2:$L$150,AB$1,FALSE),0)</f>
        <v>5</v>
      </c>
      <c r="AC15" s="14">
        <f>_xlfn.IFNA(VLOOKUP(tbl_Batsmen!$W15,Raw_data_Batsmen_2021!$A$2:$L$150,AC$1,FALSE),0)</f>
        <v>166.67</v>
      </c>
      <c r="AD15" s="14">
        <f>_xlfn.IFNA(VLOOKUP(tbl_Batsmen!$W15,Raw_data_Batsmen_2021!$A$2:$L$150,AD$1,FALSE),0)</f>
        <v>5</v>
      </c>
      <c r="AE15" s="14">
        <f>_xlfn.IFNA(VLOOKUP(tbl_Batsmen!$W15,Raw_data_Batsmen_2021!$A$2:$L$150,AE$1,FALSE),0)</f>
        <v>1</v>
      </c>
      <c r="AF15" s="14">
        <f>_xlfn.IFNA(VLOOKUP(tbl_Batsmen!$W15,Raw_data_Batsmen_2021!$A$2:$L$150,AF$1,FALSE),0)</f>
        <v>0</v>
      </c>
      <c r="AG15" s="14">
        <f>_xlfn.IFNA(VLOOKUP(tbl_Batsmen!$W15,Raw_data_Batsmen_2021!$A$2:$L$150,AG$1,FALSE),0)</f>
        <v>0</v>
      </c>
      <c r="AH15" s="14">
        <f>_xlfn.IFNA(VLOOKUP(tbl_Batsmen!$W15,Raw_data_Batsmen_2021!$A$2:$L$150,AH$1,FALSE),0)</f>
        <v>0</v>
      </c>
      <c r="AI15" s="14">
        <v>2021</v>
      </c>
      <c r="AJ15" s="14">
        <f t="shared" si="0"/>
        <v>13</v>
      </c>
    </row>
    <row r="16" spans="1:36" x14ac:dyDescent="0.25">
      <c r="A16" s="17" t="s">
        <v>27</v>
      </c>
      <c r="B16" s="14">
        <v>1</v>
      </c>
      <c r="C16" s="14">
        <v>5</v>
      </c>
      <c r="D16" s="14">
        <v>3</v>
      </c>
      <c r="E16" s="14">
        <v>1</v>
      </c>
      <c r="F16" s="14">
        <v>5</v>
      </c>
      <c r="G16" s="14">
        <v>166.67</v>
      </c>
      <c r="H16" s="14">
        <v>5</v>
      </c>
      <c r="I16" s="14">
        <v>1</v>
      </c>
      <c r="J16" s="14">
        <v>0</v>
      </c>
      <c r="K16" s="14">
        <v>0</v>
      </c>
      <c r="L16" s="14">
        <v>0</v>
      </c>
      <c r="M16" s="14">
        <v>2021</v>
      </c>
      <c r="N16" s="14">
        <f>tbl_Batsmen[[#This Row],[Innings]]-tbl_Batsmen[[#This Row],[Outs]]</f>
        <v>0</v>
      </c>
      <c r="O16" s="15">
        <f t="shared" si="1"/>
        <v>13</v>
      </c>
      <c r="W16" s="13" t="s">
        <v>166</v>
      </c>
      <c r="X16" s="14">
        <f>_xlfn.IFNA(VLOOKUP(tbl_Batsmen!$W16,Raw_data_Batsmen_2021!$A$2:$L$150,X$1,FALSE),0)</f>
        <v>7</v>
      </c>
      <c r="Y16" s="14">
        <f>_xlfn.IFNA(VLOOKUP(tbl_Batsmen!$W16,Raw_data_Batsmen_2021!$A$2:$L$150,Y$1,FALSE),0)</f>
        <v>34</v>
      </c>
      <c r="Z16" s="14">
        <f>_xlfn.IFNA(VLOOKUP(tbl_Batsmen!$W16,Raw_data_Batsmen_2021!$A$2:$L$150,Z$1,FALSE),0)</f>
        <v>30</v>
      </c>
      <c r="AA16" s="14">
        <f>_xlfn.IFNA(VLOOKUP(tbl_Batsmen!$W16,Raw_data_Batsmen_2021!$A$2:$L$150,AA$1,FALSE),0)</f>
        <v>1</v>
      </c>
      <c r="AB16" s="14">
        <f>_xlfn.IFNA(VLOOKUP(tbl_Batsmen!$W16,Raw_data_Batsmen_2021!$A$2:$L$150,AB$1,FALSE),0)</f>
        <v>34</v>
      </c>
      <c r="AC16" s="14">
        <f>_xlfn.IFNA(VLOOKUP(tbl_Batsmen!$W16,Raw_data_Batsmen_2021!$A$2:$L$150,AC$1,FALSE),0)</f>
        <v>113.33</v>
      </c>
      <c r="AD16" s="14">
        <f>_xlfn.IFNA(VLOOKUP(tbl_Batsmen!$W16,Raw_data_Batsmen_2021!$A$2:$L$150,AD$1,FALSE),0)</f>
        <v>14</v>
      </c>
      <c r="AE16" s="14">
        <f>_xlfn.IFNA(VLOOKUP(tbl_Batsmen!$W16,Raw_data_Batsmen_2021!$A$2:$L$150,AE$1,FALSE),0)</f>
        <v>3</v>
      </c>
      <c r="AF16" s="14">
        <f>_xlfn.IFNA(VLOOKUP(tbl_Batsmen!$W16,Raw_data_Batsmen_2021!$A$2:$L$150,AF$1,FALSE),0)</f>
        <v>0</v>
      </c>
      <c r="AG16" s="14">
        <f>_xlfn.IFNA(VLOOKUP(tbl_Batsmen!$W16,Raw_data_Batsmen_2021!$A$2:$L$150,AG$1,FALSE),0)</f>
        <v>0</v>
      </c>
      <c r="AH16" s="14">
        <f>_xlfn.IFNA(VLOOKUP(tbl_Batsmen!$W16,Raw_data_Batsmen_2021!$A$2:$L$150,AH$1,FALSE),0)</f>
        <v>0</v>
      </c>
      <c r="AI16" s="14">
        <v>2021</v>
      </c>
      <c r="AJ16" s="14">
        <f t="shared" si="0"/>
        <v>14</v>
      </c>
    </row>
    <row r="17" spans="1:36" x14ac:dyDescent="0.25">
      <c r="A17" s="17" t="s">
        <v>166</v>
      </c>
      <c r="B17" s="14">
        <v>7</v>
      </c>
      <c r="C17" s="14">
        <v>34</v>
      </c>
      <c r="D17" s="14">
        <v>30</v>
      </c>
      <c r="E17" s="14">
        <v>1</v>
      </c>
      <c r="F17" s="14">
        <v>34</v>
      </c>
      <c r="G17" s="14">
        <v>113.33</v>
      </c>
      <c r="H17" s="14">
        <v>14</v>
      </c>
      <c r="I17" s="14">
        <v>3</v>
      </c>
      <c r="J17" s="14">
        <v>0</v>
      </c>
      <c r="K17" s="14">
        <v>0</v>
      </c>
      <c r="L17" s="14">
        <v>0</v>
      </c>
      <c r="M17" s="14">
        <v>2021</v>
      </c>
      <c r="N17" s="14">
        <f>tbl_Batsmen[[#This Row],[Innings]]-tbl_Batsmen[[#This Row],[Outs]]</f>
        <v>6</v>
      </c>
      <c r="O17" s="15">
        <f t="shared" si="1"/>
        <v>14</v>
      </c>
      <c r="W17" s="16" t="s">
        <v>124</v>
      </c>
      <c r="X17" s="14">
        <f>_xlfn.IFNA(VLOOKUP(tbl_Batsmen!$W17,Raw_data_Batsmen_2021!$A$2:$L$150,X$1,FALSE),0)</f>
        <v>1</v>
      </c>
      <c r="Y17" s="14">
        <f>_xlfn.IFNA(VLOOKUP(tbl_Batsmen!$W17,Raw_data_Batsmen_2021!$A$2:$L$150,Y$1,FALSE),0)</f>
        <v>0</v>
      </c>
      <c r="Z17" s="14">
        <f>_xlfn.IFNA(VLOOKUP(tbl_Batsmen!$W17,Raw_data_Batsmen_2021!$A$2:$L$150,Z$1,FALSE),0)</f>
        <v>3</v>
      </c>
      <c r="AA17" s="14">
        <f>_xlfn.IFNA(VLOOKUP(tbl_Batsmen!$W17,Raw_data_Batsmen_2021!$A$2:$L$150,AA$1,FALSE),0)</f>
        <v>1</v>
      </c>
      <c r="AB17" s="14">
        <f>_xlfn.IFNA(VLOOKUP(tbl_Batsmen!$W17,Raw_data_Batsmen_2021!$A$2:$L$150,AB$1,FALSE),0)</f>
        <v>0</v>
      </c>
      <c r="AC17" s="14">
        <f>_xlfn.IFNA(VLOOKUP(tbl_Batsmen!$W17,Raw_data_Batsmen_2021!$A$2:$L$150,AC$1,FALSE),0)</f>
        <v>0</v>
      </c>
      <c r="AD17" s="14">
        <f>_xlfn.IFNA(VLOOKUP(tbl_Batsmen!$W17,Raw_data_Batsmen_2021!$A$2:$L$150,AD$1,FALSE),0)</f>
        <v>0</v>
      </c>
      <c r="AE17" s="14">
        <f>_xlfn.IFNA(VLOOKUP(tbl_Batsmen!$W17,Raw_data_Batsmen_2021!$A$2:$L$150,AE$1,FALSE),0)</f>
        <v>0</v>
      </c>
      <c r="AF17" s="14">
        <f>_xlfn.IFNA(VLOOKUP(tbl_Batsmen!$W17,Raw_data_Batsmen_2021!$A$2:$L$150,AF$1,FALSE),0)</f>
        <v>0</v>
      </c>
      <c r="AG17" s="14">
        <f>_xlfn.IFNA(VLOOKUP(tbl_Batsmen!$W17,Raw_data_Batsmen_2021!$A$2:$L$150,AG$1,FALSE),0)</f>
        <v>0</v>
      </c>
      <c r="AH17" s="14">
        <f>_xlfn.IFNA(VLOOKUP(tbl_Batsmen!$W17,Raw_data_Batsmen_2021!$A$2:$L$150,AH$1,FALSE),0)</f>
        <v>0</v>
      </c>
      <c r="AI17" s="14">
        <v>2021</v>
      </c>
      <c r="AJ17" s="14">
        <f t="shared" si="0"/>
        <v>15</v>
      </c>
    </row>
    <row r="18" spans="1:36" x14ac:dyDescent="0.25">
      <c r="A18" s="17" t="s">
        <v>124</v>
      </c>
      <c r="B18" s="14">
        <v>1</v>
      </c>
      <c r="C18" s="14">
        <v>0</v>
      </c>
      <c r="D18" s="14">
        <v>3</v>
      </c>
      <c r="E18" s="14">
        <v>1</v>
      </c>
      <c r="F18" s="14">
        <v>0</v>
      </c>
      <c r="G18" s="14">
        <v>0</v>
      </c>
      <c r="H18" s="14">
        <v>0</v>
      </c>
      <c r="I18" s="14">
        <v>0</v>
      </c>
      <c r="J18" s="14">
        <v>0</v>
      </c>
      <c r="K18" s="14">
        <v>0</v>
      </c>
      <c r="L18" s="14">
        <v>0</v>
      </c>
      <c r="M18" s="14">
        <v>2021</v>
      </c>
      <c r="N18" s="14">
        <f>tbl_Batsmen[[#This Row],[Innings]]-tbl_Batsmen[[#This Row],[Outs]]</f>
        <v>0</v>
      </c>
      <c r="O18" s="15">
        <f t="shared" si="1"/>
        <v>15</v>
      </c>
      <c r="W18" s="13" t="s">
        <v>125</v>
      </c>
      <c r="X18" s="14">
        <f>_xlfn.IFNA(VLOOKUP(tbl_Batsmen!$W18,Raw_data_Batsmen_2021!$A$2:$L$150,X$1,FALSE),0)</f>
        <v>5</v>
      </c>
      <c r="Y18" s="14">
        <f>_xlfn.IFNA(VLOOKUP(tbl_Batsmen!$W18,Raw_data_Batsmen_2021!$A$2:$L$150,Y$1,FALSE),0)</f>
        <v>16</v>
      </c>
      <c r="Z18" s="14">
        <f>_xlfn.IFNA(VLOOKUP(tbl_Batsmen!$W18,Raw_data_Batsmen_2021!$A$2:$L$150,Z$1,FALSE),0)</f>
        <v>25</v>
      </c>
      <c r="AA18" s="14">
        <f>_xlfn.IFNA(VLOOKUP(tbl_Batsmen!$W18,Raw_data_Batsmen_2021!$A$2:$L$150,AA$1,FALSE),0)</f>
        <v>5</v>
      </c>
      <c r="AB18" s="14">
        <f>_xlfn.IFNA(VLOOKUP(tbl_Batsmen!$W18,Raw_data_Batsmen_2021!$A$2:$L$150,AB$1,FALSE),0)</f>
        <v>3.2</v>
      </c>
      <c r="AC18" s="14">
        <f>_xlfn.IFNA(VLOOKUP(tbl_Batsmen!$W18,Raw_data_Batsmen_2021!$A$2:$L$150,AC$1,FALSE),0)</f>
        <v>64</v>
      </c>
      <c r="AD18" s="14">
        <f>_xlfn.IFNA(VLOOKUP(tbl_Batsmen!$W18,Raw_data_Batsmen_2021!$A$2:$L$150,AD$1,FALSE),0)</f>
        <v>7</v>
      </c>
      <c r="AE18" s="14">
        <f>_xlfn.IFNA(VLOOKUP(tbl_Batsmen!$W18,Raw_data_Batsmen_2021!$A$2:$L$150,AE$1,FALSE),0)</f>
        <v>2</v>
      </c>
      <c r="AF18" s="14">
        <f>_xlfn.IFNA(VLOOKUP(tbl_Batsmen!$W18,Raw_data_Batsmen_2021!$A$2:$L$150,AF$1,FALSE),0)</f>
        <v>0</v>
      </c>
      <c r="AG18" s="14">
        <f>_xlfn.IFNA(VLOOKUP(tbl_Batsmen!$W18,Raw_data_Batsmen_2021!$A$2:$L$150,AG$1,FALSE),0)</f>
        <v>0</v>
      </c>
      <c r="AH18" s="14">
        <f>_xlfn.IFNA(VLOOKUP(tbl_Batsmen!$W18,Raw_data_Batsmen_2021!$A$2:$L$150,AH$1,FALSE),0)</f>
        <v>0</v>
      </c>
      <c r="AI18" s="14">
        <v>2021</v>
      </c>
      <c r="AJ18" s="14">
        <f t="shared" si="0"/>
        <v>16</v>
      </c>
    </row>
    <row r="19" spans="1:36" x14ac:dyDescent="0.25">
      <c r="A19" s="17" t="s">
        <v>125</v>
      </c>
      <c r="B19" s="14">
        <v>5</v>
      </c>
      <c r="C19" s="14">
        <v>16</v>
      </c>
      <c r="D19" s="14">
        <v>25</v>
      </c>
      <c r="E19" s="14">
        <v>5</v>
      </c>
      <c r="F19" s="14">
        <v>3.2</v>
      </c>
      <c r="G19" s="14">
        <v>64</v>
      </c>
      <c r="H19" s="14">
        <v>7</v>
      </c>
      <c r="I19" s="14">
        <v>2</v>
      </c>
      <c r="J19" s="14">
        <v>0</v>
      </c>
      <c r="K19" s="14">
        <v>0</v>
      </c>
      <c r="L19" s="14">
        <v>0</v>
      </c>
      <c r="M19" s="14">
        <v>2021</v>
      </c>
      <c r="N19" s="14">
        <f>tbl_Batsmen[[#This Row],[Innings]]-tbl_Batsmen[[#This Row],[Outs]]</f>
        <v>0</v>
      </c>
      <c r="O19" s="15">
        <f t="shared" si="1"/>
        <v>16</v>
      </c>
      <c r="W19" s="16" t="s">
        <v>78</v>
      </c>
      <c r="X19" s="14">
        <f>_xlfn.IFNA(VLOOKUP(tbl_Batsmen!$W19,Raw_data_Batsmen_2021!$A$2:$L$150,X$1,FALSE),0)</f>
        <v>1</v>
      </c>
      <c r="Y19" s="14">
        <f>_xlfn.IFNA(VLOOKUP(tbl_Batsmen!$W19,Raw_data_Batsmen_2021!$A$2:$L$150,Y$1,FALSE),0)</f>
        <v>49</v>
      </c>
      <c r="Z19" s="14">
        <f>_xlfn.IFNA(VLOOKUP(tbl_Batsmen!$W19,Raw_data_Batsmen_2021!$A$2:$L$150,Z$1,FALSE),0)</f>
        <v>35</v>
      </c>
      <c r="AA19" s="14">
        <f>_xlfn.IFNA(VLOOKUP(tbl_Batsmen!$W19,Raw_data_Batsmen_2021!$A$2:$L$150,AA$1,FALSE),0)</f>
        <v>1</v>
      </c>
      <c r="AB19" s="14">
        <f>_xlfn.IFNA(VLOOKUP(tbl_Batsmen!$W19,Raw_data_Batsmen_2021!$A$2:$L$150,AB$1,FALSE),0)</f>
        <v>49</v>
      </c>
      <c r="AC19" s="14">
        <f>_xlfn.IFNA(VLOOKUP(tbl_Batsmen!$W19,Raw_data_Batsmen_2021!$A$2:$L$150,AC$1,FALSE),0)</f>
        <v>140</v>
      </c>
      <c r="AD19" s="14">
        <f>_xlfn.IFNA(VLOOKUP(tbl_Batsmen!$W19,Raw_data_Batsmen_2021!$A$2:$L$150,AD$1,FALSE),0)</f>
        <v>49</v>
      </c>
      <c r="AE19" s="14">
        <f>_xlfn.IFNA(VLOOKUP(tbl_Batsmen!$W19,Raw_data_Batsmen_2021!$A$2:$L$150,AE$1,FALSE),0)</f>
        <v>4</v>
      </c>
      <c r="AF19" s="14">
        <f>_xlfn.IFNA(VLOOKUP(tbl_Batsmen!$W19,Raw_data_Batsmen_2021!$A$2:$L$150,AF$1,FALSE),0)</f>
        <v>3</v>
      </c>
      <c r="AG19" s="14">
        <f>_xlfn.IFNA(VLOOKUP(tbl_Batsmen!$W19,Raw_data_Batsmen_2021!$A$2:$L$150,AG$1,FALSE),0)</f>
        <v>0</v>
      </c>
      <c r="AH19" s="14">
        <f>_xlfn.IFNA(VLOOKUP(tbl_Batsmen!$W19,Raw_data_Batsmen_2021!$A$2:$L$150,AH$1,FALSE),0)</f>
        <v>0</v>
      </c>
      <c r="AI19" s="14">
        <v>2021</v>
      </c>
      <c r="AJ19" s="14">
        <f t="shared" si="0"/>
        <v>17</v>
      </c>
    </row>
    <row r="20" spans="1:36" x14ac:dyDescent="0.25">
      <c r="A20" s="17" t="s">
        <v>78</v>
      </c>
      <c r="B20" s="14">
        <v>1</v>
      </c>
      <c r="C20" s="14">
        <v>49</v>
      </c>
      <c r="D20" s="14">
        <v>35</v>
      </c>
      <c r="E20" s="14">
        <v>1</v>
      </c>
      <c r="F20" s="14">
        <v>49</v>
      </c>
      <c r="G20" s="14">
        <v>140</v>
      </c>
      <c r="H20" s="14">
        <v>49</v>
      </c>
      <c r="I20" s="14">
        <v>4</v>
      </c>
      <c r="J20" s="14">
        <v>3</v>
      </c>
      <c r="K20" s="14">
        <v>0</v>
      </c>
      <c r="L20" s="14">
        <v>0</v>
      </c>
      <c r="M20" s="14">
        <v>2021</v>
      </c>
      <c r="N20" s="14">
        <f>tbl_Batsmen[[#This Row],[Innings]]-tbl_Batsmen[[#This Row],[Outs]]</f>
        <v>0</v>
      </c>
      <c r="O20" s="15">
        <f t="shared" si="1"/>
        <v>17</v>
      </c>
      <c r="W20" s="13" t="s">
        <v>98</v>
      </c>
      <c r="X20" s="14">
        <f>_xlfn.IFNA(VLOOKUP(tbl_Batsmen!$W20,Raw_data_Batsmen_2021!$A$2:$L$150,X$1,FALSE),0)</f>
        <v>10</v>
      </c>
      <c r="Y20" s="14">
        <f>_xlfn.IFNA(VLOOKUP(tbl_Batsmen!$W20,Raw_data_Batsmen_2021!$A$2:$L$150,Y$1,FALSE),0)</f>
        <v>193</v>
      </c>
      <c r="Z20" s="14">
        <f>_xlfn.IFNA(VLOOKUP(tbl_Batsmen!$W20,Raw_data_Batsmen_2021!$A$2:$L$150,Z$1,FALSE),0)</f>
        <v>154</v>
      </c>
      <c r="AA20" s="14">
        <f>_xlfn.IFNA(VLOOKUP(tbl_Batsmen!$W20,Raw_data_Batsmen_2021!$A$2:$L$150,AA$1,FALSE),0)</f>
        <v>9</v>
      </c>
      <c r="AB20" s="14">
        <f>_xlfn.IFNA(VLOOKUP(tbl_Batsmen!$W20,Raw_data_Batsmen_2021!$A$2:$L$150,AB$1,FALSE),0)</f>
        <v>21.44</v>
      </c>
      <c r="AC20" s="14">
        <f>_xlfn.IFNA(VLOOKUP(tbl_Batsmen!$W20,Raw_data_Batsmen_2021!$A$2:$L$150,AC$1,FALSE),0)</f>
        <v>125.32</v>
      </c>
      <c r="AD20" s="14">
        <f>_xlfn.IFNA(VLOOKUP(tbl_Batsmen!$W20,Raw_data_Batsmen_2021!$A$2:$L$150,AD$1,FALSE),0)</f>
        <v>46</v>
      </c>
      <c r="AE20" s="14">
        <f>_xlfn.IFNA(VLOOKUP(tbl_Batsmen!$W20,Raw_data_Batsmen_2021!$A$2:$L$150,AE$1,FALSE),0)</f>
        <v>21</v>
      </c>
      <c r="AF20" s="14">
        <f>_xlfn.IFNA(VLOOKUP(tbl_Batsmen!$W20,Raw_data_Batsmen_2021!$A$2:$L$150,AF$1,FALSE),0)</f>
        <v>8</v>
      </c>
      <c r="AG20" s="14">
        <f>_xlfn.IFNA(VLOOKUP(tbl_Batsmen!$W20,Raw_data_Batsmen_2021!$A$2:$L$150,AG$1,FALSE),0)</f>
        <v>0</v>
      </c>
      <c r="AH20" s="14">
        <f>_xlfn.IFNA(VLOOKUP(tbl_Batsmen!$W20,Raw_data_Batsmen_2021!$A$2:$L$150,AH$1,FALSE),0)</f>
        <v>0</v>
      </c>
      <c r="AI20" s="14">
        <v>2021</v>
      </c>
      <c r="AJ20" s="14">
        <f t="shared" si="0"/>
        <v>18</v>
      </c>
    </row>
    <row r="21" spans="1:36" x14ac:dyDescent="0.25">
      <c r="A21" s="17" t="s">
        <v>98</v>
      </c>
      <c r="B21" s="14">
        <v>10</v>
      </c>
      <c r="C21" s="14">
        <v>193</v>
      </c>
      <c r="D21" s="14">
        <v>154</v>
      </c>
      <c r="E21" s="14">
        <v>9</v>
      </c>
      <c r="F21" s="14">
        <v>21.44</v>
      </c>
      <c r="G21" s="14">
        <v>125.32</v>
      </c>
      <c r="H21" s="14">
        <v>46</v>
      </c>
      <c r="I21" s="14">
        <v>21</v>
      </c>
      <c r="J21" s="14">
        <v>8</v>
      </c>
      <c r="K21" s="14">
        <v>0</v>
      </c>
      <c r="L21" s="14">
        <v>0</v>
      </c>
      <c r="M21" s="14">
        <v>2021</v>
      </c>
      <c r="N21" s="14">
        <f>tbl_Batsmen[[#This Row],[Innings]]-tbl_Batsmen[[#This Row],[Outs]]</f>
        <v>1</v>
      </c>
      <c r="O21" s="15">
        <f t="shared" si="1"/>
        <v>18</v>
      </c>
      <c r="W21" s="16" t="s">
        <v>126</v>
      </c>
      <c r="X21" s="14">
        <f>_xlfn.IFNA(VLOOKUP(tbl_Batsmen!$W21,Raw_data_Batsmen_2021!$A$2:$L$150,X$1,FALSE),0)</f>
        <v>7</v>
      </c>
      <c r="Y21" s="14">
        <f>_xlfn.IFNA(VLOOKUP(tbl_Batsmen!$W21,Raw_data_Batsmen_2021!$A$2:$L$150,Y$1,FALSE),0)</f>
        <v>67</v>
      </c>
      <c r="Z21" s="14">
        <f>_xlfn.IFNA(VLOOKUP(tbl_Batsmen!$W21,Raw_data_Batsmen_2021!$A$2:$L$150,Z$1,FALSE),0)</f>
        <v>49</v>
      </c>
      <c r="AA21" s="14">
        <f>_xlfn.IFNA(VLOOKUP(tbl_Batsmen!$W21,Raw_data_Batsmen_2021!$A$2:$L$150,AA$1,FALSE),0)</f>
        <v>5</v>
      </c>
      <c r="AB21" s="14">
        <f>_xlfn.IFNA(VLOOKUP(tbl_Batsmen!$W21,Raw_data_Batsmen_2021!$A$2:$L$150,AB$1,FALSE),0)</f>
        <v>13.4</v>
      </c>
      <c r="AC21" s="14">
        <f>_xlfn.IFNA(VLOOKUP(tbl_Batsmen!$W21,Raw_data_Batsmen_2021!$A$2:$L$150,AC$1,FALSE),0)</f>
        <v>136.72999999999999</v>
      </c>
      <c r="AD21" s="14">
        <f>_xlfn.IFNA(VLOOKUP(tbl_Batsmen!$W21,Raw_data_Batsmen_2021!$A$2:$L$150,AD$1,FALSE),0)</f>
        <v>36</v>
      </c>
      <c r="AE21" s="14">
        <f>_xlfn.IFNA(VLOOKUP(tbl_Batsmen!$W21,Raw_data_Batsmen_2021!$A$2:$L$150,AE$1,FALSE),0)</f>
        <v>2</v>
      </c>
      <c r="AF21" s="14">
        <f>_xlfn.IFNA(VLOOKUP(tbl_Batsmen!$W21,Raw_data_Batsmen_2021!$A$2:$L$150,AF$1,FALSE),0)</f>
        <v>5</v>
      </c>
      <c r="AG21" s="14">
        <f>_xlfn.IFNA(VLOOKUP(tbl_Batsmen!$W21,Raw_data_Batsmen_2021!$A$2:$L$150,AG$1,FALSE),0)</f>
        <v>0</v>
      </c>
      <c r="AH21" s="14">
        <f>_xlfn.IFNA(VLOOKUP(tbl_Batsmen!$W21,Raw_data_Batsmen_2021!$A$2:$L$150,AH$1,FALSE),0)</f>
        <v>0</v>
      </c>
      <c r="AI21" s="14">
        <v>2021</v>
      </c>
      <c r="AJ21" s="14">
        <f t="shared" si="0"/>
        <v>19</v>
      </c>
    </row>
    <row r="22" spans="1:36" x14ac:dyDescent="0.25">
      <c r="A22" s="17" t="s">
        <v>126</v>
      </c>
      <c r="B22" s="14">
        <v>7</v>
      </c>
      <c r="C22" s="14">
        <v>67</v>
      </c>
      <c r="D22" s="14">
        <v>49</v>
      </c>
      <c r="E22" s="14">
        <v>5</v>
      </c>
      <c r="F22" s="14">
        <v>13.4</v>
      </c>
      <c r="G22" s="14">
        <v>136.72999999999999</v>
      </c>
      <c r="H22" s="14">
        <v>36</v>
      </c>
      <c r="I22" s="14">
        <v>2</v>
      </c>
      <c r="J22" s="14">
        <v>5</v>
      </c>
      <c r="K22" s="14">
        <v>0</v>
      </c>
      <c r="L22" s="14">
        <v>0</v>
      </c>
      <c r="M22" s="14">
        <v>2021</v>
      </c>
      <c r="N22" s="14">
        <f>tbl_Batsmen[[#This Row],[Innings]]-tbl_Batsmen[[#This Row],[Outs]]</f>
        <v>2</v>
      </c>
      <c r="O22" s="15">
        <f t="shared" si="1"/>
        <v>19</v>
      </c>
      <c r="W22" s="13" t="s">
        <v>99</v>
      </c>
      <c r="X22" s="14">
        <f>_xlfn.IFNA(VLOOKUP(tbl_Batsmen!$W22,Raw_data_Batsmen_2021!$A$2:$L$150,X$1,FALSE),0)</f>
        <v>2</v>
      </c>
      <c r="Y22" s="14">
        <f>_xlfn.IFNA(VLOOKUP(tbl_Batsmen!$W22,Raw_data_Batsmen_2021!$A$2:$L$150,Y$1,FALSE),0)</f>
        <v>32</v>
      </c>
      <c r="Z22" s="14">
        <f>_xlfn.IFNA(VLOOKUP(tbl_Batsmen!$W22,Raw_data_Batsmen_2021!$A$2:$L$150,Z$1,FALSE),0)</f>
        <v>21</v>
      </c>
      <c r="AA22" s="14">
        <f>_xlfn.IFNA(VLOOKUP(tbl_Batsmen!$W22,Raw_data_Batsmen_2021!$A$2:$L$150,AA$1,FALSE),0)</f>
        <v>2</v>
      </c>
      <c r="AB22" s="14">
        <f>_xlfn.IFNA(VLOOKUP(tbl_Batsmen!$W22,Raw_data_Batsmen_2021!$A$2:$L$150,AB$1,FALSE),0)</f>
        <v>16</v>
      </c>
      <c r="AC22" s="14">
        <f>_xlfn.IFNA(VLOOKUP(tbl_Batsmen!$W22,Raw_data_Batsmen_2021!$A$2:$L$150,AC$1,FALSE),0)</f>
        <v>152.38</v>
      </c>
      <c r="AD22" s="14">
        <f>_xlfn.IFNA(VLOOKUP(tbl_Batsmen!$W22,Raw_data_Batsmen_2021!$A$2:$L$150,AD$1,FALSE),0)</f>
        <v>30</v>
      </c>
      <c r="AE22" s="14">
        <f>_xlfn.IFNA(VLOOKUP(tbl_Batsmen!$W22,Raw_data_Batsmen_2021!$A$2:$L$150,AE$1,FALSE),0)</f>
        <v>1</v>
      </c>
      <c r="AF22" s="14">
        <f>_xlfn.IFNA(VLOOKUP(tbl_Batsmen!$W22,Raw_data_Batsmen_2021!$A$2:$L$150,AF$1,FALSE),0)</f>
        <v>3</v>
      </c>
      <c r="AG22" s="14">
        <f>_xlfn.IFNA(VLOOKUP(tbl_Batsmen!$W22,Raw_data_Batsmen_2021!$A$2:$L$150,AG$1,FALSE),0)</f>
        <v>0</v>
      </c>
      <c r="AH22" s="14">
        <f>_xlfn.IFNA(VLOOKUP(tbl_Batsmen!$W22,Raw_data_Batsmen_2021!$A$2:$L$150,AH$1,FALSE),0)</f>
        <v>0</v>
      </c>
      <c r="AI22" s="14">
        <v>2021</v>
      </c>
      <c r="AJ22" s="14">
        <f t="shared" si="0"/>
        <v>20</v>
      </c>
    </row>
    <row r="23" spans="1:36" x14ac:dyDescent="0.25">
      <c r="A23" s="17" t="s">
        <v>99</v>
      </c>
      <c r="B23" s="14">
        <v>2</v>
      </c>
      <c r="C23" s="14">
        <v>32</v>
      </c>
      <c r="D23" s="14">
        <v>21</v>
      </c>
      <c r="E23" s="14">
        <v>2</v>
      </c>
      <c r="F23" s="14">
        <v>16</v>
      </c>
      <c r="G23" s="14">
        <v>152.38</v>
      </c>
      <c r="H23" s="14">
        <v>30</v>
      </c>
      <c r="I23" s="14">
        <v>1</v>
      </c>
      <c r="J23" s="14">
        <v>3</v>
      </c>
      <c r="K23" s="14">
        <v>0</v>
      </c>
      <c r="L23" s="14">
        <v>0</v>
      </c>
      <c r="M23" s="14">
        <v>2021</v>
      </c>
      <c r="N23" s="14">
        <f>tbl_Batsmen[[#This Row],[Innings]]-tbl_Batsmen[[#This Row],[Outs]]</f>
        <v>0</v>
      </c>
      <c r="O23" s="15">
        <f t="shared" si="1"/>
        <v>20</v>
      </c>
      <c r="W23" s="16" t="s">
        <v>28</v>
      </c>
      <c r="X23" s="14">
        <f>_xlfn.IFNA(VLOOKUP(tbl_Batsmen!$W23,Raw_data_Batsmen_2021!$A$2:$L$150,X$1,FALSE),0)</f>
        <v>1</v>
      </c>
      <c r="Y23" s="14">
        <f>_xlfn.IFNA(VLOOKUP(tbl_Batsmen!$W23,Raw_data_Batsmen_2021!$A$2:$L$150,Y$1,FALSE),0)</f>
        <v>15</v>
      </c>
      <c r="Z23" s="14">
        <f>_xlfn.IFNA(VLOOKUP(tbl_Batsmen!$W23,Raw_data_Batsmen_2021!$A$2:$L$150,Z$1,FALSE),0)</f>
        <v>11</v>
      </c>
      <c r="AA23" s="14">
        <f>_xlfn.IFNA(VLOOKUP(tbl_Batsmen!$W23,Raw_data_Batsmen_2021!$A$2:$L$150,AA$1,FALSE),0)</f>
        <v>0</v>
      </c>
      <c r="AB23" s="14">
        <f>_xlfn.IFNA(VLOOKUP(tbl_Batsmen!$W23,Raw_data_Batsmen_2021!$A$2:$L$150,AB$1,FALSE),0)</f>
        <v>0</v>
      </c>
      <c r="AC23" s="14">
        <f>_xlfn.IFNA(VLOOKUP(tbl_Batsmen!$W23,Raw_data_Batsmen_2021!$A$2:$L$150,AC$1,FALSE),0)</f>
        <v>136.36000000000001</v>
      </c>
      <c r="AD23" s="14">
        <f>_xlfn.IFNA(VLOOKUP(tbl_Batsmen!$W23,Raw_data_Batsmen_2021!$A$2:$L$150,AD$1,FALSE),0)</f>
        <v>15</v>
      </c>
      <c r="AE23" s="14">
        <f>_xlfn.IFNA(VLOOKUP(tbl_Batsmen!$W23,Raw_data_Batsmen_2021!$A$2:$L$150,AE$1,FALSE),0)</f>
        <v>2</v>
      </c>
      <c r="AF23" s="14">
        <f>_xlfn.IFNA(VLOOKUP(tbl_Batsmen!$W23,Raw_data_Batsmen_2021!$A$2:$L$150,AF$1,FALSE),0)</f>
        <v>0</v>
      </c>
      <c r="AG23" s="14">
        <f>_xlfn.IFNA(VLOOKUP(tbl_Batsmen!$W23,Raw_data_Batsmen_2021!$A$2:$L$150,AG$1,FALSE),0)</f>
        <v>0</v>
      </c>
      <c r="AH23" s="14">
        <f>_xlfn.IFNA(VLOOKUP(tbl_Batsmen!$W23,Raw_data_Batsmen_2021!$A$2:$L$150,AH$1,FALSE),0)</f>
        <v>0</v>
      </c>
      <c r="AI23" s="14">
        <v>2021</v>
      </c>
      <c r="AJ23" s="14">
        <f t="shared" si="0"/>
        <v>21</v>
      </c>
    </row>
    <row r="24" spans="1:36" x14ac:dyDescent="0.25">
      <c r="A24" s="17" t="s">
        <v>28</v>
      </c>
      <c r="B24" s="14">
        <v>1</v>
      </c>
      <c r="C24" s="14">
        <v>15</v>
      </c>
      <c r="D24" s="14">
        <v>11</v>
      </c>
      <c r="E24" s="14">
        <v>0</v>
      </c>
      <c r="F24" s="14">
        <v>0</v>
      </c>
      <c r="G24" s="14">
        <v>136.36000000000001</v>
      </c>
      <c r="H24" s="14">
        <v>15</v>
      </c>
      <c r="I24" s="14">
        <v>2</v>
      </c>
      <c r="J24" s="14">
        <v>0</v>
      </c>
      <c r="K24" s="14">
        <v>0</v>
      </c>
      <c r="L24" s="14">
        <v>0</v>
      </c>
      <c r="M24" s="14">
        <v>2021</v>
      </c>
      <c r="N24" s="14">
        <f>tbl_Batsmen[[#This Row],[Innings]]-tbl_Batsmen[[#This Row],[Outs]]</f>
        <v>1</v>
      </c>
      <c r="O24" s="15">
        <f t="shared" si="1"/>
        <v>21</v>
      </c>
      <c r="W24" s="13" t="s">
        <v>49</v>
      </c>
      <c r="X24" s="14">
        <f>_xlfn.IFNA(VLOOKUP(tbl_Batsmen!$W24,Raw_data_Batsmen_2021!$A$2:$L$150,X$1,FALSE),0)</f>
        <v>2</v>
      </c>
      <c r="Y24" s="14">
        <f>_xlfn.IFNA(VLOOKUP(tbl_Batsmen!$W24,Raw_data_Batsmen_2021!$A$2:$L$150,Y$1,FALSE),0)</f>
        <v>2</v>
      </c>
      <c r="Z24" s="14">
        <f>_xlfn.IFNA(VLOOKUP(tbl_Batsmen!$W24,Raw_data_Batsmen_2021!$A$2:$L$150,Z$1,FALSE),0)</f>
        <v>4</v>
      </c>
      <c r="AA24" s="14">
        <f>_xlfn.IFNA(VLOOKUP(tbl_Batsmen!$W24,Raw_data_Batsmen_2021!$A$2:$L$150,AA$1,FALSE),0)</f>
        <v>1</v>
      </c>
      <c r="AB24" s="14">
        <f>_xlfn.IFNA(VLOOKUP(tbl_Batsmen!$W24,Raw_data_Batsmen_2021!$A$2:$L$150,AB$1,FALSE),0)</f>
        <v>2</v>
      </c>
      <c r="AC24" s="14">
        <f>_xlfn.IFNA(VLOOKUP(tbl_Batsmen!$W24,Raw_data_Batsmen_2021!$A$2:$L$150,AC$1,FALSE),0)</f>
        <v>50</v>
      </c>
      <c r="AD24" s="14">
        <f>_xlfn.IFNA(VLOOKUP(tbl_Batsmen!$W24,Raw_data_Batsmen_2021!$A$2:$L$150,AD$1,FALSE),0)</f>
        <v>2</v>
      </c>
      <c r="AE24" s="14">
        <f>_xlfn.IFNA(VLOOKUP(tbl_Batsmen!$W24,Raw_data_Batsmen_2021!$A$2:$L$150,AE$1,FALSE),0)</f>
        <v>0</v>
      </c>
      <c r="AF24" s="14">
        <f>_xlfn.IFNA(VLOOKUP(tbl_Batsmen!$W24,Raw_data_Batsmen_2021!$A$2:$L$150,AF$1,FALSE),0)</f>
        <v>0</v>
      </c>
      <c r="AG24" s="14">
        <f>_xlfn.IFNA(VLOOKUP(tbl_Batsmen!$W24,Raw_data_Batsmen_2021!$A$2:$L$150,AG$1,FALSE),0)</f>
        <v>0</v>
      </c>
      <c r="AH24" s="14">
        <f>_xlfn.IFNA(VLOOKUP(tbl_Batsmen!$W24,Raw_data_Batsmen_2021!$A$2:$L$150,AH$1,FALSE),0)</f>
        <v>0</v>
      </c>
      <c r="AI24" s="14">
        <v>2021</v>
      </c>
      <c r="AJ24" s="14">
        <f t="shared" si="0"/>
        <v>22</v>
      </c>
    </row>
    <row r="25" spans="1:36" x14ac:dyDescent="0.25">
      <c r="A25" s="17" t="s">
        <v>49</v>
      </c>
      <c r="B25" s="14">
        <v>2</v>
      </c>
      <c r="C25" s="14">
        <v>2</v>
      </c>
      <c r="D25" s="14">
        <v>4</v>
      </c>
      <c r="E25" s="14">
        <v>1</v>
      </c>
      <c r="F25" s="14">
        <v>2</v>
      </c>
      <c r="G25" s="14">
        <v>50</v>
      </c>
      <c r="H25" s="14">
        <v>2</v>
      </c>
      <c r="I25" s="14">
        <v>0</v>
      </c>
      <c r="J25" s="14">
        <v>0</v>
      </c>
      <c r="K25" s="14">
        <v>0</v>
      </c>
      <c r="L25" s="14">
        <v>0</v>
      </c>
      <c r="M25" s="14">
        <v>2021</v>
      </c>
      <c r="N25" s="14">
        <f>tbl_Batsmen[[#This Row],[Innings]]-tbl_Batsmen[[#This Row],[Outs]]</f>
        <v>1</v>
      </c>
      <c r="O25" s="15">
        <f t="shared" si="1"/>
        <v>22</v>
      </c>
      <c r="W25" s="16" t="s">
        <v>148</v>
      </c>
      <c r="X25" s="14">
        <f>_xlfn.IFNA(VLOOKUP(tbl_Batsmen!$W25,Raw_data_Batsmen_2021!$A$2:$L$150,X$1,FALSE),0)</f>
        <v>14</v>
      </c>
      <c r="Y25" s="14">
        <f>_xlfn.IFNA(VLOOKUP(tbl_Batsmen!$W25,Raw_data_Batsmen_2021!$A$2:$L$150,Y$1,FALSE),0)</f>
        <v>411</v>
      </c>
      <c r="Z25" s="14">
        <f>_xlfn.IFNA(VLOOKUP(tbl_Batsmen!$W25,Raw_data_Batsmen_2021!$A$2:$L$150,Z$1,FALSE),0)</f>
        <v>328</v>
      </c>
      <c r="AA25" s="14">
        <f>_xlfn.IFNA(VLOOKUP(tbl_Batsmen!$W25,Raw_data_Batsmen_2021!$A$2:$L$150,AA$1,FALSE),0)</f>
        <v>13</v>
      </c>
      <c r="AB25" s="14">
        <f>_xlfn.IFNA(VLOOKUP(tbl_Batsmen!$W25,Raw_data_Batsmen_2021!$A$2:$L$150,AB$1,FALSE),0)</f>
        <v>31.62</v>
      </c>
      <c r="AC25" s="14">
        <f>_xlfn.IFNA(VLOOKUP(tbl_Batsmen!$W25,Raw_data_Batsmen_2021!$A$2:$L$150,AC$1,FALSE),0)</f>
        <v>125.3</v>
      </c>
      <c r="AD25" s="14">
        <f>_xlfn.IFNA(VLOOKUP(tbl_Batsmen!$W25,Raw_data_Batsmen_2021!$A$2:$L$150,AD$1,FALSE),0)</f>
        <v>101</v>
      </c>
      <c r="AE25" s="14">
        <f>_xlfn.IFNA(VLOOKUP(tbl_Batsmen!$W25,Raw_data_Batsmen_2021!$A$2:$L$150,AE$1,FALSE),0)</f>
        <v>44</v>
      </c>
      <c r="AF25" s="14">
        <f>_xlfn.IFNA(VLOOKUP(tbl_Batsmen!$W25,Raw_data_Batsmen_2021!$A$2:$L$150,AF$1,FALSE),0)</f>
        <v>14</v>
      </c>
      <c r="AG25" s="14">
        <f>_xlfn.IFNA(VLOOKUP(tbl_Batsmen!$W25,Raw_data_Batsmen_2021!$A$2:$L$150,AG$1,FALSE),0)</f>
        <v>1</v>
      </c>
      <c r="AH25" s="14">
        <f>_xlfn.IFNA(VLOOKUP(tbl_Batsmen!$W25,Raw_data_Batsmen_2021!$A$2:$L$150,AH$1,FALSE),0)</f>
        <v>1</v>
      </c>
      <c r="AI25" s="14">
        <v>2021</v>
      </c>
      <c r="AJ25" s="14">
        <f t="shared" si="0"/>
        <v>23</v>
      </c>
    </row>
    <row r="26" spans="1:36" x14ac:dyDescent="0.25">
      <c r="A26" s="17" t="s">
        <v>148</v>
      </c>
      <c r="B26" s="14">
        <v>14</v>
      </c>
      <c r="C26" s="14">
        <v>411</v>
      </c>
      <c r="D26" s="14">
        <v>328</v>
      </c>
      <c r="E26" s="14">
        <v>13</v>
      </c>
      <c r="F26" s="14">
        <v>31.62</v>
      </c>
      <c r="G26" s="14">
        <v>125.3</v>
      </c>
      <c r="H26" s="14">
        <v>101</v>
      </c>
      <c r="I26" s="14">
        <v>44</v>
      </c>
      <c r="J26" s="14">
        <v>14</v>
      </c>
      <c r="K26" s="14">
        <v>1</v>
      </c>
      <c r="L26" s="14">
        <v>1</v>
      </c>
      <c r="M26" s="14">
        <v>2021</v>
      </c>
      <c r="N26" s="14">
        <f>tbl_Batsmen[[#This Row],[Innings]]-tbl_Batsmen[[#This Row],[Outs]]</f>
        <v>1</v>
      </c>
      <c r="O26" s="15">
        <f t="shared" si="1"/>
        <v>23</v>
      </c>
      <c r="W26" s="13" t="s">
        <v>127</v>
      </c>
      <c r="X26" s="14">
        <f>_xlfn.IFNA(VLOOKUP(tbl_Batsmen!$W26,Raw_data_Batsmen_2021!$A$2:$L$150,X$1,FALSE),0)</f>
        <v>8</v>
      </c>
      <c r="Y26" s="14">
        <f>_xlfn.IFNA(VLOOKUP(tbl_Batsmen!$W26,Raw_data_Batsmen_2021!$A$2:$L$150,Y$1,FALSE),0)</f>
        <v>124</v>
      </c>
      <c r="Z26" s="14">
        <f>_xlfn.IFNA(VLOOKUP(tbl_Batsmen!$W26,Raw_data_Batsmen_2021!$A$2:$L$150,Z$1,FALSE),0)</f>
        <v>113</v>
      </c>
      <c r="AA26" s="14">
        <f>_xlfn.IFNA(VLOOKUP(tbl_Batsmen!$W26,Raw_data_Batsmen_2021!$A$2:$L$150,AA$1,FALSE),0)</f>
        <v>5</v>
      </c>
      <c r="AB26" s="14">
        <f>_xlfn.IFNA(VLOOKUP(tbl_Batsmen!$W26,Raw_data_Batsmen_2021!$A$2:$L$150,AB$1,FALSE),0)</f>
        <v>24.8</v>
      </c>
      <c r="AC26" s="14">
        <f>_xlfn.IFNA(VLOOKUP(tbl_Batsmen!$W26,Raw_data_Batsmen_2021!$A$2:$L$150,AC$1,FALSE),0)</f>
        <v>109.73</v>
      </c>
      <c r="AD26" s="14">
        <f>_xlfn.IFNA(VLOOKUP(tbl_Batsmen!$W26,Raw_data_Batsmen_2021!$A$2:$L$150,AD$1,FALSE),0)</f>
        <v>62</v>
      </c>
      <c r="AE26" s="14">
        <f>_xlfn.IFNA(VLOOKUP(tbl_Batsmen!$W26,Raw_data_Batsmen_2021!$A$2:$L$150,AE$1,FALSE),0)</f>
        <v>11</v>
      </c>
      <c r="AF26" s="14">
        <f>_xlfn.IFNA(VLOOKUP(tbl_Batsmen!$W26,Raw_data_Batsmen_2021!$A$2:$L$150,AF$1,FALSE),0)</f>
        <v>3</v>
      </c>
      <c r="AG26" s="14">
        <f>_xlfn.IFNA(VLOOKUP(tbl_Batsmen!$W26,Raw_data_Batsmen_2021!$A$2:$L$150,AG$1,FALSE),0)</f>
        <v>1</v>
      </c>
      <c r="AH26" s="14">
        <f>_xlfn.IFNA(VLOOKUP(tbl_Batsmen!$W26,Raw_data_Batsmen_2021!$A$2:$L$150,AH$1,FALSE),0)</f>
        <v>0</v>
      </c>
      <c r="AI26" s="14">
        <v>2021</v>
      </c>
      <c r="AJ26" s="14">
        <f t="shared" si="0"/>
        <v>24</v>
      </c>
    </row>
    <row r="27" spans="1:36" x14ac:dyDescent="0.25">
      <c r="A27" s="17" t="s">
        <v>127</v>
      </c>
      <c r="B27" s="14">
        <v>8</v>
      </c>
      <c r="C27" s="14">
        <v>124</v>
      </c>
      <c r="D27" s="14">
        <v>113</v>
      </c>
      <c r="E27" s="14">
        <v>5</v>
      </c>
      <c r="F27" s="14">
        <v>24.8</v>
      </c>
      <c r="G27" s="14">
        <v>109.73</v>
      </c>
      <c r="H27" s="14">
        <v>62</v>
      </c>
      <c r="I27" s="14">
        <v>11</v>
      </c>
      <c r="J27" s="14">
        <v>3</v>
      </c>
      <c r="K27" s="14">
        <v>1</v>
      </c>
      <c r="L27" s="14">
        <v>0</v>
      </c>
      <c r="M27" s="14">
        <v>2021</v>
      </c>
      <c r="N27" s="14">
        <f>tbl_Batsmen[[#This Row],[Innings]]-tbl_Batsmen[[#This Row],[Outs]]</f>
        <v>3</v>
      </c>
      <c r="O27" s="15">
        <f t="shared" si="1"/>
        <v>24</v>
      </c>
      <c r="W27" s="16" t="s">
        <v>168</v>
      </c>
      <c r="X27" s="14">
        <f>_xlfn.IFNA(VLOOKUP(tbl_Batsmen!$W27,Raw_data_Batsmen_2021!$A$2:$L$150,X$1,FALSE),0)</f>
        <v>8</v>
      </c>
      <c r="Y27" s="14">
        <f>_xlfn.IFNA(VLOOKUP(tbl_Batsmen!$W27,Raw_data_Batsmen_2021!$A$2:$L$150,Y$1,FALSE),0)</f>
        <v>195</v>
      </c>
      <c r="Z27" s="14">
        <f>_xlfn.IFNA(VLOOKUP(tbl_Batsmen!$W27,Raw_data_Batsmen_2021!$A$2:$L$150,Z$1,FALSE),0)</f>
        <v>181</v>
      </c>
      <c r="AA27" s="14">
        <f>_xlfn.IFNA(VLOOKUP(tbl_Batsmen!$W27,Raw_data_Batsmen_2021!$A$2:$L$150,AA$1,FALSE),0)</f>
        <v>8</v>
      </c>
      <c r="AB27" s="14">
        <f>_xlfn.IFNA(VLOOKUP(tbl_Batsmen!$W27,Raw_data_Batsmen_2021!$A$2:$L$150,AB$1,FALSE),0)</f>
        <v>24.38</v>
      </c>
      <c r="AC27" s="14">
        <f>_xlfn.IFNA(VLOOKUP(tbl_Batsmen!$W27,Raw_data_Batsmen_2021!$A$2:$L$150,AC$1,FALSE),0)</f>
        <v>107.73</v>
      </c>
      <c r="AD27" s="14">
        <f>_xlfn.IFNA(VLOOKUP(tbl_Batsmen!$W27,Raw_data_Batsmen_2021!$A$2:$L$150,AD$1,FALSE),0)</f>
        <v>57</v>
      </c>
      <c r="AE27" s="14">
        <f>_xlfn.IFNA(VLOOKUP(tbl_Batsmen!$W27,Raw_data_Batsmen_2021!$A$2:$L$150,AE$1,FALSE),0)</f>
        <v>15</v>
      </c>
      <c r="AF27" s="14">
        <f>_xlfn.IFNA(VLOOKUP(tbl_Batsmen!$W27,Raw_data_Batsmen_2021!$A$2:$L$150,AF$1,FALSE),0)</f>
        <v>6</v>
      </c>
      <c r="AG27" s="14">
        <f>_xlfn.IFNA(VLOOKUP(tbl_Batsmen!$W27,Raw_data_Batsmen_2021!$A$2:$L$150,AG$1,FALSE),0)</f>
        <v>2</v>
      </c>
      <c r="AH27" s="14">
        <f>_xlfn.IFNA(VLOOKUP(tbl_Batsmen!$W27,Raw_data_Batsmen_2021!$A$2:$L$150,AH$1,FALSE),0)</f>
        <v>0</v>
      </c>
      <c r="AI27" s="14">
        <v>2021</v>
      </c>
      <c r="AJ27" s="14">
        <f t="shared" si="0"/>
        <v>25</v>
      </c>
    </row>
    <row r="28" spans="1:36" x14ac:dyDescent="0.25">
      <c r="A28" s="17" t="s">
        <v>168</v>
      </c>
      <c r="B28" s="14">
        <v>8</v>
      </c>
      <c r="C28" s="14">
        <v>195</v>
      </c>
      <c r="D28" s="14">
        <v>181</v>
      </c>
      <c r="E28" s="14">
        <v>8</v>
      </c>
      <c r="F28" s="14">
        <v>24.38</v>
      </c>
      <c r="G28" s="14">
        <v>107.73</v>
      </c>
      <c r="H28" s="14">
        <v>57</v>
      </c>
      <c r="I28" s="14">
        <v>15</v>
      </c>
      <c r="J28" s="14">
        <v>6</v>
      </c>
      <c r="K28" s="14">
        <v>2</v>
      </c>
      <c r="L28" s="14">
        <v>0</v>
      </c>
      <c r="M28" s="14">
        <v>2021</v>
      </c>
      <c r="N28" s="14">
        <f>tbl_Batsmen[[#This Row],[Innings]]-tbl_Batsmen[[#This Row],[Outs]]</f>
        <v>0</v>
      </c>
      <c r="O28" s="15">
        <f t="shared" si="1"/>
        <v>25</v>
      </c>
      <c r="W28" s="13" t="s">
        <v>3</v>
      </c>
      <c r="X28" s="14">
        <f>_xlfn.IFNA(VLOOKUP(tbl_Batsmen!$W28,Raw_data_Batsmen_2021!$A$2:$L$150,X$1,FALSE),0)</f>
        <v>3</v>
      </c>
      <c r="Y28" s="14">
        <f>_xlfn.IFNA(VLOOKUP(tbl_Batsmen!$W28,Raw_data_Batsmen_2021!$A$2:$L$150,Y$1,FALSE),0)</f>
        <v>47</v>
      </c>
      <c r="Z28" s="14">
        <f>_xlfn.IFNA(VLOOKUP(tbl_Batsmen!$W28,Raw_data_Batsmen_2021!$A$2:$L$150,Z$1,FALSE),0)</f>
        <v>18</v>
      </c>
      <c r="AA28" s="14">
        <f>_xlfn.IFNA(VLOOKUP(tbl_Batsmen!$W28,Raw_data_Batsmen_2021!$A$2:$L$150,AA$1,FALSE),0)</f>
        <v>1</v>
      </c>
      <c r="AB28" s="14">
        <f>_xlfn.IFNA(VLOOKUP(tbl_Batsmen!$W28,Raw_data_Batsmen_2021!$A$2:$L$150,AB$1,FALSE),0)</f>
        <v>47</v>
      </c>
      <c r="AC28" s="14">
        <f>_xlfn.IFNA(VLOOKUP(tbl_Batsmen!$W28,Raw_data_Batsmen_2021!$A$2:$L$150,AC$1,FALSE),0)</f>
        <v>261.11</v>
      </c>
      <c r="AD28" s="14">
        <f>_xlfn.IFNA(VLOOKUP(tbl_Batsmen!$W28,Raw_data_Batsmen_2021!$A$2:$L$150,AD$1,FALSE),0)</f>
        <v>23</v>
      </c>
      <c r="AE28" s="14">
        <f>_xlfn.IFNA(VLOOKUP(tbl_Batsmen!$W28,Raw_data_Batsmen_2021!$A$2:$L$150,AE$1,FALSE),0)</f>
        <v>3</v>
      </c>
      <c r="AF28" s="14">
        <f>_xlfn.IFNA(VLOOKUP(tbl_Batsmen!$W28,Raw_data_Batsmen_2021!$A$2:$L$150,AF$1,FALSE),0)</f>
        <v>4</v>
      </c>
      <c r="AG28" s="14">
        <f>_xlfn.IFNA(VLOOKUP(tbl_Batsmen!$W28,Raw_data_Batsmen_2021!$A$2:$L$150,AG$1,FALSE),0)</f>
        <v>0</v>
      </c>
      <c r="AH28" s="14">
        <f>_xlfn.IFNA(VLOOKUP(tbl_Batsmen!$W28,Raw_data_Batsmen_2021!$A$2:$L$150,AH$1,FALSE),0)</f>
        <v>0</v>
      </c>
      <c r="AI28" s="14">
        <v>2021</v>
      </c>
      <c r="AJ28" s="14">
        <f t="shared" si="0"/>
        <v>26</v>
      </c>
    </row>
    <row r="29" spans="1:36" x14ac:dyDescent="0.25">
      <c r="A29" s="17" t="s">
        <v>3</v>
      </c>
      <c r="B29" s="14">
        <v>3</v>
      </c>
      <c r="C29" s="14">
        <v>47</v>
      </c>
      <c r="D29" s="14">
        <v>18</v>
      </c>
      <c r="E29" s="14">
        <v>1</v>
      </c>
      <c r="F29" s="14">
        <v>47</v>
      </c>
      <c r="G29" s="14">
        <v>261.11</v>
      </c>
      <c r="H29" s="14">
        <v>23</v>
      </c>
      <c r="I29" s="14">
        <v>3</v>
      </c>
      <c r="J29" s="14">
        <v>4</v>
      </c>
      <c r="K29" s="14">
        <v>0</v>
      </c>
      <c r="L29" s="14">
        <v>0</v>
      </c>
      <c r="M29" s="14">
        <v>2021</v>
      </c>
      <c r="N29" s="14">
        <f>tbl_Batsmen[[#This Row],[Innings]]-tbl_Batsmen[[#This Row],[Outs]]</f>
        <v>2</v>
      </c>
      <c r="O29" s="15">
        <f t="shared" si="1"/>
        <v>26</v>
      </c>
      <c r="W29" s="16" t="s">
        <v>101</v>
      </c>
      <c r="X29" s="14">
        <f>_xlfn.IFNA(VLOOKUP(tbl_Batsmen!$W29,Raw_data_Batsmen_2021!$A$2:$L$150,X$1,FALSE),0)</f>
        <v>11</v>
      </c>
      <c r="Y29" s="14">
        <f>_xlfn.IFNA(VLOOKUP(tbl_Batsmen!$W29,Raw_data_Batsmen_2021!$A$2:$L$150,Y$1,FALSE),0)</f>
        <v>160</v>
      </c>
      <c r="Z29" s="14">
        <f>_xlfn.IFNA(VLOOKUP(tbl_Batsmen!$W29,Raw_data_Batsmen_2021!$A$2:$L$150,Z$1,FALSE),0)</f>
        <v>123</v>
      </c>
      <c r="AA29" s="14">
        <f>_xlfn.IFNA(VLOOKUP(tbl_Batsmen!$W29,Raw_data_Batsmen_2021!$A$2:$L$150,AA$1,FALSE),0)</f>
        <v>10</v>
      </c>
      <c r="AB29" s="14">
        <f>_xlfn.IFNA(VLOOKUP(tbl_Batsmen!$W29,Raw_data_Batsmen_2021!$A$2:$L$150,AB$1,FALSE),0)</f>
        <v>16</v>
      </c>
      <c r="AC29" s="14">
        <f>_xlfn.IFNA(VLOOKUP(tbl_Batsmen!$W29,Raw_data_Batsmen_2021!$A$2:$L$150,AC$1,FALSE),0)</f>
        <v>130.08000000000001</v>
      </c>
      <c r="AD29" s="14">
        <f>_xlfn.IFNA(VLOOKUP(tbl_Batsmen!$W29,Raw_data_Batsmen_2021!$A$2:$L$150,AD$1,FALSE),0)</f>
        <v>64</v>
      </c>
      <c r="AE29" s="14">
        <f>_xlfn.IFNA(VLOOKUP(tbl_Batsmen!$W29,Raw_data_Batsmen_2021!$A$2:$L$150,AE$1,FALSE),0)</f>
        <v>9</v>
      </c>
      <c r="AF29" s="14">
        <f>_xlfn.IFNA(VLOOKUP(tbl_Batsmen!$W29,Raw_data_Batsmen_2021!$A$2:$L$150,AF$1,FALSE),0)</f>
        <v>9</v>
      </c>
      <c r="AG29" s="14">
        <f>_xlfn.IFNA(VLOOKUP(tbl_Batsmen!$W29,Raw_data_Batsmen_2021!$A$2:$L$150,AG$1,FALSE),0)</f>
        <v>1</v>
      </c>
      <c r="AH29" s="14">
        <f>_xlfn.IFNA(VLOOKUP(tbl_Batsmen!$W29,Raw_data_Batsmen_2021!$A$2:$L$150,AH$1,FALSE),0)</f>
        <v>0</v>
      </c>
      <c r="AI29" s="14">
        <v>2021</v>
      </c>
      <c r="AJ29" s="14">
        <f t="shared" si="0"/>
        <v>27</v>
      </c>
    </row>
    <row r="30" spans="1:36" x14ac:dyDescent="0.25">
      <c r="A30" s="17" t="s">
        <v>101</v>
      </c>
      <c r="B30" s="14">
        <v>11</v>
      </c>
      <c r="C30" s="14">
        <v>160</v>
      </c>
      <c r="D30" s="14">
        <v>123</v>
      </c>
      <c r="E30" s="14">
        <v>10</v>
      </c>
      <c r="F30" s="14">
        <v>16</v>
      </c>
      <c r="G30" s="14">
        <v>130.08000000000001</v>
      </c>
      <c r="H30" s="14">
        <v>64</v>
      </c>
      <c r="I30" s="14">
        <v>9</v>
      </c>
      <c r="J30" s="14">
        <v>9</v>
      </c>
      <c r="K30" s="14">
        <v>1</v>
      </c>
      <c r="L30" s="14">
        <v>0</v>
      </c>
      <c r="M30" s="14">
        <v>2021</v>
      </c>
      <c r="N30" s="14">
        <f>tbl_Batsmen[[#This Row],[Innings]]-tbl_Batsmen[[#This Row],[Outs]]</f>
        <v>1</v>
      </c>
      <c r="O30" s="15">
        <f t="shared" si="1"/>
        <v>27</v>
      </c>
      <c r="W30" s="13" t="s">
        <v>102</v>
      </c>
      <c r="X30" s="14">
        <f>_xlfn.IFNA(VLOOKUP(tbl_Batsmen!$W30,Raw_data_Batsmen_2021!$A$2:$L$150,X$1,FALSE),0)</f>
        <v>1</v>
      </c>
      <c r="Y30" s="14">
        <f>_xlfn.IFNA(VLOOKUP(tbl_Batsmen!$W30,Raw_data_Batsmen_2021!$A$2:$L$150,Y$1,FALSE),0)</f>
        <v>26</v>
      </c>
      <c r="Z30" s="14">
        <f>_xlfn.IFNA(VLOOKUP(tbl_Batsmen!$W30,Raw_data_Batsmen_2021!$A$2:$L$150,Z$1,FALSE),0)</f>
        <v>26</v>
      </c>
      <c r="AA30" s="14">
        <f>_xlfn.IFNA(VLOOKUP(tbl_Batsmen!$W30,Raw_data_Batsmen_2021!$A$2:$L$150,AA$1,FALSE),0)</f>
        <v>1</v>
      </c>
      <c r="AB30" s="14">
        <f>_xlfn.IFNA(VLOOKUP(tbl_Batsmen!$W30,Raw_data_Batsmen_2021!$A$2:$L$150,AB$1,FALSE),0)</f>
        <v>26</v>
      </c>
      <c r="AC30" s="14">
        <f>_xlfn.IFNA(VLOOKUP(tbl_Batsmen!$W30,Raw_data_Batsmen_2021!$A$2:$L$150,AC$1,FALSE),0)</f>
        <v>100</v>
      </c>
      <c r="AD30" s="14">
        <f>_xlfn.IFNA(VLOOKUP(tbl_Batsmen!$W30,Raw_data_Batsmen_2021!$A$2:$L$150,AD$1,FALSE),0)</f>
        <v>26</v>
      </c>
      <c r="AE30" s="14">
        <f>_xlfn.IFNA(VLOOKUP(tbl_Batsmen!$W30,Raw_data_Batsmen_2021!$A$2:$L$150,AE$1,FALSE),0)</f>
        <v>1</v>
      </c>
      <c r="AF30" s="14">
        <f>_xlfn.IFNA(VLOOKUP(tbl_Batsmen!$W30,Raw_data_Batsmen_2021!$A$2:$L$150,AF$1,FALSE),0)</f>
        <v>1</v>
      </c>
      <c r="AG30" s="14">
        <f>_xlfn.IFNA(VLOOKUP(tbl_Batsmen!$W30,Raw_data_Batsmen_2021!$A$2:$L$150,AG$1,FALSE),0)</f>
        <v>0</v>
      </c>
      <c r="AH30" s="14">
        <f>_xlfn.IFNA(VLOOKUP(tbl_Batsmen!$W30,Raw_data_Batsmen_2021!$A$2:$L$150,AH$1,FALSE),0)</f>
        <v>0</v>
      </c>
      <c r="AI30" s="14">
        <v>2021</v>
      </c>
      <c r="AJ30" s="14">
        <f t="shared" si="0"/>
        <v>28</v>
      </c>
    </row>
    <row r="31" spans="1:36" x14ac:dyDescent="0.25">
      <c r="A31" s="17" t="s">
        <v>102</v>
      </c>
      <c r="B31" s="14">
        <v>1</v>
      </c>
      <c r="C31" s="14">
        <v>26</v>
      </c>
      <c r="D31" s="14">
        <v>26</v>
      </c>
      <c r="E31" s="14">
        <v>1</v>
      </c>
      <c r="F31" s="14">
        <v>26</v>
      </c>
      <c r="G31" s="14">
        <v>100</v>
      </c>
      <c r="H31" s="14">
        <v>26</v>
      </c>
      <c r="I31" s="14">
        <v>1</v>
      </c>
      <c r="J31" s="14">
        <v>1</v>
      </c>
      <c r="K31" s="14">
        <v>0</v>
      </c>
      <c r="L31" s="14">
        <v>0</v>
      </c>
      <c r="M31" s="14">
        <v>2021</v>
      </c>
      <c r="N31" s="14">
        <f>tbl_Batsmen[[#This Row],[Innings]]-tbl_Batsmen[[#This Row],[Outs]]</f>
        <v>0</v>
      </c>
      <c r="O31" s="15">
        <f t="shared" si="1"/>
        <v>28</v>
      </c>
      <c r="W31" s="16" t="s">
        <v>4</v>
      </c>
      <c r="X31" s="14">
        <f>_xlfn.IFNA(VLOOKUP(tbl_Batsmen!$W31,Raw_data_Batsmen_2021!$A$2:$L$150,X$1,FALSE),0)</f>
        <v>1</v>
      </c>
      <c r="Y31" s="14">
        <f>_xlfn.IFNA(VLOOKUP(tbl_Batsmen!$W31,Raw_data_Batsmen_2021!$A$2:$L$150,Y$1,FALSE),0)</f>
        <v>1</v>
      </c>
      <c r="Z31" s="14">
        <f>_xlfn.IFNA(VLOOKUP(tbl_Batsmen!$W31,Raw_data_Batsmen_2021!$A$2:$L$150,Z$1,FALSE),0)</f>
        <v>1</v>
      </c>
      <c r="AA31" s="14">
        <f>_xlfn.IFNA(VLOOKUP(tbl_Batsmen!$W31,Raw_data_Batsmen_2021!$A$2:$L$150,AA$1,FALSE),0)</f>
        <v>0</v>
      </c>
      <c r="AB31" s="14">
        <f>_xlfn.IFNA(VLOOKUP(tbl_Batsmen!$W31,Raw_data_Batsmen_2021!$A$2:$L$150,AB$1,FALSE),0)</f>
        <v>0</v>
      </c>
      <c r="AC31" s="14">
        <f>_xlfn.IFNA(VLOOKUP(tbl_Batsmen!$W31,Raw_data_Batsmen_2021!$A$2:$L$150,AC$1,FALSE),0)</f>
        <v>100</v>
      </c>
      <c r="AD31" s="14">
        <f>_xlfn.IFNA(VLOOKUP(tbl_Batsmen!$W31,Raw_data_Batsmen_2021!$A$2:$L$150,AD$1,FALSE),0)</f>
        <v>1</v>
      </c>
      <c r="AE31" s="14">
        <f>_xlfn.IFNA(VLOOKUP(tbl_Batsmen!$W31,Raw_data_Batsmen_2021!$A$2:$L$150,AE$1,FALSE),0)</f>
        <v>0</v>
      </c>
      <c r="AF31" s="14">
        <f>_xlfn.IFNA(VLOOKUP(tbl_Batsmen!$W31,Raw_data_Batsmen_2021!$A$2:$L$150,AF$1,FALSE),0)</f>
        <v>0</v>
      </c>
      <c r="AG31" s="14">
        <f>_xlfn.IFNA(VLOOKUP(tbl_Batsmen!$W31,Raw_data_Batsmen_2021!$A$2:$L$150,AG$1,FALSE),0)</f>
        <v>0</v>
      </c>
      <c r="AH31" s="14">
        <f>_xlfn.IFNA(VLOOKUP(tbl_Batsmen!$W31,Raw_data_Batsmen_2021!$A$2:$L$150,AH$1,FALSE),0)</f>
        <v>0</v>
      </c>
      <c r="AI31" s="14">
        <v>2021</v>
      </c>
      <c r="AJ31" s="14">
        <f t="shared" si="0"/>
        <v>29</v>
      </c>
    </row>
    <row r="32" spans="1:36" x14ac:dyDescent="0.25">
      <c r="A32" s="17" t="s">
        <v>4</v>
      </c>
      <c r="B32" s="14">
        <v>1</v>
      </c>
      <c r="C32" s="14">
        <v>1</v>
      </c>
      <c r="D32" s="14">
        <v>1</v>
      </c>
      <c r="E32" s="14">
        <v>0</v>
      </c>
      <c r="F32" s="14">
        <v>0</v>
      </c>
      <c r="G32" s="14">
        <v>100</v>
      </c>
      <c r="H32" s="14">
        <v>1</v>
      </c>
      <c r="I32" s="14">
        <v>0</v>
      </c>
      <c r="J32" s="14">
        <v>0</v>
      </c>
      <c r="K32" s="14">
        <v>0</v>
      </c>
      <c r="L32" s="14">
        <v>0</v>
      </c>
      <c r="M32" s="14">
        <v>2021</v>
      </c>
      <c r="N32" s="14">
        <f>tbl_Batsmen[[#This Row],[Innings]]-tbl_Batsmen[[#This Row],[Outs]]</f>
        <v>1</v>
      </c>
      <c r="O32" s="15">
        <f t="shared" si="1"/>
        <v>29</v>
      </c>
      <c r="W32" s="13" t="s">
        <v>192</v>
      </c>
      <c r="X32" s="14">
        <f>_xlfn.IFNA(VLOOKUP(tbl_Batsmen!$W32,Raw_data_Batsmen_2021!$A$2:$L$150,X$1,FALSE),0)</f>
        <v>2</v>
      </c>
      <c r="Y32" s="14">
        <f>_xlfn.IFNA(VLOOKUP(tbl_Batsmen!$W32,Raw_data_Batsmen_2021!$A$2:$L$150,Y$1,FALSE),0)</f>
        <v>6</v>
      </c>
      <c r="Z32" s="14">
        <f>_xlfn.IFNA(VLOOKUP(tbl_Batsmen!$W32,Raw_data_Batsmen_2021!$A$2:$L$150,Z$1,FALSE),0)</f>
        <v>6</v>
      </c>
      <c r="AA32" s="14">
        <f>_xlfn.IFNA(VLOOKUP(tbl_Batsmen!$W32,Raw_data_Batsmen_2021!$A$2:$L$150,AA$1,FALSE),0)</f>
        <v>1</v>
      </c>
      <c r="AB32" s="14">
        <f>_xlfn.IFNA(VLOOKUP(tbl_Batsmen!$W32,Raw_data_Batsmen_2021!$A$2:$L$150,AB$1,FALSE),0)</f>
        <v>6</v>
      </c>
      <c r="AC32" s="14">
        <f>_xlfn.IFNA(VLOOKUP(tbl_Batsmen!$W32,Raw_data_Batsmen_2021!$A$2:$L$150,AC$1,FALSE),0)</f>
        <v>100</v>
      </c>
      <c r="AD32" s="14">
        <f>_xlfn.IFNA(VLOOKUP(tbl_Batsmen!$W32,Raw_data_Batsmen_2021!$A$2:$L$150,AD$1,FALSE),0)</f>
        <v>3</v>
      </c>
      <c r="AE32" s="14">
        <f>_xlfn.IFNA(VLOOKUP(tbl_Batsmen!$W32,Raw_data_Batsmen_2021!$A$2:$L$150,AE$1,FALSE),0)</f>
        <v>0</v>
      </c>
      <c r="AF32" s="14">
        <f>_xlfn.IFNA(VLOOKUP(tbl_Batsmen!$W32,Raw_data_Batsmen_2021!$A$2:$L$150,AF$1,FALSE),0)</f>
        <v>0</v>
      </c>
      <c r="AG32" s="14">
        <f>_xlfn.IFNA(VLOOKUP(tbl_Batsmen!$W32,Raw_data_Batsmen_2021!$A$2:$L$150,AG$1,FALSE),0)</f>
        <v>0</v>
      </c>
      <c r="AH32" s="14">
        <f>_xlfn.IFNA(VLOOKUP(tbl_Batsmen!$W32,Raw_data_Batsmen_2021!$A$2:$L$150,AH$1,FALSE),0)</f>
        <v>0</v>
      </c>
      <c r="AI32" s="14">
        <v>2021</v>
      </c>
      <c r="AJ32" s="14">
        <f t="shared" si="0"/>
        <v>30</v>
      </c>
    </row>
    <row r="33" spans="1:36" x14ac:dyDescent="0.25">
      <c r="A33" s="17" t="s">
        <v>192</v>
      </c>
      <c r="B33" s="14">
        <v>2</v>
      </c>
      <c r="C33" s="14">
        <v>6</v>
      </c>
      <c r="D33" s="14">
        <v>6</v>
      </c>
      <c r="E33" s="14">
        <v>1</v>
      </c>
      <c r="F33" s="14">
        <v>6</v>
      </c>
      <c r="G33" s="14">
        <v>100</v>
      </c>
      <c r="H33" s="14">
        <v>3</v>
      </c>
      <c r="I33" s="14">
        <v>0</v>
      </c>
      <c r="J33" s="14">
        <v>0</v>
      </c>
      <c r="K33" s="14">
        <v>0</v>
      </c>
      <c r="L33" s="14">
        <v>0</v>
      </c>
      <c r="M33" s="14">
        <v>2021</v>
      </c>
      <c r="N33" s="14">
        <f>tbl_Batsmen[[#This Row],[Innings]]-tbl_Batsmen[[#This Row],[Outs]]</f>
        <v>1</v>
      </c>
      <c r="O33" s="15">
        <f t="shared" si="1"/>
        <v>30</v>
      </c>
      <c r="W33" s="16" t="s">
        <v>149</v>
      </c>
      <c r="X33" s="14">
        <f>_xlfn.IFNA(VLOOKUP(tbl_Batsmen!$W33,Raw_data_Batsmen_2021!$A$2:$L$150,X$1,FALSE),0)</f>
        <v>7</v>
      </c>
      <c r="Y33" s="14">
        <f>_xlfn.IFNA(VLOOKUP(tbl_Batsmen!$W33,Raw_data_Batsmen_2021!$A$2:$L$150,Y$1,FALSE),0)</f>
        <v>14</v>
      </c>
      <c r="Z33" s="14">
        <f>_xlfn.IFNA(VLOOKUP(tbl_Batsmen!$W33,Raw_data_Batsmen_2021!$A$2:$L$150,Z$1,FALSE),0)</f>
        <v>24</v>
      </c>
      <c r="AA33" s="14">
        <f>_xlfn.IFNA(VLOOKUP(tbl_Batsmen!$W33,Raw_data_Batsmen_2021!$A$2:$L$150,AA$1,FALSE),0)</f>
        <v>6</v>
      </c>
      <c r="AB33" s="14">
        <f>_xlfn.IFNA(VLOOKUP(tbl_Batsmen!$W33,Raw_data_Batsmen_2021!$A$2:$L$150,AB$1,FALSE),0)</f>
        <v>2.33</v>
      </c>
      <c r="AC33" s="14">
        <f>_xlfn.IFNA(VLOOKUP(tbl_Batsmen!$W33,Raw_data_Batsmen_2021!$A$2:$L$150,AC$1,FALSE),0)</f>
        <v>58.33</v>
      </c>
      <c r="AD33" s="14">
        <f>_xlfn.IFNA(VLOOKUP(tbl_Batsmen!$W33,Raw_data_Batsmen_2021!$A$2:$L$150,AD$1,FALSE),0)</f>
        <v>9</v>
      </c>
      <c r="AE33" s="14">
        <f>_xlfn.IFNA(VLOOKUP(tbl_Batsmen!$W33,Raw_data_Batsmen_2021!$A$2:$L$150,AE$1,FALSE),0)</f>
        <v>1</v>
      </c>
      <c r="AF33" s="14">
        <f>_xlfn.IFNA(VLOOKUP(tbl_Batsmen!$W33,Raw_data_Batsmen_2021!$A$2:$L$150,AF$1,FALSE),0)</f>
        <v>0</v>
      </c>
      <c r="AG33" s="14">
        <f>_xlfn.IFNA(VLOOKUP(tbl_Batsmen!$W33,Raw_data_Batsmen_2021!$A$2:$L$150,AG$1,FALSE),0)</f>
        <v>0</v>
      </c>
      <c r="AH33" s="14">
        <f>_xlfn.IFNA(VLOOKUP(tbl_Batsmen!$W33,Raw_data_Batsmen_2021!$A$2:$L$150,AH$1,FALSE),0)</f>
        <v>0</v>
      </c>
      <c r="AI33" s="14">
        <v>2021</v>
      </c>
      <c r="AJ33" s="14">
        <f t="shared" si="0"/>
        <v>31</v>
      </c>
    </row>
    <row r="34" spans="1:36" x14ac:dyDescent="0.25">
      <c r="A34" s="17" t="s">
        <v>149</v>
      </c>
      <c r="B34" s="14">
        <v>7</v>
      </c>
      <c r="C34" s="14">
        <v>14</v>
      </c>
      <c r="D34" s="14">
        <v>24</v>
      </c>
      <c r="E34" s="14">
        <v>6</v>
      </c>
      <c r="F34" s="14">
        <v>2.33</v>
      </c>
      <c r="G34" s="14">
        <v>58.33</v>
      </c>
      <c r="H34" s="14">
        <v>9</v>
      </c>
      <c r="I34" s="14">
        <v>1</v>
      </c>
      <c r="J34" s="14">
        <v>0</v>
      </c>
      <c r="K34" s="14">
        <v>0</v>
      </c>
      <c r="L34" s="14">
        <v>0</v>
      </c>
      <c r="M34" s="14">
        <v>2021</v>
      </c>
      <c r="N34" s="14">
        <f>tbl_Batsmen[[#This Row],[Innings]]-tbl_Batsmen[[#This Row],[Outs]]</f>
        <v>1</v>
      </c>
      <c r="O34" s="15">
        <f t="shared" si="1"/>
        <v>31</v>
      </c>
      <c r="W34" s="13" t="s">
        <v>128</v>
      </c>
      <c r="X34" s="14">
        <f>_xlfn.IFNA(VLOOKUP(tbl_Batsmen!$W34,Raw_data_Batsmen_2021!$A$2:$L$150,X$1,FALSE),0)</f>
        <v>5</v>
      </c>
      <c r="Y34" s="14">
        <f>_xlfn.IFNA(VLOOKUP(tbl_Batsmen!$W34,Raw_data_Batsmen_2021!$A$2:$L$150,Y$1,FALSE),0)</f>
        <v>151</v>
      </c>
      <c r="Z34" s="14">
        <f>_xlfn.IFNA(VLOOKUP(tbl_Batsmen!$W34,Raw_data_Batsmen_2021!$A$2:$L$150,Z$1,FALSE),0)</f>
        <v>93</v>
      </c>
      <c r="AA34" s="14">
        <f>_xlfn.IFNA(VLOOKUP(tbl_Batsmen!$W34,Raw_data_Batsmen_2021!$A$2:$L$150,AA$1,FALSE),0)</f>
        <v>5</v>
      </c>
      <c r="AB34" s="14">
        <f>_xlfn.IFNA(VLOOKUP(tbl_Batsmen!$W34,Raw_data_Batsmen_2021!$A$2:$L$150,AB$1,FALSE),0)</f>
        <v>30.2</v>
      </c>
      <c r="AC34" s="14">
        <f>_xlfn.IFNA(VLOOKUP(tbl_Batsmen!$W34,Raw_data_Batsmen_2021!$A$2:$L$150,AC$1,FALSE),0)</f>
        <v>162.37</v>
      </c>
      <c r="AD34" s="14">
        <f>_xlfn.IFNA(VLOOKUP(tbl_Batsmen!$W34,Raw_data_Batsmen_2021!$A$2:$L$150,AD$1,FALSE),0)</f>
        <v>58</v>
      </c>
      <c r="AE34" s="14">
        <f>_xlfn.IFNA(VLOOKUP(tbl_Batsmen!$W34,Raw_data_Batsmen_2021!$A$2:$L$150,AE$1,FALSE),0)</f>
        <v>18</v>
      </c>
      <c r="AF34" s="14">
        <f>_xlfn.IFNA(VLOOKUP(tbl_Batsmen!$W34,Raw_data_Batsmen_2021!$A$2:$L$150,AF$1,FALSE),0)</f>
        <v>7</v>
      </c>
      <c r="AG34" s="14">
        <f>_xlfn.IFNA(VLOOKUP(tbl_Batsmen!$W34,Raw_data_Batsmen_2021!$A$2:$L$150,AG$1,FALSE),0)</f>
        <v>1</v>
      </c>
      <c r="AH34" s="14">
        <f>_xlfn.IFNA(VLOOKUP(tbl_Batsmen!$W34,Raw_data_Batsmen_2021!$A$2:$L$150,AH$1,FALSE),0)</f>
        <v>0</v>
      </c>
      <c r="AI34" s="14">
        <v>2021</v>
      </c>
      <c r="AJ34" s="14">
        <f t="shared" si="0"/>
        <v>32</v>
      </c>
    </row>
    <row r="35" spans="1:36" x14ac:dyDescent="0.25">
      <c r="A35" s="17" t="s">
        <v>128</v>
      </c>
      <c r="B35" s="14">
        <v>5</v>
      </c>
      <c r="C35" s="14">
        <v>151</v>
      </c>
      <c r="D35" s="14">
        <v>93</v>
      </c>
      <c r="E35" s="14">
        <v>5</v>
      </c>
      <c r="F35" s="14">
        <v>30.2</v>
      </c>
      <c r="G35" s="14">
        <v>162.37</v>
      </c>
      <c r="H35" s="14">
        <v>58</v>
      </c>
      <c r="I35" s="14">
        <v>18</v>
      </c>
      <c r="J35" s="14">
        <v>7</v>
      </c>
      <c r="K35" s="14">
        <v>1</v>
      </c>
      <c r="L35" s="14">
        <v>0</v>
      </c>
      <c r="M35" s="14">
        <v>2021</v>
      </c>
      <c r="N35" s="14">
        <f>tbl_Batsmen[[#This Row],[Innings]]-tbl_Batsmen[[#This Row],[Outs]]</f>
        <v>0</v>
      </c>
      <c r="O35" s="15">
        <f t="shared" si="1"/>
        <v>32</v>
      </c>
      <c r="W35" s="16" t="s">
        <v>50</v>
      </c>
      <c r="X35" s="14">
        <f>_xlfn.IFNA(VLOOKUP(tbl_Batsmen!$W35,Raw_data_Batsmen_2021!$A$2:$L$150,X$1,FALSE),0)</f>
        <v>15</v>
      </c>
      <c r="Y35" s="14">
        <f>_xlfn.IFNA(VLOOKUP(tbl_Batsmen!$W35,Raw_data_Batsmen_2021!$A$2:$L$150,Y$1,FALSE),0)</f>
        <v>133</v>
      </c>
      <c r="Z35" s="14">
        <f>_xlfn.IFNA(VLOOKUP(tbl_Batsmen!$W35,Raw_data_Batsmen_2021!$A$2:$L$150,Z$1,FALSE),0)</f>
        <v>139</v>
      </c>
      <c r="AA35" s="14">
        <f>_xlfn.IFNA(VLOOKUP(tbl_Batsmen!$W35,Raw_data_Batsmen_2021!$A$2:$L$150,AA$1,FALSE),0)</f>
        <v>12</v>
      </c>
      <c r="AB35" s="14">
        <f>_xlfn.IFNA(VLOOKUP(tbl_Batsmen!$W35,Raw_data_Batsmen_2021!$A$2:$L$150,AB$1,FALSE),0)</f>
        <v>11.08</v>
      </c>
      <c r="AC35" s="14">
        <f>_xlfn.IFNA(VLOOKUP(tbl_Batsmen!$W35,Raw_data_Batsmen_2021!$A$2:$L$150,AC$1,FALSE),0)</f>
        <v>95.68</v>
      </c>
      <c r="AD35" s="14">
        <f>_xlfn.IFNA(VLOOKUP(tbl_Batsmen!$W35,Raw_data_Batsmen_2021!$A$2:$L$150,AD$1,FALSE),0)</f>
        <v>47</v>
      </c>
      <c r="AE35" s="14">
        <f>_xlfn.IFNA(VLOOKUP(tbl_Batsmen!$W35,Raw_data_Batsmen_2021!$A$2:$L$150,AE$1,FALSE),0)</f>
        <v>8</v>
      </c>
      <c r="AF35" s="14">
        <f>_xlfn.IFNA(VLOOKUP(tbl_Batsmen!$W35,Raw_data_Batsmen_2021!$A$2:$L$150,AF$1,FALSE),0)</f>
        <v>6</v>
      </c>
      <c r="AG35" s="14">
        <f>_xlfn.IFNA(VLOOKUP(tbl_Batsmen!$W35,Raw_data_Batsmen_2021!$A$2:$L$150,AG$1,FALSE),0)</f>
        <v>0</v>
      </c>
      <c r="AH35" s="14">
        <f>_xlfn.IFNA(VLOOKUP(tbl_Batsmen!$W35,Raw_data_Batsmen_2021!$A$2:$L$150,AH$1,FALSE),0)</f>
        <v>0</v>
      </c>
      <c r="AI35" s="14">
        <v>2021</v>
      </c>
      <c r="AJ35" s="14">
        <f t="shared" si="0"/>
        <v>33</v>
      </c>
    </row>
    <row r="36" spans="1:36" x14ac:dyDescent="0.25">
      <c r="A36" s="17" t="s">
        <v>50</v>
      </c>
      <c r="B36" s="14">
        <v>15</v>
      </c>
      <c r="C36" s="14">
        <v>133</v>
      </c>
      <c r="D36" s="14">
        <v>139</v>
      </c>
      <c r="E36" s="14">
        <v>12</v>
      </c>
      <c r="F36" s="14">
        <v>11.08</v>
      </c>
      <c r="G36" s="14">
        <v>95.68</v>
      </c>
      <c r="H36" s="14">
        <v>47</v>
      </c>
      <c r="I36" s="14">
        <v>8</v>
      </c>
      <c r="J36" s="14">
        <v>6</v>
      </c>
      <c r="K36" s="14">
        <v>0</v>
      </c>
      <c r="L36" s="14">
        <v>0</v>
      </c>
      <c r="M36" s="14">
        <v>2021</v>
      </c>
      <c r="N36" s="14">
        <f>tbl_Batsmen[[#This Row],[Innings]]-tbl_Batsmen[[#This Row],[Outs]]</f>
        <v>3</v>
      </c>
      <c r="O36" s="15">
        <f t="shared" si="1"/>
        <v>33</v>
      </c>
      <c r="W36" s="13" t="s">
        <v>5</v>
      </c>
      <c r="X36" s="14">
        <f>_xlfn.IFNA(VLOOKUP(tbl_Batsmen!$W36,Raw_data_Batsmen_2021!$A$2:$L$150,X$1,FALSE),0)</f>
        <v>16</v>
      </c>
      <c r="Y36" s="14">
        <f>_xlfn.IFNA(VLOOKUP(tbl_Batsmen!$W36,Raw_data_Batsmen_2021!$A$2:$L$150,Y$1,FALSE),0)</f>
        <v>634</v>
      </c>
      <c r="Z36" s="14">
        <f>_xlfn.IFNA(VLOOKUP(tbl_Batsmen!$W36,Raw_data_Batsmen_2021!$A$2:$L$150,Z$1,FALSE),0)</f>
        <v>458</v>
      </c>
      <c r="AA36" s="14">
        <f>_xlfn.IFNA(VLOOKUP(tbl_Batsmen!$W36,Raw_data_Batsmen_2021!$A$2:$L$150,AA$1,FALSE),0)</f>
        <v>14</v>
      </c>
      <c r="AB36" s="14">
        <f>_xlfn.IFNA(VLOOKUP(tbl_Batsmen!$W36,Raw_data_Batsmen_2021!$A$2:$L$150,AB$1,FALSE),0)</f>
        <v>45.29</v>
      </c>
      <c r="AC36" s="14">
        <f>_xlfn.IFNA(VLOOKUP(tbl_Batsmen!$W36,Raw_data_Batsmen_2021!$A$2:$L$150,AC$1,FALSE),0)</f>
        <v>138.43</v>
      </c>
      <c r="AD36" s="14">
        <f>_xlfn.IFNA(VLOOKUP(tbl_Batsmen!$W36,Raw_data_Batsmen_2021!$A$2:$L$150,AD$1,FALSE),0)</f>
        <v>95</v>
      </c>
      <c r="AE36" s="14">
        <f>_xlfn.IFNA(VLOOKUP(tbl_Batsmen!$W36,Raw_data_Batsmen_2021!$A$2:$L$150,AE$1,FALSE),0)</f>
        <v>61</v>
      </c>
      <c r="AF36" s="14">
        <f>_xlfn.IFNA(VLOOKUP(tbl_Batsmen!$W36,Raw_data_Batsmen_2021!$A$2:$L$150,AF$1,FALSE),0)</f>
        <v>23</v>
      </c>
      <c r="AG36" s="14">
        <f>_xlfn.IFNA(VLOOKUP(tbl_Batsmen!$W36,Raw_data_Batsmen_2021!$A$2:$L$150,AG$1,FALSE),0)</f>
        <v>6</v>
      </c>
      <c r="AH36" s="14">
        <f>_xlfn.IFNA(VLOOKUP(tbl_Batsmen!$W36,Raw_data_Batsmen_2021!$A$2:$L$150,AH$1,FALSE),0)</f>
        <v>0</v>
      </c>
      <c r="AI36" s="14">
        <v>2021</v>
      </c>
      <c r="AJ36" s="14">
        <f t="shared" si="0"/>
        <v>34</v>
      </c>
    </row>
    <row r="37" spans="1:36" x14ac:dyDescent="0.25">
      <c r="A37" s="17" t="s">
        <v>5</v>
      </c>
      <c r="B37" s="14">
        <v>16</v>
      </c>
      <c r="C37" s="14">
        <v>634</v>
      </c>
      <c r="D37" s="14">
        <v>458</v>
      </c>
      <c r="E37" s="14">
        <v>14</v>
      </c>
      <c r="F37" s="14">
        <v>45.29</v>
      </c>
      <c r="G37" s="14">
        <v>138.43</v>
      </c>
      <c r="H37" s="14">
        <v>95</v>
      </c>
      <c r="I37" s="14">
        <v>61</v>
      </c>
      <c r="J37" s="14">
        <v>23</v>
      </c>
      <c r="K37" s="14">
        <v>6</v>
      </c>
      <c r="L37" s="14">
        <v>0</v>
      </c>
      <c r="M37" s="14">
        <v>2021</v>
      </c>
      <c r="N37" s="14">
        <f>tbl_Batsmen[[#This Row],[Innings]]-tbl_Batsmen[[#This Row],[Outs]]</f>
        <v>2</v>
      </c>
      <c r="O37" s="15">
        <f t="shared" si="1"/>
        <v>34</v>
      </c>
      <c r="W37" s="16" t="s">
        <v>103</v>
      </c>
      <c r="X37" s="14">
        <f>_xlfn.IFNA(VLOOKUP(tbl_Batsmen!$W37,Raw_data_Batsmen_2021!$A$2:$L$150,X$1,FALSE),0)</f>
        <v>2</v>
      </c>
      <c r="Y37" s="14">
        <f>_xlfn.IFNA(VLOOKUP(tbl_Batsmen!$W37,Raw_data_Batsmen_2021!$A$2:$L$150,Y$1,FALSE),0)</f>
        <v>6</v>
      </c>
      <c r="Z37" s="14">
        <f>_xlfn.IFNA(VLOOKUP(tbl_Batsmen!$W37,Raw_data_Batsmen_2021!$A$2:$L$150,Z$1,FALSE),0)</f>
        <v>12</v>
      </c>
      <c r="AA37" s="14">
        <f>_xlfn.IFNA(VLOOKUP(tbl_Batsmen!$W37,Raw_data_Batsmen_2021!$A$2:$L$150,AA$1,FALSE),0)</f>
        <v>1</v>
      </c>
      <c r="AB37" s="14">
        <f>_xlfn.IFNA(VLOOKUP(tbl_Batsmen!$W37,Raw_data_Batsmen_2021!$A$2:$L$150,AB$1,FALSE),0)</f>
        <v>6</v>
      </c>
      <c r="AC37" s="14">
        <f>_xlfn.IFNA(VLOOKUP(tbl_Batsmen!$W37,Raw_data_Batsmen_2021!$A$2:$L$150,AC$1,FALSE),0)</f>
        <v>50</v>
      </c>
      <c r="AD37" s="14">
        <f>_xlfn.IFNA(VLOOKUP(tbl_Batsmen!$W37,Raw_data_Batsmen_2021!$A$2:$L$150,AD$1,FALSE),0)</f>
        <v>6</v>
      </c>
      <c r="AE37" s="14">
        <f>_xlfn.IFNA(VLOOKUP(tbl_Batsmen!$W37,Raw_data_Batsmen_2021!$A$2:$L$150,AE$1,FALSE),0)</f>
        <v>0</v>
      </c>
      <c r="AF37" s="14">
        <f>_xlfn.IFNA(VLOOKUP(tbl_Batsmen!$W37,Raw_data_Batsmen_2021!$A$2:$L$150,AF$1,FALSE),0)</f>
        <v>0</v>
      </c>
      <c r="AG37" s="14">
        <f>_xlfn.IFNA(VLOOKUP(tbl_Batsmen!$W37,Raw_data_Batsmen_2021!$A$2:$L$150,AG$1,FALSE),0)</f>
        <v>0</v>
      </c>
      <c r="AH37" s="14">
        <f>_xlfn.IFNA(VLOOKUP(tbl_Batsmen!$W37,Raw_data_Batsmen_2021!$A$2:$L$150,AH$1,FALSE),0)</f>
        <v>0</v>
      </c>
      <c r="AI37" s="14">
        <v>2021</v>
      </c>
      <c r="AJ37" s="14">
        <f t="shared" si="0"/>
        <v>35</v>
      </c>
    </row>
    <row r="38" spans="1:36" x14ac:dyDescent="0.25">
      <c r="A38" s="17" t="s">
        <v>103</v>
      </c>
      <c r="B38" s="14">
        <v>2</v>
      </c>
      <c r="C38" s="14">
        <v>6</v>
      </c>
      <c r="D38" s="14">
        <v>12</v>
      </c>
      <c r="E38" s="14">
        <v>1</v>
      </c>
      <c r="F38" s="14">
        <v>6</v>
      </c>
      <c r="G38" s="14">
        <v>50</v>
      </c>
      <c r="H38" s="14">
        <v>6</v>
      </c>
      <c r="I38" s="14">
        <v>0</v>
      </c>
      <c r="J38" s="14">
        <v>0</v>
      </c>
      <c r="K38" s="14">
        <v>0</v>
      </c>
      <c r="L38" s="14">
        <v>0</v>
      </c>
      <c r="M38" s="14">
        <v>2021</v>
      </c>
      <c r="N38" s="14">
        <f>tbl_Batsmen[[#This Row],[Innings]]-tbl_Batsmen[[#This Row],[Outs]]</f>
        <v>1</v>
      </c>
      <c r="O38" s="15">
        <f t="shared" si="1"/>
        <v>35</v>
      </c>
      <c r="W38" s="13" t="s">
        <v>193</v>
      </c>
      <c r="X38" s="14">
        <f>_xlfn.IFNA(VLOOKUP(tbl_Batsmen!$W38,Raw_data_Batsmen_2021!$A$2:$L$150,X$1,FALSE),0)</f>
        <v>3</v>
      </c>
      <c r="Y38" s="14">
        <f>_xlfn.IFNA(VLOOKUP(tbl_Batsmen!$W38,Raw_data_Batsmen_2021!$A$2:$L$150,Y$1,FALSE),0)</f>
        <v>26</v>
      </c>
      <c r="Z38" s="14">
        <f>_xlfn.IFNA(VLOOKUP(tbl_Batsmen!$W38,Raw_data_Batsmen_2021!$A$2:$L$150,Z$1,FALSE),0)</f>
        <v>33</v>
      </c>
      <c r="AA38" s="14">
        <f>_xlfn.IFNA(VLOOKUP(tbl_Batsmen!$W38,Raw_data_Batsmen_2021!$A$2:$L$150,AA$1,FALSE),0)</f>
        <v>2</v>
      </c>
      <c r="AB38" s="14">
        <f>_xlfn.IFNA(VLOOKUP(tbl_Batsmen!$W38,Raw_data_Batsmen_2021!$A$2:$L$150,AB$1,FALSE),0)</f>
        <v>13</v>
      </c>
      <c r="AC38" s="14">
        <f>_xlfn.IFNA(VLOOKUP(tbl_Batsmen!$W38,Raw_data_Batsmen_2021!$A$2:$L$150,AC$1,FALSE),0)</f>
        <v>78.790000000000006</v>
      </c>
      <c r="AD38" s="14">
        <f>_xlfn.IFNA(VLOOKUP(tbl_Batsmen!$W38,Raw_data_Batsmen_2021!$A$2:$L$150,AD$1,FALSE),0)</f>
        <v>14</v>
      </c>
      <c r="AE38" s="14">
        <f>_xlfn.IFNA(VLOOKUP(tbl_Batsmen!$W38,Raw_data_Batsmen_2021!$A$2:$L$150,AE$1,FALSE),0)</f>
        <v>1</v>
      </c>
      <c r="AF38" s="14">
        <f>_xlfn.IFNA(VLOOKUP(tbl_Batsmen!$W38,Raw_data_Batsmen_2021!$A$2:$L$150,AF$1,FALSE),0)</f>
        <v>2</v>
      </c>
      <c r="AG38" s="14">
        <f>_xlfn.IFNA(VLOOKUP(tbl_Batsmen!$W38,Raw_data_Batsmen_2021!$A$2:$L$150,AG$1,FALSE),0)</f>
        <v>0</v>
      </c>
      <c r="AH38" s="14">
        <f>_xlfn.IFNA(VLOOKUP(tbl_Batsmen!$W38,Raw_data_Batsmen_2021!$A$2:$L$150,AH$1,FALSE),0)</f>
        <v>0</v>
      </c>
      <c r="AI38" s="14">
        <v>2021</v>
      </c>
      <c r="AJ38" s="14">
        <f t="shared" si="0"/>
        <v>36</v>
      </c>
    </row>
    <row r="39" spans="1:36" x14ac:dyDescent="0.25">
      <c r="A39" s="17" t="s">
        <v>193</v>
      </c>
      <c r="B39" s="14">
        <v>3</v>
      </c>
      <c r="C39" s="14">
        <v>26</v>
      </c>
      <c r="D39" s="14">
        <v>33</v>
      </c>
      <c r="E39" s="14">
        <v>2</v>
      </c>
      <c r="F39" s="14">
        <v>13</v>
      </c>
      <c r="G39" s="14">
        <v>78.790000000000006</v>
      </c>
      <c r="H39" s="14">
        <v>14</v>
      </c>
      <c r="I39" s="14">
        <v>1</v>
      </c>
      <c r="J39" s="14">
        <v>2</v>
      </c>
      <c r="K39" s="14">
        <v>0</v>
      </c>
      <c r="L39" s="14">
        <v>0</v>
      </c>
      <c r="M39" s="14">
        <v>2021</v>
      </c>
      <c r="N39" s="14">
        <f>tbl_Batsmen[[#This Row],[Innings]]-tbl_Batsmen[[#This Row],[Outs]]</f>
        <v>1</v>
      </c>
      <c r="O39" s="15">
        <f t="shared" si="1"/>
        <v>36</v>
      </c>
      <c r="W39" s="16" t="s">
        <v>194</v>
      </c>
      <c r="X39" s="14">
        <f>_xlfn.IFNA(VLOOKUP(tbl_Batsmen!$W39,Raw_data_Batsmen_2021!$A$2:$L$150,X$1,FALSE),0)</f>
        <v>2</v>
      </c>
      <c r="Y39" s="14">
        <f>_xlfn.IFNA(VLOOKUP(tbl_Batsmen!$W39,Raw_data_Batsmen_2021!$A$2:$L$150,Y$1,FALSE),0)</f>
        <v>2</v>
      </c>
      <c r="Z39" s="14">
        <f>_xlfn.IFNA(VLOOKUP(tbl_Batsmen!$W39,Raw_data_Batsmen_2021!$A$2:$L$150,Z$1,FALSE),0)</f>
        <v>4</v>
      </c>
      <c r="AA39" s="14">
        <f>_xlfn.IFNA(VLOOKUP(tbl_Batsmen!$W39,Raw_data_Batsmen_2021!$A$2:$L$150,AA$1,FALSE),0)</f>
        <v>1</v>
      </c>
      <c r="AB39" s="14">
        <f>_xlfn.IFNA(VLOOKUP(tbl_Batsmen!$W39,Raw_data_Batsmen_2021!$A$2:$L$150,AB$1,FALSE),0)</f>
        <v>2</v>
      </c>
      <c r="AC39" s="14">
        <f>_xlfn.IFNA(VLOOKUP(tbl_Batsmen!$W39,Raw_data_Batsmen_2021!$A$2:$L$150,AC$1,FALSE),0)</f>
        <v>50</v>
      </c>
      <c r="AD39" s="14">
        <f>_xlfn.IFNA(VLOOKUP(tbl_Batsmen!$W39,Raw_data_Batsmen_2021!$A$2:$L$150,AD$1,FALSE),0)</f>
        <v>2</v>
      </c>
      <c r="AE39" s="14">
        <f>_xlfn.IFNA(VLOOKUP(tbl_Batsmen!$W39,Raw_data_Batsmen_2021!$A$2:$L$150,AE$1,FALSE),0)</f>
        <v>0</v>
      </c>
      <c r="AF39" s="14">
        <f>_xlfn.IFNA(VLOOKUP(tbl_Batsmen!$W39,Raw_data_Batsmen_2021!$A$2:$L$150,AF$1,FALSE),0)</f>
        <v>0</v>
      </c>
      <c r="AG39" s="14">
        <f>_xlfn.IFNA(VLOOKUP(tbl_Batsmen!$W39,Raw_data_Batsmen_2021!$A$2:$L$150,AG$1,FALSE),0)</f>
        <v>0</v>
      </c>
      <c r="AH39" s="14">
        <f>_xlfn.IFNA(VLOOKUP(tbl_Batsmen!$W39,Raw_data_Batsmen_2021!$A$2:$L$150,AH$1,FALSE),0)</f>
        <v>0</v>
      </c>
      <c r="AI39" s="14">
        <v>2021</v>
      </c>
      <c r="AJ39" s="14">
        <f t="shared" si="0"/>
        <v>37</v>
      </c>
    </row>
    <row r="40" spans="1:36" x14ac:dyDescent="0.25">
      <c r="A40" s="17" t="s">
        <v>194</v>
      </c>
      <c r="B40" s="14">
        <v>2</v>
      </c>
      <c r="C40" s="14">
        <v>2</v>
      </c>
      <c r="D40" s="14">
        <v>4</v>
      </c>
      <c r="E40" s="14">
        <v>1</v>
      </c>
      <c r="F40" s="14">
        <v>2</v>
      </c>
      <c r="G40" s="14">
        <v>50</v>
      </c>
      <c r="H40" s="14">
        <v>2</v>
      </c>
      <c r="I40" s="14">
        <v>0</v>
      </c>
      <c r="J40" s="14">
        <v>0</v>
      </c>
      <c r="K40" s="14">
        <v>0</v>
      </c>
      <c r="L40" s="14">
        <v>0</v>
      </c>
      <c r="M40" s="14">
        <v>2021</v>
      </c>
      <c r="N40" s="14">
        <f>tbl_Batsmen[[#This Row],[Innings]]-tbl_Batsmen[[#This Row],[Outs]]</f>
        <v>1</v>
      </c>
      <c r="O40" s="15">
        <f t="shared" si="1"/>
        <v>37</v>
      </c>
      <c r="W40" s="13" t="s">
        <v>150</v>
      </c>
      <c r="X40" s="14">
        <f>_xlfn.IFNA(VLOOKUP(tbl_Batsmen!$W40,Raw_data_Batsmen_2021!$A$2:$L$150,X$1,FALSE),0)</f>
        <v>14</v>
      </c>
      <c r="Y40" s="14">
        <f>_xlfn.IFNA(VLOOKUP(tbl_Batsmen!$W40,Raw_data_Batsmen_2021!$A$2:$L$150,Y$1,FALSE),0)</f>
        <v>513</v>
      </c>
      <c r="Z40" s="14">
        <f>_xlfn.IFNA(VLOOKUP(tbl_Batsmen!$W40,Raw_data_Batsmen_2021!$A$2:$L$150,Z$1,FALSE),0)</f>
        <v>356</v>
      </c>
      <c r="AA40" s="14">
        <f>_xlfn.IFNA(VLOOKUP(tbl_Batsmen!$W40,Raw_data_Batsmen_2021!$A$2:$L$150,AA$1,FALSE),0)</f>
        <v>12</v>
      </c>
      <c r="AB40" s="14">
        <f>_xlfn.IFNA(VLOOKUP(tbl_Batsmen!$W40,Raw_data_Batsmen_2021!$A$2:$L$150,AB$1,FALSE),0)</f>
        <v>42.75</v>
      </c>
      <c r="AC40" s="14">
        <f>_xlfn.IFNA(VLOOKUP(tbl_Batsmen!$W40,Raw_data_Batsmen_2021!$A$2:$L$150,AC$1,FALSE),0)</f>
        <v>144.1</v>
      </c>
      <c r="AD40" s="14">
        <f>_xlfn.IFNA(VLOOKUP(tbl_Batsmen!$W40,Raw_data_Batsmen_2021!$A$2:$L$150,AD$1,FALSE),0)</f>
        <v>78</v>
      </c>
      <c r="AE40" s="14">
        <f>_xlfn.IFNA(VLOOKUP(tbl_Batsmen!$W40,Raw_data_Batsmen_2021!$A$2:$L$150,AE$1,FALSE),0)</f>
        <v>48</v>
      </c>
      <c r="AF40" s="14">
        <f>_xlfn.IFNA(VLOOKUP(tbl_Batsmen!$W40,Raw_data_Batsmen_2021!$A$2:$L$150,AF$1,FALSE),0)</f>
        <v>21</v>
      </c>
      <c r="AG40" s="14">
        <f>_xlfn.IFNA(VLOOKUP(tbl_Batsmen!$W40,Raw_data_Batsmen_2021!$A$2:$L$150,AG$1,FALSE),0)</f>
        <v>6</v>
      </c>
      <c r="AH40" s="14">
        <f>_xlfn.IFNA(VLOOKUP(tbl_Batsmen!$W40,Raw_data_Batsmen_2021!$A$2:$L$150,AH$1,FALSE),0)</f>
        <v>0</v>
      </c>
      <c r="AI40" s="14">
        <v>2021</v>
      </c>
      <c r="AJ40" s="14">
        <f t="shared" si="0"/>
        <v>38</v>
      </c>
    </row>
    <row r="41" spans="1:36" x14ac:dyDescent="0.25">
      <c r="A41" s="17" t="s">
        <v>150</v>
      </c>
      <c r="B41" s="14">
        <v>14</v>
      </c>
      <c r="C41" s="14">
        <v>513</v>
      </c>
      <c r="D41" s="14">
        <v>356</v>
      </c>
      <c r="E41" s="14">
        <v>12</v>
      </c>
      <c r="F41" s="14">
        <v>42.75</v>
      </c>
      <c r="G41" s="14">
        <v>144.1</v>
      </c>
      <c r="H41" s="14">
        <v>78</v>
      </c>
      <c r="I41" s="14">
        <v>48</v>
      </c>
      <c r="J41" s="14">
        <v>21</v>
      </c>
      <c r="K41" s="14">
        <v>6</v>
      </c>
      <c r="L41" s="14">
        <v>0</v>
      </c>
      <c r="M41" s="14">
        <v>2021</v>
      </c>
      <c r="N41" s="14">
        <f>tbl_Batsmen[[#This Row],[Innings]]-tbl_Batsmen[[#This Row],[Outs]]</f>
        <v>2</v>
      </c>
      <c r="O41" s="15">
        <f t="shared" si="1"/>
        <v>38</v>
      </c>
      <c r="W41" s="16" t="s">
        <v>52</v>
      </c>
      <c r="X41" s="14">
        <f>_xlfn.IFNA(VLOOKUP(tbl_Batsmen!$W41,Raw_data_Batsmen_2021!$A$2:$L$150,X$1,FALSE),0)</f>
        <v>2</v>
      </c>
      <c r="Y41" s="14">
        <f>_xlfn.IFNA(VLOOKUP(tbl_Batsmen!$W41,Raw_data_Batsmen_2021!$A$2:$L$150,Y$1,FALSE),0)</f>
        <v>3</v>
      </c>
      <c r="Z41" s="14">
        <f>_xlfn.IFNA(VLOOKUP(tbl_Batsmen!$W41,Raw_data_Batsmen_2021!$A$2:$L$150,Z$1,FALSE),0)</f>
        <v>3</v>
      </c>
      <c r="AA41" s="14">
        <f>_xlfn.IFNA(VLOOKUP(tbl_Batsmen!$W41,Raw_data_Batsmen_2021!$A$2:$L$150,AA$1,FALSE),0)</f>
        <v>0</v>
      </c>
      <c r="AB41" s="14">
        <f>_xlfn.IFNA(VLOOKUP(tbl_Batsmen!$W41,Raw_data_Batsmen_2021!$A$2:$L$150,AB$1,FALSE),0)</f>
        <v>0</v>
      </c>
      <c r="AC41" s="14">
        <f>_xlfn.IFNA(VLOOKUP(tbl_Batsmen!$W41,Raw_data_Batsmen_2021!$A$2:$L$150,AC$1,FALSE),0)</f>
        <v>100</v>
      </c>
      <c r="AD41" s="14">
        <f>_xlfn.IFNA(VLOOKUP(tbl_Batsmen!$W41,Raw_data_Batsmen_2021!$A$2:$L$150,AD$1,FALSE),0)</f>
        <v>2</v>
      </c>
      <c r="AE41" s="14">
        <f>_xlfn.IFNA(VLOOKUP(tbl_Batsmen!$W41,Raw_data_Batsmen_2021!$A$2:$L$150,AE$1,FALSE),0)</f>
        <v>0</v>
      </c>
      <c r="AF41" s="14">
        <f>_xlfn.IFNA(VLOOKUP(tbl_Batsmen!$W41,Raw_data_Batsmen_2021!$A$2:$L$150,AF$1,FALSE),0)</f>
        <v>0</v>
      </c>
      <c r="AG41" s="14">
        <f>_xlfn.IFNA(VLOOKUP(tbl_Batsmen!$W41,Raw_data_Batsmen_2021!$A$2:$L$150,AG$1,FALSE),0)</f>
        <v>0</v>
      </c>
      <c r="AH41" s="14">
        <f>_xlfn.IFNA(VLOOKUP(tbl_Batsmen!$W41,Raw_data_Batsmen_2021!$A$2:$L$150,AH$1,FALSE),0)</f>
        <v>0</v>
      </c>
      <c r="AI41" s="14">
        <v>2021</v>
      </c>
      <c r="AJ41" s="14">
        <f t="shared" si="0"/>
        <v>39</v>
      </c>
    </row>
    <row r="42" spans="1:36" x14ac:dyDescent="0.25">
      <c r="A42" s="17" t="s">
        <v>52</v>
      </c>
      <c r="B42" s="14">
        <v>2</v>
      </c>
      <c r="C42" s="14">
        <v>3</v>
      </c>
      <c r="D42" s="14">
        <v>3</v>
      </c>
      <c r="E42" s="14">
        <v>0</v>
      </c>
      <c r="F42" s="14">
        <v>0</v>
      </c>
      <c r="G42" s="14">
        <v>100</v>
      </c>
      <c r="H42" s="14">
        <v>2</v>
      </c>
      <c r="I42" s="14">
        <v>0</v>
      </c>
      <c r="J42" s="14">
        <v>0</v>
      </c>
      <c r="K42" s="14">
        <v>0</v>
      </c>
      <c r="L42" s="14">
        <v>0</v>
      </c>
      <c r="M42" s="14">
        <v>2021</v>
      </c>
      <c r="N42" s="14">
        <f>tbl_Batsmen[[#This Row],[Innings]]-tbl_Batsmen[[#This Row],[Outs]]</f>
        <v>2</v>
      </c>
      <c r="O42" s="15">
        <f t="shared" si="1"/>
        <v>39</v>
      </c>
      <c r="W42" s="13" t="s">
        <v>104</v>
      </c>
      <c r="X42" s="14">
        <f>_xlfn.IFNA(VLOOKUP(tbl_Batsmen!$W42,Raw_data_Batsmen_2021!$A$2:$L$150,X$1,FALSE),0)</f>
        <v>5</v>
      </c>
      <c r="Y42" s="14">
        <f>_xlfn.IFNA(VLOOKUP(tbl_Batsmen!$W42,Raw_data_Batsmen_2021!$A$2:$L$150,Y$1,FALSE),0)</f>
        <v>64</v>
      </c>
      <c r="Z42" s="14">
        <f>_xlfn.IFNA(VLOOKUP(tbl_Batsmen!$W42,Raw_data_Batsmen_2021!$A$2:$L$150,Z$1,FALSE),0)</f>
        <v>58</v>
      </c>
      <c r="AA42" s="14">
        <f>_xlfn.IFNA(VLOOKUP(tbl_Batsmen!$W42,Raw_data_Batsmen_2021!$A$2:$L$150,AA$1,FALSE),0)</f>
        <v>0</v>
      </c>
      <c r="AB42" s="14">
        <f>_xlfn.IFNA(VLOOKUP(tbl_Batsmen!$W42,Raw_data_Batsmen_2021!$A$2:$L$150,AB$1,FALSE),0)</f>
        <v>0</v>
      </c>
      <c r="AC42" s="14">
        <f>_xlfn.IFNA(VLOOKUP(tbl_Batsmen!$W42,Raw_data_Batsmen_2021!$A$2:$L$150,AC$1,FALSE),0)</f>
        <v>110.34</v>
      </c>
      <c r="AD42" s="14">
        <f>_xlfn.IFNA(VLOOKUP(tbl_Batsmen!$W42,Raw_data_Batsmen_2021!$A$2:$L$150,AD$1,FALSE),0)</f>
        <v>25</v>
      </c>
      <c r="AE42" s="14">
        <f>_xlfn.IFNA(VLOOKUP(tbl_Batsmen!$W42,Raw_data_Batsmen_2021!$A$2:$L$150,AE$1,FALSE),0)</f>
        <v>3</v>
      </c>
      <c r="AF42" s="14">
        <f>_xlfn.IFNA(VLOOKUP(tbl_Batsmen!$W42,Raw_data_Batsmen_2021!$A$2:$L$150,AF$1,FALSE),0)</f>
        <v>2</v>
      </c>
      <c r="AG42" s="14">
        <f>_xlfn.IFNA(VLOOKUP(tbl_Batsmen!$W42,Raw_data_Batsmen_2021!$A$2:$L$150,AG$1,FALSE),0)</f>
        <v>0</v>
      </c>
      <c r="AH42" s="14">
        <f>_xlfn.IFNA(VLOOKUP(tbl_Batsmen!$W42,Raw_data_Batsmen_2021!$A$2:$L$150,AH$1,FALSE),0)</f>
        <v>0</v>
      </c>
      <c r="AI42" s="14">
        <v>2021</v>
      </c>
      <c r="AJ42" s="14">
        <f t="shared" si="0"/>
        <v>40</v>
      </c>
    </row>
    <row r="43" spans="1:36" x14ac:dyDescent="0.25">
      <c r="A43" s="17" t="s">
        <v>104</v>
      </c>
      <c r="B43" s="14">
        <v>5</v>
      </c>
      <c r="C43" s="14">
        <v>64</v>
      </c>
      <c r="D43" s="14">
        <v>58</v>
      </c>
      <c r="E43" s="14">
        <v>0</v>
      </c>
      <c r="F43" s="14">
        <v>0</v>
      </c>
      <c r="G43" s="14">
        <v>110.34</v>
      </c>
      <c r="H43" s="14">
        <v>25</v>
      </c>
      <c r="I43" s="14">
        <v>3</v>
      </c>
      <c r="J43" s="14">
        <v>2</v>
      </c>
      <c r="K43" s="14">
        <v>0</v>
      </c>
      <c r="L43" s="14">
        <v>0</v>
      </c>
      <c r="M43" s="14">
        <v>2021</v>
      </c>
      <c r="N43" s="14">
        <f>tbl_Batsmen[[#This Row],[Innings]]-tbl_Batsmen[[#This Row],[Outs]]</f>
        <v>5</v>
      </c>
      <c r="O43" s="15">
        <f t="shared" si="1"/>
        <v>40</v>
      </c>
      <c r="W43" s="16" t="s">
        <v>80</v>
      </c>
      <c r="X43" s="14">
        <f>_xlfn.IFNA(VLOOKUP(tbl_Batsmen!$W43,Raw_data_Batsmen_2021!$A$2:$L$150,X$1,FALSE),0)</f>
        <v>11</v>
      </c>
      <c r="Y43" s="14">
        <f>_xlfn.IFNA(VLOOKUP(tbl_Batsmen!$W43,Raw_data_Batsmen_2021!$A$2:$L$150,Y$1,FALSE),0)</f>
        <v>127</v>
      </c>
      <c r="Z43" s="14">
        <f>_xlfn.IFNA(VLOOKUP(tbl_Batsmen!$W43,Raw_data_Batsmen_2021!$A$2:$L$150,Z$1,FALSE),0)</f>
        <v>112</v>
      </c>
      <c r="AA43" s="14">
        <f>_xlfn.IFNA(VLOOKUP(tbl_Batsmen!$W43,Raw_data_Batsmen_2021!$A$2:$L$150,AA$1,FALSE),0)</f>
        <v>9</v>
      </c>
      <c r="AB43" s="14">
        <f>_xlfn.IFNA(VLOOKUP(tbl_Batsmen!$W43,Raw_data_Batsmen_2021!$A$2:$L$150,AB$1,FALSE),0)</f>
        <v>14.11</v>
      </c>
      <c r="AC43" s="14">
        <f>_xlfn.IFNA(VLOOKUP(tbl_Batsmen!$W43,Raw_data_Batsmen_2021!$A$2:$L$150,AC$1,FALSE),0)</f>
        <v>113.39</v>
      </c>
      <c r="AD43" s="14">
        <f>_xlfn.IFNA(VLOOKUP(tbl_Batsmen!$W43,Raw_data_Batsmen_2021!$A$2:$L$150,AD$1,FALSE),0)</f>
        <v>40</v>
      </c>
      <c r="AE43" s="14">
        <f>_xlfn.IFNA(VLOOKUP(tbl_Batsmen!$W43,Raw_data_Batsmen_2021!$A$2:$L$150,AE$1,FALSE),0)</f>
        <v>11</v>
      </c>
      <c r="AF43" s="14">
        <f>_xlfn.IFNA(VLOOKUP(tbl_Batsmen!$W43,Raw_data_Batsmen_2021!$A$2:$L$150,AF$1,FALSE),0)</f>
        <v>5</v>
      </c>
      <c r="AG43" s="14">
        <f>_xlfn.IFNA(VLOOKUP(tbl_Batsmen!$W43,Raw_data_Batsmen_2021!$A$2:$L$150,AG$1,FALSE),0)</f>
        <v>0</v>
      </c>
      <c r="AH43" s="14">
        <f>_xlfn.IFNA(VLOOKUP(tbl_Batsmen!$W43,Raw_data_Batsmen_2021!$A$2:$L$150,AH$1,FALSE),0)</f>
        <v>0</v>
      </c>
      <c r="AI43" s="14">
        <v>2021</v>
      </c>
      <c r="AJ43" s="14">
        <f t="shared" si="0"/>
        <v>41</v>
      </c>
    </row>
    <row r="44" spans="1:36" x14ac:dyDescent="0.25">
      <c r="A44" s="17" t="s">
        <v>80</v>
      </c>
      <c r="B44" s="14">
        <v>11</v>
      </c>
      <c r="C44" s="14">
        <v>127</v>
      </c>
      <c r="D44" s="14">
        <v>112</v>
      </c>
      <c r="E44" s="14">
        <v>9</v>
      </c>
      <c r="F44" s="14">
        <v>14.11</v>
      </c>
      <c r="G44" s="14">
        <v>113.39</v>
      </c>
      <c r="H44" s="14">
        <v>40</v>
      </c>
      <c r="I44" s="14">
        <v>11</v>
      </c>
      <c r="J44" s="14">
        <v>5</v>
      </c>
      <c r="K44" s="14">
        <v>0</v>
      </c>
      <c r="L44" s="14">
        <v>0</v>
      </c>
      <c r="M44" s="14">
        <v>2021</v>
      </c>
      <c r="N44" s="14">
        <f>tbl_Batsmen[[#This Row],[Innings]]-tbl_Batsmen[[#This Row],[Outs]]</f>
        <v>2</v>
      </c>
      <c r="O44" s="15">
        <f t="shared" si="1"/>
        <v>41</v>
      </c>
      <c r="W44" s="13" t="s">
        <v>151</v>
      </c>
      <c r="X44" s="14">
        <f>_xlfn.IFNA(VLOOKUP(tbl_Batsmen!$W44,Raw_data_Batsmen_2021!$A$2:$L$150,X$1,FALSE),0)</f>
        <v>7</v>
      </c>
      <c r="Y44" s="14">
        <f>_xlfn.IFNA(VLOOKUP(tbl_Batsmen!$W44,Raw_data_Batsmen_2021!$A$2:$L$150,Y$1,FALSE),0)</f>
        <v>59</v>
      </c>
      <c r="Z44" s="14">
        <f>_xlfn.IFNA(VLOOKUP(tbl_Batsmen!$W44,Raw_data_Batsmen_2021!$A$2:$L$150,Z$1,FALSE),0)</f>
        <v>46</v>
      </c>
      <c r="AA44" s="14">
        <f>_xlfn.IFNA(VLOOKUP(tbl_Batsmen!$W44,Raw_data_Batsmen_2021!$A$2:$L$150,AA$1,FALSE),0)</f>
        <v>4</v>
      </c>
      <c r="AB44" s="14">
        <f>_xlfn.IFNA(VLOOKUP(tbl_Batsmen!$W44,Raw_data_Batsmen_2021!$A$2:$L$150,AB$1,FALSE),0)</f>
        <v>14.75</v>
      </c>
      <c r="AC44" s="14">
        <f>_xlfn.IFNA(VLOOKUP(tbl_Batsmen!$W44,Raw_data_Batsmen_2021!$A$2:$L$150,AC$1,FALSE),0)</f>
        <v>128.26</v>
      </c>
      <c r="AD44" s="14">
        <f>_xlfn.IFNA(VLOOKUP(tbl_Batsmen!$W44,Raw_data_Batsmen_2021!$A$2:$L$150,AD$1,FALSE),0)</f>
        <v>31</v>
      </c>
      <c r="AE44" s="14">
        <f>_xlfn.IFNA(VLOOKUP(tbl_Batsmen!$W44,Raw_data_Batsmen_2021!$A$2:$L$150,AE$1,FALSE),0)</f>
        <v>6</v>
      </c>
      <c r="AF44" s="14">
        <f>_xlfn.IFNA(VLOOKUP(tbl_Batsmen!$W44,Raw_data_Batsmen_2021!$A$2:$L$150,AF$1,FALSE),0)</f>
        <v>2</v>
      </c>
      <c r="AG44" s="14">
        <f>_xlfn.IFNA(VLOOKUP(tbl_Batsmen!$W44,Raw_data_Batsmen_2021!$A$2:$L$150,AG$1,FALSE),0)</f>
        <v>0</v>
      </c>
      <c r="AH44" s="14">
        <f>_xlfn.IFNA(VLOOKUP(tbl_Batsmen!$W44,Raw_data_Batsmen_2021!$A$2:$L$150,AH$1,FALSE),0)</f>
        <v>0</v>
      </c>
      <c r="AI44" s="14">
        <v>2021</v>
      </c>
      <c r="AJ44" s="14">
        <f t="shared" si="0"/>
        <v>42</v>
      </c>
    </row>
    <row r="45" spans="1:36" x14ac:dyDescent="0.25">
      <c r="A45" s="17" t="s">
        <v>151</v>
      </c>
      <c r="B45" s="14">
        <v>7</v>
      </c>
      <c r="C45" s="14">
        <v>59</v>
      </c>
      <c r="D45" s="14">
        <v>46</v>
      </c>
      <c r="E45" s="14">
        <v>4</v>
      </c>
      <c r="F45" s="14">
        <v>14.75</v>
      </c>
      <c r="G45" s="14">
        <v>128.26</v>
      </c>
      <c r="H45" s="14">
        <v>31</v>
      </c>
      <c r="I45" s="14">
        <v>6</v>
      </c>
      <c r="J45" s="14">
        <v>2</v>
      </c>
      <c r="K45" s="14">
        <v>0</v>
      </c>
      <c r="L45" s="14">
        <v>0</v>
      </c>
      <c r="M45" s="14">
        <v>2021</v>
      </c>
      <c r="N45" s="14">
        <f>tbl_Batsmen[[#This Row],[Innings]]-tbl_Batsmen[[#This Row],[Outs]]</f>
        <v>3</v>
      </c>
      <c r="O45" s="15">
        <f t="shared" si="1"/>
        <v>42</v>
      </c>
      <c r="W45" s="16" t="s">
        <v>81</v>
      </c>
      <c r="X45" s="14">
        <f>_xlfn.IFNA(VLOOKUP(tbl_Batsmen!$W45,Raw_data_Batsmen_2021!$A$2:$L$150,X$1,FALSE),0)</f>
        <v>10</v>
      </c>
      <c r="Y45" s="14">
        <f>_xlfn.IFNA(VLOOKUP(tbl_Batsmen!$W45,Raw_data_Batsmen_2021!$A$2:$L$150,Y$1,FALSE),0)</f>
        <v>241</v>
      </c>
      <c r="Z45" s="14">
        <f>_xlfn.IFNA(VLOOKUP(tbl_Batsmen!$W45,Raw_data_Batsmen_2021!$A$2:$L$150,Z$1,FALSE),0)</f>
        <v>180</v>
      </c>
      <c r="AA45" s="14">
        <f>_xlfn.IFNA(VLOOKUP(tbl_Batsmen!$W45,Raw_data_Batsmen_2021!$A$2:$L$150,AA$1,FALSE),0)</f>
        <v>9</v>
      </c>
      <c r="AB45" s="14">
        <f>_xlfn.IFNA(VLOOKUP(tbl_Batsmen!$W45,Raw_data_Batsmen_2021!$A$2:$L$150,AB$1,FALSE),0)</f>
        <v>26.78</v>
      </c>
      <c r="AC45" s="14">
        <f>_xlfn.IFNA(VLOOKUP(tbl_Batsmen!$W45,Raw_data_Batsmen_2021!$A$2:$L$150,AC$1,FALSE),0)</f>
        <v>133.88999999999999</v>
      </c>
      <c r="AD45" s="14">
        <f>_xlfn.IFNA(VLOOKUP(tbl_Batsmen!$W45,Raw_data_Batsmen_2021!$A$2:$L$150,AD$1,FALSE),0)</f>
        <v>84</v>
      </c>
      <c r="AE45" s="14">
        <f>_xlfn.IFNA(VLOOKUP(tbl_Batsmen!$W45,Raw_data_Batsmen_2021!$A$2:$L$150,AE$1,FALSE),0)</f>
        <v>21</v>
      </c>
      <c r="AF45" s="14">
        <f>_xlfn.IFNA(VLOOKUP(tbl_Batsmen!$W45,Raw_data_Batsmen_2021!$A$2:$L$150,AF$1,FALSE),0)</f>
        <v>10</v>
      </c>
      <c r="AG45" s="14">
        <f>_xlfn.IFNA(VLOOKUP(tbl_Batsmen!$W45,Raw_data_Batsmen_2021!$A$2:$L$150,AG$1,FALSE),0)</f>
        <v>2</v>
      </c>
      <c r="AH45" s="14">
        <f>_xlfn.IFNA(VLOOKUP(tbl_Batsmen!$W45,Raw_data_Batsmen_2021!$A$2:$L$150,AH$1,FALSE),0)</f>
        <v>0</v>
      </c>
      <c r="AI45" s="14">
        <v>2021</v>
      </c>
      <c r="AJ45" s="14">
        <f t="shared" si="0"/>
        <v>43</v>
      </c>
    </row>
    <row r="46" spans="1:36" x14ac:dyDescent="0.25">
      <c r="A46" s="17" t="s">
        <v>81</v>
      </c>
      <c r="B46" s="14">
        <v>10</v>
      </c>
      <c r="C46" s="14">
        <v>241</v>
      </c>
      <c r="D46" s="14">
        <v>180</v>
      </c>
      <c r="E46" s="14">
        <v>9</v>
      </c>
      <c r="F46" s="14">
        <v>26.78</v>
      </c>
      <c r="G46" s="14">
        <v>133.88999999999999</v>
      </c>
      <c r="H46" s="14">
        <v>84</v>
      </c>
      <c r="I46" s="14">
        <v>21</v>
      </c>
      <c r="J46" s="14">
        <v>10</v>
      </c>
      <c r="K46" s="14">
        <v>2</v>
      </c>
      <c r="L46" s="14">
        <v>0</v>
      </c>
      <c r="M46" s="14">
        <v>2021</v>
      </c>
      <c r="N46" s="14">
        <f>tbl_Batsmen[[#This Row],[Innings]]-tbl_Batsmen[[#This Row],[Outs]]</f>
        <v>1</v>
      </c>
      <c r="O46" s="15">
        <f t="shared" si="1"/>
        <v>43</v>
      </c>
      <c r="W46" s="13" t="s">
        <v>169</v>
      </c>
      <c r="X46" s="14">
        <f>_xlfn.IFNA(VLOOKUP(tbl_Batsmen!$W46,Raw_data_Batsmen_2021!$A$2:$L$150,X$1,FALSE),0)</f>
        <v>1</v>
      </c>
      <c r="Y46" s="14">
        <f>_xlfn.IFNA(VLOOKUP(tbl_Batsmen!$W46,Raw_data_Batsmen_2021!$A$2:$L$150,Y$1,FALSE),0)</f>
        <v>15</v>
      </c>
      <c r="Z46" s="14">
        <f>_xlfn.IFNA(VLOOKUP(tbl_Batsmen!$W46,Raw_data_Batsmen_2021!$A$2:$L$150,Z$1,FALSE),0)</f>
        <v>6</v>
      </c>
      <c r="AA46" s="14">
        <f>_xlfn.IFNA(VLOOKUP(tbl_Batsmen!$W46,Raw_data_Batsmen_2021!$A$2:$L$150,AA$1,FALSE),0)</f>
        <v>0</v>
      </c>
      <c r="AB46" s="14">
        <f>_xlfn.IFNA(VLOOKUP(tbl_Batsmen!$W46,Raw_data_Batsmen_2021!$A$2:$L$150,AB$1,FALSE),0)</f>
        <v>0</v>
      </c>
      <c r="AC46" s="14">
        <f>_xlfn.IFNA(VLOOKUP(tbl_Batsmen!$W46,Raw_data_Batsmen_2021!$A$2:$L$150,AC$1,FALSE),0)</f>
        <v>250</v>
      </c>
      <c r="AD46" s="14">
        <f>_xlfn.IFNA(VLOOKUP(tbl_Batsmen!$W46,Raw_data_Batsmen_2021!$A$2:$L$150,AD$1,FALSE),0)</f>
        <v>15</v>
      </c>
      <c r="AE46" s="14">
        <f>_xlfn.IFNA(VLOOKUP(tbl_Batsmen!$W46,Raw_data_Batsmen_2021!$A$2:$L$150,AE$1,FALSE),0)</f>
        <v>2</v>
      </c>
      <c r="AF46" s="14">
        <f>_xlfn.IFNA(VLOOKUP(tbl_Batsmen!$W46,Raw_data_Batsmen_2021!$A$2:$L$150,AF$1,FALSE),0)</f>
        <v>1</v>
      </c>
      <c r="AG46" s="14">
        <f>_xlfn.IFNA(VLOOKUP(tbl_Batsmen!$W46,Raw_data_Batsmen_2021!$A$2:$L$150,AG$1,FALSE),0)</f>
        <v>0</v>
      </c>
      <c r="AH46" s="14">
        <f>_xlfn.IFNA(VLOOKUP(tbl_Batsmen!$W46,Raw_data_Batsmen_2021!$A$2:$L$150,AH$1,FALSE),0)</f>
        <v>0</v>
      </c>
      <c r="AI46" s="14">
        <v>2021</v>
      </c>
      <c r="AJ46" s="14">
        <f t="shared" si="0"/>
        <v>44</v>
      </c>
    </row>
    <row r="47" spans="1:36" x14ac:dyDescent="0.25">
      <c r="A47" s="17" t="s">
        <v>169</v>
      </c>
      <c r="B47" s="14">
        <v>1</v>
      </c>
      <c r="C47" s="14">
        <v>15</v>
      </c>
      <c r="D47" s="14">
        <v>6</v>
      </c>
      <c r="E47" s="14">
        <v>0</v>
      </c>
      <c r="F47" s="14">
        <v>0</v>
      </c>
      <c r="G47" s="14">
        <v>250</v>
      </c>
      <c r="H47" s="14">
        <v>15</v>
      </c>
      <c r="I47" s="14">
        <v>2</v>
      </c>
      <c r="J47" s="14">
        <v>1</v>
      </c>
      <c r="K47" s="14">
        <v>0</v>
      </c>
      <c r="L47" s="14">
        <v>0</v>
      </c>
      <c r="M47" s="14">
        <v>2021</v>
      </c>
      <c r="N47" s="14">
        <f>tbl_Batsmen[[#This Row],[Innings]]-tbl_Batsmen[[#This Row],[Outs]]</f>
        <v>1</v>
      </c>
      <c r="O47" s="15">
        <f t="shared" si="1"/>
        <v>44</v>
      </c>
      <c r="W47" s="16" t="s">
        <v>82</v>
      </c>
      <c r="X47" s="14">
        <f>_xlfn.IFNA(VLOOKUP(tbl_Batsmen!$W47,Raw_data_Batsmen_2021!$A$2:$L$150,X$1,FALSE),0)</f>
        <v>2</v>
      </c>
      <c r="Y47" s="14">
        <f>_xlfn.IFNA(VLOOKUP(tbl_Batsmen!$W47,Raw_data_Batsmen_2021!$A$2:$L$150,Y$1,FALSE),0)</f>
        <v>34</v>
      </c>
      <c r="Z47" s="14">
        <f>_xlfn.IFNA(VLOOKUP(tbl_Batsmen!$W47,Raw_data_Batsmen_2021!$A$2:$L$150,Z$1,FALSE),0)</f>
        <v>26</v>
      </c>
      <c r="AA47" s="14">
        <f>_xlfn.IFNA(VLOOKUP(tbl_Batsmen!$W47,Raw_data_Batsmen_2021!$A$2:$L$150,AA$1,FALSE),0)</f>
        <v>2</v>
      </c>
      <c r="AB47" s="14">
        <f>_xlfn.IFNA(VLOOKUP(tbl_Batsmen!$W47,Raw_data_Batsmen_2021!$A$2:$L$150,AB$1,FALSE),0)</f>
        <v>17</v>
      </c>
      <c r="AC47" s="14">
        <f>_xlfn.IFNA(VLOOKUP(tbl_Batsmen!$W47,Raw_data_Batsmen_2021!$A$2:$L$150,AC$1,FALSE),0)</f>
        <v>130.77000000000001</v>
      </c>
      <c r="AD47" s="14">
        <f>_xlfn.IFNA(VLOOKUP(tbl_Batsmen!$W47,Raw_data_Batsmen_2021!$A$2:$L$150,AD$1,FALSE),0)</f>
        <v>23</v>
      </c>
      <c r="AE47" s="14">
        <f>_xlfn.IFNA(VLOOKUP(tbl_Batsmen!$W47,Raw_data_Batsmen_2021!$A$2:$L$150,AE$1,FALSE),0)</f>
        <v>2</v>
      </c>
      <c r="AF47" s="14">
        <f>_xlfn.IFNA(VLOOKUP(tbl_Batsmen!$W47,Raw_data_Batsmen_2021!$A$2:$L$150,AF$1,FALSE),0)</f>
        <v>1</v>
      </c>
      <c r="AG47" s="14">
        <f>_xlfn.IFNA(VLOOKUP(tbl_Batsmen!$W47,Raw_data_Batsmen_2021!$A$2:$L$150,AG$1,FALSE),0)</f>
        <v>0</v>
      </c>
      <c r="AH47" s="14">
        <f>_xlfn.IFNA(VLOOKUP(tbl_Batsmen!$W47,Raw_data_Batsmen_2021!$A$2:$L$150,AH$1,FALSE),0)</f>
        <v>0</v>
      </c>
      <c r="AI47" s="14">
        <v>2021</v>
      </c>
      <c r="AJ47" s="14">
        <f t="shared" si="0"/>
        <v>45</v>
      </c>
    </row>
    <row r="48" spans="1:36" x14ac:dyDescent="0.25">
      <c r="A48" s="17" t="s">
        <v>82</v>
      </c>
      <c r="B48" s="14">
        <v>2</v>
      </c>
      <c r="C48" s="14">
        <v>34</v>
      </c>
      <c r="D48" s="14">
        <v>26</v>
      </c>
      <c r="E48" s="14">
        <v>2</v>
      </c>
      <c r="F48" s="14">
        <v>17</v>
      </c>
      <c r="G48" s="14">
        <v>130.77000000000001</v>
      </c>
      <c r="H48" s="14">
        <v>23</v>
      </c>
      <c r="I48" s="14">
        <v>2</v>
      </c>
      <c r="J48" s="14">
        <v>1</v>
      </c>
      <c r="K48" s="14">
        <v>0</v>
      </c>
      <c r="L48" s="14">
        <v>0</v>
      </c>
      <c r="M48" s="14">
        <v>2021</v>
      </c>
      <c r="N48" s="14">
        <f>tbl_Batsmen[[#This Row],[Innings]]-tbl_Batsmen[[#This Row],[Outs]]</f>
        <v>0</v>
      </c>
      <c r="O48" s="15">
        <f t="shared" si="1"/>
        <v>45</v>
      </c>
      <c r="W48" s="13" t="s">
        <v>105</v>
      </c>
      <c r="X48" s="14">
        <f>_xlfn.IFNA(VLOOKUP(tbl_Batsmen!$W48,Raw_data_Batsmen_2021!$A$2:$L$150,X$1,FALSE),0)</f>
        <v>2</v>
      </c>
      <c r="Y48" s="14">
        <f>_xlfn.IFNA(VLOOKUP(tbl_Batsmen!$W48,Raw_data_Batsmen_2021!$A$2:$L$150,Y$1,FALSE),0)</f>
        <v>15</v>
      </c>
      <c r="Z48" s="14">
        <f>_xlfn.IFNA(VLOOKUP(tbl_Batsmen!$W48,Raw_data_Batsmen_2021!$A$2:$L$150,Z$1,FALSE),0)</f>
        <v>24</v>
      </c>
      <c r="AA48" s="14">
        <f>_xlfn.IFNA(VLOOKUP(tbl_Batsmen!$W48,Raw_data_Batsmen_2021!$A$2:$L$150,AA$1,FALSE),0)</f>
        <v>2</v>
      </c>
      <c r="AB48" s="14">
        <f>_xlfn.IFNA(VLOOKUP(tbl_Batsmen!$W48,Raw_data_Batsmen_2021!$A$2:$L$150,AB$1,FALSE),0)</f>
        <v>7.5</v>
      </c>
      <c r="AC48" s="14">
        <f>_xlfn.IFNA(VLOOKUP(tbl_Batsmen!$W48,Raw_data_Batsmen_2021!$A$2:$L$150,AC$1,FALSE),0)</f>
        <v>62.5</v>
      </c>
      <c r="AD48" s="14">
        <f>_xlfn.IFNA(VLOOKUP(tbl_Batsmen!$W48,Raw_data_Batsmen_2021!$A$2:$L$150,AD$1,FALSE),0)</f>
        <v>15</v>
      </c>
      <c r="AE48" s="14">
        <f>_xlfn.IFNA(VLOOKUP(tbl_Batsmen!$W48,Raw_data_Batsmen_2021!$A$2:$L$150,AE$1,FALSE),0)</f>
        <v>2</v>
      </c>
      <c r="AF48" s="14">
        <f>_xlfn.IFNA(VLOOKUP(tbl_Batsmen!$W48,Raw_data_Batsmen_2021!$A$2:$L$150,AF$1,FALSE),0)</f>
        <v>0</v>
      </c>
      <c r="AG48" s="14">
        <f>_xlfn.IFNA(VLOOKUP(tbl_Batsmen!$W48,Raw_data_Batsmen_2021!$A$2:$L$150,AG$1,FALSE),0)</f>
        <v>0</v>
      </c>
      <c r="AH48" s="14">
        <f>_xlfn.IFNA(VLOOKUP(tbl_Batsmen!$W48,Raw_data_Batsmen_2021!$A$2:$L$150,AH$1,FALSE),0)</f>
        <v>0</v>
      </c>
      <c r="AI48" s="14">
        <v>2021</v>
      </c>
      <c r="AJ48" s="14">
        <f t="shared" si="0"/>
        <v>46</v>
      </c>
    </row>
    <row r="49" spans="1:36" x14ac:dyDescent="0.25">
      <c r="A49" s="17" t="s">
        <v>105</v>
      </c>
      <c r="B49" s="14">
        <v>2</v>
      </c>
      <c r="C49" s="14">
        <v>15</v>
      </c>
      <c r="D49" s="14">
        <v>24</v>
      </c>
      <c r="E49" s="14">
        <v>2</v>
      </c>
      <c r="F49" s="14">
        <v>7.5</v>
      </c>
      <c r="G49" s="14">
        <v>62.5</v>
      </c>
      <c r="H49" s="14">
        <v>15</v>
      </c>
      <c r="I49" s="14">
        <v>2</v>
      </c>
      <c r="J49" s="14">
        <v>0</v>
      </c>
      <c r="K49" s="14">
        <v>0</v>
      </c>
      <c r="L49" s="14">
        <v>0</v>
      </c>
      <c r="M49" s="14">
        <v>2021</v>
      </c>
      <c r="N49" s="14">
        <f>tbl_Batsmen[[#This Row],[Innings]]-tbl_Batsmen[[#This Row],[Outs]]</f>
        <v>0</v>
      </c>
      <c r="O49" s="15">
        <f t="shared" si="1"/>
        <v>46</v>
      </c>
      <c r="W49" s="16" t="s">
        <v>130</v>
      </c>
      <c r="X49" s="14">
        <f>_xlfn.IFNA(VLOOKUP(tbl_Batsmen!$W49,Raw_data_Batsmen_2021!$A$2:$L$150,X$1,FALSE),0)</f>
        <v>7</v>
      </c>
      <c r="Y49" s="14">
        <f>_xlfn.IFNA(VLOOKUP(tbl_Batsmen!$W49,Raw_data_Batsmen_2021!$A$2:$L$150,Y$1,FALSE),0)</f>
        <v>254</v>
      </c>
      <c r="Z49" s="14">
        <f>_xlfn.IFNA(VLOOKUP(tbl_Batsmen!$W49,Raw_data_Batsmen_2021!$A$2:$L$150,Z$1,FALSE),0)</f>
        <v>166</v>
      </c>
      <c r="AA49" s="14">
        <f>_xlfn.IFNA(VLOOKUP(tbl_Batsmen!$W49,Raw_data_Batsmen_2021!$A$2:$L$150,AA$1,FALSE),0)</f>
        <v>7</v>
      </c>
      <c r="AB49" s="14">
        <f>_xlfn.IFNA(VLOOKUP(tbl_Batsmen!$W49,Raw_data_Batsmen_2021!$A$2:$L$150,AB$1,FALSE),0)</f>
        <v>36.29</v>
      </c>
      <c r="AC49" s="14">
        <f>_xlfn.IFNA(VLOOKUP(tbl_Batsmen!$W49,Raw_data_Batsmen_2021!$A$2:$L$150,AC$1,FALSE),0)</f>
        <v>153.01</v>
      </c>
      <c r="AD49" s="14">
        <f>_xlfn.IFNA(VLOOKUP(tbl_Batsmen!$W49,Raw_data_Batsmen_2021!$A$2:$L$150,AD$1,FALSE),0)</f>
        <v>124</v>
      </c>
      <c r="AE49" s="14">
        <f>_xlfn.IFNA(VLOOKUP(tbl_Batsmen!$W49,Raw_data_Batsmen_2021!$A$2:$L$150,AE$1,FALSE),0)</f>
        <v>27</v>
      </c>
      <c r="AF49" s="14">
        <f>_xlfn.IFNA(VLOOKUP(tbl_Batsmen!$W49,Raw_data_Batsmen_2021!$A$2:$L$150,AF$1,FALSE),0)</f>
        <v>13</v>
      </c>
      <c r="AG49" s="14">
        <f>_xlfn.IFNA(VLOOKUP(tbl_Batsmen!$W49,Raw_data_Batsmen_2021!$A$2:$L$150,AG$1,FALSE),0)</f>
        <v>0</v>
      </c>
      <c r="AH49" s="14">
        <f>_xlfn.IFNA(VLOOKUP(tbl_Batsmen!$W49,Raw_data_Batsmen_2021!$A$2:$L$150,AH$1,FALSE),0)</f>
        <v>1</v>
      </c>
      <c r="AI49" s="14">
        <v>2021</v>
      </c>
      <c r="AJ49" s="14">
        <f t="shared" si="0"/>
        <v>47</v>
      </c>
    </row>
    <row r="50" spans="1:36" x14ac:dyDescent="0.25">
      <c r="A50" s="17" t="s">
        <v>130</v>
      </c>
      <c r="B50" s="14">
        <v>7</v>
      </c>
      <c r="C50" s="14">
        <v>254</v>
      </c>
      <c r="D50" s="14">
        <v>166</v>
      </c>
      <c r="E50" s="14">
        <v>7</v>
      </c>
      <c r="F50" s="14">
        <v>36.29</v>
      </c>
      <c r="G50" s="14">
        <v>153.01</v>
      </c>
      <c r="H50" s="14">
        <v>124</v>
      </c>
      <c r="I50" s="14">
        <v>27</v>
      </c>
      <c r="J50" s="14">
        <v>13</v>
      </c>
      <c r="K50" s="14">
        <v>0</v>
      </c>
      <c r="L50" s="14">
        <v>1</v>
      </c>
      <c r="M50" s="14">
        <v>2021</v>
      </c>
      <c r="N50" s="14">
        <f>tbl_Batsmen[[#This Row],[Innings]]-tbl_Batsmen[[#This Row],[Outs]]</f>
        <v>0</v>
      </c>
      <c r="O50" s="15">
        <f t="shared" si="1"/>
        <v>47</v>
      </c>
      <c r="W50" s="13" t="s">
        <v>131</v>
      </c>
      <c r="X50" s="14">
        <f>_xlfn.IFNA(VLOOKUP(tbl_Batsmen!$W50,Raw_data_Batsmen_2021!$A$2:$L$150,X$1,FALSE),0)</f>
        <v>3</v>
      </c>
      <c r="Y50" s="14">
        <f>_xlfn.IFNA(VLOOKUP(tbl_Batsmen!$W50,Raw_data_Batsmen_2021!$A$2:$L$150,Y$1,FALSE),0)</f>
        <v>41</v>
      </c>
      <c r="Z50" s="14">
        <f>_xlfn.IFNA(VLOOKUP(tbl_Batsmen!$W50,Raw_data_Batsmen_2021!$A$2:$L$150,Z$1,FALSE),0)</f>
        <v>29</v>
      </c>
      <c r="AA50" s="14">
        <f>_xlfn.IFNA(VLOOKUP(tbl_Batsmen!$W50,Raw_data_Batsmen_2021!$A$2:$L$150,AA$1,FALSE),0)</f>
        <v>2</v>
      </c>
      <c r="AB50" s="14">
        <f>_xlfn.IFNA(VLOOKUP(tbl_Batsmen!$W50,Raw_data_Batsmen_2021!$A$2:$L$150,AB$1,FALSE),0)</f>
        <v>20.5</v>
      </c>
      <c r="AC50" s="14">
        <f>_xlfn.IFNA(VLOOKUP(tbl_Batsmen!$W50,Raw_data_Batsmen_2021!$A$2:$L$150,AC$1,FALSE),0)</f>
        <v>141.38</v>
      </c>
      <c r="AD50" s="14">
        <f>_xlfn.IFNA(VLOOKUP(tbl_Batsmen!$W50,Raw_data_Batsmen_2021!$A$2:$L$150,AD$1,FALSE),0)</f>
        <v>24</v>
      </c>
      <c r="AE50" s="14">
        <f>_xlfn.IFNA(VLOOKUP(tbl_Batsmen!$W50,Raw_data_Batsmen_2021!$A$2:$L$150,AE$1,FALSE),0)</f>
        <v>3</v>
      </c>
      <c r="AF50" s="14">
        <f>_xlfn.IFNA(VLOOKUP(tbl_Batsmen!$W50,Raw_data_Batsmen_2021!$A$2:$L$150,AF$1,FALSE),0)</f>
        <v>2</v>
      </c>
      <c r="AG50" s="14">
        <f>_xlfn.IFNA(VLOOKUP(tbl_Batsmen!$W50,Raw_data_Batsmen_2021!$A$2:$L$150,AG$1,FALSE),0)</f>
        <v>0</v>
      </c>
      <c r="AH50" s="14">
        <f>_xlfn.IFNA(VLOOKUP(tbl_Batsmen!$W50,Raw_data_Batsmen_2021!$A$2:$L$150,AH$1,FALSE),0)</f>
        <v>0</v>
      </c>
      <c r="AI50" s="14">
        <v>2021</v>
      </c>
      <c r="AJ50" s="14">
        <f t="shared" si="0"/>
        <v>48</v>
      </c>
    </row>
    <row r="51" spans="1:36" x14ac:dyDescent="0.25">
      <c r="A51" s="17" t="s">
        <v>131</v>
      </c>
      <c r="B51" s="14">
        <v>3</v>
      </c>
      <c r="C51" s="14">
        <v>41</v>
      </c>
      <c r="D51" s="14">
        <v>29</v>
      </c>
      <c r="E51" s="14">
        <v>2</v>
      </c>
      <c r="F51" s="14">
        <v>20.5</v>
      </c>
      <c r="G51" s="14">
        <v>141.38</v>
      </c>
      <c r="H51" s="14">
        <v>24</v>
      </c>
      <c r="I51" s="14">
        <v>3</v>
      </c>
      <c r="J51" s="14">
        <v>2</v>
      </c>
      <c r="K51" s="14">
        <v>0</v>
      </c>
      <c r="L51" s="14">
        <v>0</v>
      </c>
      <c r="M51" s="14">
        <v>2021</v>
      </c>
      <c r="N51" s="14">
        <f>tbl_Batsmen[[#This Row],[Innings]]-tbl_Batsmen[[#This Row],[Outs]]</f>
        <v>1</v>
      </c>
      <c r="O51" s="15">
        <f t="shared" si="1"/>
        <v>48</v>
      </c>
      <c r="W51" s="16" t="s">
        <v>83</v>
      </c>
      <c r="X51" s="14">
        <f>_xlfn.IFNA(VLOOKUP(tbl_Batsmen!$W51,Raw_data_Batsmen_2021!$A$2:$L$150,X$1,FALSE),0)</f>
        <v>2</v>
      </c>
      <c r="Y51" s="14">
        <f>_xlfn.IFNA(VLOOKUP(tbl_Batsmen!$W51,Raw_data_Batsmen_2021!$A$2:$L$150,Y$1,FALSE),0)</f>
        <v>0</v>
      </c>
      <c r="Z51" s="14">
        <f>_xlfn.IFNA(VLOOKUP(tbl_Batsmen!$W51,Raw_data_Batsmen_2021!$A$2:$L$150,Z$1,FALSE),0)</f>
        <v>2</v>
      </c>
      <c r="AA51" s="14">
        <f>_xlfn.IFNA(VLOOKUP(tbl_Batsmen!$W51,Raw_data_Batsmen_2021!$A$2:$L$150,AA$1,FALSE),0)</f>
        <v>2</v>
      </c>
      <c r="AB51" s="14">
        <f>_xlfn.IFNA(VLOOKUP(tbl_Batsmen!$W51,Raw_data_Batsmen_2021!$A$2:$L$150,AB$1,FALSE),0)</f>
        <v>0</v>
      </c>
      <c r="AC51" s="14">
        <f>_xlfn.IFNA(VLOOKUP(tbl_Batsmen!$W51,Raw_data_Batsmen_2021!$A$2:$L$150,AC$1,FALSE),0)</f>
        <v>0</v>
      </c>
      <c r="AD51" s="14">
        <f>_xlfn.IFNA(VLOOKUP(tbl_Batsmen!$W51,Raw_data_Batsmen_2021!$A$2:$L$150,AD$1,FALSE),0)</f>
        <v>0</v>
      </c>
      <c r="AE51" s="14">
        <f>_xlfn.IFNA(VLOOKUP(tbl_Batsmen!$W51,Raw_data_Batsmen_2021!$A$2:$L$150,AE$1,FALSE),0)</f>
        <v>0</v>
      </c>
      <c r="AF51" s="14">
        <f>_xlfn.IFNA(VLOOKUP(tbl_Batsmen!$W51,Raw_data_Batsmen_2021!$A$2:$L$150,AF$1,FALSE),0)</f>
        <v>0</v>
      </c>
      <c r="AG51" s="14">
        <f>_xlfn.IFNA(VLOOKUP(tbl_Batsmen!$W51,Raw_data_Batsmen_2021!$A$2:$L$150,AG$1,FALSE),0)</f>
        <v>0</v>
      </c>
      <c r="AH51" s="14">
        <f>_xlfn.IFNA(VLOOKUP(tbl_Batsmen!$W51,Raw_data_Batsmen_2021!$A$2:$L$150,AH$1,FALSE),0)</f>
        <v>0</v>
      </c>
      <c r="AI51" s="14">
        <v>2021</v>
      </c>
      <c r="AJ51" s="14">
        <f t="shared" si="0"/>
        <v>49</v>
      </c>
    </row>
    <row r="52" spans="1:36" x14ac:dyDescent="0.25">
      <c r="A52" s="17" t="s">
        <v>83</v>
      </c>
      <c r="B52" s="14">
        <v>2</v>
      </c>
      <c r="C52" s="14">
        <v>0</v>
      </c>
      <c r="D52" s="14">
        <v>2</v>
      </c>
      <c r="E52" s="14">
        <v>2</v>
      </c>
      <c r="F52" s="14">
        <v>0</v>
      </c>
      <c r="G52" s="14">
        <v>0</v>
      </c>
      <c r="H52" s="14">
        <v>0</v>
      </c>
      <c r="I52" s="14">
        <v>0</v>
      </c>
      <c r="J52" s="14">
        <v>0</v>
      </c>
      <c r="K52" s="14">
        <v>0</v>
      </c>
      <c r="L52" s="14">
        <v>0</v>
      </c>
      <c r="M52" s="14">
        <v>2021</v>
      </c>
      <c r="N52" s="14">
        <f>tbl_Batsmen[[#This Row],[Innings]]-tbl_Batsmen[[#This Row],[Outs]]</f>
        <v>0</v>
      </c>
      <c r="O52" s="15">
        <f t="shared" si="1"/>
        <v>49</v>
      </c>
      <c r="W52" s="13" t="s">
        <v>84</v>
      </c>
      <c r="X52" s="14">
        <f>_xlfn.IFNA(VLOOKUP(tbl_Batsmen!$W52,Raw_data_Batsmen_2021!$A$2:$L$150,X$1,FALSE),0)</f>
        <v>7</v>
      </c>
      <c r="Y52" s="14">
        <f>_xlfn.IFNA(VLOOKUP(tbl_Batsmen!$W52,Raw_data_Batsmen_2021!$A$2:$L$150,Y$1,FALSE),0)</f>
        <v>16</v>
      </c>
      <c r="Z52" s="14">
        <f>_xlfn.IFNA(VLOOKUP(tbl_Batsmen!$W52,Raw_data_Batsmen_2021!$A$2:$L$150,Z$1,FALSE),0)</f>
        <v>17</v>
      </c>
      <c r="AA52" s="14">
        <f>_xlfn.IFNA(VLOOKUP(tbl_Batsmen!$W52,Raw_data_Batsmen_2021!$A$2:$L$150,AA$1,FALSE),0)</f>
        <v>2</v>
      </c>
      <c r="AB52" s="14">
        <f>_xlfn.IFNA(VLOOKUP(tbl_Batsmen!$W52,Raw_data_Batsmen_2021!$A$2:$L$150,AB$1,FALSE),0)</f>
        <v>8</v>
      </c>
      <c r="AC52" s="14">
        <f>_xlfn.IFNA(VLOOKUP(tbl_Batsmen!$W52,Raw_data_Batsmen_2021!$A$2:$L$150,AC$1,FALSE),0)</f>
        <v>94.12</v>
      </c>
      <c r="AD52" s="14">
        <f>_xlfn.IFNA(VLOOKUP(tbl_Batsmen!$W52,Raw_data_Batsmen_2021!$A$2:$L$150,AD$1,FALSE),0)</f>
        <v>5</v>
      </c>
      <c r="AE52" s="14">
        <f>_xlfn.IFNA(VLOOKUP(tbl_Batsmen!$W52,Raw_data_Batsmen_2021!$A$2:$L$150,AE$1,FALSE),0)</f>
        <v>2</v>
      </c>
      <c r="AF52" s="14">
        <f>_xlfn.IFNA(VLOOKUP(tbl_Batsmen!$W52,Raw_data_Batsmen_2021!$A$2:$L$150,AF$1,FALSE),0)</f>
        <v>0</v>
      </c>
      <c r="AG52" s="14">
        <f>_xlfn.IFNA(VLOOKUP(tbl_Batsmen!$W52,Raw_data_Batsmen_2021!$A$2:$L$150,AG$1,FALSE),0)</f>
        <v>0</v>
      </c>
      <c r="AH52" s="14">
        <f>_xlfn.IFNA(VLOOKUP(tbl_Batsmen!$W52,Raw_data_Batsmen_2021!$A$2:$L$150,AH$1,FALSE),0)</f>
        <v>0</v>
      </c>
      <c r="AI52" s="14">
        <v>2021</v>
      </c>
      <c r="AJ52" s="14">
        <f t="shared" si="0"/>
        <v>50</v>
      </c>
    </row>
    <row r="53" spans="1:36" x14ac:dyDescent="0.25">
      <c r="A53" s="17" t="s">
        <v>84</v>
      </c>
      <c r="B53" s="14">
        <v>7</v>
      </c>
      <c r="C53" s="14">
        <v>16</v>
      </c>
      <c r="D53" s="14">
        <v>17</v>
      </c>
      <c r="E53" s="14">
        <v>2</v>
      </c>
      <c r="F53" s="14">
        <v>8</v>
      </c>
      <c r="G53" s="14">
        <v>94.12</v>
      </c>
      <c r="H53" s="14">
        <v>5</v>
      </c>
      <c r="I53" s="14">
        <v>2</v>
      </c>
      <c r="J53" s="14">
        <v>0</v>
      </c>
      <c r="K53" s="14">
        <v>0</v>
      </c>
      <c r="L53" s="14">
        <v>0</v>
      </c>
      <c r="M53" s="14">
        <v>2021</v>
      </c>
      <c r="N53" s="14">
        <f>tbl_Batsmen[[#This Row],[Innings]]-tbl_Batsmen[[#This Row],[Outs]]</f>
        <v>5</v>
      </c>
      <c r="O53" s="15">
        <f t="shared" si="1"/>
        <v>50</v>
      </c>
      <c r="W53" s="16" t="s">
        <v>170</v>
      </c>
      <c r="X53" s="14">
        <f>_xlfn.IFNA(VLOOKUP(tbl_Batsmen!$W53,Raw_data_Batsmen_2021!$A$2:$L$150,X$1,FALSE),0)</f>
        <v>5</v>
      </c>
      <c r="Y53" s="14">
        <f>_xlfn.IFNA(VLOOKUP(tbl_Batsmen!$W53,Raw_data_Batsmen_2021!$A$2:$L$150,Y$1,FALSE),0)</f>
        <v>150</v>
      </c>
      <c r="Z53" s="14">
        <f>_xlfn.IFNA(VLOOKUP(tbl_Batsmen!$W53,Raw_data_Batsmen_2021!$A$2:$L$150,Z$1,FALSE),0)</f>
        <v>121</v>
      </c>
      <c r="AA53" s="14">
        <f>_xlfn.IFNA(VLOOKUP(tbl_Batsmen!$W53,Raw_data_Batsmen_2021!$A$2:$L$150,AA$1,FALSE),0)</f>
        <v>5</v>
      </c>
      <c r="AB53" s="14">
        <f>_xlfn.IFNA(VLOOKUP(tbl_Batsmen!$W53,Raw_data_Batsmen_2021!$A$2:$L$150,AB$1,FALSE),0)</f>
        <v>30</v>
      </c>
      <c r="AC53" s="14">
        <f>_xlfn.IFNA(VLOOKUP(tbl_Batsmen!$W53,Raw_data_Batsmen_2021!$A$2:$L$150,AC$1,FALSE),0)</f>
        <v>123.97</v>
      </c>
      <c r="AD53" s="14">
        <f>_xlfn.IFNA(VLOOKUP(tbl_Batsmen!$W53,Raw_data_Batsmen_2021!$A$2:$L$150,AD$1,FALSE),0)</f>
        <v>60</v>
      </c>
      <c r="AE53" s="14">
        <f>_xlfn.IFNA(VLOOKUP(tbl_Batsmen!$W53,Raw_data_Batsmen_2021!$A$2:$L$150,AE$1,FALSE),0)</f>
        <v>21</v>
      </c>
      <c r="AF53" s="14">
        <f>_xlfn.IFNA(VLOOKUP(tbl_Batsmen!$W53,Raw_data_Batsmen_2021!$A$2:$L$150,AF$1,FALSE),0)</f>
        <v>1</v>
      </c>
      <c r="AG53" s="14">
        <f>_xlfn.IFNA(VLOOKUP(tbl_Batsmen!$W53,Raw_data_Batsmen_2021!$A$2:$L$150,AG$1,FALSE),0)</f>
        <v>1</v>
      </c>
      <c r="AH53" s="14">
        <f>_xlfn.IFNA(VLOOKUP(tbl_Batsmen!$W53,Raw_data_Batsmen_2021!$A$2:$L$150,AH$1,FALSE),0)</f>
        <v>0</v>
      </c>
      <c r="AI53" s="14">
        <v>2021</v>
      </c>
      <c r="AJ53" s="14">
        <f t="shared" si="0"/>
        <v>51</v>
      </c>
    </row>
    <row r="54" spans="1:36" x14ac:dyDescent="0.25">
      <c r="A54" s="17" t="s">
        <v>170</v>
      </c>
      <c r="B54" s="14">
        <v>5</v>
      </c>
      <c r="C54" s="14">
        <v>150</v>
      </c>
      <c r="D54" s="14">
        <v>121</v>
      </c>
      <c r="E54" s="14">
        <v>5</v>
      </c>
      <c r="F54" s="14">
        <v>30</v>
      </c>
      <c r="G54" s="14">
        <v>123.97</v>
      </c>
      <c r="H54" s="14">
        <v>60</v>
      </c>
      <c r="I54" s="14">
        <v>21</v>
      </c>
      <c r="J54" s="14">
        <v>1</v>
      </c>
      <c r="K54" s="14">
        <v>1</v>
      </c>
      <c r="L54" s="14">
        <v>0</v>
      </c>
      <c r="M54" s="14">
        <v>2021</v>
      </c>
      <c r="N54" s="14">
        <f>tbl_Batsmen[[#This Row],[Innings]]-tbl_Batsmen[[#This Row],[Outs]]</f>
        <v>0</v>
      </c>
      <c r="O54" s="15">
        <f t="shared" si="1"/>
        <v>51</v>
      </c>
      <c r="W54" s="13" t="s">
        <v>171</v>
      </c>
      <c r="X54" s="14">
        <f>_xlfn.IFNA(VLOOKUP(tbl_Batsmen!$W54,Raw_data_Batsmen_2021!$A$2:$L$150,X$1,FALSE),0)</f>
        <v>7</v>
      </c>
      <c r="Y54" s="14">
        <f>_xlfn.IFNA(VLOOKUP(tbl_Batsmen!$W54,Raw_data_Batsmen_2021!$A$2:$L$150,Y$1,FALSE),0)</f>
        <v>248</v>
      </c>
      <c r="Z54" s="14">
        <f>_xlfn.IFNA(VLOOKUP(tbl_Batsmen!$W54,Raw_data_Batsmen_2021!$A$2:$L$150,Z$1,FALSE),0)</f>
        <v>175</v>
      </c>
      <c r="AA54" s="14">
        <f>_xlfn.IFNA(VLOOKUP(tbl_Batsmen!$W54,Raw_data_Batsmen_2021!$A$2:$L$150,AA$1,FALSE),0)</f>
        <v>6</v>
      </c>
      <c r="AB54" s="14">
        <f>_xlfn.IFNA(VLOOKUP(tbl_Batsmen!$W54,Raw_data_Batsmen_2021!$A$2:$L$150,AB$1,FALSE),0)</f>
        <v>41.33</v>
      </c>
      <c r="AC54" s="14">
        <f>_xlfn.IFNA(VLOOKUP(tbl_Batsmen!$W54,Raw_data_Batsmen_2021!$A$2:$L$150,AC$1,FALSE),0)</f>
        <v>141.71</v>
      </c>
      <c r="AD54" s="14">
        <f>_xlfn.IFNA(VLOOKUP(tbl_Batsmen!$W54,Raw_data_Batsmen_2021!$A$2:$L$150,AD$1,FALSE),0)</f>
        <v>63</v>
      </c>
      <c r="AE54" s="14">
        <f>_xlfn.IFNA(VLOOKUP(tbl_Batsmen!$W54,Raw_data_Batsmen_2021!$A$2:$L$150,AE$1,FALSE),0)</f>
        <v>20</v>
      </c>
      <c r="AF54" s="14">
        <f>_xlfn.IFNA(VLOOKUP(tbl_Batsmen!$W54,Raw_data_Batsmen_2021!$A$2:$L$150,AF$1,FALSE),0)</f>
        <v>15</v>
      </c>
      <c r="AG54" s="14">
        <f>_xlfn.IFNA(VLOOKUP(tbl_Batsmen!$W54,Raw_data_Batsmen_2021!$A$2:$L$150,AG$1,FALSE),0)</f>
        <v>2</v>
      </c>
      <c r="AH54" s="14">
        <f>_xlfn.IFNA(VLOOKUP(tbl_Batsmen!$W54,Raw_data_Batsmen_2021!$A$2:$L$150,AH$1,FALSE),0)</f>
        <v>0</v>
      </c>
      <c r="AI54" s="14">
        <v>2021</v>
      </c>
      <c r="AJ54" s="14">
        <f t="shared" si="0"/>
        <v>52</v>
      </c>
    </row>
    <row r="55" spans="1:36" x14ac:dyDescent="0.25">
      <c r="A55" s="17" t="s">
        <v>171</v>
      </c>
      <c r="B55" s="14">
        <v>7</v>
      </c>
      <c r="C55" s="14">
        <v>248</v>
      </c>
      <c r="D55" s="14">
        <v>175</v>
      </c>
      <c r="E55" s="14">
        <v>6</v>
      </c>
      <c r="F55" s="14">
        <v>41.33</v>
      </c>
      <c r="G55" s="14">
        <v>141.71</v>
      </c>
      <c r="H55" s="14">
        <v>63</v>
      </c>
      <c r="I55" s="14">
        <v>20</v>
      </c>
      <c r="J55" s="14">
        <v>15</v>
      </c>
      <c r="K55" s="14">
        <v>2</v>
      </c>
      <c r="L55" s="14">
        <v>0</v>
      </c>
      <c r="M55" s="14">
        <v>2021</v>
      </c>
      <c r="N55" s="14">
        <f>tbl_Batsmen[[#This Row],[Innings]]-tbl_Batsmen[[#This Row],[Outs]]</f>
        <v>1</v>
      </c>
      <c r="O55" s="15">
        <f t="shared" si="1"/>
        <v>52</v>
      </c>
      <c r="W55" s="16" t="s">
        <v>172</v>
      </c>
      <c r="X55" s="14">
        <f>_xlfn.IFNA(VLOOKUP(tbl_Batsmen!$W55,Raw_data_Batsmen_2021!$A$2:$L$150,X$1,FALSE),0)</f>
        <v>7</v>
      </c>
      <c r="Y55" s="14">
        <f>_xlfn.IFNA(VLOOKUP(tbl_Batsmen!$W55,Raw_data_Batsmen_2021!$A$2:$L$150,Y$1,FALSE),0)</f>
        <v>85</v>
      </c>
      <c r="Z55" s="14">
        <f>_xlfn.IFNA(VLOOKUP(tbl_Batsmen!$W55,Raw_data_Batsmen_2021!$A$2:$L$150,Z$1,FALSE),0)</f>
        <v>72</v>
      </c>
      <c r="AA55" s="14">
        <f>_xlfn.IFNA(VLOOKUP(tbl_Batsmen!$W55,Raw_data_Batsmen_2021!$A$2:$L$150,AA$1,FALSE),0)</f>
        <v>6</v>
      </c>
      <c r="AB55" s="14">
        <f>_xlfn.IFNA(VLOOKUP(tbl_Batsmen!$W55,Raw_data_Batsmen_2021!$A$2:$L$150,AB$1,FALSE),0)</f>
        <v>14.17</v>
      </c>
      <c r="AC55" s="14">
        <f>_xlfn.IFNA(VLOOKUP(tbl_Batsmen!$W55,Raw_data_Batsmen_2021!$A$2:$L$150,AC$1,FALSE),0)</f>
        <v>118.06</v>
      </c>
      <c r="AD55" s="14">
        <f>_xlfn.IFNA(VLOOKUP(tbl_Batsmen!$W55,Raw_data_Batsmen_2021!$A$2:$L$150,AD$1,FALSE),0)</f>
        <v>47</v>
      </c>
      <c r="AE55" s="14">
        <f>_xlfn.IFNA(VLOOKUP(tbl_Batsmen!$W55,Raw_data_Batsmen_2021!$A$2:$L$150,AE$1,FALSE),0)</f>
        <v>2</v>
      </c>
      <c r="AF55" s="14">
        <f>_xlfn.IFNA(VLOOKUP(tbl_Batsmen!$W55,Raw_data_Batsmen_2021!$A$2:$L$150,AF$1,FALSE),0)</f>
        <v>6</v>
      </c>
      <c r="AG55" s="14">
        <f>_xlfn.IFNA(VLOOKUP(tbl_Batsmen!$W55,Raw_data_Batsmen_2021!$A$2:$L$150,AG$1,FALSE),0)</f>
        <v>0</v>
      </c>
      <c r="AH55" s="14">
        <f>_xlfn.IFNA(VLOOKUP(tbl_Batsmen!$W55,Raw_data_Batsmen_2021!$A$2:$L$150,AH$1,FALSE),0)</f>
        <v>0</v>
      </c>
      <c r="AI55" s="14">
        <v>2021</v>
      </c>
      <c r="AJ55" s="14">
        <f t="shared" si="0"/>
        <v>53</v>
      </c>
    </row>
    <row r="56" spans="1:36" x14ac:dyDescent="0.25">
      <c r="A56" s="17" t="s">
        <v>172</v>
      </c>
      <c r="B56" s="14">
        <v>7</v>
      </c>
      <c r="C56" s="14">
        <v>85</v>
      </c>
      <c r="D56" s="14">
        <v>72</v>
      </c>
      <c r="E56" s="14">
        <v>6</v>
      </c>
      <c r="F56" s="14">
        <v>14.17</v>
      </c>
      <c r="G56" s="14">
        <v>118.06</v>
      </c>
      <c r="H56" s="14">
        <v>47</v>
      </c>
      <c r="I56" s="14">
        <v>2</v>
      </c>
      <c r="J56" s="14">
        <v>6</v>
      </c>
      <c r="K56" s="14">
        <v>0</v>
      </c>
      <c r="L56" s="14">
        <v>0</v>
      </c>
      <c r="M56" s="14">
        <v>2021</v>
      </c>
      <c r="N56" s="14">
        <f>tbl_Batsmen[[#This Row],[Innings]]-tbl_Batsmen[[#This Row],[Outs]]</f>
        <v>1</v>
      </c>
      <c r="O56" s="15">
        <f t="shared" si="1"/>
        <v>53</v>
      </c>
      <c r="W56" s="13" t="s">
        <v>31</v>
      </c>
      <c r="X56" s="14">
        <f>_xlfn.IFNA(VLOOKUP(tbl_Batsmen!$W56,Raw_data_Batsmen_2021!$A$2:$L$150,X$1,FALSE),0)</f>
        <v>3</v>
      </c>
      <c r="Y56" s="14">
        <f>_xlfn.IFNA(VLOOKUP(tbl_Batsmen!$W56,Raw_data_Batsmen_2021!$A$2:$L$150,Y$1,FALSE),0)</f>
        <v>13</v>
      </c>
      <c r="Z56" s="14">
        <f>_xlfn.IFNA(VLOOKUP(tbl_Batsmen!$W56,Raw_data_Batsmen_2021!$A$2:$L$150,Z$1,FALSE),0)</f>
        <v>6</v>
      </c>
      <c r="AA56" s="14">
        <f>_xlfn.IFNA(VLOOKUP(tbl_Batsmen!$W56,Raw_data_Batsmen_2021!$A$2:$L$150,AA$1,FALSE),0)</f>
        <v>0</v>
      </c>
      <c r="AB56" s="14">
        <f>_xlfn.IFNA(VLOOKUP(tbl_Batsmen!$W56,Raw_data_Batsmen_2021!$A$2:$L$150,AB$1,FALSE),0)</f>
        <v>0</v>
      </c>
      <c r="AC56" s="14">
        <f>_xlfn.IFNA(VLOOKUP(tbl_Batsmen!$W56,Raw_data_Batsmen_2021!$A$2:$L$150,AC$1,FALSE),0)</f>
        <v>216.67</v>
      </c>
      <c r="AD56" s="14">
        <f>_xlfn.IFNA(VLOOKUP(tbl_Batsmen!$W56,Raw_data_Batsmen_2021!$A$2:$L$150,AD$1,FALSE),0)</f>
        <v>9</v>
      </c>
      <c r="AE56" s="14">
        <f>_xlfn.IFNA(VLOOKUP(tbl_Batsmen!$W56,Raw_data_Batsmen_2021!$A$2:$L$150,AE$1,FALSE),0)</f>
        <v>2</v>
      </c>
      <c r="AF56" s="14">
        <f>_xlfn.IFNA(VLOOKUP(tbl_Batsmen!$W56,Raw_data_Batsmen_2021!$A$2:$L$150,AF$1,FALSE),0)</f>
        <v>0</v>
      </c>
      <c r="AG56" s="14">
        <f>_xlfn.IFNA(VLOOKUP(tbl_Batsmen!$W56,Raw_data_Batsmen_2021!$A$2:$L$150,AG$1,FALSE),0)</f>
        <v>0</v>
      </c>
      <c r="AH56" s="14">
        <f>_xlfn.IFNA(VLOOKUP(tbl_Batsmen!$W56,Raw_data_Batsmen_2021!$A$2:$L$150,AH$1,FALSE),0)</f>
        <v>0</v>
      </c>
      <c r="AI56" s="14">
        <v>2021</v>
      </c>
      <c r="AJ56" s="14">
        <f t="shared" si="0"/>
        <v>54</v>
      </c>
    </row>
    <row r="57" spans="1:36" x14ac:dyDescent="0.25">
      <c r="A57" s="17" t="s">
        <v>31</v>
      </c>
      <c r="B57" s="14">
        <v>3</v>
      </c>
      <c r="C57" s="14">
        <v>13</v>
      </c>
      <c r="D57" s="14">
        <v>6</v>
      </c>
      <c r="E57" s="14">
        <v>0</v>
      </c>
      <c r="F57" s="14">
        <v>0</v>
      </c>
      <c r="G57" s="14">
        <v>216.67</v>
      </c>
      <c r="H57" s="14">
        <v>9</v>
      </c>
      <c r="I57" s="14">
        <v>2</v>
      </c>
      <c r="J57" s="14">
        <v>0</v>
      </c>
      <c r="K57" s="14">
        <v>0</v>
      </c>
      <c r="L57" s="14">
        <v>0</v>
      </c>
      <c r="M57" s="14">
        <v>2021</v>
      </c>
      <c r="N57" s="14">
        <f>tbl_Batsmen[[#This Row],[Innings]]-tbl_Batsmen[[#This Row],[Outs]]</f>
        <v>3</v>
      </c>
      <c r="O57" s="15">
        <f t="shared" si="1"/>
        <v>54</v>
      </c>
      <c r="W57" s="16" t="s">
        <v>195</v>
      </c>
      <c r="X57" s="14">
        <f>_xlfn.IFNA(VLOOKUP(tbl_Batsmen!$W57,Raw_data_Batsmen_2021!$A$2:$L$150,X$1,FALSE),0)</f>
        <v>1</v>
      </c>
      <c r="Y57" s="14">
        <f>_xlfn.IFNA(VLOOKUP(tbl_Batsmen!$W57,Raw_data_Batsmen_2021!$A$2:$L$150,Y$1,FALSE),0)</f>
        <v>0</v>
      </c>
      <c r="Z57" s="14">
        <f>_xlfn.IFNA(VLOOKUP(tbl_Batsmen!$W57,Raw_data_Batsmen_2021!$A$2:$L$150,Z$1,FALSE),0)</f>
        <v>4</v>
      </c>
      <c r="AA57" s="14">
        <f>_xlfn.IFNA(VLOOKUP(tbl_Batsmen!$W57,Raw_data_Batsmen_2021!$A$2:$L$150,AA$1,FALSE),0)</f>
        <v>0</v>
      </c>
      <c r="AB57" s="14">
        <f>_xlfn.IFNA(VLOOKUP(tbl_Batsmen!$W57,Raw_data_Batsmen_2021!$A$2:$L$150,AB$1,FALSE),0)</f>
        <v>0</v>
      </c>
      <c r="AC57" s="14">
        <f>_xlfn.IFNA(VLOOKUP(tbl_Batsmen!$W57,Raw_data_Batsmen_2021!$A$2:$L$150,AC$1,FALSE),0)</f>
        <v>0</v>
      </c>
      <c r="AD57" s="14">
        <f>_xlfn.IFNA(VLOOKUP(tbl_Batsmen!$W57,Raw_data_Batsmen_2021!$A$2:$L$150,AD$1,FALSE),0)</f>
        <v>0</v>
      </c>
      <c r="AE57" s="14">
        <f>_xlfn.IFNA(VLOOKUP(tbl_Batsmen!$W57,Raw_data_Batsmen_2021!$A$2:$L$150,AE$1,FALSE),0)</f>
        <v>0</v>
      </c>
      <c r="AF57" s="14">
        <f>_xlfn.IFNA(VLOOKUP(tbl_Batsmen!$W57,Raw_data_Batsmen_2021!$A$2:$L$150,AF$1,FALSE),0)</f>
        <v>0</v>
      </c>
      <c r="AG57" s="14">
        <f>_xlfn.IFNA(VLOOKUP(tbl_Batsmen!$W57,Raw_data_Batsmen_2021!$A$2:$L$150,AG$1,FALSE),0)</f>
        <v>0</v>
      </c>
      <c r="AH57" s="14">
        <f>_xlfn.IFNA(VLOOKUP(tbl_Batsmen!$W57,Raw_data_Batsmen_2021!$A$2:$L$150,AH$1,FALSE),0)</f>
        <v>0</v>
      </c>
      <c r="AI57" s="14">
        <v>2021</v>
      </c>
      <c r="AJ57" s="14">
        <f t="shared" si="0"/>
        <v>55</v>
      </c>
    </row>
    <row r="58" spans="1:36" x14ac:dyDescent="0.25">
      <c r="A58" s="17" t="s">
        <v>195</v>
      </c>
      <c r="B58" s="14">
        <v>1</v>
      </c>
      <c r="C58" s="14">
        <v>0</v>
      </c>
      <c r="D58" s="14">
        <v>4</v>
      </c>
      <c r="E58" s="14">
        <v>0</v>
      </c>
      <c r="F58" s="14">
        <v>0</v>
      </c>
      <c r="G58" s="14">
        <v>0</v>
      </c>
      <c r="H58" s="14">
        <v>0</v>
      </c>
      <c r="I58" s="14">
        <v>0</v>
      </c>
      <c r="J58" s="14">
        <v>0</v>
      </c>
      <c r="K58" s="14">
        <v>0</v>
      </c>
      <c r="L58" s="14">
        <v>0</v>
      </c>
      <c r="M58" s="14">
        <v>2021</v>
      </c>
      <c r="N58" s="14">
        <f>tbl_Batsmen[[#This Row],[Innings]]-tbl_Batsmen[[#This Row],[Outs]]</f>
        <v>1</v>
      </c>
      <c r="O58" s="15">
        <f t="shared" si="1"/>
        <v>55</v>
      </c>
      <c r="W58" s="13" t="s">
        <v>152</v>
      </c>
      <c r="X58" s="14">
        <f>_xlfn.IFNA(VLOOKUP(tbl_Batsmen!$W58,Raw_data_Batsmen_2021!$A$2:$L$150,X$1,FALSE),0)</f>
        <v>7</v>
      </c>
      <c r="Y58" s="14">
        <f>_xlfn.IFNA(VLOOKUP(tbl_Batsmen!$W58,Raw_data_Batsmen_2021!$A$2:$L$150,Y$1,FALSE),0)</f>
        <v>65</v>
      </c>
      <c r="Z58" s="14">
        <f>_xlfn.IFNA(VLOOKUP(tbl_Batsmen!$W58,Raw_data_Batsmen_2021!$A$2:$L$150,Z$1,FALSE),0)</f>
        <v>55</v>
      </c>
      <c r="AA58" s="14">
        <f>_xlfn.IFNA(VLOOKUP(tbl_Batsmen!$W58,Raw_data_Batsmen_2021!$A$2:$L$150,AA$1,FALSE),0)</f>
        <v>4</v>
      </c>
      <c r="AB58" s="14">
        <f>_xlfn.IFNA(VLOOKUP(tbl_Batsmen!$W58,Raw_data_Batsmen_2021!$A$2:$L$150,AB$1,FALSE),0)</f>
        <v>16.25</v>
      </c>
      <c r="AC58" s="14">
        <f>_xlfn.IFNA(VLOOKUP(tbl_Batsmen!$W58,Raw_data_Batsmen_2021!$A$2:$L$150,AC$1,FALSE),0)</f>
        <v>118.18</v>
      </c>
      <c r="AD58" s="14">
        <f>_xlfn.IFNA(VLOOKUP(tbl_Batsmen!$W58,Raw_data_Batsmen_2021!$A$2:$L$150,AD$1,FALSE),0)</f>
        <v>16</v>
      </c>
      <c r="AE58" s="14">
        <f>_xlfn.IFNA(VLOOKUP(tbl_Batsmen!$W58,Raw_data_Batsmen_2021!$A$2:$L$150,AE$1,FALSE),0)</f>
        <v>5</v>
      </c>
      <c r="AF58" s="14">
        <f>_xlfn.IFNA(VLOOKUP(tbl_Batsmen!$W58,Raw_data_Batsmen_2021!$A$2:$L$150,AF$1,FALSE),0)</f>
        <v>3</v>
      </c>
      <c r="AG58" s="14">
        <f>_xlfn.IFNA(VLOOKUP(tbl_Batsmen!$W58,Raw_data_Batsmen_2021!$A$2:$L$150,AG$1,FALSE),0)</f>
        <v>0</v>
      </c>
      <c r="AH58" s="14">
        <f>_xlfn.IFNA(VLOOKUP(tbl_Batsmen!$W58,Raw_data_Batsmen_2021!$A$2:$L$150,AH$1,FALSE),0)</f>
        <v>0</v>
      </c>
      <c r="AI58" s="14">
        <v>2021</v>
      </c>
      <c r="AJ58" s="14">
        <f t="shared" si="0"/>
        <v>56</v>
      </c>
    </row>
    <row r="59" spans="1:36" x14ac:dyDescent="0.25">
      <c r="A59" s="17" t="s">
        <v>152</v>
      </c>
      <c r="B59" s="14">
        <v>7</v>
      </c>
      <c r="C59" s="14">
        <v>65</v>
      </c>
      <c r="D59" s="14">
        <v>55</v>
      </c>
      <c r="E59" s="14">
        <v>4</v>
      </c>
      <c r="F59" s="14">
        <v>16.25</v>
      </c>
      <c r="G59" s="14">
        <v>118.18</v>
      </c>
      <c r="H59" s="14">
        <v>16</v>
      </c>
      <c r="I59" s="14">
        <v>5</v>
      </c>
      <c r="J59" s="14">
        <v>3</v>
      </c>
      <c r="K59" s="14">
        <v>0</v>
      </c>
      <c r="L59" s="14">
        <v>0</v>
      </c>
      <c r="M59" s="14">
        <v>2021</v>
      </c>
      <c r="N59" s="14">
        <f>tbl_Batsmen[[#This Row],[Innings]]-tbl_Batsmen[[#This Row],[Outs]]</f>
        <v>3</v>
      </c>
      <c r="O59" s="15">
        <f t="shared" si="1"/>
        <v>56</v>
      </c>
      <c r="W59" s="16" t="s">
        <v>85</v>
      </c>
      <c r="X59" s="14">
        <f>_xlfn.IFNA(VLOOKUP(tbl_Batsmen!$W59,Raw_data_Batsmen_2021!$A$2:$L$150,X$1,FALSE),0)</f>
        <v>13</v>
      </c>
      <c r="Y59" s="14">
        <f>_xlfn.IFNA(VLOOKUP(tbl_Batsmen!$W59,Raw_data_Batsmen_2021!$A$2:$L$150,Y$1,FALSE),0)</f>
        <v>245</v>
      </c>
      <c r="Z59" s="14">
        <f>_xlfn.IFNA(VLOOKUP(tbl_Batsmen!$W59,Raw_data_Batsmen_2021!$A$2:$L$150,Z$1,FALSE),0)</f>
        <v>165</v>
      </c>
      <c r="AA59" s="14">
        <f>_xlfn.IFNA(VLOOKUP(tbl_Batsmen!$W59,Raw_data_Batsmen_2021!$A$2:$L$150,AA$1,FALSE),0)</f>
        <v>8</v>
      </c>
      <c r="AB59" s="14">
        <f>_xlfn.IFNA(VLOOKUP(tbl_Batsmen!$W59,Raw_data_Batsmen_2021!$A$2:$L$150,AB$1,FALSE),0)</f>
        <v>30.62</v>
      </c>
      <c r="AC59" s="14">
        <f>_xlfn.IFNA(VLOOKUP(tbl_Batsmen!$W59,Raw_data_Batsmen_2021!$A$2:$L$150,AC$1,FALSE),0)</f>
        <v>148.47999999999999</v>
      </c>
      <c r="AD59" s="14">
        <f>_xlfn.IFNA(VLOOKUP(tbl_Batsmen!$W59,Raw_data_Batsmen_2021!$A$2:$L$150,AD$1,FALSE),0)</f>
        <v>87</v>
      </c>
      <c r="AE59" s="14">
        <f>_xlfn.IFNA(VLOOKUP(tbl_Batsmen!$W59,Raw_data_Batsmen_2021!$A$2:$L$150,AE$1,FALSE),0)</f>
        <v>16</v>
      </c>
      <c r="AF59" s="14">
        <f>_xlfn.IFNA(VLOOKUP(tbl_Batsmen!$W59,Raw_data_Batsmen_2021!$A$2:$L$150,AF$1,FALSE),0)</f>
        <v>16</v>
      </c>
      <c r="AG59" s="14">
        <f>_xlfn.IFNA(VLOOKUP(tbl_Batsmen!$W59,Raw_data_Batsmen_2021!$A$2:$L$150,AG$1,FALSE),0)</f>
        <v>1</v>
      </c>
      <c r="AH59" s="14">
        <f>_xlfn.IFNA(VLOOKUP(tbl_Batsmen!$W59,Raw_data_Batsmen_2021!$A$2:$L$150,AH$1,FALSE),0)</f>
        <v>0</v>
      </c>
      <c r="AI59" s="14">
        <v>2021</v>
      </c>
      <c r="AJ59" s="14">
        <f t="shared" si="0"/>
        <v>57</v>
      </c>
    </row>
    <row r="60" spans="1:36" x14ac:dyDescent="0.25">
      <c r="A60" s="17" t="s">
        <v>85</v>
      </c>
      <c r="B60" s="14">
        <v>13</v>
      </c>
      <c r="C60" s="14">
        <v>245</v>
      </c>
      <c r="D60" s="14">
        <v>165</v>
      </c>
      <c r="E60" s="14">
        <v>8</v>
      </c>
      <c r="F60" s="14">
        <v>30.62</v>
      </c>
      <c r="G60" s="14">
        <v>148.47999999999999</v>
      </c>
      <c r="H60" s="14">
        <v>87</v>
      </c>
      <c r="I60" s="14">
        <v>16</v>
      </c>
      <c r="J60" s="14">
        <v>16</v>
      </c>
      <c r="K60" s="14">
        <v>1</v>
      </c>
      <c r="L60" s="14">
        <v>0</v>
      </c>
      <c r="M60" s="14">
        <v>2021</v>
      </c>
      <c r="N60" s="14">
        <f>tbl_Batsmen[[#This Row],[Innings]]-tbl_Batsmen[[#This Row],[Outs]]</f>
        <v>5</v>
      </c>
      <c r="O60" s="15">
        <f t="shared" si="1"/>
        <v>57</v>
      </c>
      <c r="W60" s="13" t="s">
        <v>132</v>
      </c>
      <c r="X60" s="14">
        <f>_xlfn.IFNA(VLOOKUP(tbl_Batsmen!$W60,Raw_data_Batsmen_2021!$A$2:$L$150,X$1,FALSE),0)</f>
        <v>2</v>
      </c>
      <c r="Y60" s="14">
        <f>_xlfn.IFNA(VLOOKUP(tbl_Batsmen!$W60,Raw_data_Batsmen_2021!$A$2:$L$150,Y$1,FALSE),0)</f>
        <v>2</v>
      </c>
      <c r="Z60" s="14">
        <f>_xlfn.IFNA(VLOOKUP(tbl_Batsmen!$W60,Raw_data_Batsmen_2021!$A$2:$L$150,Z$1,FALSE),0)</f>
        <v>4</v>
      </c>
      <c r="AA60" s="14">
        <f>_xlfn.IFNA(VLOOKUP(tbl_Batsmen!$W60,Raw_data_Batsmen_2021!$A$2:$L$150,AA$1,FALSE),0)</f>
        <v>1</v>
      </c>
      <c r="AB60" s="14">
        <f>_xlfn.IFNA(VLOOKUP(tbl_Batsmen!$W60,Raw_data_Batsmen_2021!$A$2:$L$150,AB$1,FALSE),0)</f>
        <v>2</v>
      </c>
      <c r="AC60" s="14">
        <f>_xlfn.IFNA(VLOOKUP(tbl_Batsmen!$W60,Raw_data_Batsmen_2021!$A$2:$L$150,AC$1,FALSE),0)</f>
        <v>50</v>
      </c>
      <c r="AD60" s="14">
        <f>_xlfn.IFNA(VLOOKUP(tbl_Batsmen!$W60,Raw_data_Batsmen_2021!$A$2:$L$150,AD$1,FALSE),0)</f>
        <v>1</v>
      </c>
      <c r="AE60" s="14">
        <f>_xlfn.IFNA(VLOOKUP(tbl_Batsmen!$W60,Raw_data_Batsmen_2021!$A$2:$L$150,AE$1,FALSE),0)</f>
        <v>0</v>
      </c>
      <c r="AF60" s="14">
        <f>_xlfn.IFNA(VLOOKUP(tbl_Batsmen!$W60,Raw_data_Batsmen_2021!$A$2:$L$150,AF$1,FALSE),0)</f>
        <v>0</v>
      </c>
      <c r="AG60" s="14">
        <f>_xlfn.IFNA(VLOOKUP(tbl_Batsmen!$W60,Raw_data_Batsmen_2021!$A$2:$L$150,AG$1,FALSE),0)</f>
        <v>0</v>
      </c>
      <c r="AH60" s="14">
        <f>_xlfn.IFNA(VLOOKUP(tbl_Batsmen!$W60,Raw_data_Batsmen_2021!$A$2:$L$150,AH$1,FALSE),0)</f>
        <v>0</v>
      </c>
      <c r="AI60" s="14">
        <v>2021</v>
      </c>
      <c r="AJ60" s="14">
        <f t="shared" si="0"/>
        <v>58</v>
      </c>
    </row>
    <row r="61" spans="1:36" x14ac:dyDescent="0.25">
      <c r="A61" s="17" t="s">
        <v>132</v>
      </c>
      <c r="B61" s="14">
        <v>2</v>
      </c>
      <c r="C61" s="14">
        <v>2</v>
      </c>
      <c r="D61" s="14">
        <v>4</v>
      </c>
      <c r="E61" s="14">
        <v>1</v>
      </c>
      <c r="F61" s="14">
        <v>2</v>
      </c>
      <c r="G61" s="14">
        <v>50</v>
      </c>
      <c r="H61" s="14">
        <v>1</v>
      </c>
      <c r="I61" s="14">
        <v>0</v>
      </c>
      <c r="J61" s="14">
        <v>0</v>
      </c>
      <c r="K61" s="14">
        <v>0</v>
      </c>
      <c r="L61" s="14">
        <v>0</v>
      </c>
      <c r="M61" s="14">
        <v>2021</v>
      </c>
      <c r="N61" s="14">
        <f>tbl_Batsmen[[#This Row],[Innings]]-tbl_Batsmen[[#This Row],[Outs]]</f>
        <v>1</v>
      </c>
      <c r="O61" s="15">
        <f t="shared" si="1"/>
        <v>58</v>
      </c>
      <c r="W61" s="16" t="s">
        <v>53</v>
      </c>
      <c r="X61" s="14">
        <f>_xlfn.IFNA(VLOOKUP(tbl_Batsmen!$W61,Raw_data_Batsmen_2021!$A$2:$L$150,X$1,FALSE),0)</f>
        <v>15</v>
      </c>
      <c r="Y61" s="14">
        <f>_xlfn.IFNA(VLOOKUP(tbl_Batsmen!$W61,Raw_data_Batsmen_2021!$A$2:$L$150,Y$1,FALSE),0)</f>
        <v>223</v>
      </c>
      <c r="Z61" s="14">
        <f>_xlfn.IFNA(VLOOKUP(tbl_Batsmen!$W61,Raw_data_Batsmen_2021!$A$2:$L$150,Z$1,FALSE),0)</f>
        <v>170</v>
      </c>
      <c r="AA61" s="14">
        <f>_xlfn.IFNA(VLOOKUP(tbl_Batsmen!$W61,Raw_data_Batsmen_2021!$A$2:$L$150,AA$1,FALSE),0)</f>
        <v>10</v>
      </c>
      <c r="AB61" s="14">
        <f>_xlfn.IFNA(VLOOKUP(tbl_Batsmen!$W61,Raw_data_Batsmen_2021!$A$2:$L$150,AB$1,FALSE),0)</f>
        <v>22.3</v>
      </c>
      <c r="AC61" s="14">
        <f>_xlfn.IFNA(VLOOKUP(tbl_Batsmen!$W61,Raw_data_Batsmen_2021!$A$2:$L$150,AC$1,FALSE),0)</f>
        <v>131.18</v>
      </c>
      <c r="AD61" s="14">
        <f>_xlfn.IFNA(VLOOKUP(tbl_Batsmen!$W61,Raw_data_Batsmen_2021!$A$2:$L$150,AD$1,FALSE),0)</f>
        <v>40</v>
      </c>
      <c r="AE61" s="14">
        <f>_xlfn.IFNA(VLOOKUP(tbl_Batsmen!$W61,Raw_data_Batsmen_2021!$A$2:$L$150,AE$1,FALSE),0)</f>
        <v>22</v>
      </c>
      <c r="AF61" s="14">
        <f>_xlfn.IFNA(VLOOKUP(tbl_Batsmen!$W61,Raw_data_Batsmen_2021!$A$2:$L$150,AF$1,FALSE),0)</f>
        <v>7</v>
      </c>
      <c r="AG61" s="14">
        <f>_xlfn.IFNA(VLOOKUP(tbl_Batsmen!$W61,Raw_data_Batsmen_2021!$A$2:$L$150,AG$1,FALSE),0)</f>
        <v>0</v>
      </c>
      <c r="AH61" s="14">
        <f>_xlfn.IFNA(VLOOKUP(tbl_Batsmen!$W61,Raw_data_Batsmen_2021!$A$2:$L$150,AH$1,FALSE),0)</f>
        <v>0</v>
      </c>
      <c r="AI61" s="14">
        <v>2021</v>
      </c>
      <c r="AJ61" s="14">
        <f t="shared" si="0"/>
        <v>59</v>
      </c>
    </row>
    <row r="62" spans="1:36" x14ac:dyDescent="0.25">
      <c r="A62" s="17" t="s">
        <v>53</v>
      </c>
      <c r="B62" s="14">
        <v>15</v>
      </c>
      <c r="C62" s="14">
        <v>223</v>
      </c>
      <c r="D62" s="14">
        <v>170</v>
      </c>
      <c r="E62" s="14">
        <v>10</v>
      </c>
      <c r="F62" s="14">
        <v>22.3</v>
      </c>
      <c r="G62" s="14">
        <v>131.18</v>
      </c>
      <c r="H62" s="14">
        <v>40</v>
      </c>
      <c r="I62" s="14">
        <v>22</v>
      </c>
      <c r="J62" s="14">
        <v>7</v>
      </c>
      <c r="K62" s="14">
        <v>0</v>
      </c>
      <c r="L62" s="14">
        <v>0</v>
      </c>
      <c r="M62" s="14">
        <v>2021</v>
      </c>
      <c r="N62" s="14">
        <f>tbl_Batsmen[[#This Row],[Innings]]-tbl_Batsmen[[#This Row],[Outs]]</f>
        <v>5</v>
      </c>
      <c r="O62" s="15">
        <f t="shared" si="1"/>
        <v>59</v>
      </c>
      <c r="W62" s="13" t="s">
        <v>86</v>
      </c>
      <c r="X62" s="14">
        <f>_xlfn.IFNA(VLOOKUP(tbl_Batsmen!$W62,Raw_data_Batsmen_2021!$A$2:$L$150,X$1,FALSE),0)</f>
        <v>12</v>
      </c>
      <c r="Y62" s="14">
        <f>_xlfn.IFNA(VLOOKUP(tbl_Batsmen!$W62,Raw_data_Batsmen_2021!$A$2:$L$150,Y$1,FALSE),0)</f>
        <v>143</v>
      </c>
      <c r="Z62" s="14">
        <f>_xlfn.IFNA(VLOOKUP(tbl_Batsmen!$W62,Raw_data_Batsmen_2021!$A$2:$L$150,Z$1,FALSE),0)</f>
        <v>123</v>
      </c>
      <c r="AA62" s="14">
        <f>_xlfn.IFNA(VLOOKUP(tbl_Batsmen!$W62,Raw_data_Batsmen_2021!$A$2:$L$150,AA$1,FALSE),0)</f>
        <v>10</v>
      </c>
      <c r="AB62" s="14">
        <f>_xlfn.IFNA(VLOOKUP(tbl_Batsmen!$W62,Raw_data_Batsmen_2021!$A$2:$L$150,AB$1,FALSE),0)</f>
        <v>14.3</v>
      </c>
      <c r="AC62" s="14">
        <f>_xlfn.IFNA(VLOOKUP(tbl_Batsmen!$W62,Raw_data_Batsmen_2021!$A$2:$L$150,AC$1,FALSE),0)</f>
        <v>116.26</v>
      </c>
      <c r="AD62" s="14">
        <f>_xlfn.IFNA(VLOOKUP(tbl_Batsmen!$W62,Raw_data_Batsmen_2021!$A$2:$L$150,AD$1,FALSE),0)</f>
        <v>39</v>
      </c>
      <c r="AE62" s="14">
        <f>_xlfn.IFNA(VLOOKUP(tbl_Batsmen!$W62,Raw_data_Batsmen_2021!$A$2:$L$150,AE$1,FALSE),0)</f>
        <v>10</v>
      </c>
      <c r="AF62" s="14">
        <f>_xlfn.IFNA(VLOOKUP(tbl_Batsmen!$W62,Raw_data_Batsmen_2021!$A$2:$L$150,AF$1,FALSE),0)</f>
        <v>6</v>
      </c>
      <c r="AG62" s="14">
        <f>_xlfn.IFNA(VLOOKUP(tbl_Batsmen!$W62,Raw_data_Batsmen_2021!$A$2:$L$150,AG$1,FALSE),0)</f>
        <v>0</v>
      </c>
      <c r="AH62" s="14">
        <f>_xlfn.IFNA(VLOOKUP(tbl_Batsmen!$W62,Raw_data_Batsmen_2021!$A$2:$L$150,AH$1,FALSE),0)</f>
        <v>0</v>
      </c>
      <c r="AI62" s="14">
        <v>2021</v>
      </c>
      <c r="AJ62" s="14">
        <f t="shared" si="0"/>
        <v>60</v>
      </c>
    </row>
    <row r="63" spans="1:36" x14ac:dyDescent="0.25">
      <c r="A63" s="17" t="s">
        <v>86</v>
      </c>
      <c r="B63" s="14">
        <v>12</v>
      </c>
      <c r="C63" s="14">
        <v>143</v>
      </c>
      <c r="D63" s="14">
        <v>123</v>
      </c>
      <c r="E63" s="14">
        <v>10</v>
      </c>
      <c r="F63" s="14">
        <v>14.3</v>
      </c>
      <c r="G63" s="14">
        <v>116.26</v>
      </c>
      <c r="H63" s="14">
        <v>39</v>
      </c>
      <c r="I63" s="14">
        <v>10</v>
      </c>
      <c r="J63" s="14">
        <v>6</v>
      </c>
      <c r="K63" s="14">
        <v>0</v>
      </c>
      <c r="L63" s="14">
        <v>0</v>
      </c>
      <c r="M63" s="14">
        <v>2021</v>
      </c>
      <c r="N63" s="14">
        <f>tbl_Batsmen[[#This Row],[Innings]]-tbl_Batsmen[[#This Row],[Outs]]</f>
        <v>2</v>
      </c>
      <c r="O63" s="15">
        <f t="shared" si="1"/>
        <v>60</v>
      </c>
      <c r="W63" s="16" t="s">
        <v>173</v>
      </c>
      <c r="X63" s="14">
        <f>_xlfn.IFNA(VLOOKUP(tbl_Batsmen!$W63,Raw_data_Batsmen_2021!$A$2:$L$150,X$1,FALSE),0)</f>
        <v>1</v>
      </c>
      <c r="Y63" s="14">
        <f>_xlfn.IFNA(VLOOKUP(tbl_Batsmen!$W63,Raw_data_Batsmen_2021!$A$2:$L$150,Y$1,FALSE),0)</f>
        <v>1</v>
      </c>
      <c r="Z63" s="14">
        <f>_xlfn.IFNA(VLOOKUP(tbl_Batsmen!$W63,Raw_data_Batsmen_2021!$A$2:$L$150,Z$1,FALSE),0)</f>
        <v>2</v>
      </c>
      <c r="AA63" s="14">
        <f>_xlfn.IFNA(VLOOKUP(tbl_Batsmen!$W63,Raw_data_Batsmen_2021!$A$2:$L$150,AA$1,FALSE),0)</f>
        <v>1</v>
      </c>
      <c r="AB63" s="14">
        <f>_xlfn.IFNA(VLOOKUP(tbl_Batsmen!$W63,Raw_data_Batsmen_2021!$A$2:$L$150,AB$1,FALSE),0)</f>
        <v>1</v>
      </c>
      <c r="AC63" s="14">
        <f>_xlfn.IFNA(VLOOKUP(tbl_Batsmen!$W63,Raw_data_Batsmen_2021!$A$2:$L$150,AC$1,FALSE),0)</f>
        <v>50</v>
      </c>
      <c r="AD63" s="14">
        <f>_xlfn.IFNA(VLOOKUP(tbl_Batsmen!$W63,Raw_data_Batsmen_2021!$A$2:$L$150,AD$1,FALSE),0)</f>
        <v>1</v>
      </c>
      <c r="AE63" s="14">
        <f>_xlfn.IFNA(VLOOKUP(tbl_Batsmen!$W63,Raw_data_Batsmen_2021!$A$2:$L$150,AE$1,FALSE),0)</f>
        <v>0</v>
      </c>
      <c r="AF63" s="14">
        <f>_xlfn.IFNA(VLOOKUP(tbl_Batsmen!$W63,Raw_data_Batsmen_2021!$A$2:$L$150,AF$1,FALSE),0)</f>
        <v>0</v>
      </c>
      <c r="AG63" s="14">
        <f>_xlfn.IFNA(VLOOKUP(tbl_Batsmen!$W63,Raw_data_Batsmen_2021!$A$2:$L$150,AG$1,FALSE),0)</f>
        <v>0</v>
      </c>
      <c r="AH63" s="14">
        <f>_xlfn.IFNA(VLOOKUP(tbl_Batsmen!$W63,Raw_data_Batsmen_2021!$A$2:$L$150,AH$1,FALSE),0)</f>
        <v>0</v>
      </c>
      <c r="AI63" s="14">
        <v>2021</v>
      </c>
      <c r="AJ63" s="14">
        <f t="shared" si="0"/>
        <v>61</v>
      </c>
    </row>
    <row r="64" spans="1:36" x14ac:dyDescent="0.25">
      <c r="A64" s="17" t="s">
        <v>173</v>
      </c>
      <c r="B64" s="14">
        <v>1</v>
      </c>
      <c r="C64" s="14">
        <v>1</v>
      </c>
      <c r="D64" s="14">
        <v>2</v>
      </c>
      <c r="E64" s="14">
        <v>1</v>
      </c>
      <c r="F64" s="14">
        <v>1</v>
      </c>
      <c r="G64" s="14">
        <v>50</v>
      </c>
      <c r="H64" s="14">
        <v>1</v>
      </c>
      <c r="I64" s="14">
        <v>0</v>
      </c>
      <c r="J64" s="14">
        <v>0</v>
      </c>
      <c r="K64" s="14">
        <v>0</v>
      </c>
      <c r="L64" s="14">
        <v>0</v>
      </c>
      <c r="M64" s="14">
        <v>2021</v>
      </c>
      <c r="N64" s="14">
        <f>tbl_Batsmen[[#This Row],[Innings]]-tbl_Batsmen[[#This Row],[Outs]]</f>
        <v>0</v>
      </c>
      <c r="O64" s="15">
        <f t="shared" si="1"/>
        <v>61</v>
      </c>
      <c r="W64" s="13" t="s">
        <v>55</v>
      </c>
      <c r="X64" s="14">
        <f>_xlfn.IFNA(VLOOKUP(tbl_Batsmen!$W64,Raw_data_Batsmen_2021!$A$2:$L$150,X$1,FALSE),0)</f>
        <v>1</v>
      </c>
      <c r="Y64" s="14">
        <f>_xlfn.IFNA(VLOOKUP(tbl_Batsmen!$W64,Raw_data_Batsmen_2021!$A$2:$L$150,Y$1,FALSE),0)</f>
        <v>0</v>
      </c>
      <c r="Z64" s="14">
        <f>_xlfn.IFNA(VLOOKUP(tbl_Batsmen!$W64,Raw_data_Batsmen_2021!$A$2:$L$150,Z$1,FALSE),0)</f>
        <v>2</v>
      </c>
      <c r="AA64" s="14">
        <f>_xlfn.IFNA(VLOOKUP(tbl_Batsmen!$W64,Raw_data_Batsmen_2021!$A$2:$L$150,AA$1,FALSE),0)</f>
        <v>1</v>
      </c>
      <c r="AB64" s="14">
        <f>_xlfn.IFNA(VLOOKUP(tbl_Batsmen!$W64,Raw_data_Batsmen_2021!$A$2:$L$150,AB$1,FALSE),0)</f>
        <v>0</v>
      </c>
      <c r="AC64" s="14">
        <f>_xlfn.IFNA(VLOOKUP(tbl_Batsmen!$W64,Raw_data_Batsmen_2021!$A$2:$L$150,AC$1,FALSE),0)</f>
        <v>0</v>
      </c>
      <c r="AD64" s="14">
        <f>_xlfn.IFNA(VLOOKUP(tbl_Batsmen!$W64,Raw_data_Batsmen_2021!$A$2:$L$150,AD$1,FALSE),0)</f>
        <v>0</v>
      </c>
      <c r="AE64" s="14">
        <f>_xlfn.IFNA(VLOOKUP(tbl_Batsmen!$W64,Raw_data_Batsmen_2021!$A$2:$L$150,AE$1,FALSE),0)</f>
        <v>0</v>
      </c>
      <c r="AF64" s="14">
        <f>_xlfn.IFNA(VLOOKUP(tbl_Batsmen!$W64,Raw_data_Batsmen_2021!$A$2:$L$150,AF$1,FALSE),0)</f>
        <v>0</v>
      </c>
      <c r="AG64" s="14">
        <f>_xlfn.IFNA(VLOOKUP(tbl_Batsmen!$W64,Raw_data_Batsmen_2021!$A$2:$L$150,AG$1,FALSE),0)</f>
        <v>0</v>
      </c>
      <c r="AH64" s="14">
        <f>_xlfn.IFNA(VLOOKUP(tbl_Batsmen!$W64,Raw_data_Batsmen_2021!$A$2:$L$150,AH$1,FALSE),0)</f>
        <v>0</v>
      </c>
      <c r="AI64" s="14">
        <v>2021</v>
      </c>
      <c r="AJ64" s="14">
        <f t="shared" si="0"/>
        <v>62</v>
      </c>
    </row>
    <row r="65" spans="1:36" x14ac:dyDescent="0.25">
      <c r="A65" s="17" t="s">
        <v>55</v>
      </c>
      <c r="B65" s="14">
        <v>1</v>
      </c>
      <c r="C65" s="14">
        <v>0</v>
      </c>
      <c r="D65" s="14">
        <v>2</v>
      </c>
      <c r="E65" s="14">
        <v>1</v>
      </c>
      <c r="F65" s="14">
        <v>0</v>
      </c>
      <c r="G65" s="14">
        <v>0</v>
      </c>
      <c r="H65" s="14">
        <v>0</v>
      </c>
      <c r="I65" s="14">
        <v>0</v>
      </c>
      <c r="J65" s="14">
        <v>0</v>
      </c>
      <c r="K65" s="14">
        <v>0</v>
      </c>
      <c r="L65" s="14">
        <v>0</v>
      </c>
      <c r="M65" s="14">
        <v>2021</v>
      </c>
      <c r="N65" s="14">
        <f>tbl_Batsmen[[#This Row],[Innings]]-tbl_Batsmen[[#This Row],[Outs]]</f>
        <v>0</v>
      </c>
      <c r="O65" s="15">
        <f t="shared" si="1"/>
        <v>62</v>
      </c>
      <c r="W65" s="16" t="s">
        <v>107</v>
      </c>
      <c r="X65" s="14">
        <f>_xlfn.IFNA(VLOOKUP(tbl_Batsmen!$W65,Raw_data_Batsmen_2021!$A$2:$L$150,X$1,FALSE),0)</f>
        <v>13</v>
      </c>
      <c r="Y65" s="14">
        <f>_xlfn.IFNA(VLOOKUP(tbl_Batsmen!$W65,Raw_data_Batsmen_2021!$A$2:$L$150,Y$1,FALSE),0)</f>
        <v>626</v>
      </c>
      <c r="Z65" s="14">
        <f>_xlfn.IFNA(VLOOKUP(tbl_Batsmen!$W65,Raw_data_Batsmen_2021!$A$2:$L$150,Z$1,FALSE),0)</f>
        <v>451</v>
      </c>
      <c r="AA65" s="14">
        <f>_xlfn.IFNA(VLOOKUP(tbl_Batsmen!$W65,Raw_data_Batsmen_2021!$A$2:$L$150,AA$1,FALSE),0)</f>
        <v>10</v>
      </c>
      <c r="AB65" s="14">
        <f>_xlfn.IFNA(VLOOKUP(tbl_Batsmen!$W65,Raw_data_Batsmen_2021!$A$2:$L$150,AB$1,FALSE),0)</f>
        <v>62.6</v>
      </c>
      <c r="AC65" s="14">
        <f>_xlfn.IFNA(VLOOKUP(tbl_Batsmen!$W65,Raw_data_Batsmen_2021!$A$2:$L$150,AC$1,FALSE),0)</f>
        <v>138.80000000000001</v>
      </c>
      <c r="AD65" s="14">
        <f>_xlfn.IFNA(VLOOKUP(tbl_Batsmen!$W65,Raw_data_Batsmen_2021!$A$2:$L$150,AD$1,FALSE),0)</f>
        <v>98</v>
      </c>
      <c r="AE65" s="14">
        <f>_xlfn.IFNA(VLOOKUP(tbl_Batsmen!$W65,Raw_data_Batsmen_2021!$A$2:$L$150,AE$1,FALSE),0)</f>
        <v>48</v>
      </c>
      <c r="AF65" s="14">
        <f>_xlfn.IFNA(VLOOKUP(tbl_Batsmen!$W65,Raw_data_Batsmen_2021!$A$2:$L$150,AF$1,FALSE),0)</f>
        <v>30</v>
      </c>
      <c r="AG65" s="14">
        <f>_xlfn.IFNA(VLOOKUP(tbl_Batsmen!$W65,Raw_data_Batsmen_2021!$A$2:$L$150,AG$1,FALSE),0)</f>
        <v>6</v>
      </c>
      <c r="AH65" s="14">
        <f>_xlfn.IFNA(VLOOKUP(tbl_Batsmen!$W65,Raw_data_Batsmen_2021!$A$2:$L$150,AH$1,FALSE),0)</f>
        <v>0</v>
      </c>
      <c r="AI65" s="14">
        <v>2021</v>
      </c>
      <c r="AJ65" s="14">
        <f t="shared" si="0"/>
        <v>63</v>
      </c>
    </row>
    <row r="66" spans="1:36" x14ac:dyDescent="0.25">
      <c r="A66" s="17" t="s">
        <v>107</v>
      </c>
      <c r="B66" s="14">
        <v>13</v>
      </c>
      <c r="C66" s="14">
        <v>626</v>
      </c>
      <c r="D66" s="14">
        <v>451</v>
      </c>
      <c r="E66" s="14">
        <v>10</v>
      </c>
      <c r="F66" s="14">
        <v>62.6</v>
      </c>
      <c r="G66" s="14">
        <v>138.80000000000001</v>
      </c>
      <c r="H66" s="14">
        <v>98</v>
      </c>
      <c r="I66" s="14">
        <v>48</v>
      </c>
      <c r="J66" s="14">
        <v>30</v>
      </c>
      <c r="K66" s="14">
        <v>6</v>
      </c>
      <c r="L66" s="14">
        <v>0</v>
      </c>
      <c r="M66" s="14">
        <v>2021</v>
      </c>
      <c r="N66" s="14">
        <f>tbl_Batsmen[[#This Row],[Innings]]-tbl_Batsmen[[#This Row],[Outs]]</f>
        <v>3</v>
      </c>
      <c r="O66" s="15">
        <f t="shared" si="1"/>
        <v>63</v>
      </c>
      <c r="W66" s="13" t="s">
        <v>174</v>
      </c>
      <c r="X66" s="14">
        <f>_xlfn.IFNA(VLOOKUP(tbl_Batsmen!$W66,Raw_data_Batsmen_2021!$A$2:$L$150,X$1,FALSE),0)</f>
        <v>5</v>
      </c>
      <c r="Y66" s="14">
        <f>_xlfn.IFNA(VLOOKUP(tbl_Batsmen!$W66,Raw_data_Batsmen_2021!$A$2:$L$150,Y$1,FALSE),0)</f>
        <v>55</v>
      </c>
      <c r="Z66" s="14">
        <f>_xlfn.IFNA(VLOOKUP(tbl_Batsmen!$W66,Raw_data_Batsmen_2021!$A$2:$L$150,Z$1,FALSE),0)</f>
        <v>52</v>
      </c>
      <c r="AA66" s="14">
        <f>_xlfn.IFNA(VLOOKUP(tbl_Batsmen!$W66,Raw_data_Batsmen_2021!$A$2:$L$150,AA$1,FALSE),0)</f>
        <v>4</v>
      </c>
      <c r="AB66" s="14">
        <f>_xlfn.IFNA(VLOOKUP(tbl_Batsmen!$W66,Raw_data_Batsmen_2021!$A$2:$L$150,AB$1,FALSE),0)</f>
        <v>13.75</v>
      </c>
      <c r="AC66" s="14">
        <f>_xlfn.IFNA(VLOOKUP(tbl_Batsmen!$W66,Raw_data_Batsmen_2021!$A$2:$L$150,AC$1,FALSE),0)</f>
        <v>105.77</v>
      </c>
      <c r="AD66" s="14">
        <f>_xlfn.IFNA(VLOOKUP(tbl_Batsmen!$W66,Raw_data_Batsmen_2021!$A$2:$L$150,AD$1,FALSE),0)</f>
        <v>19</v>
      </c>
      <c r="AE66" s="14">
        <f>_xlfn.IFNA(VLOOKUP(tbl_Batsmen!$W66,Raw_data_Batsmen_2021!$A$2:$L$150,AE$1,FALSE),0)</f>
        <v>2</v>
      </c>
      <c r="AF66" s="14">
        <f>_xlfn.IFNA(VLOOKUP(tbl_Batsmen!$W66,Raw_data_Batsmen_2021!$A$2:$L$150,AF$1,FALSE),0)</f>
        <v>2</v>
      </c>
      <c r="AG66" s="14">
        <f>_xlfn.IFNA(VLOOKUP(tbl_Batsmen!$W66,Raw_data_Batsmen_2021!$A$2:$L$150,AG$1,FALSE),0)</f>
        <v>0</v>
      </c>
      <c r="AH66" s="14">
        <f>_xlfn.IFNA(VLOOKUP(tbl_Batsmen!$W66,Raw_data_Batsmen_2021!$A$2:$L$150,AH$1,FALSE),0)</f>
        <v>0</v>
      </c>
      <c r="AI66" s="14">
        <v>2021</v>
      </c>
      <c r="AJ66" s="14">
        <f t="shared" si="0"/>
        <v>64</v>
      </c>
    </row>
    <row r="67" spans="1:36" x14ac:dyDescent="0.25">
      <c r="A67" s="17" t="s">
        <v>174</v>
      </c>
      <c r="B67" s="14">
        <v>5</v>
      </c>
      <c r="C67" s="14">
        <v>55</v>
      </c>
      <c r="D67" s="14">
        <v>52</v>
      </c>
      <c r="E67" s="14">
        <v>4</v>
      </c>
      <c r="F67" s="14">
        <v>13.75</v>
      </c>
      <c r="G67" s="14">
        <v>105.77</v>
      </c>
      <c r="H67" s="14">
        <v>19</v>
      </c>
      <c r="I67" s="14">
        <v>2</v>
      </c>
      <c r="J67" s="14">
        <v>2</v>
      </c>
      <c r="K67" s="14">
        <v>0</v>
      </c>
      <c r="L67" s="14">
        <v>0</v>
      </c>
      <c r="M67" s="14">
        <v>2021</v>
      </c>
      <c r="N67" s="14">
        <f>tbl_Batsmen[[#This Row],[Innings]]-tbl_Batsmen[[#This Row],[Outs]]</f>
        <v>1</v>
      </c>
      <c r="O67" s="15">
        <f t="shared" si="1"/>
        <v>64</v>
      </c>
      <c r="W67" s="16" t="s">
        <v>153</v>
      </c>
      <c r="X67" s="14">
        <f>_xlfn.IFNA(VLOOKUP(tbl_Batsmen!$W67,Raw_data_Batsmen_2021!$A$2:$L$150,X$1,FALSE),0)</f>
        <v>6</v>
      </c>
      <c r="Y67" s="14">
        <f>_xlfn.IFNA(VLOOKUP(tbl_Batsmen!$W67,Raw_data_Batsmen_2021!$A$2:$L$150,Y$1,FALSE),0)</f>
        <v>191</v>
      </c>
      <c r="Z67" s="14">
        <f>_xlfn.IFNA(VLOOKUP(tbl_Batsmen!$W67,Raw_data_Batsmen_2021!$A$2:$L$150,Z$1,FALSE),0)</f>
        <v>156</v>
      </c>
      <c r="AA67" s="14">
        <f>_xlfn.IFNA(VLOOKUP(tbl_Batsmen!$W67,Raw_data_Batsmen_2021!$A$2:$L$150,AA$1,FALSE),0)</f>
        <v>5</v>
      </c>
      <c r="AB67" s="14">
        <f>_xlfn.IFNA(VLOOKUP(tbl_Batsmen!$W67,Raw_data_Batsmen_2021!$A$2:$L$150,AB$1,FALSE),0)</f>
        <v>38.200000000000003</v>
      </c>
      <c r="AC67" s="14">
        <f>_xlfn.IFNA(VLOOKUP(tbl_Batsmen!$W67,Raw_data_Batsmen_2021!$A$2:$L$150,AC$1,FALSE),0)</f>
        <v>122.44</v>
      </c>
      <c r="AD67" s="14">
        <f>_xlfn.IFNA(VLOOKUP(tbl_Batsmen!$W67,Raw_data_Batsmen_2021!$A$2:$L$150,AD$1,FALSE),0)</f>
        <v>78</v>
      </c>
      <c r="AE67" s="14">
        <f>_xlfn.IFNA(VLOOKUP(tbl_Batsmen!$W67,Raw_data_Batsmen_2021!$A$2:$L$150,AE$1,FALSE),0)</f>
        <v>10</v>
      </c>
      <c r="AF67" s="14">
        <f>_xlfn.IFNA(VLOOKUP(tbl_Batsmen!$W67,Raw_data_Batsmen_2021!$A$2:$L$150,AF$1,FALSE),0)</f>
        <v>8</v>
      </c>
      <c r="AG67" s="14">
        <f>_xlfn.IFNA(VLOOKUP(tbl_Batsmen!$W67,Raw_data_Batsmen_2021!$A$2:$L$150,AG$1,FALSE),0)</f>
        <v>1</v>
      </c>
      <c r="AH67" s="14">
        <f>_xlfn.IFNA(VLOOKUP(tbl_Batsmen!$W67,Raw_data_Batsmen_2021!$A$2:$L$150,AH$1,FALSE),0)</f>
        <v>0</v>
      </c>
      <c r="AI67" s="14">
        <v>2021</v>
      </c>
      <c r="AJ67" s="14">
        <f t="shared" si="0"/>
        <v>65</v>
      </c>
    </row>
    <row r="68" spans="1:36" x14ac:dyDescent="0.25">
      <c r="A68" s="17" t="s">
        <v>153</v>
      </c>
      <c r="B68" s="14">
        <v>6</v>
      </c>
      <c r="C68" s="14">
        <v>191</v>
      </c>
      <c r="D68" s="14">
        <v>156</v>
      </c>
      <c r="E68" s="14">
        <v>5</v>
      </c>
      <c r="F68" s="14">
        <v>38.200000000000003</v>
      </c>
      <c r="G68" s="14">
        <v>122.44</v>
      </c>
      <c r="H68" s="14">
        <v>78</v>
      </c>
      <c r="I68" s="14">
        <v>10</v>
      </c>
      <c r="J68" s="14">
        <v>8</v>
      </c>
      <c r="K68" s="14">
        <v>1</v>
      </c>
      <c r="L68" s="14">
        <v>0</v>
      </c>
      <c r="M68" s="14">
        <v>2021</v>
      </c>
      <c r="N68" s="14">
        <f>tbl_Batsmen[[#This Row],[Innings]]-tbl_Batsmen[[#This Row],[Outs]]</f>
        <v>1</v>
      </c>
      <c r="O68" s="15">
        <f t="shared" si="1"/>
        <v>65</v>
      </c>
      <c r="W68" s="13" t="s">
        <v>175</v>
      </c>
      <c r="X68" s="14">
        <f>_xlfn.IFNA(VLOOKUP(tbl_Batsmen!$W68,Raw_data_Batsmen_2021!$A$2:$L$150,X$1,FALSE),0)</f>
        <v>10</v>
      </c>
      <c r="Y68" s="14">
        <f>_xlfn.IFNA(VLOOKUP(tbl_Batsmen!$W68,Raw_data_Batsmen_2021!$A$2:$L$150,Y$1,FALSE),0)</f>
        <v>262</v>
      </c>
      <c r="Z68" s="14">
        <f>_xlfn.IFNA(VLOOKUP(tbl_Batsmen!$W68,Raw_data_Batsmen_2021!$A$2:$L$150,Z$1,FALSE),0)</f>
        <v>234</v>
      </c>
      <c r="AA68" s="14">
        <f>_xlfn.IFNA(VLOOKUP(tbl_Batsmen!$W68,Raw_data_Batsmen_2021!$A$2:$L$150,AA$1,FALSE),0)</f>
        <v>6</v>
      </c>
      <c r="AB68" s="14">
        <f>_xlfn.IFNA(VLOOKUP(tbl_Batsmen!$W68,Raw_data_Batsmen_2021!$A$2:$L$150,AB$1,FALSE),0)</f>
        <v>43.67</v>
      </c>
      <c r="AC68" s="14">
        <f>_xlfn.IFNA(VLOOKUP(tbl_Batsmen!$W68,Raw_data_Batsmen_2021!$A$2:$L$150,AC$1,FALSE),0)</f>
        <v>111.97</v>
      </c>
      <c r="AD68" s="14">
        <f>_xlfn.IFNA(VLOOKUP(tbl_Batsmen!$W68,Raw_data_Batsmen_2021!$A$2:$L$150,AD$1,FALSE),0)</f>
        <v>66</v>
      </c>
      <c r="AE68" s="14">
        <f>_xlfn.IFNA(VLOOKUP(tbl_Batsmen!$W68,Raw_data_Batsmen_2021!$A$2:$L$150,AE$1,FALSE),0)</f>
        <v>28</v>
      </c>
      <c r="AF68" s="14">
        <f>_xlfn.IFNA(VLOOKUP(tbl_Batsmen!$W68,Raw_data_Batsmen_2021!$A$2:$L$150,AF$1,FALSE),0)</f>
        <v>2</v>
      </c>
      <c r="AG68" s="14">
        <f>_xlfn.IFNA(VLOOKUP(tbl_Batsmen!$W68,Raw_data_Batsmen_2021!$A$2:$L$150,AG$1,FALSE),0)</f>
        <v>1</v>
      </c>
      <c r="AH68" s="14">
        <f>_xlfn.IFNA(VLOOKUP(tbl_Batsmen!$W68,Raw_data_Batsmen_2021!$A$2:$L$150,AH$1,FALSE),0)</f>
        <v>0</v>
      </c>
      <c r="AI68" s="14">
        <v>2021</v>
      </c>
      <c r="AJ68" s="14">
        <f t="shared" si="0"/>
        <v>66</v>
      </c>
    </row>
    <row r="69" spans="1:36" x14ac:dyDescent="0.25">
      <c r="A69" s="17" t="s">
        <v>175</v>
      </c>
      <c r="B69" s="14">
        <v>10</v>
      </c>
      <c r="C69" s="14">
        <v>262</v>
      </c>
      <c r="D69" s="14">
        <v>234</v>
      </c>
      <c r="E69" s="14">
        <v>6</v>
      </c>
      <c r="F69" s="14">
        <v>43.67</v>
      </c>
      <c r="G69" s="14">
        <v>111.97</v>
      </c>
      <c r="H69" s="14">
        <v>66</v>
      </c>
      <c r="I69" s="14">
        <v>28</v>
      </c>
      <c r="J69" s="14">
        <v>2</v>
      </c>
      <c r="K69" s="14">
        <v>1</v>
      </c>
      <c r="L69" s="14">
        <v>0</v>
      </c>
      <c r="M69" s="14">
        <v>2021</v>
      </c>
      <c r="N69" s="14">
        <f>tbl_Batsmen[[#This Row],[Innings]]-tbl_Batsmen[[#This Row],[Outs]]</f>
        <v>4</v>
      </c>
      <c r="O69" s="15">
        <f t="shared" si="1"/>
        <v>66</v>
      </c>
      <c r="W69" s="16" t="s">
        <v>32</v>
      </c>
      <c r="X69" s="14">
        <f>_xlfn.IFNA(VLOOKUP(tbl_Batsmen!$W69,Raw_data_Batsmen_2021!$A$2:$L$150,X$1,FALSE),0)</f>
        <v>5</v>
      </c>
      <c r="Y69" s="14">
        <f>_xlfn.IFNA(VLOOKUP(tbl_Batsmen!$W69,Raw_data_Batsmen_2021!$A$2:$L$150,Y$1,FALSE),0)</f>
        <v>68</v>
      </c>
      <c r="Z69" s="14">
        <f>_xlfn.IFNA(VLOOKUP(tbl_Batsmen!$W69,Raw_data_Batsmen_2021!$A$2:$L$150,Z$1,FALSE),0)</f>
        <v>73</v>
      </c>
      <c r="AA69" s="14">
        <f>_xlfn.IFNA(VLOOKUP(tbl_Batsmen!$W69,Raw_data_Batsmen_2021!$A$2:$L$150,AA$1,FALSE),0)</f>
        <v>2</v>
      </c>
      <c r="AB69" s="14">
        <f>_xlfn.IFNA(VLOOKUP(tbl_Batsmen!$W69,Raw_data_Batsmen_2021!$A$2:$L$150,AB$1,FALSE),0)</f>
        <v>34</v>
      </c>
      <c r="AC69" s="14">
        <f>_xlfn.IFNA(VLOOKUP(tbl_Batsmen!$W69,Raw_data_Batsmen_2021!$A$2:$L$150,AC$1,FALSE),0)</f>
        <v>93.15</v>
      </c>
      <c r="AD69" s="14">
        <f>_xlfn.IFNA(VLOOKUP(tbl_Batsmen!$W69,Raw_data_Batsmen_2021!$A$2:$L$150,AD$1,FALSE),0)</f>
        <v>22</v>
      </c>
      <c r="AE69" s="14">
        <f>_xlfn.IFNA(VLOOKUP(tbl_Batsmen!$W69,Raw_data_Batsmen_2021!$A$2:$L$150,AE$1,FALSE),0)</f>
        <v>7</v>
      </c>
      <c r="AF69" s="14">
        <f>_xlfn.IFNA(VLOOKUP(tbl_Batsmen!$W69,Raw_data_Batsmen_2021!$A$2:$L$150,AF$1,FALSE),0)</f>
        <v>0</v>
      </c>
      <c r="AG69" s="14">
        <f>_xlfn.IFNA(VLOOKUP(tbl_Batsmen!$W69,Raw_data_Batsmen_2021!$A$2:$L$150,AG$1,FALSE),0)</f>
        <v>0</v>
      </c>
      <c r="AH69" s="14">
        <f>_xlfn.IFNA(VLOOKUP(tbl_Batsmen!$W69,Raw_data_Batsmen_2021!$A$2:$L$150,AH$1,FALSE),0)</f>
        <v>0</v>
      </c>
      <c r="AI69" s="14">
        <v>2021</v>
      </c>
      <c r="AJ69" s="14">
        <f t="shared" ref="AJ69:AJ132" si="2">AJ68+1</f>
        <v>67</v>
      </c>
    </row>
    <row r="70" spans="1:36" x14ac:dyDescent="0.25">
      <c r="A70" s="17" t="s">
        <v>32</v>
      </c>
      <c r="B70" s="14">
        <v>5</v>
      </c>
      <c r="C70" s="14">
        <v>68</v>
      </c>
      <c r="D70" s="14">
        <v>73</v>
      </c>
      <c r="E70" s="14">
        <v>2</v>
      </c>
      <c r="F70" s="14">
        <v>34</v>
      </c>
      <c r="G70" s="14">
        <v>93.15</v>
      </c>
      <c r="H70" s="14">
        <v>22</v>
      </c>
      <c r="I70" s="14">
        <v>7</v>
      </c>
      <c r="J70" s="14">
        <v>0</v>
      </c>
      <c r="K70" s="14">
        <v>0</v>
      </c>
      <c r="L70" s="14">
        <v>0</v>
      </c>
      <c r="M70" s="14">
        <v>2021</v>
      </c>
      <c r="N70" s="14">
        <f>tbl_Batsmen[[#This Row],[Innings]]-tbl_Batsmen[[#This Row],[Outs]]</f>
        <v>3</v>
      </c>
      <c r="O70" s="15">
        <f t="shared" ref="O70:O133" si="3">1+O69</f>
        <v>67</v>
      </c>
      <c r="W70" s="13" t="s">
        <v>57</v>
      </c>
      <c r="X70" s="14">
        <f>_xlfn.IFNA(VLOOKUP(tbl_Batsmen!$W70,Raw_data_Batsmen_2021!$A$2:$L$150,X$1,FALSE),0)</f>
        <v>1</v>
      </c>
      <c r="Y70" s="14">
        <f>_xlfn.IFNA(VLOOKUP(tbl_Batsmen!$W70,Raw_data_Batsmen_2021!$A$2:$L$150,Y$1,FALSE),0)</f>
        <v>18</v>
      </c>
      <c r="Z70" s="14">
        <f>_xlfn.IFNA(VLOOKUP(tbl_Batsmen!$W70,Raw_data_Batsmen_2021!$A$2:$L$150,Z$1,FALSE),0)</f>
        <v>11</v>
      </c>
      <c r="AA70" s="14">
        <f>_xlfn.IFNA(VLOOKUP(tbl_Batsmen!$W70,Raw_data_Batsmen_2021!$A$2:$L$150,AA$1,FALSE),0)</f>
        <v>0</v>
      </c>
      <c r="AB70" s="14">
        <f>_xlfn.IFNA(VLOOKUP(tbl_Batsmen!$W70,Raw_data_Batsmen_2021!$A$2:$L$150,AB$1,FALSE),0)</f>
        <v>0</v>
      </c>
      <c r="AC70" s="14">
        <f>_xlfn.IFNA(VLOOKUP(tbl_Batsmen!$W70,Raw_data_Batsmen_2021!$A$2:$L$150,AC$1,FALSE),0)</f>
        <v>163.63999999999999</v>
      </c>
      <c r="AD70" s="14">
        <f>_xlfn.IFNA(VLOOKUP(tbl_Batsmen!$W70,Raw_data_Batsmen_2021!$A$2:$L$150,AD$1,FALSE),0)</f>
        <v>18</v>
      </c>
      <c r="AE70" s="14">
        <f>_xlfn.IFNA(VLOOKUP(tbl_Batsmen!$W70,Raw_data_Batsmen_2021!$A$2:$L$150,AE$1,FALSE),0)</f>
        <v>1</v>
      </c>
      <c r="AF70" s="14">
        <f>_xlfn.IFNA(VLOOKUP(tbl_Batsmen!$W70,Raw_data_Batsmen_2021!$A$2:$L$150,AF$1,FALSE),0)</f>
        <v>1</v>
      </c>
      <c r="AG70" s="14">
        <f>_xlfn.IFNA(VLOOKUP(tbl_Batsmen!$W70,Raw_data_Batsmen_2021!$A$2:$L$150,AG$1,FALSE),0)</f>
        <v>0</v>
      </c>
      <c r="AH70" s="14">
        <f>_xlfn.IFNA(VLOOKUP(tbl_Batsmen!$W70,Raw_data_Batsmen_2021!$A$2:$L$150,AH$1,FALSE),0)</f>
        <v>0</v>
      </c>
      <c r="AI70" s="14">
        <v>2021</v>
      </c>
      <c r="AJ70" s="14">
        <f t="shared" si="2"/>
        <v>68</v>
      </c>
    </row>
    <row r="71" spans="1:36" x14ac:dyDescent="0.25">
      <c r="A71" s="17" t="s">
        <v>57</v>
      </c>
      <c r="B71" s="14">
        <v>1</v>
      </c>
      <c r="C71" s="14">
        <v>18</v>
      </c>
      <c r="D71" s="14">
        <v>11</v>
      </c>
      <c r="E71" s="14">
        <v>0</v>
      </c>
      <c r="F71" s="14">
        <v>0</v>
      </c>
      <c r="G71" s="14">
        <v>163.63999999999999</v>
      </c>
      <c r="H71" s="14">
        <v>18</v>
      </c>
      <c r="I71" s="14">
        <v>1</v>
      </c>
      <c r="J71" s="14">
        <v>1</v>
      </c>
      <c r="K71" s="14">
        <v>0</v>
      </c>
      <c r="L71" s="14">
        <v>0</v>
      </c>
      <c r="M71" s="14">
        <v>2021</v>
      </c>
      <c r="N71" s="14">
        <f>tbl_Batsmen[[#This Row],[Innings]]-tbl_Batsmen[[#This Row],[Outs]]</f>
        <v>1</v>
      </c>
      <c r="O71" s="15">
        <f t="shared" si="3"/>
        <v>68</v>
      </c>
      <c r="W71" s="16" t="s">
        <v>134</v>
      </c>
      <c r="X71" s="14">
        <f>_xlfn.IFNA(VLOOKUP(tbl_Batsmen!$W71,Raw_data_Batsmen_2021!$A$2:$L$150,X$1,FALSE),0)</f>
        <v>5</v>
      </c>
      <c r="Y71" s="14">
        <f>_xlfn.IFNA(VLOOKUP(tbl_Batsmen!$W71,Raw_data_Batsmen_2021!$A$2:$L$150,Y$1,FALSE),0)</f>
        <v>42</v>
      </c>
      <c r="Z71" s="14">
        <f>_xlfn.IFNA(VLOOKUP(tbl_Batsmen!$W71,Raw_data_Batsmen_2021!$A$2:$L$150,Z$1,FALSE),0)</f>
        <v>41</v>
      </c>
      <c r="AA71" s="14">
        <f>_xlfn.IFNA(VLOOKUP(tbl_Batsmen!$W71,Raw_data_Batsmen_2021!$A$2:$L$150,AA$1,FALSE),0)</f>
        <v>5</v>
      </c>
      <c r="AB71" s="14">
        <f>_xlfn.IFNA(VLOOKUP(tbl_Batsmen!$W71,Raw_data_Batsmen_2021!$A$2:$L$150,AB$1,FALSE),0)</f>
        <v>8.4</v>
      </c>
      <c r="AC71" s="14">
        <f>_xlfn.IFNA(VLOOKUP(tbl_Batsmen!$W71,Raw_data_Batsmen_2021!$A$2:$L$150,AC$1,FALSE),0)</f>
        <v>102.44</v>
      </c>
      <c r="AD71" s="14">
        <f>_xlfn.IFNA(VLOOKUP(tbl_Batsmen!$W71,Raw_data_Batsmen_2021!$A$2:$L$150,AD$1,FALSE),0)</f>
        <v>25</v>
      </c>
      <c r="AE71" s="14">
        <f>_xlfn.IFNA(VLOOKUP(tbl_Batsmen!$W71,Raw_data_Batsmen_2021!$A$2:$L$150,AE$1,FALSE),0)</f>
        <v>3</v>
      </c>
      <c r="AF71" s="14">
        <f>_xlfn.IFNA(VLOOKUP(tbl_Batsmen!$W71,Raw_data_Batsmen_2021!$A$2:$L$150,AF$1,FALSE),0)</f>
        <v>1</v>
      </c>
      <c r="AG71" s="14">
        <f>_xlfn.IFNA(VLOOKUP(tbl_Batsmen!$W71,Raw_data_Batsmen_2021!$A$2:$L$150,AG$1,FALSE),0)</f>
        <v>0</v>
      </c>
      <c r="AH71" s="14">
        <f>_xlfn.IFNA(VLOOKUP(tbl_Batsmen!$W71,Raw_data_Batsmen_2021!$A$2:$L$150,AH$1,FALSE),0)</f>
        <v>0</v>
      </c>
      <c r="AI71" s="14">
        <v>2021</v>
      </c>
      <c r="AJ71" s="14">
        <f t="shared" si="2"/>
        <v>69</v>
      </c>
    </row>
    <row r="72" spans="1:36" x14ac:dyDescent="0.25">
      <c r="A72" s="17" t="s">
        <v>134</v>
      </c>
      <c r="B72" s="14">
        <v>5</v>
      </c>
      <c r="C72" s="14">
        <v>42</v>
      </c>
      <c r="D72" s="14">
        <v>41</v>
      </c>
      <c r="E72" s="14">
        <v>5</v>
      </c>
      <c r="F72" s="14">
        <v>8.4</v>
      </c>
      <c r="G72" s="14">
        <v>102.44</v>
      </c>
      <c r="H72" s="14">
        <v>25</v>
      </c>
      <c r="I72" s="14">
        <v>3</v>
      </c>
      <c r="J72" s="14">
        <v>1</v>
      </c>
      <c r="K72" s="14">
        <v>0</v>
      </c>
      <c r="L72" s="14">
        <v>0</v>
      </c>
      <c r="M72" s="14">
        <v>2021</v>
      </c>
      <c r="N72" s="14">
        <f>tbl_Batsmen[[#This Row],[Innings]]-tbl_Batsmen[[#This Row],[Outs]]</f>
        <v>0</v>
      </c>
      <c r="O72" s="15">
        <f t="shared" si="3"/>
        <v>69</v>
      </c>
      <c r="W72" s="13" t="s">
        <v>108</v>
      </c>
      <c r="X72" s="14">
        <f>_xlfn.IFNA(VLOOKUP(tbl_Batsmen!$W72,Raw_data_Batsmen_2021!$A$2:$L$150,X$1,FALSE),0)</f>
        <v>2</v>
      </c>
      <c r="Y72" s="14">
        <f>_xlfn.IFNA(VLOOKUP(tbl_Batsmen!$W72,Raw_data_Batsmen_2021!$A$2:$L$150,Y$1,FALSE),0)</f>
        <v>15</v>
      </c>
      <c r="Z72" s="14">
        <f>_xlfn.IFNA(VLOOKUP(tbl_Batsmen!$W72,Raw_data_Batsmen_2021!$A$2:$L$150,Z$1,FALSE),0)</f>
        <v>24</v>
      </c>
      <c r="AA72" s="14">
        <f>_xlfn.IFNA(VLOOKUP(tbl_Batsmen!$W72,Raw_data_Batsmen_2021!$A$2:$L$150,AA$1,FALSE),0)</f>
        <v>2</v>
      </c>
      <c r="AB72" s="14">
        <f>_xlfn.IFNA(VLOOKUP(tbl_Batsmen!$W72,Raw_data_Batsmen_2021!$A$2:$L$150,AB$1,FALSE),0)</f>
        <v>7.5</v>
      </c>
      <c r="AC72" s="14">
        <f>_xlfn.IFNA(VLOOKUP(tbl_Batsmen!$W72,Raw_data_Batsmen_2021!$A$2:$L$150,AC$1,FALSE),0)</f>
        <v>62.5</v>
      </c>
      <c r="AD72" s="14">
        <f>_xlfn.IFNA(VLOOKUP(tbl_Batsmen!$W72,Raw_data_Batsmen_2021!$A$2:$L$150,AD$1,FALSE),0)</f>
        <v>9</v>
      </c>
      <c r="AE72" s="14">
        <f>_xlfn.IFNA(VLOOKUP(tbl_Batsmen!$W72,Raw_data_Batsmen_2021!$A$2:$L$150,AE$1,FALSE),0)</f>
        <v>1</v>
      </c>
      <c r="AF72" s="14">
        <f>_xlfn.IFNA(VLOOKUP(tbl_Batsmen!$W72,Raw_data_Batsmen_2021!$A$2:$L$150,AF$1,FALSE),0)</f>
        <v>0</v>
      </c>
      <c r="AG72" s="14">
        <f>_xlfn.IFNA(VLOOKUP(tbl_Batsmen!$W72,Raw_data_Batsmen_2021!$A$2:$L$150,AG$1,FALSE),0)</f>
        <v>0</v>
      </c>
      <c r="AH72" s="14">
        <f>_xlfn.IFNA(VLOOKUP(tbl_Batsmen!$W72,Raw_data_Batsmen_2021!$A$2:$L$150,AH$1,FALSE),0)</f>
        <v>0</v>
      </c>
      <c r="AI72" s="14">
        <v>2021</v>
      </c>
      <c r="AJ72" s="14">
        <f t="shared" si="2"/>
        <v>70</v>
      </c>
    </row>
    <row r="73" spans="1:36" x14ac:dyDescent="0.25">
      <c r="A73" s="17" t="s">
        <v>108</v>
      </c>
      <c r="B73" s="14">
        <v>2</v>
      </c>
      <c r="C73" s="14">
        <v>15</v>
      </c>
      <c r="D73" s="14">
        <v>24</v>
      </c>
      <c r="E73" s="14">
        <v>2</v>
      </c>
      <c r="F73" s="14">
        <v>7.5</v>
      </c>
      <c r="G73" s="14">
        <v>62.5</v>
      </c>
      <c r="H73" s="14">
        <v>9</v>
      </c>
      <c r="I73" s="14">
        <v>1</v>
      </c>
      <c r="J73" s="14">
        <v>0</v>
      </c>
      <c r="K73" s="14">
        <v>0</v>
      </c>
      <c r="L73" s="14">
        <v>0</v>
      </c>
      <c r="M73" s="14">
        <v>2021</v>
      </c>
      <c r="N73" s="14">
        <f>tbl_Batsmen[[#This Row],[Innings]]-tbl_Batsmen[[#This Row],[Outs]]</f>
        <v>0</v>
      </c>
      <c r="O73" s="15">
        <f t="shared" si="3"/>
        <v>70</v>
      </c>
      <c r="W73" s="16" t="s">
        <v>87</v>
      </c>
      <c r="X73" s="14">
        <f>_xlfn.IFNA(VLOOKUP(tbl_Batsmen!$W73,Raw_data_Batsmen_2021!$A$2:$L$150,X$1,FALSE),0)</f>
        <v>2</v>
      </c>
      <c r="Y73" s="14">
        <f>_xlfn.IFNA(VLOOKUP(tbl_Batsmen!$W73,Raw_data_Batsmen_2021!$A$2:$L$150,Y$1,FALSE),0)</f>
        <v>0</v>
      </c>
      <c r="Z73" s="14">
        <f>_xlfn.IFNA(VLOOKUP(tbl_Batsmen!$W73,Raw_data_Batsmen_2021!$A$2:$L$150,Z$1,FALSE),0)</f>
        <v>3</v>
      </c>
      <c r="AA73" s="14">
        <f>_xlfn.IFNA(VLOOKUP(tbl_Batsmen!$W73,Raw_data_Batsmen_2021!$A$2:$L$150,AA$1,FALSE),0)</f>
        <v>2</v>
      </c>
      <c r="AB73" s="14">
        <f>_xlfn.IFNA(VLOOKUP(tbl_Batsmen!$W73,Raw_data_Batsmen_2021!$A$2:$L$150,AB$1,FALSE),0)</f>
        <v>0</v>
      </c>
      <c r="AC73" s="14">
        <f>_xlfn.IFNA(VLOOKUP(tbl_Batsmen!$W73,Raw_data_Batsmen_2021!$A$2:$L$150,AC$1,FALSE),0)</f>
        <v>0</v>
      </c>
      <c r="AD73" s="14">
        <f>_xlfn.IFNA(VLOOKUP(tbl_Batsmen!$W73,Raw_data_Batsmen_2021!$A$2:$L$150,AD$1,FALSE),0)</f>
        <v>0</v>
      </c>
      <c r="AE73" s="14">
        <f>_xlfn.IFNA(VLOOKUP(tbl_Batsmen!$W73,Raw_data_Batsmen_2021!$A$2:$L$150,AE$1,FALSE),0)</f>
        <v>0</v>
      </c>
      <c r="AF73" s="14">
        <f>_xlfn.IFNA(VLOOKUP(tbl_Batsmen!$W73,Raw_data_Batsmen_2021!$A$2:$L$150,AF$1,FALSE),0)</f>
        <v>0</v>
      </c>
      <c r="AG73" s="14">
        <f>_xlfn.IFNA(VLOOKUP(tbl_Batsmen!$W73,Raw_data_Batsmen_2021!$A$2:$L$150,AG$1,FALSE),0)</f>
        <v>0</v>
      </c>
      <c r="AH73" s="14">
        <f>_xlfn.IFNA(VLOOKUP(tbl_Batsmen!$W73,Raw_data_Batsmen_2021!$A$2:$L$150,AH$1,FALSE),0)</f>
        <v>0</v>
      </c>
      <c r="AI73" s="14">
        <v>2021</v>
      </c>
      <c r="AJ73" s="14">
        <f t="shared" si="2"/>
        <v>71</v>
      </c>
    </row>
    <row r="74" spans="1:36" x14ac:dyDescent="0.25">
      <c r="A74" s="17" t="s">
        <v>87</v>
      </c>
      <c r="B74" s="14">
        <v>2</v>
      </c>
      <c r="C74" s="14">
        <v>0</v>
      </c>
      <c r="D74" s="14">
        <v>3</v>
      </c>
      <c r="E74" s="14">
        <v>2</v>
      </c>
      <c r="F74" s="14">
        <v>0</v>
      </c>
      <c r="G74" s="14">
        <v>0</v>
      </c>
      <c r="H74" s="14">
        <v>0</v>
      </c>
      <c r="I74" s="14">
        <v>0</v>
      </c>
      <c r="J74" s="14">
        <v>0</v>
      </c>
      <c r="K74" s="14">
        <v>0</v>
      </c>
      <c r="L74" s="14">
        <v>0</v>
      </c>
      <c r="M74" s="14">
        <v>2021</v>
      </c>
      <c r="N74" s="14">
        <f>tbl_Batsmen[[#This Row],[Innings]]-tbl_Batsmen[[#This Row],[Outs]]</f>
        <v>0</v>
      </c>
      <c r="O74" s="15">
        <f t="shared" si="3"/>
        <v>71</v>
      </c>
      <c r="W74" s="13" t="s">
        <v>58</v>
      </c>
      <c r="X74" s="14">
        <f>_xlfn.IFNA(VLOOKUP(tbl_Batsmen!$W74,Raw_data_Batsmen_2021!$A$2:$L$150,X$1,FALSE),0)</f>
        <v>1</v>
      </c>
      <c r="Y74" s="14">
        <f>_xlfn.IFNA(VLOOKUP(tbl_Batsmen!$W74,Raw_data_Batsmen_2021!$A$2:$L$150,Y$1,FALSE),0)</f>
        <v>0</v>
      </c>
      <c r="Z74" s="14">
        <f>_xlfn.IFNA(VLOOKUP(tbl_Batsmen!$W74,Raw_data_Batsmen_2021!$A$2:$L$150,Z$1,FALSE),0)</f>
        <v>1</v>
      </c>
      <c r="AA74" s="14">
        <f>_xlfn.IFNA(VLOOKUP(tbl_Batsmen!$W74,Raw_data_Batsmen_2021!$A$2:$L$150,AA$1,FALSE),0)</f>
        <v>1</v>
      </c>
      <c r="AB74" s="14">
        <f>_xlfn.IFNA(VLOOKUP(tbl_Batsmen!$W74,Raw_data_Batsmen_2021!$A$2:$L$150,AB$1,FALSE),0)</f>
        <v>0</v>
      </c>
      <c r="AC74" s="14">
        <f>_xlfn.IFNA(VLOOKUP(tbl_Batsmen!$W74,Raw_data_Batsmen_2021!$A$2:$L$150,AC$1,FALSE),0)</f>
        <v>0</v>
      </c>
      <c r="AD74" s="14">
        <f>_xlfn.IFNA(VLOOKUP(tbl_Batsmen!$W74,Raw_data_Batsmen_2021!$A$2:$L$150,AD$1,FALSE),0)</f>
        <v>0</v>
      </c>
      <c r="AE74" s="14">
        <f>_xlfn.IFNA(VLOOKUP(tbl_Batsmen!$W74,Raw_data_Batsmen_2021!$A$2:$L$150,AE$1,FALSE),0)</f>
        <v>0</v>
      </c>
      <c r="AF74" s="14">
        <f>_xlfn.IFNA(VLOOKUP(tbl_Batsmen!$W74,Raw_data_Batsmen_2021!$A$2:$L$150,AF$1,FALSE),0)</f>
        <v>0</v>
      </c>
      <c r="AG74" s="14">
        <f>_xlfn.IFNA(VLOOKUP(tbl_Batsmen!$W74,Raw_data_Batsmen_2021!$A$2:$L$150,AG$1,FALSE),0)</f>
        <v>0</v>
      </c>
      <c r="AH74" s="14">
        <f>_xlfn.IFNA(VLOOKUP(tbl_Batsmen!$W74,Raw_data_Batsmen_2021!$A$2:$L$150,AH$1,FALSE),0)</f>
        <v>0</v>
      </c>
      <c r="AI74" s="14">
        <v>2021</v>
      </c>
      <c r="AJ74" s="14">
        <f t="shared" si="2"/>
        <v>72</v>
      </c>
    </row>
    <row r="75" spans="1:36" x14ac:dyDescent="0.25">
      <c r="A75" s="17" t="s">
        <v>58</v>
      </c>
      <c r="B75" s="14">
        <v>1</v>
      </c>
      <c r="C75" s="14">
        <v>0</v>
      </c>
      <c r="D75" s="14">
        <v>1</v>
      </c>
      <c r="E75" s="14">
        <v>1</v>
      </c>
      <c r="F75" s="14">
        <v>0</v>
      </c>
      <c r="G75" s="14">
        <v>0</v>
      </c>
      <c r="H75" s="14">
        <v>0</v>
      </c>
      <c r="I75" s="14">
        <v>0</v>
      </c>
      <c r="J75" s="14">
        <v>0</v>
      </c>
      <c r="K75" s="14">
        <v>0</v>
      </c>
      <c r="L75" s="14">
        <v>0</v>
      </c>
      <c r="M75" s="14">
        <v>2021</v>
      </c>
      <c r="N75" s="14">
        <f>tbl_Batsmen[[#This Row],[Innings]]-tbl_Batsmen[[#This Row],[Outs]]</f>
        <v>0</v>
      </c>
      <c r="O75" s="15">
        <f t="shared" si="3"/>
        <v>72</v>
      </c>
      <c r="W75" s="16" t="s">
        <v>109</v>
      </c>
      <c r="X75" s="14">
        <f>_xlfn.IFNA(VLOOKUP(tbl_Batsmen!$W75,Raw_data_Batsmen_2021!$A$2:$L$150,X$1,FALSE),0)</f>
        <v>10</v>
      </c>
      <c r="Y75" s="14">
        <f>_xlfn.IFNA(VLOOKUP(tbl_Batsmen!$W75,Raw_data_Batsmen_2021!$A$2:$L$150,Y$1,FALSE),0)</f>
        <v>153</v>
      </c>
      <c r="Z75" s="14">
        <f>_xlfn.IFNA(VLOOKUP(tbl_Batsmen!$W75,Raw_data_Batsmen_2021!$A$2:$L$150,Z$1,FALSE),0)</f>
        <v>114</v>
      </c>
      <c r="AA75" s="14">
        <f>_xlfn.IFNA(VLOOKUP(tbl_Batsmen!$W75,Raw_data_Batsmen_2021!$A$2:$L$150,AA$1,FALSE),0)</f>
        <v>7</v>
      </c>
      <c r="AB75" s="14">
        <f>_xlfn.IFNA(VLOOKUP(tbl_Batsmen!$W75,Raw_data_Batsmen_2021!$A$2:$L$150,AB$1,FALSE),0)</f>
        <v>21.86</v>
      </c>
      <c r="AC75" s="14">
        <f>_xlfn.IFNA(VLOOKUP(tbl_Batsmen!$W75,Raw_data_Batsmen_2021!$A$2:$L$150,AC$1,FALSE),0)</f>
        <v>134.21</v>
      </c>
      <c r="AD75" s="14">
        <f>_xlfn.IFNA(VLOOKUP(tbl_Batsmen!$W75,Raw_data_Batsmen_2021!$A$2:$L$150,AD$1,FALSE),0)</f>
        <v>47</v>
      </c>
      <c r="AE75" s="14">
        <f>_xlfn.IFNA(VLOOKUP(tbl_Batsmen!$W75,Raw_data_Batsmen_2021!$A$2:$L$150,AE$1,FALSE),0)</f>
        <v>9</v>
      </c>
      <c r="AF75" s="14">
        <f>_xlfn.IFNA(VLOOKUP(tbl_Batsmen!$W75,Raw_data_Batsmen_2021!$A$2:$L$150,AF$1,FALSE),0)</f>
        <v>10</v>
      </c>
      <c r="AG75" s="14">
        <f>_xlfn.IFNA(VLOOKUP(tbl_Batsmen!$W75,Raw_data_Batsmen_2021!$A$2:$L$150,AG$1,FALSE),0)</f>
        <v>0</v>
      </c>
      <c r="AH75" s="14">
        <f>_xlfn.IFNA(VLOOKUP(tbl_Batsmen!$W75,Raw_data_Batsmen_2021!$A$2:$L$150,AH$1,FALSE),0)</f>
        <v>0</v>
      </c>
      <c r="AI75" s="14">
        <v>2021</v>
      </c>
      <c r="AJ75" s="14">
        <f t="shared" si="2"/>
        <v>73</v>
      </c>
    </row>
    <row r="76" spans="1:36" x14ac:dyDescent="0.25">
      <c r="A76" s="17" t="s">
        <v>109</v>
      </c>
      <c r="B76" s="14">
        <v>10</v>
      </c>
      <c r="C76" s="14">
        <v>153</v>
      </c>
      <c r="D76" s="14">
        <v>114</v>
      </c>
      <c r="E76" s="14">
        <v>7</v>
      </c>
      <c r="F76" s="14">
        <v>21.86</v>
      </c>
      <c r="G76" s="14">
        <v>134.21</v>
      </c>
      <c r="H76" s="14">
        <v>47</v>
      </c>
      <c r="I76" s="14">
        <v>9</v>
      </c>
      <c r="J76" s="14">
        <v>10</v>
      </c>
      <c r="K76" s="14">
        <v>0</v>
      </c>
      <c r="L76" s="14">
        <v>0</v>
      </c>
      <c r="M76" s="14">
        <v>2021</v>
      </c>
      <c r="N76" s="14">
        <f>tbl_Batsmen[[#This Row],[Innings]]-tbl_Batsmen[[#This Row],[Outs]]</f>
        <v>3</v>
      </c>
      <c r="O76" s="15">
        <f t="shared" si="3"/>
        <v>73</v>
      </c>
      <c r="W76" s="13" t="s">
        <v>136</v>
      </c>
      <c r="X76" s="14">
        <f>_xlfn.IFNA(VLOOKUP(tbl_Batsmen!$W76,Raw_data_Batsmen_2021!$A$2:$L$150,X$1,FALSE),0)</f>
        <v>4</v>
      </c>
      <c r="Y76" s="14">
        <f>_xlfn.IFNA(VLOOKUP(tbl_Batsmen!$W76,Raw_data_Batsmen_2021!$A$2:$L$150,Y$1,FALSE),0)</f>
        <v>42</v>
      </c>
      <c r="Z76" s="14">
        <f>_xlfn.IFNA(VLOOKUP(tbl_Batsmen!$W76,Raw_data_Batsmen_2021!$A$2:$L$150,Z$1,FALSE),0)</f>
        <v>39</v>
      </c>
      <c r="AA76" s="14">
        <f>_xlfn.IFNA(VLOOKUP(tbl_Batsmen!$W76,Raw_data_Batsmen_2021!$A$2:$L$150,AA$1,FALSE),0)</f>
        <v>4</v>
      </c>
      <c r="AB76" s="14">
        <f>_xlfn.IFNA(VLOOKUP(tbl_Batsmen!$W76,Raw_data_Batsmen_2021!$A$2:$L$150,AB$1,FALSE),0)</f>
        <v>10.5</v>
      </c>
      <c r="AC76" s="14">
        <f>_xlfn.IFNA(VLOOKUP(tbl_Batsmen!$W76,Raw_data_Batsmen_2021!$A$2:$L$150,AC$1,FALSE),0)</f>
        <v>107.69</v>
      </c>
      <c r="AD76" s="14">
        <f>_xlfn.IFNA(VLOOKUP(tbl_Batsmen!$W76,Raw_data_Batsmen_2021!$A$2:$L$150,AD$1,FALSE),0)</f>
        <v>14</v>
      </c>
      <c r="AE76" s="14">
        <f>_xlfn.IFNA(VLOOKUP(tbl_Batsmen!$W76,Raw_data_Batsmen_2021!$A$2:$L$150,AE$1,FALSE),0)</f>
        <v>5</v>
      </c>
      <c r="AF76" s="14">
        <f>_xlfn.IFNA(VLOOKUP(tbl_Batsmen!$W76,Raw_data_Batsmen_2021!$A$2:$L$150,AF$1,FALSE),0)</f>
        <v>2</v>
      </c>
      <c r="AG76" s="14">
        <f>_xlfn.IFNA(VLOOKUP(tbl_Batsmen!$W76,Raw_data_Batsmen_2021!$A$2:$L$150,AG$1,FALSE),0)</f>
        <v>0</v>
      </c>
      <c r="AH76" s="14">
        <f>_xlfn.IFNA(VLOOKUP(tbl_Batsmen!$W76,Raw_data_Batsmen_2021!$A$2:$L$150,AH$1,FALSE),0)</f>
        <v>0</v>
      </c>
      <c r="AI76" s="14">
        <v>2021</v>
      </c>
      <c r="AJ76" s="14">
        <f t="shared" si="2"/>
        <v>74</v>
      </c>
    </row>
    <row r="77" spans="1:36" x14ac:dyDescent="0.25">
      <c r="A77" s="17" t="s">
        <v>136</v>
      </c>
      <c r="B77" s="14">
        <v>4</v>
      </c>
      <c r="C77" s="14">
        <v>42</v>
      </c>
      <c r="D77" s="14">
        <v>39</v>
      </c>
      <c r="E77" s="14">
        <v>4</v>
      </c>
      <c r="F77" s="14">
        <v>10.5</v>
      </c>
      <c r="G77" s="14">
        <v>107.69</v>
      </c>
      <c r="H77" s="14">
        <v>14</v>
      </c>
      <c r="I77" s="14">
        <v>5</v>
      </c>
      <c r="J77" s="14">
        <v>2</v>
      </c>
      <c r="K77" s="14">
        <v>0</v>
      </c>
      <c r="L77" s="14">
        <v>0</v>
      </c>
      <c r="M77" s="14">
        <v>2021</v>
      </c>
      <c r="N77" s="14">
        <f>tbl_Batsmen[[#This Row],[Innings]]-tbl_Batsmen[[#This Row],[Outs]]</f>
        <v>0</v>
      </c>
      <c r="O77" s="15">
        <f t="shared" si="3"/>
        <v>74</v>
      </c>
      <c r="W77" s="16" t="s">
        <v>110</v>
      </c>
      <c r="X77" s="14">
        <f>_xlfn.IFNA(VLOOKUP(tbl_Batsmen!$W77,Raw_data_Batsmen_2021!$A$2:$L$150,X$1,FALSE),0)</f>
        <v>12</v>
      </c>
      <c r="Y77" s="14">
        <f>_xlfn.IFNA(VLOOKUP(tbl_Batsmen!$W77,Raw_data_Batsmen_2021!$A$2:$L$150,Y$1,FALSE),0)</f>
        <v>441</v>
      </c>
      <c r="Z77" s="14">
        <f>_xlfn.IFNA(VLOOKUP(tbl_Batsmen!$W77,Raw_data_Batsmen_2021!$A$2:$L$150,Z$1,FALSE),0)</f>
        <v>314</v>
      </c>
      <c r="AA77" s="14">
        <f>_xlfn.IFNA(VLOOKUP(tbl_Batsmen!$W77,Raw_data_Batsmen_2021!$A$2:$L$150,AA$1,FALSE),0)</f>
        <v>11</v>
      </c>
      <c r="AB77" s="14">
        <f>_xlfn.IFNA(VLOOKUP(tbl_Batsmen!$W77,Raw_data_Batsmen_2021!$A$2:$L$150,AB$1,FALSE),0)</f>
        <v>40.090000000000003</v>
      </c>
      <c r="AC77" s="14">
        <f>_xlfn.IFNA(VLOOKUP(tbl_Batsmen!$W77,Raw_data_Batsmen_2021!$A$2:$L$150,AC$1,FALSE),0)</f>
        <v>140.44999999999999</v>
      </c>
      <c r="AD77" s="14">
        <f>_xlfn.IFNA(VLOOKUP(tbl_Batsmen!$W77,Raw_data_Batsmen_2021!$A$2:$L$150,AD$1,FALSE),0)</f>
        <v>99</v>
      </c>
      <c r="AE77" s="14">
        <f>_xlfn.IFNA(VLOOKUP(tbl_Batsmen!$W77,Raw_data_Batsmen_2021!$A$2:$L$150,AE$1,FALSE),0)</f>
        <v>42</v>
      </c>
      <c r="AF77" s="14">
        <f>_xlfn.IFNA(VLOOKUP(tbl_Batsmen!$W77,Raw_data_Batsmen_2021!$A$2:$L$150,AF$1,FALSE),0)</f>
        <v>18</v>
      </c>
      <c r="AG77" s="14">
        <f>_xlfn.IFNA(VLOOKUP(tbl_Batsmen!$W77,Raw_data_Batsmen_2021!$A$2:$L$150,AG$1,FALSE),0)</f>
        <v>4</v>
      </c>
      <c r="AH77" s="14">
        <f>_xlfn.IFNA(VLOOKUP(tbl_Batsmen!$W77,Raw_data_Batsmen_2021!$A$2:$L$150,AH$1,FALSE),0)</f>
        <v>0</v>
      </c>
      <c r="AI77" s="14">
        <v>2021</v>
      </c>
      <c r="AJ77" s="14">
        <f t="shared" si="2"/>
        <v>75</v>
      </c>
    </row>
    <row r="78" spans="1:36" x14ac:dyDescent="0.25">
      <c r="A78" s="17" t="s">
        <v>110</v>
      </c>
      <c r="B78" s="14">
        <v>12</v>
      </c>
      <c r="C78" s="14">
        <v>441</v>
      </c>
      <c r="D78" s="14">
        <v>314</v>
      </c>
      <c r="E78" s="14">
        <v>11</v>
      </c>
      <c r="F78" s="14">
        <v>40.090000000000003</v>
      </c>
      <c r="G78" s="14">
        <v>140.44999999999999</v>
      </c>
      <c r="H78" s="14">
        <v>99</v>
      </c>
      <c r="I78" s="14">
        <v>42</v>
      </c>
      <c r="J78" s="14">
        <v>18</v>
      </c>
      <c r="K78" s="14">
        <v>4</v>
      </c>
      <c r="L78" s="14">
        <v>0</v>
      </c>
      <c r="M78" s="14">
        <v>2021</v>
      </c>
      <c r="N78" s="14">
        <f>tbl_Batsmen[[#This Row],[Innings]]-tbl_Batsmen[[#This Row],[Outs]]</f>
        <v>1</v>
      </c>
      <c r="O78" s="15">
        <f t="shared" si="3"/>
        <v>75</v>
      </c>
      <c r="W78" s="13" t="s">
        <v>111</v>
      </c>
      <c r="X78" s="14">
        <f>_xlfn.IFNA(VLOOKUP(tbl_Batsmen!$W78,Raw_data_Batsmen_2021!$A$2:$L$150,X$1,FALSE),0)</f>
        <v>1</v>
      </c>
      <c r="Y78" s="14">
        <f>_xlfn.IFNA(VLOOKUP(tbl_Batsmen!$W78,Raw_data_Batsmen_2021!$A$2:$L$150,Y$1,FALSE),0)</f>
        <v>15</v>
      </c>
      <c r="Z78" s="14">
        <f>_xlfn.IFNA(VLOOKUP(tbl_Batsmen!$W78,Raw_data_Batsmen_2021!$A$2:$L$150,Z$1,FALSE),0)</f>
        <v>14</v>
      </c>
      <c r="AA78" s="14">
        <f>_xlfn.IFNA(VLOOKUP(tbl_Batsmen!$W78,Raw_data_Batsmen_2021!$A$2:$L$150,AA$1,FALSE),0)</f>
        <v>1</v>
      </c>
      <c r="AB78" s="14">
        <f>_xlfn.IFNA(VLOOKUP(tbl_Batsmen!$W78,Raw_data_Batsmen_2021!$A$2:$L$150,AB$1,FALSE),0)</f>
        <v>15</v>
      </c>
      <c r="AC78" s="14">
        <f>_xlfn.IFNA(VLOOKUP(tbl_Batsmen!$W78,Raw_data_Batsmen_2021!$A$2:$L$150,AC$1,FALSE),0)</f>
        <v>107.14</v>
      </c>
      <c r="AD78" s="14">
        <f>_xlfn.IFNA(VLOOKUP(tbl_Batsmen!$W78,Raw_data_Batsmen_2021!$A$2:$L$150,AD$1,FALSE),0)</f>
        <v>15</v>
      </c>
      <c r="AE78" s="14">
        <f>_xlfn.IFNA(VLOOKUP(tbl_Batsmen!$W78,Raw_data_Batsmen_2021!$A$2:$L$150,AE$1,FALSE),0)</f>
        <v>2</v>
      </c>
      <c r="AF78" s="14">
        <f>_xlfn.IFNA(VLOOKUP(tbl_Batsmen!$W78,Raw_data_Batsmen_2021!$A$2:$L$150,AF$1,FALSE),0)</f>
        <v>0</v>
      </c>
      <c r="AG78" s="14">
        <f>_xlfn.IFNA(VLOOKUP(tbl_Batsmen!$W78,Raw_data_Batsmen_2021!$A$2:$L$150,AG$1,FALSE),0)</f>
        <v>0</v>
      </c>
      <c r="AH78" s="14">
        <f>_xlfn.IFNA(VLOOKUP(tbl_Batsmen!$W78,Raw_data_Batsmen_2021!$A$2:$L$150,AH$1,FALSE),0)</f>
        <v>0</v>
      </c>
      <c r="AI78" s="14">
        <v>2021</v>
      </c>
      <c r="AJ78" s="14">
        <f t="shared" si="2"/>
        <v>76</v>
      </c>
    </row>
    <row r="79" spans="1:36" x14ac:dyDescent="0.25">
      <c r="A79" s="17" t="s">
        <v>111</v>
      </c>
      <c r="B79" s="14">
        <v>1</v>
      </c>
      <c r="C79" s="14">
        <v>15</v>
      </c>
      <c r="D79" s="14">
        <v>14</v>
      </c>
      <c r="E79" s="14">
        <v>1</v>
      </c>
      <c r="F79" s="14">
        <v>15</v>
      </c>
      <c r="G79" s="14">
        <v>107.14</v>
      </c>
      <c r="H79" s="14">
        <v>15</v>
      </c>
      <c r="I79" s="14">
        <v>2</v>
      </c>
      <c r="J79" s="14">
        <v>0</v>
      </c>
      <c r="K79" s="14">
        <v>0</v>
      </c>
      <c r="L79" s="14">
        <v>0</v>
      </c>
      <c r="M79" s="14">
        <v>2021</v>
      </c>
      <c r="N79" s="14">
        <f>tbl_Batsmen[[#This Row],[Innings]]-tbl_Batsmen[[#This Row],[Outs]]</f>
        <v>0</v>
      </c>
      <c r="O79" s="15">
        <f t="shared" si="3"/>
        <v>76</v>
      </c>
      <c r="W79" s="16" t="s">
        <v>112</v>
      </c>
      <c r="X79" s="14">
        <f>_xlfn.IFNA(VLOOKUP(tbl_Batsmen!$W79,Raw_data_Batsmen_2021!$A$2:$L$150,X$1,FALSE),0)</f>
        <v>4</v>
      </c>
      <c r="Y79" s="14">
        <f>_xlfn.IFNA(VLOOKUP(tbl_Batsmen!$W79,Raw_data_Batsmen_2021!$A$2:$L$150,Y$1,FALSE),0)</f>
        <v>31</v>
      </c>
      <c r="Z79" s="14">
        <f>_xlfn.IFNA(VLOOKUP(tbl_Batsmen!$W79,Raw_data_Batsmen_2021!$A$2:$L$150,Z$1,FALSE),0)</f>
        <v>32</v>
      </c>
      <c r="AA79" s="14">
        <f>_xlfn.IFNA(VLOOKUP(tbl_Batsmen!$W79,Raw_data_Batsmen_2021!$A$2:$L$150,AA$1,FALSE),0)</f>
        <v>2</v>
      </c>
      <c r="AB79" s="14">
        <f>_xlfn.IFNA(VLOOKUP(tbl_Batsmen!$W79,Raw_data_Batsmen_2021!$A$2:$L$150,AB$1,FALSE),0)</f>
        <v>15.5</v>
      </c>
      <c r="AC79" s="14">
        <f>_xlfn.IFNA(VLOOKUP(tbl_Batsmen!$W79,Raw_data_Batsmen_2021!$A$2:$L$150,AC$1,FALSE),0)</f>
        <v>96.88</v>
      </c>
      <c r="AD79" s="14">
        <f>_xlfn.IFNA(VLOOKUP(tbl_Batsmen!$W79,Raw_data_Batsmen_2021!$A$2:$L$150,AD$1,FALSE),0)</f>
        <v>14</v>
      </c>
      <c r="AE79" s="14">
        <f>_xlfn.IFNA(VLOOKUP(tbl_Batsmen!$W79,Raw_data_Batsmen_2021!$A$2:$L$150,AE$1,FALSE),0)</f>
        <v>0</v>
      </c>
      <c r="AF79" s="14">
        <f>_xlfn.IFNA(VLOOKUP(tbl_Batsmen!$W79,Raw_data_Batsmen_2021!$A$2:$L$150,AF$1,FALSE),0)</f>
        <v>1</v>
      </c>
      <c r="AG79" s="14">
        <f>_xlfn.IFNA(VLOOKUP(tbl_Batsmen!$W79,Raw_data_Batsmen_2021!$A$2:$L$150,AG$1,FALSE),0)</f>
        <v>0</v>
      </c>
      <c r="AH79" s="14">
        <f>_xlfn.IFNA(VLOOKUP(tbl_Batsmen!$W79,Raw_data_Batsmen_2021!$A$2:$L$150,AH$1,FALSE),0)</f>
        <v>0</v>
      </c>
      <c r="AI79" s="14">
        <v>2021</v>
      </c>
      <c r="AJ79" s="14">
        <f t="shared" si="2"/>
        <v>77</v>
      </c>
    </row>
    <row r="80" spans="1:36" x14ac:dyDescent="0.25">
      <c r="A80" s="17" t="s">
        <v>112</v>
      </c>
      <c r="B80" s="14">
        <v>4</v>
      </c>
      <c r="C80" s="14">
        <v>31</v>
      </c>
      <c r="D80" s="14">
        <v>32</v>
      </c>
      <c r="E80" s="14">
        <v>2</v>
      </c>
      <c r="F80" s="14">
        <v>15.5</v>
      </c>
      <c r="G80" s="14">
        <v>96.88</v>
      </c>
      <c r="H80" s="14">
        <v>14</v>
      </c>
      <c r="I80" s="14">
        <v>0</v>
      </c>
      <c r="J80" s="14">
        <v>1</v>
      </c>
      <c r="K80" s="14">
        <v>0</v>
      </c>
      <c r="L80" s="14">
        <v>0</v>
      </c>
      <c r="M80" s="14">
        <v>2021</v>
      </c>
      <c r="N80" s="14">
        <f>tbl_Batsmen[[#This Row],[Innings]]-tbl_Batsmen[[#This Row],[Outs]]</f>
        <v>2</v>
      </c>
      <c r="O80" s="15">
        <f t="shared" si="3"/>
        <v>77</v>
      </c>
      <c r="W80" s="13" t="s">
        <v>137</v>
      </c>
      <c r="X80" s="14">
        <f>_xlfn.IFNA(VLOOKUP(tbl_Batsmen!$W80,Raw_data_Batsmen_2021!$A$2:$L$150,X$1,FALSE),0)</f>
        <v>4</v>
      </c>
      <c r="Y80" s="14">
        <f>_xlfn.IFNA(VLOOKUP(tbl_Batsmen!$W80,Raw_data_Batsmen_2021!$A$2:$L$150,Y$1,FALSE),0)</f>
        <v>94</v>
      </c>
      <c r="Z80" s="14">
        <f>_xlfn.IFNA(VLOOKUP(tbl_Batsmen!$W80,Raw_data_Batsmen_2021!$A$2:$L$150,Z$1,FALSE),0)</f>
        <v>73</v>
      </c>
      <c r="AA80" s="14">
        <f>_xlfn.IFNA(VLOOKUP(tbl_Batsmen!$W80,Raw_data_Batsmen_2021!$A$2:$L$150,AA$1,FALSE),0)</f>
        <v>3</v>
      </c>
      <c r="AB80" s="14">
        <f>_xlfn.IFNA(VLOOKUP(tbl_Batsmen!$W80,Raw_data_Batsmen_2021!$A$2:$L$150,AB$1,FALSE),0)</f>
        <v>31.33</v>
      </c>
      <c r="AC80" s="14">
        <f>_xlfn.IFNA(VLOOKUP(tbl_Batsmen!$W80,Raw_data_Batsmen_2021!$A$2:$L$150,AC$1,FALSE),0)</f>
        <v>128.77000000000001</v>
      </c>
      <c r="AD80" s="14">
        <f>_xlfn.IFNA(VLOOKUP(tbl_Batsmen!$W80,Raw_data_Batsmen_2021!$A$2:$L$150,AD$1,FALSE),0)</f>
        <v>43</v>
      </c>
      <c r="AE80" s="14">
        <f>_xlfn.IFNA(VLOOKUP(tbl_Batsmen!$W80,Raw_data_Batsmen_2021!$A$2:$L$150,AE$1,FALSE),0)</f>
        <v>3</v>
      </c>
      <c r="AF80" s="14">
        <f>_xlfn.IFNA(VLOOKUP(tbl_Batsmen!$W80,Raw_data_Batsmen_2021!$A$2:$L$150,AF$1,FALSE),0)</f>
        <v>6</v>
      </c>
      <c r="AG80" s="14">
        <f>_xlfn.IFNA(VLOOKUP(tbl_Batsmen!$W80,Raw_data_Batsmen_2021!$A$2:$L$150,AG$1,FALSE),0)</f>
        <v>0</v>
      </c>
      <c r="AH80" s="14">
        <f>_xlfn.IFNA(VLOOKUP(tbl_Batsmen!$W80,Raw_data_Batsmen_2021!$A$2:$L$150,AH$1,FALSE),0)</f>
        <v>0</v>
      </c>
      <c r="AI80" s="14">
        <v>2021</v>
      </c>
      <c r="AJ80" s="14">
        <f t="shared" si="2"/>
        <v>78</v>
      </c>
    </row>
    <row r="81" spans="1:36" x14ac:dyDescent="0.25">
      <c r="A81" s="17" t="s">
        <v>137</v>
      </c>
      <c r="B81" s="14">
        <v>4</v>
      </c>
      <c r="C81" s="14">
        <v>94</v>
      </c>
      <c r="D81" s="14">
        <v>73</v>
      </c>
      <c r="E81" s="14">
        <v>3</v>
      </c>
      <c r="F81" s="14">
        <v>31.33</v>
      </c>
      <c r="G81" s="14">
        <v>128.77000000000001</v>
      </c>
      <c r="H81" s="14">
        <v>43</v>
      </c>
      <c r="I81" s="14">
        <v>3</v>
      </c>
      <c r="J81" s="14">
        <v>6</v>
      </c>
      <c r="K81" s="14">
        <v>0</v>
      </c>
      <c r="L81" s="14">
        <v>0</v>
      </c>
      <c r="M81" s="14">
        <v>2021</v>
      </c>
      <c r="N81" s="14">
        <f>tbl_Batsmen[[#This Row],[Innings]]-tbl_Batsmen[[#This Row],[Outs]]</f>
        <v>1</v>
      </c>
      <c r="O81" s="15">
        <f t="shared" si="3"/>
        <v>78</v>
      </c>
      <c r="W81" s="16" t="s">
        <v>176</v>
      </c>
      <c r="X81" s="14">
        <f>_xlfn.IFNA(VLOOKUP(tbl_Batsmen!$W81,Raw_data_Batsmen_2021!$A$2:$L$150,X$1,FALSE),0)</f>
        <v>8</v>
      </c>
      <c r="Y81" s="14">
        <f>_xlfn.IFNA(VLOOKUP(tbl_Batsmen!$W81,Raw_data_Batsmen_2021!$A$2:$L$150,Y$1,FALSE),0)</f>
        <v>292</v>
      </c>
      <c r="Z81" s="14">
        <f>_xlfn.IFNA(VLOOKUP(tbl_Batsmen!$W81,Raw_data_Batsmen_2021!$A$2:$L$150,Z$1,FALSE),0)</f>
        <v>236</v>
      </c>
      <c r="AA81" s="14">
        <f>_xlfn.IFNA(VLOOKUP(tbl_Batsmen!$W81,Raw_data_Batsmen_2021!$A$2:$L$150,AA$1,FALSE),0)</f>
        <v>6</v>
      </c>
      <c r="AB81" s="14">
        <f>_xlfn.IFNA(VLOOKUP(tbl_Batsmen!$W81,Raw_data_Batsmen_2021!$A$2:$L$150,AB$1,FALSE),0)</f>
        <v>48.67</v>
      </c>
      <c r="AC81" s="14">
        <f>_xlfn.IFNA(VLOOKUP(tbl_Batsmen!$W81,Raw_data_Batsmen_2021!$A$2:$L$150,AC$1,FALSE),0)</f>
        <v>123.73</v>
      </c>
      <c r="AD81" s="14">
        <f>_xlfn.IFNA(VLOOKUP(tbl_Batsmen!$W81,Raw_data_Batsmen_2021!$A$2:$L$150,AD$1,FALSE),0)</f>
        <v>69</v>
      </c>
      <c r="AE81" s="14">
        <f>_xlfn.IFNA(VLOOKUP(tbl_Batsmen!$W81,Raw_data_Batsmen_2021!$A$2:$L$150,AE$1,FALSE),0)</f>
        <v>21</v>
      </c>
      <c r="AF81" s="14">
        <f>_xlfn.IFNA(VLOOKUP(tbl_Batsmen!$W81,Raw_data_Batsmen_2021!$A$2:$L$150,AF$1,FALSE),0)</f>
        <v>10</v>
      </c>
      <c r="AG81" s="14">
        <f>_xlfn.IFNA(VLOOKUP(tbl_Batsmen!$W81,Raw_data_Batsmen_2021!$A$2:$L$150,AG$1,FALSE),0)</f>
        <v>3</v>
      </c>
      <c r="AH81" s="14">
        <f>_xlfn.IFNA(VLOOKUP(tbl_Batsmen!$W81,Raw_data_Batsmen_2021!$A$2:$L$150,AH$1,FALSE),0)</f>
        <v>0</v>
      </c>
      <c r="AI81" s="14">
        <v>2021</v>
      </c>
      <c r="AJ81" s="14">
        <f t="shared" si="2"/>
        <v>79</v>
      </c>
    </row>
    <row r="82" spans="1:36" x14ac:dyDescent="0.25">
      <c r="A82" s="17" t="s">
        <v>176</v>
      </c>
      <c r="B82" s="14">
        <v>8</v>
      </c>
      <c r="C82" s="14">
        <v>292</v>
      </c>
      <c r="D82" s="14">
        <v>236</v>
      </c>
      <c r="E82" s="14">
        <v>6</v>
      </c>
      <c r="F82" s="14">
        <v>48.67</v>
      </c>
      <c r="G82" s="14">
        <v>123.73</v>
      </c>
      <c r="H82" s="14">
        <v>69</v>
      </c>
      <c r="I82" s="14">
        <v>21</v>
      </c>
      <c r="J82" s="14">
        <v>10</v>
      </c>
      <c r="K82" s="14">
        <v>3</v>
      </c>
      <c r="L82" s="14">
        <v>0</v>
      </c>
      <c r="M82" s="14">
        <v>2021</v>
      </c>
      <c r="N82" s="14">
        <f>tbl_Batsmen[[#This Row],[Innings]]-tbl_Batsmen[[#This Row],[Outs]]</f>
        <v>2</v>
      </c>
      <c r="O82" s="15">
        <f t="shared" si="3"/>
        <v>79</v>
      </c>
      <c r="W82" s="13" t="s">
        <v>14</v>
      </c>
      <c r="X82" s="14">
        <f>_xlfn.IFNA(VLOOKUP(tbl_Batsmen!$W82,Raw_data_Batsmen_2021!$A$2:$L$150,X$1,FALSE),0)</f>
        <v>15</v>
      </c>
      <c r="Y82" s="14">
        <f>_xlfn.IFNA(VLOOKUP(tbl_Batsmen!$W82,Raw_data_Batsmen_2021!$A$2:$L$150,Y$1,FALSE),0)</f>
        <v>357</v>
      </c>
      <c r="Z82" s="14">
        <f>_xlfn.IFNA(VLOOKUP(tbl_Batsmen!$W82,Raw_data_Batsmen_2021!$A$2:$L$150,Z$1,FALSE),0)</f>
        <v>260</v>
      </c>
      <c r="AA82" s="14">
        <f>_xlfn.IFNA(VLOOKUP(tbl_Batsmen!$W82,Raw_data_Batsmen_2021!$A$2:$L$150,AA$1,FALSE),0)</f>
        <v>14</v>
      </c>
      <c r="AB82" s="14">
        <f>_xlfn.IFNA(VLOOKUP(tbl_Batsmen!$W82,Raw_data_Batsmen_2021!$A$2:$L$150,AB$1,FALSE),0)</f>
        <v>25.5</v>
      </c>
      <c r="AC82" s="14">
        <f>_xlfn.IFNA(VLOOKUP(tbl_Batsmen!$W82,Raw_data_Batsmen_2021!$A$2:$L$150,AC$1,FALSE),0)</f>
        <v>137.31</v>
      </c>
      <c r="AD82" s="14">
        <f>_xlfn.IFNA(VLOOKUP(tbl_Batsmen!$W82,Raw_data_Batsmen_2021!$A$2:$L$150,AD$1,FALSE),0)</f>
        <v>58</v>
      </c>
      <c r="AE82" s="14">
        <f>_xlfn.IFNA(VLOOKUP(tbl_Batsmen!$W82,Raw_data_Batsmen_2021!$A$2:$L$150,AE$1,FALSE),0)</f>
        <v>31</v>
      </c>
      <c r="AF82" s="14">
        <f>_xlfn.IFNA(VLOOKUP(tbl_Batsmen!$W82,Raw_data_Batsmen_2021!$A$2:$L$150,AF$1,FALSE),0)</f>
        <v>19</v>
      </c>
      <c r="AG82" s="14">
        <f>_xlfn.IFNA(VLOOKUP(tbl_Batsmen!$W82,Raw_data_Batsmen_2021!$A$2:$L$150,AG$1,FALSE),0)</f>
        <v>1</v>
      </c>
      <c r="AH82" s="14">
        <f>_xlfn.IFNA(VLOOKUP(tbl_Batsmen!$W82,Raw_data_Batsmen_2021!$A$2:$L$150,AH$1,FALSE),0)</f>
        <v>0</v>
      </c>
      <c r="AI82" s="14">
        <v>2021</v>
      </c>
      <c r="AJ82" s="14">
        <f t="shared" si="2"/>
        <v>80</v>
      </c>
    </row>
    <row r="83" spans="1:36" x14ac:dyDescent="0.25">
      <c r="A83" s="17" t="s">
        <v>14</v>
      </c>
      <c r="B83" s="14">
        <v>15</v>
      </c>
      <c r="C83" s="14">
        <v>357</v>
      </c>
      <c r="D83" s="14">
        <v>260</v>
      </c>
      <c r="E83" s="14">
        <v>14</v>
      </c>
      <c r="F83" s="14">
        <v>25.5</v>
      </c>
      <c r="G83" s="14">
        <v>137.31</v>
      </c>
      <c r="H83" s="14">
        <v>58</v>
      </c>
      <c r="I83" s="14">
        <v>31</v>
      </c>
      <c r="J83" s="14">
        <v>19</v>
      </c>
      <c r="K83" s="14">
        <v>1</v>
      </c>
      <c r="L83" s="14">
        <v>0</v>
      </c>
      <c r="M83" s="14">
        <v>2021</v>
      </c>
      <c r="N83" s="14">
        <f>tbl_Batsmen[[#This Row],[Innings]]-tbl_Batsmen[[#This Row],[Outs]]</f>
        <v>1</v>
      </c>
      <c r="O83" s="15">
        <f t="shared" si="3"/>
        <v>80</v>
      </c>
      <c r="W83" s="16" t="s">
        <v>177</v>
      </c>
      <c r="X83" s="14">
        <f>_xlfn.IFNA(VLOOKUP(tbl_Batsmen!$W83,Raw_data_Batsmen_2021!$A$2:$L$150,X$1,FALSE),0)</f>
        <v>3</v>
      </c>
      <c r="Y83" s="14">
        <f>_xlfn.IFNA(VLOOKUP(tbl_Batsmen!$W83,Raw_data_Batsmen_2021!$A$2:$L$150,Y$1,FALSE),0)</f>
        <v>34</v>
      </c>
      <c r="Z83" s="14">
        <f>_xlfn.IFNA(VLOOKUP(tbl_Batsmen!$W83,Raw_data_Batsmen_2021!$A$2:$L$150,Z$1,FALSE),0)</f>
        <v>20</v>
      </c>
      <c r="AA83" s="14">
        <f>_xlfn.IFNA(VLOOKUP(tbl_Batsmen!$W83,Raw_data_Batsmen_2021!$A$2:$L$150,AA$1,FALSE),0)</f>
        <v>3</v>
      </c>
      <c r="AB83" s="14">
        <f>_xlfn.IFNA(VLOOKUP(tbl_Batsmen!$W83,Raw_data_Batsmen_2021!$A$2:$L$150,AB$1,FALSE),0)</f>
        <v>11.33</v>
      </c>
      <c r="AC83" s="14">
        <f>_xlfn.IFNA(VLOOKUP(tbl_Batsmen!$W83,Raw_data_Batsmen_2021!$A$2:$L$150,AC$1,FALSE),0)</f>
        <v>170</v>
      </c>
      <c r="AD83" s="14">
        <f>_xlfn.IFNA(VLOOKUP(tbl_Batsmen!$W83,Raw_data_Batsmen_2021!$A$2:$L$150,AD$1,FALSE),0)</f>
        <v>17</v>
      </c>
      <c r="AE83" s="14">
        <f>_xlfn.IFNA(VLOOKUP(tbl_Batsmen!$W83,Raw_data_Batsmen_2021!$A$2:$L$150,AE$1,FALSE),0)</f>
        <v>3</v>
      </c>
      <c r="AF83" s="14">
        <f>_xlfn.IFNA(VLOOKUP(tbl_Batsmen!$W83,Raw_data_Batsmen_2021!$A$2:$L$150,AF$1,FALSE),0)</f>
        <v>2</v>
      </c>
      <c r="AG83" s="14">
        <f>_xlfn.IFNA(VLOOKUP(tbl_Batsmen!$W83,Raw_data_Batsmen_2021!$A$2:$L$150,AG$1,FALSE),0)</f>
        <v>0</v>
      </c>
      <c r="AH83" s="14">
        <f>_xlfn.IFNA(VLOOKUP(tbl_Batsmen!$W83,Raw_data_Batsmen_2021!$A$2:$L$150,AH$1,FALSE),0)</f>
        <v>0</v>
      </c>
      <c r="AI83" s="14">
        <v>2021</v>
      </c>
      <c r="AJ83" s="14">
        <f t="shared" si="2"/>
        <v>81</v>
      </c>
    </row>
    <row r="84" spans="1:36" x14ac:dyDescent="0.25">
      <c r="A84" s="17" t="s">
        <v>177</v>
      </c>
      <c r="B84" s="14">
        <v>3</v>
      </c>
      <c r="C84" s="14">
        <v>34</v>
      </c>
      <c r="D84" s="14">
        <v>20</v>
      </c>
      <c r="E84" s="14">
        <v>3</v>
      </c>
      <c r="F84" s="14">
        <v>11.33</v>
      </c>
      <c r="G84" s="14">
        <v>170</v>
      </c>
      <c r="H84" s="14">
        <v>17</v>
      </c>
      <c r="I84" s="14">
        <v>3</v>
      </c>
      <c r="J84" s="14">
        <v>2</v>
      </c>
      <c r="K84" s="14">
        <v>0</v>
      </c>
      <c r="L84" s="14">
        <v>0</v>
      </c>
      <c r="M84" s="14">
        <v>2021</v>
      </c>
      <c r="N84" s="14">
        <f>tbl_Batsmen[[#This Row],[Innings]]-tbl_Batsmen[[#This Row],[Outs]]</f>
        <v>0</v>
      </c>
      <c r="O84" s="15">
        <f t="shared" si="3"/>
        <v>81</v>
      </c>
      <c r="W84" s="13" t="s">
        <v>113</v>
      </c>
      <c r="X84" s="14">
        <f>_xlfn.IFNA(VLOOKUP(tbl_Batsmen!$W84,Raw_data_Batsmen_2021!$A$2:$L$150,X$1,FALSE),0)</f>
        <v>3</v>
      </c>
      <c r="Y84" s="14">
        <f>_xlfn.IFNA(VLOOKUP(tbl_Batsmen!$W84,Raw_data_Batsmen_2021!$A$2:$L$150,Y$1,FALSE),0)</f>
        <v>13</v>
      </c>
      <c r="Z84" s="14">
        <f>_xlfn.IFNA(VLOOKUP(tbl_Batsmen!$W84,Raw_data_Batsmen_2021!$A$2:$L$150,Z$1,FALSE),0)</f>
        <v>17</v>
      </c>
      <c r="AA84" s="14">
        <f>_xlfn.IFNA(VLOOKUP(tbl_Batsmen!$W84,Raw_data_Batsmen_2021!$A$2:$L$150,AA$1,FALSE),0)</f>
        <v>1</v>
      </c>
      <c r="AB84" s="14">
        <f>_xlfn.IFNA(VLOOKUP(tbl_Batsmen!$W84,Raw_data_Batsmen_2021!$A$2:$L$150,AB$1,FALSE),0)</f>
        <v>13</v>
      </c>
      <c r="AC84" s="14">
        <f>_xlfn.IFNA(VLOOKUP(tbl_Batsmen!$W84,Raw_data_Batsmen_2021!$A$2:$L$150,AC$1,FALSE),0)</f>
        <v>76.47</v>
      </c>
      <c r="AD84" s="14">
        <f>_xlfn.IFNA(VLOOKUP(tbl_Batsmen!$W84,Raw_data_Batsmen_2021!$A$2:$L$150,AD$1,FALSE),0)</f>
        <v>9</v>
      </c>
      <c r="AE84" s="14">
        <f>_xlfn.IFNA(VLOOKUP(tbl_Batsmen!$W84,Raw_data_Batsmen_2021!$A$2:$L$150,AE$1,FALSE),0)</f>
        <v>0</v>
      </c>
      <c r="AF84" s="14">
        <f>_xlfn.IFNA(VLOOKUP(tbl_Batsmen!$W84,Raw_data_Batsmen_2021!$A$2:$L$150,AF$1,FALSE),0)</f>
        <v>0</v>
      </c>
      <c r="AG84" s="14">
        <f>_xlfn.IFNA(VLOOKUP(tbl_Batsmen!$W84,Raw_data_Batsmen_2021!$A$2:$L$150,AG$1,FALSE),0)</f>
        <v>0</v>
      </c>
      <c r="AH84" s="14">
        <f>_xlfn.IFNA(VLOOKUP(tbl_Batsmen!$W84,Raw_data_Batsmen_2021!$A$2:$L$150,AH$1,FALSE),0)</f>
        <v>0</v>
      </c>
      <c r="AI84" s="14">
        <v>2021</v>
      </c>
      <c r="AJ84" s="14">
        <f t="shared" si="2"/>
        <v>82</v>
      </c>
    </row>
    <row r="85" spans="1:36" x14ac:dyDescent="0.25">
      <c r="A85" s="17" t="s">
        <v>113</v>
      </c>
      <c r="B85" s="14">
        <v>3</v>
      </c>
      <c r="C85" s="14">
        <v>13</v>
      </c>
      <c r="D85" s="14">
        <v>17</v>
      </c>
      <c r="E85" s="14">
        <v>1</v>
      </c>
      <c r="F85" s="14">
        <v>13</v>
      </c>
      <c r="G85" s="14">
        <v>76.47</v>
      </c>
      <c r="H85" s="14">
        <v>9</v>
      </c>
      <c r="I85" s="14">
        <v>0</v>
      </c>
      <c r="J85" s="14">
        <v>0</v>
      </c>
      <c r="K85" s="14">
        <v>0</v>
      </c>
      <c r="L85" s="14">
        <v>0</v>
      </c>
      <c r="M85" s="14">
        <v>2021</v>
      </c>
      <c r="N85" s="14">
        <f>tbl_Batsmen[[#This Row],[Innings]]-tbl_Batsmen[[#This Row],[Outs]]</f>
        <v>2</v>
      </c>
      <c r="O85" s="15">
        <f t="shared" si="3"/>
        <v>82</v>
      </c>
      <c r="W85" s="16" t="s">
        <v>155</v>
      </c>
      <c r="X85" s="14">
        <f>_xlfn.IFNA(VLOOKUP(tbl_Batsmen!$W85,Raw_data_Batsmen_2021!$A$2:$L$150,X$1,FALSE),0)</f>
        <v>4</v>
      </c>
      <c r="Y85" s="14">
        <f>_xlfn.IFNA(VLOOKUP(tbl_Batsmen!$W85,Raw_data_Batsmen_2021!$A$2:$L$150,Y$1,FALSE),0)</f>
        <v>20</v>
      </c>
      <c r="Z85" s="14">
        <f>_xlfn.IFNA(VLOOKUP(tbl_Batsmen!$W85,Raw_data_Batsmen_2021!$A$2:$L$150,Z$1,FALSE),0)</f>
        <v>26</v>
      </c>
      <c r="AA85" s="14">
        <f>_xlfn.IFNA(VLOOKUP(tbl_Batsmen!$W85,Raw_data_Batsmen_2021!$A$2:$L$150,AA$1,FALSE),0)</f>
        <v>1</v>
      </c>
      <c r="AB85" s="14">
        <f>_xlfn.IFNA(VLOOKUP(tbl_Batsmen!$W85,Raw_data_Batsmen_2021!$A$2:$L$150,AB$1,FALSE),0)</f>
        <v>20</v>
      </c>
      <c r="AC85" s="14">
        <f>_xlfn.IFNA(VLOOKUP(tbl_Batsmen!$W85,Raw_data_Batsmen_2021!$A$2:$L$150,AC$1,FALSE),0)</f>
        <v>76.92</v>
      </c>
      <c r="AD85" s="14">
        <f>_xlfn.IFNA(VLOOKUP(tbl_Batsmen!$W85,Raw_data_Batsmen_2021!$A$2:$L$150,AD$1,FALSE),0)</f>
        <v>12</v>
      </c>
      <c r="AE85" s="14">
        <f>_xlfn.IFNA(VLOOKUP(tbl_Batsmen!$W85,Raw_data_Batsmen_2021!$A$2:$L$150,AE$1,FALSE),0)</f>
        <v>1</v>
      </c>
      <c r="AF85" s="14">
        <f>_xlfn.IFNA(VLOOKUP(tbl_Batsmen!$W85,Raw_data_Batsmen_2021!$A$2:$L$150,AF$1,FALSE),0)</f>
        <v>1</v>
      </c>
      <c r="AG85" s="14">
        <f>_xlfn.IFNA(VLOOKUP(tbl_Batsmen!$W85,Raw_data_Batsmen_2021!$A$2:$L$150,AG$1,FALSE),0)</f>
        <v>0</v>
      </c>
      <c r="AH85" s="14">
        <f>_xlfn.IFNA(VLOOKUP(tbl_Batsmen!$W85,Raw_data_Batsmen_2021!$A$2:$L$150,AH$1,FALSE),0)</f>
        <v>0</v>
      </c>
      <c r="AI85" s="14">
        <v>2021</v>
      </c>
      <c r="AJ85" s="14">
        <f t="shared" si="2"/>
        <v>83</v>
      </c>
    </row>
    <row r="86" spans="1:36" x14ac:dyDescent="0.25">
      <c r="A86" s="17" t="s">
        <v>155</v>
      </c>
      <c r="B86" s="14">
        <v>4</v>
      </c>
      <c r="C86" s="14">
        <v>20</v>
      </c>
      <c r="D86" s="14">
        <v>26</v>
      </c>
      <c r="E86" s="14">
        <v>1</v>
      </c>
      <c r="F86" s="14">
        <v>20</v>
      </c>
      <c r="G86" s="14">
        <v>76.92</v>
      </c>
      <c r="H86" s="14">
        <v>12</v>
      </c>
      <c r="I86" s="14">
        <v>1</v>
      </c>
      <c r="J86" s="14">
        <v>1</v>
      </c>
      <c r="K86" s="14">
        <v>0</v>
      </c>
      <c r="L86" s="14">
        <v>0</v>
      </c>
      <c r="M86" s="14">
        <v>2021</v>
      </c>
      <c r="N86" s="14">
        <f>tbl_Batsmen[[#This Row],[Innings]]-tbl_Batsmen[[#This Row],[Outs]]</f>
        <v>3</v>
      </c>
      <c r="O86" s="15">
        <f t="shared" si="3"/>
        <v>83</v>
      </c>
      <c r="W86" s="13" t="s">
        <v>33</v>
      </c>
      <c r="X86" s="14">
        <f>_xlfn.IFNA(VLOOKUP(tbl_Batsmen!$W86,Raw_data_Batsmen_2021!$A$2:$L$150,X$1,FALSE),0)</f>
        <v>7</v>
      </c>
      <c r="Y86" s="14">
        <f>_xlfn.IFNA(VLOOKUP(tbl_Batsmen!$W86,Raw_data_Batsmen_2021!$A$2:$L$150,Y$1,FALSE),0)</f>
        <v>89</v>
      </c>
      <c r="Z86" s="14">
        <f>_xlfn.IFNA(VLOOKUP(tbl_Batsmen!$W86,Raw_data_Batsmen_2021!$A$2:$L$150,Z$1,FALSE),0)</f>
        <v>72</v>
      </c>
      <c r="AA86" s="14">
        <f>_xlfn.IFNA(VLOOKUP(tbl_Batsmen!$W86,Raw_data_Batsmen_2021!$A$2:$L$150,AA$1,FALSE),0)</f>
        <v>4</v>
      </c>
      <c r="AB86" s="14">
        <f>_xlfn.IFNA(VLOOKUP(tbl_Batsmen!$W86,Raw_data_Batsmen_2021!$A$2:$L$150,AB$1,FALSE),0)</f>
        <v>22.25</v>
      </c>
      <c r="AC86" s="14">
        <f>_xlfn.IFNA(VLOOKUP(tbl_Batsmen!$W86,Raw_data_Batsmen_2021!$A$2:$L$150,AC$1,FALSE),0)</f>
        <v>123.61</v>
      </c>
      <c r="AD86" s="14">
        <f>_xlfn.IFNA(VLOOKUP(tbl_Batsmen!$W86,Raw_data_Batsmen_2021!$A$2:$L$150,AD$1,FALSE),0)</f>
        <v>27</v>
      </c>
      <c r="AE86" s="14">
        <f>_xlfn.IFNA(VLOOKUP(tbl_Batsmen!$W86,Raw_data_Batsmen_2021!$A$2:$L$150,AE$1,FALSE),0)</f>
        <v>11</v>
      </c>
      <c r="AF86" s="14">
        <f>_xlfn.IFNA(VLOOKUP(tbl_Batsmen!$W86,Raw_data_Batsmen_2021!$A$2:$L$150,AF$1,FALSE),0)</f>
        <v>1</v>
      </c>
      <c r="AG86" s="14">
        <f>_xlfn.IFNA(VLOOKUP(tbl_Batsmen!$W86,Raw_data_Batsmen_2021!$A$2:$L$150,AG$1,FALSE),0)</f>
        <v>0</v>
      </c>
      <c r="AH86" s="14">
        <f>_xlfn.IFNA(VLOOKUP(tbl_Batsmen!$W86,Raw_data_Batsmen_2021!$A$2:$L$150,AH$1,FALSE),0)</f>
        <v>0</v>
      </c>
      <c r="AI86" s="14">
        <v>2021</v>
      </c>
      <c r="AJ86" s="14">
        <f t="shared" si="2"/>
        <v>84</v>
      </c>
    </row>
    <row r="87" spans="1:36" x14ac:dyDescent="0.25">
      <c r="A87" s="17" t="s">
        <v>33</v>
      </c>
      <c r="B87" s="14">
        <v>7</v>
      </c>
      <c r="C87" s="14">
        <v>89</v>
      </c>
      <c r="D87" s="14">
        <v>72</v>
      </c>
      <c r="E87" s="14">
        <v>4</v>
      </c>
      <c r="F87" s="14">
        <v>22.25</v>
      </c>
      <c r="G87" s="14">
        <v>123.61</v>
      </c>
      <c r="H87" s="14">
        <v>27</v>
      </c>
      <c r="I87" s="14">
        <v>11</v>
      </c>
      <c r="J87" s="14">
        <v>1</v>
      </c>
      <c r="K87" s="14">
        <v>0</v>
      </c>
      <c r="L87" s="14">
        <v>0</v>
      </c>
      <c r="M87" s="14">
        <v>2021</v>
      </c>
      <c r="N87" s="14">
        <f>tbl_Batsmen[[#This Row],[Innings]]-tbl_Batsmen[[#This Row],[Outs]]</f>
        <v>3</v>
      </c>
      <c r="O87" s="15">
        <f t="shared" si="3"/>
        <v>84</v>
      </c>
      <c r="W87" s="16" t="s">
        <v>15</v>
      </c>
      <c r="X87" s="14">
        <f>_xlfn.IFNA(VLOOKUP(tbl_Batsmen!$W87,Raw_data_Batsmen_2021!$A$2:$L$150,X$1,FALSE),0)</f>
        <v>11</v>
      </c>
      <c r="Y87" s="14">
        <f>_xlfn.IFNA(VLOOKUP(tbl_Batsmen!$W87,Raw_data_Batsmen_2021!$A$2:$L$150,Y$1,FALSE),0)</f>
        <v>114</v>
      </c>
      <c r="Z87" s="14">
        <f>_xlfn.IFNA(VLOOKUP(tbl_Batsmen!$W87,Raw_data_Batsmen_2021!$A$2:$L$150,Z$1,FALSE),0)</f>
        <v>107</v>
      </c>
      <c r="AA87" s="14">
        <f>_xlfn.IFNA(VLOOKUP(tbl_Batsmen!$W87,Raw_data_Batsmen_2021!$A$2:$L$150,AA$1,FALSE),0)</f>
        <v>7</v>
      </c>
      <c r="AB87" s="14">
        <f>_xlfn.IFNA(VLOOKUP(tbl_Batsmen!$W87,Raw_data_Batsmen_2021!$A$2:$L$150,AB$1,FALSE),0)</f>
        <v>16.29</v>
      </c>
      <c r="AC87" s="14">
        <f>_xlfn.IFNA(VLOOKUP(tbl_Batsmen!$W87,Raw_data_Batsmen_2021!$A$2:$L$150,AC$1,FALSE),0)</f>
        <v>106.54</v>
      </c>
      <c r="AD87" s="14">
        <f>_xlfn.IFNA(VLOOKUP(tbl_Batsmen!$W87,Raw_data_Batsmen_2021!$A$2:$L$150,AD$1,FALSE),0)</f>
        <v>18</v>
      </c>
      <c r="AE87" s="14">
        <f>_xlfn.IFNA(VLOOKUP(tbl_Batsmen!$W87,Raw_data_Batsmen_2021!$A$2:$L$150,AE$1,FALSE),0)</f>
        <v>12</v>
      </c>
      <c r="AF87" s="14">
        <f>_xlfn.IFNA(VLOOKUP(tbl_Batsmen!$W87,Raw_data_Batsmen_2021!$A$2:$L$150,AF$1,FALSE),0)</f>
        <v>3</v>
      </c>
      <c r="AG87" s="14">
        <f>_xlfn.IFNA(VLOOKUP(tbl_Batsmen!$W87,Raw_data_Batsmen_2021!$A$2:$L$150,AG$1,FALSE),0)</f>
        <v>0</v>
      </c>
      <c r="AH87" s="14">
        <f>_xlfn.IFNA(VLOOKUP(tbl_Batsmen!$W87,Raw_data_Batsmen_2021!$A$2:$L$150,AH$1,FALSE),0)</f>
        <v>0</v>
      </c>
      <c r="AI87" s="14">
        <v>2021</v>
      </c>
      <c r="AJ87" s="14">
        <f t="shared" si="2"/>
        <v>85</v>
      </c>
    </row>
    <row r="88" spans="1:36" x14ac:dyDescent="0.25">
      <c r="A88" s="17" t="s">
        <v>15</v>
      </c>
      <c r="B88" s="14">
        <v>11</v>
      </c>
      <c r="C88" s="14">
        <v>114</v>
      </c>
      <c r="D88" s="14">
        <v>107</v>
      </c>
      <c r="E88" s="14">
        <v>7</v>
      </c>
      <c r="F88" s="14">
        <v>16.29</v>
      </c>
      <c r="G88" s="14">
        <v>106.54</v>
      </c>
      <c r="H88" s="14">
        <v>18</v>
      </c>
      <c r="I88" s="14">
        <v>12</v>
      </c>
      <c r="J88" s="14">
        <v>3</v>
      </c>
      <c r="K88" s="14">
        <v>0</v>
      </c>
      <c r="L88" s="14">
        <v>0</v>
      </c>
      <c r="M88" s="14">
        <v>2021</v>
      </c>
      <c r="N88" s="14">
        <f>tbl_Batsmen[[#This Row],[Innings]]-tbl_Batsmen[[#This Row],[Outs]]</f>
        <v>4</v>
      </c>
      <c r="O88" s="15">
        <f t="shared" si="3"/>
        <v>85</v>
      </c>
      <c r="W88" s="13" t="s">
        <v>179</v>
      </c>
      <c r="X88" s="14">
        <f>_xlfn.IFNA(VLOOKUP(tbl_Batsmen!$W88,Raw_data_Batsmen_2021!$A$2:$L$150,X$1,FALSE),0)</f>
        <v>1</v>
      </c>
      <c r="Y88" s="14">
        <f>_xlfn.IFNA(VLOOKUP(tbl_Batsmen!$W88,Raw_data_Batsmen_2021!$A$2:$L$150,Y$1,FALSE),0)</f>
        <v>1</v>
      </c>
      <c r="Z88" s="14">
        <f>_xlfn.IFNA(VLOOKUP(tbl_Batsmen!$W88,Raw_data_Batsmen_2021!$A$2:$L$150,Z$1,FALSE),0)</f>
        <v>1</v>
      </c>
      <c r="AA88" s="14">
        <f>_xlfn.IFNA(VLOOKUP(tbl_Batsmen!$W88,Raw_data_Batsmen_2021!$A$2:$L$150,AA$1,FALSE),0)</f>
        <v>0</v>
      </c>
      <c r="AB88" s="14">
        <f>_xlfn.IFNA(VLOOKUP(tbl_Batsmen!$W88,Raw_data_Batsmen_2021!$A$2:$L$150,AB$1,FALSE),0)</f>
        <v>0</v>
      </c>
      <c r="AC88" s="14">
        <f>_xlfn.IFNA(VLOOKUP(tbl_Batsmen!$W88,Raw_data_Batsmen_2021!$A$2:$L$150,AC$1,FALSE),0)</f>
        <v>100</v>
      </c>
      <c r="AD88" s="14">
        <f>_xlfn.IFNA(VLOOKUP(tbl_Batsmen!$W88,Raw_data_Batsmen_2021!$A$2:$L$150,AD$1,FALSE),0)</f>
        <v>1</v>
      </c>
      <c r="AE88" s="14">
        <f>_xlfn.IFNA(VLOOKUP(tbl_Batsmen!$W88,Raw_data_Batsmen_2021!$A$2:$L$150,AE$1,FALSE),0)</f>
        <v>0</v>
      </c>
      <c r="AF88" s="14">
        <f>_xlfn.IFNA(VLOOKUP(tbl_Batsmen!$W88,Raw_data_Batsmen_2021!$A$2:$L$150,AF$1,FALSE),0)</f>
        <v>0</v>
      </c>
      <c r="AG88" s="14">
        <f>_xlfn.IFNA(VLOOKUP(tbl_Batsmen!$W88,Raw_data_Batsmen_2021!$A$2:$L$150,AG$1,FALSE),0)</f>
        <v>0</v>
      </c>
      <c r="AH88" s="14">
        <f>_xlfn.IFNA(VLOOKUP(tbl_Batsmen!$W88,Raw_data_Batsmen_2021!$A$2:$L$150,AH$1,FALSE),0)</f>
        <v>0</v>
      </c>
      <c r="AI88" s="14">
        <v>2021</v>
      </c>
      <c r="AJ88" s="14">
        <f t="shared" si="2"/>
        <v>86</v>
      </c>
    </row>
    <row r="89" spans="1:36" x14ac:dyDescent="0.25">
      <c r="A89" s="17" t="s">
        <v>179</v>
      </c>
      <c r="B89" s="14">
        <v>1</v>
      </c>
      <c r="C89" s="14">
        <v>1</v>
      </c>
      <c r="D89" s="14">
        <v>1</v>
      </c>
      <c r="E89" s="14">
        <v>0</v>
      </c>
      <c r="F89" s="14">
        <v>0</v>
      </c>
      <c r="G89" s="14">
        <v>100</v>
      </c>
      <c r="H89" s="14">
        <v>1</v>
      </c>
      <c r="I89" s="14">
        <v>0</v>
      </c>
      <c r="J89" s="14">
        <v>0</v>
      </c>
      <c r="K89" s="14">
        <v>0</v>
      </c>
      <c r="L89" s="14">
        <v>0</v>
      </c>
      <c r="M89" s="14">
        <v>2021</v>
      </c>
      <c r="N89" s="14">
        <f>tbl_Batsmen[[#This Row],[Innings]]-tbl_Batsmen[[#This Row],[Outs]]</f>
        <v>1</v>
      </c>
      <c r="O89" s="15">
        <f t="shared" si="3"/>
        <v>86</v>
      </c>
      <c r="W89" s="16" t="s">
        <v>138</v>
      </c>
      <c r="X89" s="14">
        <f>_xlfn.IFNA(VLOOKUP(tbl_Batsmen!$W89,Raw_data_Batsmen_2021!$A$2:$L$150,X$1,FALSE),0)</f>
        <v>3</v>
      </c>
      <c r="Y89" s="14">
        <f>_xlfn.IFNA(VLOOKUP(tbl_Batsmen!$W89,Raw_data_Batsmen_2021!$A$2:$L$150,Y$1,FALSE),0)</f>
        <v>8</v>
      </c>
      <c r="Z89" s="14">
        <f>_xlfn.IFNA(VLOOKUP(tbl_Batsmen!$W89,Raw_data_Batsmen_2021!$A$2:$L$150,Z$1,FALSE),0)</f>
        <v>14</v>
      </c>
      <c r="AA89" s="14">
        <f>_xlfn.IFNA(VLOOKUP(tbl_Batsmen!$W89,Raw_data_Batsmen_2021!$A$2:$L$150,AA$1,FALSE),0)</f>
        <v>0</v>
      </c>
      <c r="AB89" s="14">
        <f>_xlfn.IFNA(VLOOKUP(tbl_Batsmen!$W89,Raw_data_Batsmen_2021!$A$2:$L$150,AB$1,FALSE),0)</f>
        <v>0</v>
      </c>
      <c r="AC89" s="14">
        <f>_xlfn.IFNA(VLOOKUP(tbl_Batsmen!$W89,Raw_data_Batsmen_2021!$A$2:$L$150,AC$1,FALSE),0)</f>
        <v>57.14</v>
      </c>
      <c r="AD89" s="14">
        <f>_xlfn.IFNA(VLOOKUP(tbl_Batsmen!$W89,Raw_data_Batsmen_2021!$A$2:$L$150,AD$1,FALSE),0)</f>
        <v>8</v>
      </c>
      <c r="AE89" s="14">
        <f>_xlfn.IFNA(VLOOKUP(tbl_Batsmen!$W89,Raw_data_Batsmen_2021!$A$2:$L$150,AE$1,FALSE),0)</f>
        <v>0</v>
      </c>
      <c r="AF89" s="14">
        <f>_xlfn.IFNA(VLOOKUP(tbl_Batsmen!$W89,Raw_data_Batsmen_2021!$A$2:$L$150,AF$1,FALSE),0)</f>
        <v>1</v>
      </c>
      <c r="AG89" s="14">
        <f>_xlfn.IFNA(VLOOKUP(tbl_Batsmen!$W89,Raw_data_Batsmen_2021!$A$2:$L$150,AG$1,FALSE),0)</f>
        <v>0</v>
      </c>
      <c r="AH89" s="14">
        <f>_xlfn.IFNA(VLOOKUP(tbl_Batsmen!$W89,Raw_data_Batsmen_2021!$A$2:$L$150,AH$1,FALSE),0)</f>
        <v>0</v>
      </c>
      <c r="AI89" s="14">
        <v>2021</v>
      </c>
      <c r="AJ89" s="14">
        <f t="shared" si="2"/>
        <v>87</v>
      </c>
    </row>
    <row r="90" spans="1:36" x14ac:dyDescent="0.25">
      <c r="A90" s="17" t="s">
        <v>138</v>
      </c>
      <c r="B90" s="14">
        <v>3</v>
      </c>
      <c r="C90" s="14">
        <v>8</v>
      </c>
      <c r="D90" s="14">
        <v>14</v>
      </c>
      <c r="E90" s="14">
        <v>0</v>
      </c>
      <c r="F90" s="14">
        <v>0</v>
      </c>
      <c r="G90" s="14">
        <v>57.14</v>
      </c>
      <c r="H90" s="14">
        <v>8</v>
      </c>
      <c r="I90" s="14">
        <v>0</v>
      </c>
      <c r="J90" s="14">
        <v>1</v>
      </c>
      <c r="K90" s="14">
        <v>0</v>
      </c>
      <c r="L90" s="14">
        <v>0</v>
      </c>
      <c r="M90" s="14">
        <v>2021</v>
      </c>
      <c r="N90" s="14">
        <f>tbl_Batsmen[[#This Row],[Innings]]-tbl_Batsmen[[#This Row],[Outs]]</f>
        <v>3</v>
      </c>
      <c r="O90" s="15">
        <f t="shared" si="3"/>
        <v>87</v>
      </c>
      <c r="W90" s="13" t="s">
        <v>114</v>
      </c>
      <c r="X90" s="14">
        <f>_xlfn.IFNA(VLOOKUP(tbl_Batsmen!$W90,Raw_data_Batsmen_2021!$A$2:$L$150,X$1,FALSE),0)</f>
        <v>10</v>
      </c>
      <c r="Y90" s="14">
        <f>_xlfn.IFNA(VLOOKUP(tbl_Batsmen!$W90,Raw_data_Batsmen_2021!$A$2:$L$150,Y$1,FALSE),0)</f>
        <v>85</v>
      </c>
      <c r="Z90" s="14">
        <f>_xlfn.IFNA(VLOOKUP(tbl_Batsmen!$W90,Raw_data_Batsmen_2021!$A$2:$L$150,Z$1,FALSE),0)</f>
        <v>76</v>
      </c>
      <c r="AA90" s="14">
        <f>_xlfn.IFNA(VLOOKUP(tbl_Batsmen!$W90,Raw_data_Batsmen_2021!$A$2:$L$150,AA$1,FALSE),0)</f>
        <v>11</v>
      </c>
      <c r="AB90" s="14">
        <f>_xlfn.IFNA(VLOOKUP(tbl_Batsmen!$W90,Raw_data_Batsmen_2021!$A$2:$L$150,AB$1,FALSE),0)</f>
        <v>7.73</v>
      </c>
      <c r="AC90" s="14">
        <f>_xlfn.IFNA(VLOOKUP(tbl_Batsmen!$W90,Raw_data_Batsmen_2021!$A$2:$L$150,AC$1,FALSE),0)</f>
        <v>111.84</v>
      </c>
      <c r="AD90" s="14">
        <f>_xlfn.IFNA(VLOOKUP(tbl_Batsmen!$W90,Raw_data_Batsmen_2021!$A$2:$L$150,AD$1,FALSE),0)</f>
        <v>32</v>
      </c>
      <c r="AE90" s="14">
        <f>_xlfn.IFNA(VLOOKUP(tbl_Batsmen!$W90,Raw_data_Batsmen_2021!$A$2:$L$150,AE$1,FALSE),0)</f>
        <v>3</v>
      </c>
      <c r="AF90" s="14">
        <f>_xlfn.IFNA(VLOOKUP(tbl_Batsmen!$W90,Raw_data_Batsmen_2021!$A$2:$L$150,AF$1,FALSE),0)</f>
        <v>5</v>
      </c>
      <c r="AG90" s="14">
        <f>_xlfn.IFNA(VLOOKUP(tbl_Batsmen!$W90,Raw_data_Batsmen_2021!$A$2:$L$150,AG$1,FALSE),0)</f>
        <v>0</v>
      </c>
      <c r="AH90" s="14">
        <f>_xlfn.IFNA(VLOOKUP(tbl_Batsmen!$W90,Raw_data_Batsmen_2021!$A$2:$L$150,AH$1,FALSE),0)</f>
        <v>0</v>
      </c>
      <c r="AI90" s="14">
        <v>2021</v>
      </c>
      <c r="AJ90" s="14">
        <f t="shared" si="2"/>
        <v>88</v>
      </c>
    </row>
    <row r="91" spans="1:36" x14ac:dyDescent="0.25">
      <c r="A91" s="17" t="s">
        <v>114</v>
      </c>
      <c r="B91" s="14">
        <v>10</v>
      </c>
      <c r="C91" s="14">
        <v>85</v>
      </c>
      <c r="D91" s="14">
        <v>76</v>
      </c>
      <c r="E91" s="14">
        <v>11</v>
      </c>
      <c r="F91" s="14">
        <v>7.73</v>
      </c>
      <c r="G91" s="14">
        <v>111.84</v>
      </c>
      <c r="H91" s="14">
        <v>32</v>
      </c>
      <c r="I91" s="14">
        <v>3</v>
      </c>
      <c r="J91" s="14">
        <v>5</v>
      </c>
      <c r="K91" s="14">
        <v>0</v>
      </c>
      <c r="L91" s="14">
        <v>0</v>
      </c>
      <c r="M91" s="14">
        <v>2021</v>
      </c>
      <c r="N91" s="14">
        <f>tbl_Batsmen[[#This Row],[Innings]]-tbl_Batsmen[[#This Row],[Outs]]</f>
        <v>-1</v>
      </c>
      <c r="O91" s="15">
        <f t="shared" si="3"/>
        <v>88</v>
      </c>
      <c r="W91" s="16" t="s">
        <v>59</v>
      </c>
      <c r="X91" s="14">
        <f>_xlfn.IFNA(VLOOKUP(tbl_Batsmen!$W91,Raw_data_Batsmen_2021!$A$2:$L$150,X$1,FALSE),0)</f>
        <v>16</v>
      </c>
      <c r="Y91" s="14">
        <f>_xlfn.IFNA(VLOOKUP(tbl_Batsmen!$W91,Raw_data_Batsmen_2021!$A$2:$L$150,Y$1,FALSE),0)</f>
        <v>383</v>
      </c>
      <c r="Z91" s="14">
        <f>_xlfn.IFNA(VLOOKUP(tbl_Batsmen!$W91,Raw_data_Batsmen_2021!$A$2:$L$150,Z$1,FALSE),0)</f>
        <v>314</v>
      </c>
      <c r="AA91" s="14">
        <f>_xlfn.IFNA(VLOOKUP(tbl_Batsmen!$W91,Raw_data_Batsmen_2021!$A$2:$L$150,AA$1,FALSE),0)</f>
        <v>13</v>
      </c>
      <c r="AB91" s="14">
        <f>_xlfn.IFNA(VLOOKUP(tbl_Batsmen!$W91,Raw_data_Batsmen_2021!$A$2:$L$150,AB$1,FALSE),0)</f>
        <v>29.46</v>
      </c>
      <c r="AC91" s="14">
        <f>_xlfn.IFNA(VLOOKUP(tbl_Batsmen!$W91,Raw_data_Batsmen_2021!$A$2:$L$150,AC$1,FALSE),0)</f>
        <v>121.97</v>
      </c>
      <c r="AD91" s="14">
        <f>_xlfn.IFNA(VLOOKUP(tbl_Batsmen!$W91,Raw_data_Batsmen_2021!$A$2:$L$150,AD$1,FALSE),0)</f>
        <v>80</v>
      </c>
      <c r="AE91" s="14">
        <f>_xlfn.IFNA(VLOOKUP(tbl_Batsmen!$W91,Raw_data_Batsmen_2021!$A$2:$L$150,AE$1,FALSE),0)</f>
        <v>34</v>
      </c>
      <c r="AF91" s="14">
        <f>_xlfn.IFNA(VLOOKUP(tbl_Batsmen!$W91,Raw_data_Batsmen_2021!$A$2:$L$150,AF$1,FALSE),0)</f>
        <v>17</v>
      </c>
      <c r="AG91" s="14">
        <f>_xlfn.IFNA(VLOOKUP(tbl_Batsmen!$W91,Raw_data_Batsmen_2021!$A$2:$L$150,AG$1,FALSE),0)</f>
        <v>2</v>
      </c>
      <c r="AH91" s="14">
        <f>_xlfn.IFNA(VLOOKUP(tbl_Batsmen!$W91,Raw_data_Batsmen_2021!$A$2:$L$150,AH$1,FALSE),0)</f>
        <v>0</v>
      </c>
      <c r="AI91" s="14">
        <v>2021</v>
      </c>
      <c r="AJ91" s="14">
        <f t="shared" si="2"/>
        <v>89</v>
      </c>
    </row>
    <row r="92" spans="1:36" x14ac:dyDescent="0.25">
      <c r="A92" s="17" t="s">
        <v>59</v>
      </c>
      <c r="B92" s="14">
        <v>16</v>
      </c>
      <c r="C92" s="14">
        <v>383</v>
      </c>
      <c r="D92" s="14">
        <v>314</v>
      </c>
      <c r="E92" s="14">
        <v>13</v>
      </c>
      <c r="F92" s="14">
        <v>29.46</v>
      </c>
      <c r="G92" s="14">
        <v>121.97</v>
      </c>
      <c r="H92" s="14">
        <v>80</v>
      </c>
      <c r="I92" s="14">
        <v>34</v>
      </c>
      <c r="J92" s="14">
        <v>17</v>
      </c>
      <c r="K92" s="14">
        <v>2</v>
      </c>
      <c r="L92" s="14">
        <v>0</v>
      </c>
      <c r="M92" s="14">
        <v>2021</v>
      </c>
      <c r="N92" s="14">
        <f>tbl_Batsmen[[#This Row],[Innings]]-tbl_Batsmen[[#This Row],[Outs]]</f>
        <v>3</v>
      </c>
      <c r="O92" s="15">
        <f t="shared" si="3"/>
        <v>89</v>
      </c>
      <c r="W92" s="13" t="s">
        <v>156</v>
      </c>
      <c r="X92" s="14">
        <f>_xlfn.IFNA(VLOOKUP(tbl_Batsmen!$W92,Raw_data_Batsmen_2021!$A$2:$L$150,X$1,FALSE),0)</f>
        <v>1</v>
      </c>
      <c r="Y92" s="14">
        <f>_xlfn.IFNA(VLOOKUP(tbl_Batsmen!$W92,Raw_data_Batsmen_2021!$A$2:$L$150,Y$1,FALSE),0)</f>
        <v>2</v>
      </c>
      <c r="Z92" s="14">
        <f>_xlfn.IFNA(VLOOKUP(tbl_Batsmen!$W92,Raw_data_Batsmen_2021!$A$2:$L$150,Z$1,FALSE),0)</f>
        <v>4</v>
      </c>
      <c r="AA92" s="14">
        <f>_xlfn.IFNA(VLOOKUP(tbl_Batsmen!$W92,Raw_data_Batsmen_2021!$A$2:$L$150,AA$1,FALSE),0)</f>
        <v>1</v>
      </c>
      <c r="AB92" s="14">
        <f>_xlfn.IFNA(VLOOKUP(tbl_Batsmen!$W92,Raw_data_Batsmen_2021!$A$2:$L$150,AB$1,FALSE),0)</f>
        <v>2</v>
      </c>
      <c r="AC92" s="14">
        <f>_xlfn.IFNA(VLOOKUP(tbl_Batsmen!$W92,Raw_data_Batsmen_2021!$A$2:$L$150,AC$1,FALSE),0)</f>
        <v>50</v>
      </c>
      <c r="AD92" s="14">
        <f>_xlfn.IFNA(VLOOKUP(tbl_Batsmen!$W92,Raw_data_Batsmen_2021!$A$2:$L$150,AD$1,FALSE),0)</f>
        <v>2</v>
      </c>
      <c r="AE92" s="14">
        <f>_xlfn.IFNA(VLOOKUP(tbl_Batsmen!$W92,Raw_data_Batsmen_2021!$A$2:$L$150,AE$1,FALSE),0)</f>
        <v>0</v>
      </c>
      <c r="AF92" s="14">
        <f>_xlfn.IFNA(VLOOKUP(tbl_Batsmen!$W92,Raw_data_Batsmen_2021!$A$2:$L$150,AF$1,FALSE),0)</f>
        <v>0</v>
      </c>
      <c r="AG92" s="14">
        <f>_xlfn.IFNA(VLOOKUP(tbl_Batsmen!$W92,Raw_data_Batsmen_2021!$A$2:$L$150,AG$1,FALSE),0)</f>
        <v>0</v>
      </c>
      <c r="AH92" s="14">
        <f>_xlfn.IFNA(VLOOKUP(tbl_Batsmen!$W92,Raw_data_Batsmen_2021!$A$2:$L$150,AH$1,FALSE),0)</f>
        <v>0</v>
      </c>
      <c r="AI92" s="14">
        <v>2021</v>
      </c>
      <c r="AJ92" s="14">
        <f t="shared" si="2"/>
        <v>90</v>
      </c>
    </row>
    <row r="93" spans="1:36" x14ac:dyDescent="0.25">
      <c r="A93" s="17" t="s">
        <v>156</v>
      </c>
      <c r="B93" s="14">
        <v>1</v>
      </c>
      <c r="C93" s="14">
        <v>2</v>
      </c>
      <c r="D93" s="14">
        <v>4</v>
      </c>
      <c r="E93" s="14">
        <v>1</v>
      </c>
      <c r="F93" s="14">
        <v>2</v>
      </c>
      <c r="G93" s="14">
        <v>50</v>
      </c>
      <c r="H93" s="14">
        <v>2</v>
      </c>
      <c r="I93" s="14">
        <v>0</v>
      </c>
      <c r="J93" s="14">
        <v>0</v>
      </c>
      <c r="K93" s="14">
        <v>0</v>
      </c>
      <c r="L93" s="14">
        <v>0</v>
      </c>
      <c r="M93" s="14">
        <v>2021</v>
      </c>
      <c r="N93" s="14">
        <f>tbl_Batsmen[[#This Row],[Innings]]-tbl_Batsmen[[#This Row],[Outs]]</f>
        <v>0</v>
      </c>
      <c r="O93" s="15">
        <f t="shared" si="3"/>
        <v>90</v>
      </c>
      <c r="W93" s="16" t="s">
        <v>89</v>
      </c>
      <c r="X93" s="14">
        <f>_xlfn.IFNA(VLOOKUP(tbl_Batsmen!$W93,Raw_data_Batsmen_2021!$A$2:$L$150,X$1,FALSE),0)</f>
        <v>2</v>
      </c>
      <c r="Y93" s="14">
        <f>_xlfn.IFNA(VLOOKUP(tbl_Batsmen!$W93,Raw_data_Batsmen_2021!$A$2:$L$150,Y$1,FALSE),0)</f>
        <v>4</v>
      </c>
      <c r="Z93" s="14">
        <f>_xlfn.IFNA(VLOOKUP(tbl_Batsmen!$W93,Raw_data_Batsmen_2021!$A$2:$L$150,Z$1,FALSE),0)</f>
        <v>5</v>
      </c>
      <c r="AA93" s="14">
        <f>_xlfn.IFNA(VLOOKUP(tbl_Batsmen!$W93,Raw_data_Batsmen_2021!$A$2:$L$150,AA$1,FALSE),0)</f>
        <v>2</v>
      </c>
      <c r="AB93" s="14">
        <f>_xlfn.IFNA(VLOOKUP(tbl_Batsmen!$W93,Raw_data_Batsmen_2021!$A$2:$L$150,AB$1,FALSE),0)</f>
        <v>2</v>
      </c>
      <c r="AC93" s="14">
        <f>_xlfn.IFNA(VLOOKUP(tbl_Batsmen!$W93,Raw_data_Batsmen_2021!$A$2:$L$150,AC$1,FALSE),0)</f>
        <v>80</v>
      </c>
      <c r="AD93" s="14">
        <f>_xlfn.IFNA(VLOOKUP(tbl_Batsmen!$W93,Raw_data_Batsmen_2021!$A$2:$L$150,AD$1,FALSE),0)</f>
        <v>3</v>
      </c>
      <c r="AE93" s="14">
        <f>_xlfn.IFNA(VLOOKUP(tbl_Batsmen!$W93,Raw_data_Batsmen_2021!$A$2:$L$150,AE$1,FALSE),0)</f>
        <v>0</v>
      </c>
      <c r="AF93" s="14">
        <f>_xlfn.IFNA(VLOOKUP(tbl_Batsmen!$W93,Raw_data_Batsmen_2021!$A$2:$L$150,AF$1,FALSE),0)</f>
        <v>0</v>
      </c>
      <c r="AG93" s="14">
        <f>_xlfn.IFNA(VLOOKUP(tbl_Batsmen!$W93,Raw_data_Batsmen_2021!$A$2:$L$150,AG$1,FALSE),0)</f>
        <v>0</v>
      </c>
      <c r="AH93" s="14">
        <f>_xlfn.IFNA(VLOOKUP(tbl_Batsmen!$W93,Raw_data_Batsmen_2021!$A$2:$L$150,AH$1,FALSE),0)</f>
        <v>0</v>
      </c>
      <c r="AI93" s="14">
        <v>2021</v>
      </c>
      <c r="AJ93" s="14">
        <f t="shared" si="2"/>
        <v>91</v>
      </c>
    </row>
    <row r="94" spans="1:36" x14ac:dyDescent="0.25">
      <c r="A94" s="17" t="s">
        <v>89</v>
      </c>
      <c r="B94" s="14">
        <v>2</v>
      </c>
      <c r="C94" s="14">
        <v>4</v>
      </c>
      <c r="D94" s="14">
        <v>5</v>
      </c>
      <c r="E94" s="14">
        <v>2</v>
      </c>
      <c r="F94" s="14">
        <v>2</v>
      </c>
      <c r="G94" s="14">
        <v>80</v>
      </c>
      <c r="H94" s="14">
        <v>3</v>
      </c>
      <c r="I94" s="14">
        <v>0</v>
      </c>
      <c r="J94" s="14">
        <v>0</v>
      </c>
      <c r="K94" s="14">
        <v>0</v>
      </c>
      <c r="L94" s="14">
        <v>0</v>
      </c>
      <c r="M94" s="14">
        <v>2021</v>
      </c>
      <c r="N94" s="14">
        <f>tbl_Batsmen[[#This Row],[Innings]]-tbl_Batsmen[[#This Row],[Outs]]</f>
        <v>0</v>
      </c>
      <c r="O94" s="15">
        <f t="shared" si="3"/>
        <v>91</v>
      </c>
      <c r="W94" s="13" t="s">
        <v>196</v>
      </c>
      <c r="X94" s="14">
        <f>_xlfn.IFNA(VLOOKUP(tbl_Batsmen!$W94,Raw_data_Batsmen_2021!$A$2:$L$150,X$1,FALSE),0)</f>
        <v>2</v>
      </c>
      <c r="Y94" s="14">
        <f>_xlfn.IFNA(VLOOKUP(tbl_Batsmen!$W94,Raw_data_Batsmen_2021!$A$2:$L$150,Y$1,FALSE),0)</f>
        <v>18</v>
      </c>
      <c r="Z94" s="14">
        <f>_xlfn.IFNA(VLOOKUP(tbl_Batsmen!$W94,Raw_data_Batsmen_2021!$A$2:$L$150,Z$1,FALSE),0)</f>
        <v>16</v>
      </c>
      <c r="AA94" s="14">
        <f>_xlfn.IFNA(VLOOKUP(tbl_Batsmen!$W94,Raw_data_Batsmen_2021!$A$2:$L$150,AA$1,FALSE),0)</f>
        <v>1</v>
      </c>
      <c r="AB94" s="14">
        <f>_xlfn.IFNA(VLOOKUP(tbl_Batsmen!$W94,Raw_data_Batsmen_2021!$A$2:$L$150,AB$1,FALSE),0)</f>
        <v>18</v>
      </c>
      <c r="AC94" s="14">
        <f>_xlfn.IFNA(VLOOKUP(tbl_Batsmen!$W94,Raw_data_Batsmen_2021!$A$2:$L$150,AC$1,FALSE),0)</f>
        <v>112.5</v>
      </c>
      <c r="AD94" s="14">
        <f>_xlfn.IFNA(VLOOKUP(tbl_Batsmen!$W94,Raw_data_Batsmen_2021!$A$2:$L$150,AD$1,FALSE),0)</f>
        <v>12</v>
      </c>
      <c r="AE94" s="14">
        <f>_xlfn.IFNA(VLOOKUP(tbl_Batsmen!$W94,Raw_data_Batsmen_2021!$A$2:$L$150,AE$1,FALSE),0)</f>
        <v>0</v>
      </c>
      <c r="AF94" s="14">
        <f>_xlfn.IFNA(VLOOKUP(tbl_Batsmen!$W94,Raw_data_Batsmen_2021!$A$2:$L$150,AF$1,FALSE),0)</f>
        <v>1</v>
      </c>
      <c r="AG94" s="14">
        <f>_xlfn.IFNA(VLOOKUP(tbl_Batsmen!$W94,Raw_data_Batsmen_2021!$A$2:$L$150,AG$1,FALSE),0)</f>
        <v>0</v>
      </c>
      <c r="AH94" s="14">
        <f>_xlfn.IFNA(VLOOKUP(tbl_Batsmen!$W94,Raw_data_Batsmen_2021!$A$2:$L$150,AH$1,FALSE),0)</f>
        <v>0</v>
      </c>
      <c r="AI94" s="14">
        <v>2021</v>
      </c>
      <c r="AJ94" s="14">
        <f t="shared" si="2"/>
        <v>92</v>
      </c>
    </row>
    <row r="95" spans="1:36" x14ac:dyDescent="0.25">
      <c r="A95" s="17" t="s">
        <v>196</v>
      </c>
      <c r="B95" s="14">
        <v>2</v>
      </c>
      <c r="C95" s="14">
        <v>18</v>
      </c>
      <c r="D95" s="14">
        <v>16</v>
      </c>
      <c r="E95" s="14">
        <v>1</v>
      </c>
      <c r="F95" s="14">
        <v>18</v>
      </c>
      <c r="G95" s="14">
        <v>112.5</v>
      </c>
      <c r="H95" s="14">
        <v>12</v>
      </c>
      <c r="I95" s="14">
        <v>0</v>
      </c>
      <c r="J95" s="14">
        <v>1</v>
      </c>
      <c r="K95" s="14">
        <v>0</v>
      </c>
      <c r="L95" s="14">
        <v>0</v>
      </c>
      <c r="M95" s="14">
        <v>2021</v>
      </c>
      <c r="N95" s="14">
        <f>tbl_Batsmen[[#This Row],[Innings]]-tbl_Batsmen[[#This Row],[Outs]]</f>
        <v>1</v>
      </c>
      <c r="O95" s="15">
        <f t="shared" si="3"/>
        <v>92</v>
      </c>
      <c r="W95" s="16" t="s">
        <v>61</v>
      </c>
      <c r="X95" s="14">
        <f>_xlfn.IFNA(VLOOKUP(tbl_Batsmen!$W95,Raw_data_Batsmen_2021!$A$2:$L$150,X$1,FALSE),0)</f>
        <v>5</v>
      </c>
      <c r="Y95" s="14">
        <f>_xlfn.IFNA(VLOOKUP(tbl_Batsmen!$W95,Raw_data_Batsmen_2021!$A$2:$L$150,Y$1,FALSE),0)</f>
        <v>93</v>
      </c>
      <c r="Z95" s="14">
        <f>_xlfn.IFNA(VLOOKUP(tbl_Batsmen!$W95,Raw_data_Batsmen_2021!$A$2:$L$150,Z$1,FALSE),0)</f>
        <v>56</v>
      </c>
      <c r="AA95" s="14">
        <f>_xlfn.IFNA(VLOOKUP(tbl_Batsmen!$W95,Raw_data_Batsmen_2021!$A$2:$L$150,AA$1,FALSE),0)</f>
        <v>3</v>
      </c>
      <c r="AB95" s="14">
        <f>_xlfn.IFNA(VLOOKUP(tbl_Batsmen!$W95,Raw_data_Batsmen_2021!$A$2:$L$150,AB$1,FALSE),0)</f>
        <v>31</v>
      </c>
      <c r="AC95" s="14">
        <f>_xlfn.IFNA(VLOOKUP(tbl_Batsmen!$W95,Raw_data_Batsmen_2021!$A$2:$L$150,AC$1,FALSE),0)</f>
        <v>166.07</v>
      </c>
      <c r="AD95" s="14">
        <f>_xlfn.IFNA(VLOOKUP(tbl_Batsmen!$W95,Raw_data_Batsmen_2021!$A$2:$L$150,AD$1,FALSE),0)</f>
        <v>66</v>
      </c>
      <c r="AE95" s="14">
        <f>_xlfn.IFNA(VLOOKUP(tbl_Batsmen!$W95,Raw_data_Batsmen_2021!$A$2:$L$150,AE$1,FALSE),0)</f>
        <v>5</v>
      </c>
      <c r="AF95" s="14">
        <f>_xlfn.IFNA(VLOOKUP(tbl_Batsmen!$W95,Raw_data_Batsmen_2021!$A$2:$L$150,AF$1,FALSE),0)</f>
        <v>8</v>
      </c>
      <c r="AG95" s="14">
        <f>_xlfn.IFNA(VLOOKUP(tbl_Batsmen!$W95,Raw_data_Batsmen_2021!$A$2:$L$150,AG$1,FALSE),0)</f>
        <v>1</v>
      </c>
      <c r="AH95" s="14">
        <f>_xlfn.IFNA(VLOOKUP(tbl_Batsmen!$W95,Raw_data_Batsmen_2021!$A$2:$L$150,AH$1,FALSE),0)</f>
        <v>0</v>
      </c>
      <c r="AI95" s="14">
        <v>2021</v>
      </c>
      <c r="AJ95" s="14">
        <f t="shared" si="2"/>
        <v>93</v>
      </c>
    </row>
    <row r="96" spans="1:36" x14ac:dyDescent="0.25">
      <c r="A96" s="17" t="s">
        <v>61</v>
      </c>
      <c r="B96" s="14">
        <v>5</v>
      </c>
      <c r="C96" s="14">
        <v>93</v>
      </c>
      <c r="D96" s="14">
        <v>56</v>
      </c>
      <c r="E96" s="14">
        <v>3</v>
      </c>
      <c r="F96" s="14">
        <v>31</v>
      </c>
      <c r="G96" s="14">
        <v>166.07</v>
      </c>
      <c r="H96" s="14">
        <v>66</v>
      </c>
      <c r="I96" s="14">
        <v>5</v>
      </c>
      <c r="J96" s="14">
        <v>8</v>
      </c>
      <c r="K96" s="14">
        <v>1</v>
      </c>
      <c r="L96" s="14">
        <v>0</v>
      </c>
      <c r="M96" s="14">
        <v>2021</v>
      </c>
      <c r="N96" s="14">
        <f>tbl_Batsmen[[#This Row],[Innings]]-tbl_Batsmen[[#This Row],[Outs]]</f>
        <v>2</v>
      </c>
      <c r="O96" s="15">
        <f t="shared" si="3"/>
        <v>93</v>
      </c>
      <c r="W96" s="13" t="s">
        <v>180</v>
      </c>
      <c r="X96" s="14">
        <f>_xlfn.IFNA(VLOOKUP(tbl_Batsmen!$W96,Raw_data_Batsmen_2021!$A$2:$L$150,X$1,FALSE),0)</f>
        <v>5</v>
      </c>
      <c r="Y96" s="14">
        <f>_xlfn.IFNA(VLOOKUP(tbl_Batsmen!$W96,Raw_data_Batsmen_2021!$A$2:$L$150,Y$1,FALSE),0)</f>
        <v>72</v>
      </c>
      <c r="Z96" s="14">
        <f>_xlfn.IFNA(VLOOKUP(tbl_Batsmen!$W96,Raw_data_Batsmen_2021!$A$2:$L$150,Z$1,FALSE),0)</f>
        <v>74</v>
      </c>
      <c r="AA96" s="14">
        <f>_xlfn.IFNA(VLOOKUP(tbl_Batsmen!$W96,Raw_data_Batsmen_2021!$A$2:$L$150,AA$1,FALSE),0)</f>
        <v>5</v>
      </c>
      <c r="AB96" s="14">
        <f>_xlfn.IFNA(VLOOKUP(tbl_Batsmen!$W96,Raw_data_Batsmen_2021!$A$2:$L$150,AB$1,FALSE),0)</f>
        <v>14.4</v>
      </c>
      <c r="AC96" s="14">
        <f>_xlfn.IFNA(VLOOKUP(tbl_Batsmen!$W96,Raw_data_Batsmen_2021!$A$2:$L$150,AC$1,FALSE),0)</f>
        <v>97.3</v>
      </c>
      <c r="AD96" s="14">
        <f>_xlfn.IFNA(VLOOKUP(tbl_Batsmen!$W96,Raw_data_Batsmen_2021!$A$2:$L$150,AD$1,FALSE),0)</f>
        <v>29</v>
      </c>
      <c r="AE96" s="14">
        <f>_xlfn.IFNA(VLOOKUP(tbl_Batsmen!$W96,Raw_data_Batsmen_2021!$A$2:$L$150,AE$1,FALSE),0)</f>
        <v>2</v>
      </c>
      <c r="AF96" s="14">
        <f>_xlfn.IFNA(VLOOKUP(tbl_Batsmen!$W96,Raw_data_Batsmen_2021!$A$2:$L$150,AF$1,FALSE),0)</f>
        <v>3</v>
      </c>
      <c r="AG96" s="14">
        <f>_xlfn.IFNA(VLOOKUP(tbl_Batsmen!$W96,Raw_data_Batsmen_2021!$A$2:$L$150,AG$1,FALSE),0)</f>
        <v>0</v>
      </c>
      <c r="AH96" s="14">
        <f>_xlfn.IFNA(VLOOKUP(tbl_Batsmen!$W96,Raw_data_Batsmen_2021!$A$2:$L$150,AH$1,FALSE),0)</f>
        <v>0</v>
      </c>
      <c r="AI96" s="14">
        <v>2021</v>
      </c>
      <c r="AJ96" s="14">
        <f t="shared" si="2"/>
        <v>94</v>
      </c>
    </row>
    <row r="97" spans="1:36" x14ac:dyDescent="0.25">
      <c r="A97" s="17" t="s">
        <v>180</v>
      </c>
      <c r="B97" s="14">
        <v>5</v>
      </c>
      <c r="C97" s="14">
        <v>72</v>
      </c>
      <c r="D97" s="14">
        <v>74</v>
      </c>
      <c r="E97" s="14">
        <v>5</v>
      </c>
      <c r="F97" s="14">
        <v>14.4</v>
      </c>
      <c r="G97" s="14">
        <v>97.3</v>
      </c>
      <c r="H97" s="14">
        <v>29</v>
      </c>
      <c r="I97" s="14">
        <v>2</v>
      </c>
      <c r="J97" s="14">
        <v>3</v>
      </c>
      <c r="K97" s="14">
        <v>0</v>
      </c>
      <c r="L97" s="14">
        <v>0</v>
      </c>
      <c r="M97" s="14">
        <v>2021</v>
      </c>
      <c r="N97" s="14">
        <f>tbl_Batsmen[[#This Row],[Innings]]-tbl_Batsmen[[#This Row],[Outs]]</f>
        <v>0</v>
      </c>
      <c r="O97" s="15">
        <f t="shared" si="3"/>
        <v>94</v>
      </c>
      <c r="W97" s="16" t="s">
        <v>90</v>
      </c>
      <c r="X97" s="14">
        <f>_xlfn.IFNA(VLOOKUP(tbl_Batsmen!$W97,Raw_data_Batsmen_2021!$A$2:$L$150,X$1,FALSE),0)</f>
        <v>1</v>
      </c>
      <c r="Y97" s="14">
        <f>_xlfn.IFNA(VLOOKUP(tbl_Batsmen!$W97,Raw_data_Batsmen_2021!$A$2:$L$150,Y$1,FALSE),0)</f>
        <v>0</v>
      </c>
      <c r="Z97" s="14">
        <f>_xlfn.IFNA(VLOOKUP(tbl_Batsmen!$W97,Raw_data_Batsmen_2021!$A$2:$L$150,Z$1,FALSE),0)</f>
        <v>2</v>
      </c>
      <c r="AA97" s="14">
        <f>_xlfn.IFNA(VLOOKUP(tbl_Batsmen!$W97,Raw_data_Batsmen_2021!$A$2:$L$150,AA$1,FALSE),0)</f>
        <v>1</v>
      </c>
      <c r="AB97" s="14">
        <f>_xlfn.IFNA(VLOOKUP(tbl_Batsmen!$W97,Raw_data_Batsmen_2021!$A$2:$L$150,AB$1,FALSE),0)</f>
        <v>0</v>
      </c>
      <c r="AC97" s="14">
        <f>_xlfn.IFNA(VLOOKUP(tbl_Batsmen!$W97,Raw_data_Batsmen_2021!$A$2:$L$150,AC$1,FALSE),0)</f>
        <v>0</v>
      </c>
      <c r="AD97" s="14">
        <f>_xlfn.IFNA(VLOOKUP(tbl_Batsmen!$W97,Raw_data_Batsmen_2021!$A$2:$L$150,AD$1,FALSE),0)</f>
        <v>0</v>
      </c>
      <c r="AE97" s="14">
        <f>_xlfn.IFNA(VLOOKUP(tbl_Batsmen!$W97,Raw_data_Batsmen_2021!$A$2:$L$150,AE$1,FALSE),0)</f>
        <v>0</v>
      </c>
      <c r="AF97" s="14">
        <f>_xlfn.IFNA(VLOOKUP(tbl_Batsmen!$W97,Raw_data_Batsmen_2021!$A$2:$L$150,AF$1,FALSE),0)</f>
        <v>0</v>
      </c>
      <c r="AG97" s="14">
        <f>_xlfn.IFNA(VLOOKUP(tbl_Batsmen!$W97,Raw_data_Batsmen_2021!$A$2:$L$150,AG$1,FALSE),0)</f>
        <v>0</v>
      </c>
      <c r="AH97" s="14">
        <f>_xlfn.IFNA(VLOOKUP(tbl_Batsmen!$W97,Raw_data_Batsmen_2021!$A$2:$L$150,AH$1,FALSE),0)</f>
        <v>0</v>
      </c>
      <c r="AI97" s="14">
        <v>2021</v>
      </c>
      <c r="AJ97" s="14">
        <f t="shared" si="2"/>
        <v>95</v>
      </c>
    </row>
    <row r="98" spans="1:36" x14ac:dyDescent="0.25">
      <c r="A98" s="17" t="s">
        <v>90</v>
      </c>
      <c r="B98" s="14">
        <v>1</v>
      </c>
      <c r="C98" s="14">
        <v>0</v>
      </c>
      <c r="D98" s="14">
        <v>2</v>
      </c>
      <c r="E98" s="14">
        <v>1</v>
      </c>
      <c r="F98" s="14">
        <v>0</v>
      </c>
      <c r="G98" s="14">
        <v>0</v>
      </c>
      <c r="H98" s="14">
        <v>0</v>
      </c>
      <c r="I98" s="14">
        <v>0</v>
      </c>
      <c r="J98" s="14">
        <v>0</v>
      </c>
      <c r="K98" s="14">
        <v>0</v>
      </c>
      <c r="L98" s="14">
        <v>0</v>
      </c>
      <c r="M98" s="14">
        <v>2021</v>
      </c>
      <c r="N98" s="14">
        <f>tbl_Batsmen[[#This Row],[Innings]]-tbl_Batsmen[[#This Row],[Outs]]</f>
        <v>0</v>
      </c>
      <c r="O98" s="15">
        <f t="shared" si="3"/>
        <v>95</v>
      </c>
      <c r="W98" s="13" t="s">
        <v>35</v>
      </c>
      <c r="X98" s="14">
        <f>_xlfn.IFNA(VLOOKUP(tbl_Batsmen!$W98,Raw_data_Batsmen_2021!$A$2:$L$150,X$1,FALSE),0)</f>
        <v>15</v>
      </c>
      <c r="Y98" s="14">
        <f>_xlfn.IFNA(VLOOKUP(tbl_Batsmen!$W98,Raw_data_Batsmen_2021!$A$2:$L$150,Y$1,FALSE),0)</f>
        <v>479</v>
      </c>
      <c r="Z98" s="14">
        <f>_xlfn.IFNA(VLOOKUP(tbl_Batsmen!$W98,Raw_data_Batsmen_2021!$A$2:$L$150,Z$1,FALSE),0)</f>
        <v>301</v>
      </c>
      <c r="AA98" s="14">
        <f>_xlfn.IFNA(VLOOKUP(tbl_Batsmen!$W98,Raw_data_Batsmen_2021!$A$2:$L$150,AA$1,FALSE),0)</f>
        <v>15</v>
      </c>
      <c r="AB98" s="14">
        <f>_xlfn.IFNA(VLOOKUP(tbl_Batsmen!$W98,Raw_data_Batsmen_2021!$A$2:$L$150,AB$1,FALSE),0)</f>
        <v>31.93</v>
      </c>
      <c r="AC98" s="14">
        <f>_xlfn.IFNA(VLOOKUP(tbl_Batsmen!$W98,Raw_data_Batsmen_2021!$A$2:$L$150,AC$1,FALSE),0)</f>
        <v>159.13999999999999</v>
      </c>
      <c r="AD98" s="14">
        <f>_xlfn.IFNA(VLOOKUP(tbl_Batsmen!$W98,Raw_data_Batsmen_2021!$A$2:$L$150,AD$1,FALSE),0)</f>
        <v>82</v>
      </c>
      <c r="AE98" s="14">
        <f>_xlfn.IFNA(VLOOKUP(tbl_Batsmen!$W98,Raw_data_Batsmen_2021!$A$2:$L$150,AE$1,FALSE),0)</f>
        <v>56</v>
      </c>
      <c r="AF98" s="14">
        <f>_xlfn.IFNA(VLOOKUP(tbl_Batsmen!$W98,Raw_data_Batsmen_2021!$A$2:$L$150,AF$1,FALSE),0)</f>
        <v>18</v>
      </c>
      <c r="AG98" s="14">
        <f>_xlfn.IFNA(VLOOKUP(tbl_Batsmen!$W98,Raw_data_Batsmen_2021!$A$2:$L$150,AG$1,FALSE),0)</f>
        <v>4</v>
      </c>
      <c r="AH98" s="14">
        <f>_xlfn.IFNA(VLOOKUP(tbl_Batsmen!$W98,Raw_data_Batsmen_2021!$A$2:$L$150,AH$1,FALSE),0)</f>
        <v>0</v>
      </c>
      <c r="AI98" s="14">
        <v>2021</v>
      </c>
      <c r="AJ98" s="14">
        <f t="shared" si="2"/>
        <v>96</v>
      </c>
    </row>
    <row r="99" spans="1:36" x14ac:dyDescent="0.25">
      <c r="A99" s="17" t="s">
        <v>35</v>
      </c>
      <c r="B99" s="14">
        <v>15</v>
      </c>
      <c r="C99" s="14">
        <v>479</v>
      </c>
      <c r="D99" s="14">
        <v>301</v>
      </c>
      <c r="E99" s="14">
        <v>15</v>
      </c>
      <c r="F99" s="14">
        <v>31.93</v>
      </c>
      <c r="G99" s="14">
        <v>159.13999999999999</v>
      </c>
      <c r="H99" s="14">
        <v>82</v>
      </c>
      <c r="I99" s="14">
        <v>56</v>
      </c>
      <c r="J99" s="14">
        <v>18</v>
      </c>
      <c r="K99" s="14">
        <v>4</v>
      </c>
      <c r="L99" s="14">
        <v>0</v>
      </c>
      <c r="M99" s="14">
        <v>2021</v>
      </c>
      <c r="N99" s="14">
        <f>tbl_Batsmen[[#This Row],[Innings]]-tbl_Batsmen[[#This Row],[Outs]]</f>
        <v>0</v>
      </c>
      <c r="O99" s="15">
        <f t="shared" si="3"/>
        <v>96</v>
      </c>
      <c r="W99" s="16" t="s">
        <v>115</v>
      </c>
      <c r="X99" s="14">
        <f>_xlfn.IFNA(VLOOKUP(tbl_Batsmen!$W99,Raw_data_Batsmen_2021!$A$2:$L$150,X$1,FALSE),0)</f>
        <v>2</v>
      </c>
      <c r="Y99" s="14">
        <f>_xlfn.IFNA(VLOOKUP(tbl_Batsmen!$W99,Raw_data_Batsmen_2021!$A$2:$L$150,Y$1,FALSE),0)</f>
        <v>19</v>
      </c>
      <c r="Z99" s="14">
        <f>_xlfn.IFNA(VLOOKUP(tbl_Batsmen!$W99,Raw_data_Batsmen_2021!$A$2:$L$150,Z$1,FALSE),0)</f>
        <v>23</v>
      </c>
      <c r="AA99" s="14">
        <f>_xlfn.IFNA(VLOOKUP(tbl_Batsmen!$W99,Raw_data_Batsmen_2021!$A$2:$L$150,AA$1,FALSE),0)</f>
        <v>2</v>
      </c>
      <c r="AB99" s="14">
        <f>_xlfn.IFNA(VLOOKUP(tbl_Batsmen!$W99,Raw_data_Batsmen_2021!$A$2:$L$150,AB$1,FALSE),0)</f>
        <v>9.5</v>
      </c>
      <c r="AC99" s="14">
        <f>_xlfn.IFNA(VLOOKUP(tbl_Batsmen!$W99,Raw_data_Batsmen_2021!$A$2:$L$150,AC$1,FALSE),0)</f>
        <v>82.61</v>
      </c>
      <c r="AD99" s="14">
        <f>_xlfn.IFNA(VLOOKUP(tbl_Batsmen!$W99,Raw_data_Batsmen_2021!$A$2:$L$150,AD$1,FALSE),0)</f>
        <v>12</v>
      </c>
      <c r="AE99" s="14">
        <f>_xlfn.IFNA(VLOOKUP(tbl_Batsmen!$W99,Raw_data_Batsmen_2021!$A$2:$L$150,AE$1,FALSE),0)</f>
        <v>1</v>
      </c>
      <c r="AF99" s="14">
        <f>_xlfn.IFNA(VLOOKUP(tbl_Batsmen!$W99,Raw_data_Batsmen_2021!$A$2:$L$150,AF$1,FALSE),0)</f>
        <v>1</v>
      </c>
      <c r="AG99" s="14">
        <f>_xlfn.IFNA(VLOOKUP(tbl_Batsmen!$W99,Raw_data_Batsmen_2021!$A$2:$L$150,AG$1,FALSE),0)</f>
        <v>0</v>
      </c>
      <c r="AH99" s="14">
        <f>_xlfn.IFNA(VLOOKUP(tbl_Batsmen!$W99,Raw_data_Batsmen_2021!$A$2:$L$150,AH$1,FALSE),0)</f>
        <v>0</v>
      </c>
      <c r="AI99" s="14">
        <v>2021</v>
      </c>
      <c r="AJ99" s="14">
        <f t="shared" si="2"/>
        <v>97</v>
      </c>
    </row>
    <row r="100" spans="1:36" x14ac:dyDescent="0.25">
      <c r="A100" s="17" t="s">
        <v>115</v>
      </c>
      <c r="B100" s="14">
        <v>2</v>
      </c>
      <c r="C100" s="14">
        <v>19</v>
      </c>
      <c r="D100" s="14">
        <v>23</v>
      </c>
      <c r="E100" s="14">
        <v>2</v>
      </c>
      <c r="F100" s="14">
        <v>9.5</v>
      </c>
      <c r="G100" s="14">
        <v>82.61</v>
      </c>
      <c r="H100" s="14">
        <v>12</v>
      </c>
      <c r="I100" s="14">
        <v>1</v>
      </c>
      <c r="J100" s="14">
        <v>1</v>
      </c>
      <c r="K100" s="14">
        <v>0</v>
      </c>
      <c r="L100" s="14">
        <v>0</v>
      </c>
      <c r="M100" s="14">
        <v>2021</v>
      </c>
      <c r="N100" s="14">
        <f>tbl_Batsmen[[#This Row],[Innings]]-tbl_Batsmen[[#This Row],[Outs]]</f>
        <v>0</v>
      </c>
      <c r="O100" s="15">
        <f t="shared" si="3"/>
        <v>97</v>
      </c>
      <c r="W100" s="13" t="s">
        <v>197</v>
      </c>
      <c r="X100" s="14">
        <f>_xlfn.IFNA(VLOOKUP(tbl_Batsmen!$W100,Raw_data_Batsmen_2021!$A$2:$L$150,X$1,FALSE),0)</f>
        <v>2</v>
      </c>
      <c r="Y100" s="14">
        <f>_xlfn.IFNA(VLOOKUP(tbl_Batsmen!$W100,Raw_data_Batsmen_2021!$A$2:$L$150,Y$1,FALSE),0)</f>
        <v>1</v>
      </c>
      <c r="Z100" s="14">
        <f>_xlfn.IFNA(VLOOKUP(tbl_Batsmen!$W100,Raw_data_Batsmen_2021!$A$2:$L$150,Z$1,FALSE),0)</f>
        <v>2</v>
      </c>
      <c r="AA100" s="14">
        <f>_xlfn.IFNA(VLOOKUP(tbl_Batsmen!$W100,Raw_data_Batsmen_2021!$A$2:$L$150,AA$1,FALSE),0)</f>
        <v>1</v>
      </c>
      <c r="AB100" s="14">
        <f>_xlfn.IFNA(VLOOKUP(tbl_Batsmen!$W100,Raw_data_Batsmen_2021!$A$2:$L$150,AB$1,FALSE),0)</f>
        <v>1</v>
      </c>
      <c r="AC100" s="14">
        <f>_xlfn.IFNA(VLOOKUP(tbl_Batsmen!$W100,Raw_data_Batsmen_2021!$A$2:$L$150,AC$1,FALSE),0)</f>
        <v>50</v>
      </c>
      <c r="AD100" s="14">
        <f>_xlfn.IFNA(VLOOKUP(tbl_Batsmen!$W100,Raw_data_Batsmen_2021!$A$2:$L$150,AD$1,FALSE),0)</f>
        <v>1</v>
      </c>
      <c r="AE100" s="14">
        <f>_xlfn.IFNA(VLOOKUP(tbl_Batsmen!$W100,Raw_data_Batsmen_2021!$A$2:$L$150,AE$1,FALSE),0)</f>
        <v>0</v>
      </c>
      <c r="AF100" s="14">
        <f>_xlfn.IFNA(VLOOKUP(tbl_Batsmen!$W100,Raw_data_Batsmen_2021!$A$2:$L$150,AF$1,FALSE),0)</f>
        <v>0</v>
      </c>
      <c r="AG100" s="14">
        <f>_xlfn.IFNA(VLOOKUP(tbl_Batsmen!$W100,Raw_data_Batsmen_2021!$A$2:$L$150,AG$1,FALSE),0)</f>
        <v>0</v>
      </c>
      <c r="AH100" s="14">
        <f>_xlfn.IFNA(VLOOKUP(tbl_Batsmen!$W100,Raw_data_Batsmen_2021!$A$2:$L$150,AH$1,FALSE),0)</f>
        <v>0</v>
      </c>
      <c r="AI100" s="14">
        <v>2021</v>
      </c>
      <c r="AJ100" s="14">
        <f t="shared" si="2"/>
        <v>98</v>
      </c>
    </row>
    <row r="101" spans="1:36" x14ac:dyDescent="0.25">
      <c r="A101" s="17" t="s">
        <v>197</v>
      </c>
      <c r="B101" s="14">
        <v>2</v>
      </c>
      <c r="C101" s="14">
        <v>1</v>
      </c>
      <c r="D101" s="14">
        <v>2</v>
      </c>
      <c r="E101" s="14">
        <v>1</v>
      </c>
      <c r="F101" s="14">
        <v>1</v>
      </c>
      <c r="G101" s="14">
        <v>50</v>
      </c>
      <c r="H101" s="14">
        <v>1</v>
      </c>
      <c r="I101" s="14">
        <v>0</v>
      </c>
      <c r="J101" s="14">
        <v>0</v>
      </c>
      <c r="K101" s="14">
        <v>0</v>
      </c>
      <c r="L101" s="14">
        <v>0</v>
      </c>
      <c r="M101" s="14">
        <v>2021</v>
      </c>
      <c r="N101" s="14">
        <f>tbl_Batsmen[[#This Row],[Innings]]-tbl_Batsmen[[#This Row],[Outs]]</f>
        <v>1</v>
      </c>
      <c r="O101" s="15">
        <f t="shared" si="3"/>
        <v>98</v>
      </c>
      <c r="W101" s="16" t="s">
        <v>91</v>
      </c>
      <c r="X101" s="14">
        <f>_xlfn.IFNA(VLOOKUP(tbl_Batsmen!$W101,Raw_data_Batsmen_2021!$A$2:$L$150,X$1,FALSE),0)</f>
        <v>11</v>
      </c>
      <c r="Y101" s="14">
        <f>_xlfn.IFNA(VLOOKUP(tbl_Batsmen!$W101,Raw_data_Batsmen_2021!$A$2:$L$150,Y$1,FALSE),0)</f>
        <v>297</v>
      </c>
      <c r="Z101" s="14">
        <f>_xlfn.IFNA(VLOOKUP(tbl_Batsmen!$W101,Raw_data_Batsmen_2021!$A$2:$L$150,Z$1,FALSE),0)</f>
        <v>256</v>
      </c>
      <c r="AA101" s="14">
        <f>_xlfn.IFNA(VLOOKUP(tbl_Batsmen!$W101,Raw_data_Batsmen_2021!$A$2:$L$150,AA$1,FALSE),0)</f>
        <v>10</v>
      </c>
      <c r="AB101" s="14">
        <f>_xlfn.IFNA(VLOOKUP(tbl_Batsmen!$W101,Raw_data_Batsmen_2021!$A$2:$L$150,AB$1,FALSE),0)</f>
        <v>29.7</v>
      </c>
      <c r="AC101" s="14">
        <f>_xlfn.IFNA(VLOOKUP(tbl_Batsmen!$W101,Raw_data_Batsmen_2021!$A$2:$L$150,AC$1,FALSE),0)</f>
        <v>116.02</v>
      </c>
      <c r="AD101" s="14">
        <f>_xlfn.IFNA(VLOOKUP(tbl_Batsmen!$W101,Raw_data_Batsmen_2021!$A$2:$L$150,AD$1,FALSE),0)</f>
        <v>70</v>
      </c>
      <c r="AE101" s="14">
        <f>_xlfn.IFNA(VLOOKUP(tbl_Batsmen!$W101,Raw_data_Batsmen_2021!$A$2:$L$150,AE$1,FALSE),0)</f>
        <v>29</v>
      </c>
      <c r="AF101" s="14">
        <f>_xlfn.IFNA(VLOOKUP(tbl_Batsmen!$W101,Raw_data_Batsmen_2021!$A$2:$L$150,AF$1,FALSE),0)</f>
        <v>7</v>
      </c>
      <c r="AG101" s="14">
        <f>_xlfn.IFNA(VLOOKUP(tbl_Batsmen!$W101,Raw_data_Batsmen_2021!$A$2:$L$150,AG$1,FALSE),0)</f>
        <v>2</v>
      </c>
      <c r="AH101" s="14">
        <f>_xlfn.IFNA(VLOOKUP(tbl_Batsmen!$W101,Raw_data_Batsmen_2021!$A$2:$L$150,AH$1,FALSE),0)</f>
        <v>0</v>
      </c>
      <c r="AI101" s="14">
        <v>2021</v>
      </c>
      <c r="AJ101" s="14">
        <f t="shared" si="2"/>
        <v>99</v>
      </c>
    </row>
    <row r="102" spans="1:36" x14ac:dyDescent="0.25">
      <c r="A102" s="17" t="s">
        <v>91</v>
      </c>
      <c r="B102" s="14">
        <v>11</v>
      </c>
      <c r="C102" s="14">
        <v>297</v>
      </c>
      <c r="D102" s="14">
        <v>256</v>
      </c>
      <c r="E102" s="14">
        <v>10</v>
      </c>
      <c r="F102" s="14">
        <v>29.7</v>
      </c>
      <c r="G102" s="14">
        <v>116.02</v>
      </c>
      <c r="H102" s="14">
        <v>70</v>
      </c>
      <c r="I102" s="14">
        <v>29</v>
      </c>
      <c r="J102" s="14">
        <v>7</v>
      </c>
      <c r="K102" s="14">
        <v>2</v>
      </c>
      <c r="L102" s="14">
        <v>0</v>
      </c>
      <c r="M102" s="14">
        <v>2021</v>
      </c>
      <c r="N102" s="14">
        <f>tbl_Batsmen[[#This Row],[Innings]]-tbl_Batsmen[[#This Row],[Outs]]</f>
        <v>1</v>
      </c>
      <c r="O102" s="15">
        <f t="shared" si="3"/>
        <v>99</v>
      </c>
      <c r="W102" s="13" t="s">
        <v>36</v>
      </c>
      <c r="X102" s="14">
        <f>_xlfn.IFNA(VLOOKUP(tbl_Batsmen!$W102,Raw_data_Batsmen_2021!$A$2:$L$150,X$1,FALSE),0)</f>
        <v>5</v>
      </c>
      <c r="Y102" s="14">
        <f>_xlfn.IFNA(VLOOKUP(tbl_Batsmen!$W102,Raw_data_Batsmen_2021!$A$2:$L$150,Y$1,FALSE),0)</f>
        <v>44</v>
      </c>
      <c r="Z102" s="14">
        <f>_xlfn.IFNA(VLOOKUP(tbl_Batsmen!$W102,Raw_data_Batsmen_2021!$A$2:$L$150,Z$1,FALSE),0)</f>
        <v>42</v>
      </c>
      <c r="AA102" s="14">
        <f>_xlfn.IFNA(VLOOKUP(tbl_Batsmen!$W102,Raw_data_Batsmen_2021!$A$2:$L$150,AA$1,FALSE),0)</f>
        <v>3</v>
      </c>
      <c r="AB102" s="14">
        <f>_xlfn.IFNA(VLOOKUP(tbl_Batsmen!$W102,Raw_data_Batsmen_2021!$A$2:$L$150,AB$1,FALSE),0)</f>
        <v>14.67</v>
      </c>
      <c r="AC102" s="14">
        <f>_xlfn.IFNA(VLOOKUP(tbl_Batsmen!$W102,Raw_data_Batsmen_2021!$A$2:$L$150,AC$1,FALSE),0)</f>
        <v>104.76</v>
      </c>
      <c r="AD102" s="14">
        <f>_xlfn.IFNA(VLOOKUP(tbl_Batsmen!$W102,Raw_data_Batsmen_2021!$A$2:$L$150,AD$1,FALSE),0)</f>
        <v>20</v>
      </c>
      <c r="AE102" s="14">
        <f>_xlfn.IFNA(VLOOKUP(tbl_Batsmen!$W102,Raw_data_Batsmen_2021!$A$2:$L$150,AE$1,FALSE),0)</f>
        <v>2</v>
      </c>
      <c r="AF102" s="14">
        <f>_xlfn.IFNA(VLOOKUP(tbl_Batsmen!$W102,Raw_data_Batsmen_2021!$A$2:$L$150,AF$1,FALSE),0)</f>
        <v>1</v>
      </c>
      <c r="AG102" s="14">
        <f>_xlfn.IFNA(VLOOKUP(tbl_Batsmen!$W102,Raw_data_Batsmen_2021!$A$2:$L$150,AG$1,FALSE),0)</f>
        <v>0</v>
      </c>
      <c r="AH102" s="14">
        <f>_xlfn.IFNA(VLOOKUP(tbl_Batsmen!$W102,Raw_data_Batsmen_2021!$A$2:$L$150,AH$1,FALSE),0)</f>
        <v>0</v>
      </c>
      <c r="AI102" s="14">
        <v>2021</v>
      </c>
      <c r="AJ102" s="14">
        <f t="shared" si="2"/>
        <v>100</v>
      </c>
    </row>
    <row r="103" spans="1:36" x14ac:dyDescent="0.25">
      <c r="A103" s="17" t="s">
        <v>36</v>
      </c>
      <c r="B103" s="14">
        <v>5</v>
      </c>
      <c r="C103" s="14">
        <v>44</v>
      </c>
      <c r="D103" s="14">
        <v>42</v>
      </c>
      <c r="E103" s="14">
        <v>3</v>
      </c>
      <c r="F103" s="14">
        <v>14.67</v>
      </c>
      <c r="G103" s="14">
        <v>104.76</v>
      </c>
      <c r="H103" s="14">
        <v>20</v>
      </c>
      <c r="I103" s="14">
        <v>2</v>
      </c>
      <c r="J103" s="14">
        <v>1</v>
      </c>
      <c r="K103" s="14">
        <v>0</v>
      </c>
      <c r="L103" s="14">
        <v>0</v>
      </c>
      <c r="M103" s="14">
        <v>2021</v>
      </c>
      <c r="N103" s="14">
        <f>tbl_Batsmen[[#This Row],[Innings]]-tbl_Batsmen[[#This Row],[Outs]]</f>
        <v>2</v>
      </c>
      <c r="O103" s="15">
        <f t="shared" si="3"/>
        <v>100</v>
      </c>
      <c r="W103" s="16" t="s">
        <v>140</v>
      </c>
      <c r="X103" s="14">
        <f>_xlfn.IFNA(VLOOKUP(tbl_Batsmen!$W103,Raw_data_Batsmen_2021!$A$2:$L$150,X$1,FALSE),0)</f>
        <v>10</v>
      </c>
      <c r="Y103" s="14">
        <f>_xlfn.IFNA(VLOOKUP(tbl_Batsmen!$W103,Raw_data_Batsmen_2021!$A$2:$L$150,Y$1,FALSE),0)</f>
        <v>93</v>
      </c>
      <c r="Z103" s="14">
        <f>_xlfn.IFNA(VLOOKUP(tbl_Batsmen!$W103,Raw_data_Batsmen_2021!$A$2:$L$150,Z$1,FALSE),0)</f>
        <v>83</v>
      </c>
      <c r="AA103" s="14">
        <f>_xlfn.IFNA(VLOOKUP(tbl_Batsmen!$W103,Raw_data_Batsmen_2021!$A$2:$L$150,AA$1,FALSE),0)</f>
        <v>8</v>
      </c>
      <c r="AB103" s="14">
        <f>_xlfn.IFNA(VLOOKUP(tbl_Batsmen!$W103,Raw_data_Batsmen_2021!$A$2:$L$150,AB$1,FALSE),0)</f>
        <v>11.62</v>
      </c>
      <c r="AC103" s="14">
        <f>_xlfn.IFNA(VLOOKUP(tbl_Batsmen!$W103,Raw_data_Batsmen_2021!$A$2:$L$150,AC$1,FALSE),0)</f>
        <v>112.05</v>
      </c>
      <c r="AD103" s="14">
        <f>_xlfn.IFNA(VLOOKUP(tbl_Batsmen!$W103,Raw_data_Batsmen_2021!$A$2:$L$150,AD$1,FALSE),0)</f>
        <v>25</v>
      </c>
      <c r="AE103" s="14">
        <f>_xlfn.IFNA(VLOOKUP(tbl_Batsmen!$W103,Raw_data_Batsmen_2021!$A$2:$L$150,AE$1,FALSE),0)</f>
        <v>6</v>
      </c>
      <c r="AF103" s="14">
        <f>_xlfn.IFNA(VLOOKUP(tbl_Batsmen!$W103,Raw_data_Batsmen_2021!$A$2:$L$150,AF$1,FALSE),0)</f>
        <v>4</v>
      </c>
      <c r="AG103" s="14">
        <f>_xlfn.IFNA(VLOOKUP(tbl_Batsmen!$W103,Raw_data_Batsmen_2021!$A$2:$L$150,AG$1,FALSE),0)</f>
        <v>0</v>
      </c>
      <c r="AH103" s="14">
        <f>_xlfn.IFNA(VLOOKUP(tbl_Batsmen!$W103,Raw_data_Batsmen_2021!$A$2:$L$150,AH$1,FALSE),0)</f>
        <v>0</v>
      </c>
      <c r="AI103" s="14">
        <v>2021</v>
      </c>
      <c r="AJ103" s="14">
        <f t="shared" si="2"/>
        <v>101</v>
      </c>
    </row>
    <row r="104" spans="1:36" x14ac:dyDescent="0.25">
      <c r="A104" s="17" t="s">
        <v>140</v>
      </c>
      <c r="B104" s="14">
        <v>10</v>
      </c>
      <c r="C104" s="14">
        <v>93</v>
      </c>
      <c r="D104" s="14">
        <v>83</v>
      </c>
      <c r="E104" s="14">
        <v>8</v>
      </c>
      <c r="F104" s="14">
        <v>11.62</v>
      </c>
      <c r="G104" s="14">
        <v>112.05</v>
      </c>
      <c r="H104" s="14">
        <v>25</v>
      </c>
      <c r="I104" s="14">
        <v>6</v>
      </c>
      <c r="J104" s="14">
        <v>4</v>
      </c>
      <c r="K104" s="14">
        <v>0</v>
      </c>
      <c r="L104" s="14">
        <v>0</v>
      </c>
      <c r="M104" s="14">
        <v>2021</v>
      </c>
      <c r="N104" s="14">
        <f>tbl_Batsmen[[#This Row],[Innings]]-tbl_Batsmen[[#This Row],[Outs]]</f>
        <v>2</v>
      </c>
      <c r="O104" s="15">
        <f t="shared" si="3"/>
        <v>101</v>
      </c>
      <c r="W104" s="13" t="s">
        <v>141</v>
      </c>
      <c r="X104" s="14">
        <f>_xlfn.IFNA(VLOOKUP(tbl_Batsmen!$W104,Raw_data_Batsmen_2021!$A$2:$L$150,X$1,FALSE),0)</f>
        <v>11</v>
      </c>
      <c r="Y104" s="14">
        <f>_xlfn.IFNA(VLOOKUP(tbl_Batsmen!$W104,Raw_data_Batsmen_2021!$A$2:$L$150,Y$1,FALSE),0)</f>
        <v>155</v>
      </c>
      <c r="Z104" s="14">
        <f>_xlfn.IFNA(VLOOKUP(tbl_Batsmen!$W104,Raw_data_Batsmen_2021!$A$2:$L$150,Z$1,FALSE),0)</f>
        <v>147</v>
      </c>
      <c r="AA104" s="14">
        <f>_xlfn.IFNA(VLOOKUP(tbl_Batsmen!$W104,Raw_data_Batsmen_2021!$A$2:$L$150,AA$1,FALSE),0)</f>
        <v>10</v>
      </c>
      <c r="AB104" s="14">
        <f>_xlfn.IFNA(VLOOKUP(tbl_Batsmen!$W104,Raw_data_Batsmen_2021!$A$2:$L$150,AB$1,FALSE),0)</f>
        <v>15.5</v>
      </c>
      <c r="AC104" s="14">
        <f>_xlfn.IFNA(VLOOKUP(tbl_Batsmen!$W104,Raw_data_Batsmen_2021!$A$2:$L$150,AC$1,FALSE),0)</f>
        <v>105.44</v>
      </c>
      <c r="AD104" s="14">
        <f>_xlfn.IFNA(VLOOKUP(tbl_Batsmen!$W104,Raw_data_Batsmen_2021!$A$2:$L$150,AD$1,FALSE),0)</f>
        <v>44</v>
      </c>
      <c r="AE104" s="14">
        <f>_xlfn.IFNA(VLOOKUP(tbl_Batsmen!$W104,Raw_data_Batsmen_2021!$A$2:$L$150,AE$1,FALSE),0)</f>
        <v>11</v>
      </c>
      <c r="AF104" s="14">
        <f>_xlfn.IFNA(VLOOKUP(tbl_Batsmen!$W104,Raw_data_Batsmen_2021!$A$2:$L$150,AF$1,FALSE),0)</f>
        <v>6</v>
      </c>
      <c r="AG104" s="14">
        <f>_xlfn.IFNA(VLOOKUP(tbl_Batsmen!$W104,Raw_data_Batsmen_2021!$A$2:$L$150,AG$1,FALSE),0)</f>
        <v>0</v>
      </c>
      <c r="AH104" s="14">
        <f>_xlfn.IFNA(VLOOKUP(tbl_Batsmen!$W104,Raw_data_Batsmen_2021!$A$2:$L$150,AH$1,FALSE),0)</f>
        <v>0</v>
      </c>
      <c r="AI104" s="14">
        <v>2021</v>
      </c>
      <c r="AJ104" s="14">
        <f t="shared" si="2"/>
        <v>102</v>
      </c>
    </row>
    <row r="105" spans="1:36" x14ac:dyDescent="0.25">
      <c r="A105" s="17" t="s">
        <v>141</v>
      </c>
      <c r="B105" s="14">
        <v>11</v>
      </c>
      <c r="C105" s="14">
        <v>155</v>
      </c>
      <c r="D105" s="14">
        <v>147</v>
      </c>
      <c r="E105" s="14">
        <v>10</v>
      </c>
      <c r="F105" s="14">
        <v>15.5</v>
      </c>
      <c r="G105" s="14">
        <v>105.44</v>
      </c>
      <c r="H105" s="14">
        <v>44</v>
      </c>
      <c r="I105" s="14">
        <v>11</v>
      </c>
      <c r="J105" s="14">
        <v>6</v>
      </c>
      <c r="K105" s="14">
        <v>0</v>
      </c>
      <c r="L105" s="14">
        <v>0</v>
      </c>
      <c r="M105" s="14">
        <v>2021</v>
      </c>
      <c r="N105" s="14">
        <f>tbl_Batsmen[[#This Row],[Innings]]-tbl_Batsmen[[#This Row],[Outs]]</f>
        <v>1</v>
      </c>
      <c r="O105" s="15">
        <f t="shared" si="3"/>
        <v>102</v>
      </c>
      <c r="W105" s="16" t="s">
        <v>17</v>
      </c>
      <c r="X105" s="14">
        <f>_xlfn.IFNA(VLOOKUP(tbl_Batsmen!$W105,Raw_data_Batsmen_2021!$A$2:$L$150,X$1,FALSE),0)</f>
        <v>11</v>
      </c>
      <c r="Y105" s="14">
        <f>_xlfn.IFNA(VLOOKUP(tbl_Batsmen!$W105,Raw_data_Batsmen_2021!$A$2:$L$150,Y$1,FALSE),0)</f>
        <v>227</v>
      </c>
      <c r="Z105" s="14">
        <f>_xlfn.IFNA(VLOOKUP(tbl_Batsmen!$W105,Raw_data_Batsmen_2021!$A$2:$L$150,Z$1,FALSE),0)</f>
        <v>156</v>
      </c>
      <c r="AA105" s="14">
        <f>_xlfn.IFNA(VLOOKUP(tbl_Batsmen!$W105,Raw_data_Batsmen_2021!$A$2:$L$150,AA$1,FALSE),0)</f>
        <v>3</v>
      </c>
      <c r="AB105" s="14">
        <f>_xlfn.IFNA(VLOOKUP(tbl_Batsmen!$W105,Raw_data_Batsmen_2021!$A$2:$L$150,AB$1,FALSE),0)</f>
        <v>75.67</v>
      </c>
      <c r="AC105" s="14">
        <f>_xlfn.IFNA(VLOOKUP(tbl_Batsmen!$W105,Raw_data_Batsmen_2021!$A$2:$L$150,AC$1,FALSE),0)</f>
        <v>145.51</v>
      </c>
      <c r="AD105" s="14">
        <f>_xlfn.IFNA(VLOOKUP(tbl_Batsmen!$W105,Raw_data_Batsmen_2021!$A$2:$L$150,AD$1,FALSE),0)</f>
        <v>62</v>
      </c>
      <c r="AE105" s="14">
        <f>_xlfn.IFNA(VLOOKUP(tbl_Batsmen!$W105,Raw_data_Batsmen_2021!$A$2:$L$150,AE$1,FALSE),0)</f>
        <v>19</v>
      </c>
      <c r="AF105" s="14">
        <f>_xlfn.IFNA(VLOOKUP(tbl_Batsmen!$W105,Raw_data_Batsmen_2021!$A$2:$L$150,AF$1,FALSE),0)</f>
        <v>9</v>
      </c>
      <c r="AG105" s="14">
        <f>_xlfn.IFNA(VLOOKUP(tbl_Batsmen!$W105,Raw_data_Batsmen_2021!$A$2:$L$150,AG$1,FALSE),0)</f>
        <v>1</v>
      </c>
      <c r="AH105" s="14">
        <f>_xlfn.IFNA(VLOOKUP(tbl_Batsmen!$W105,Raw_data_Batsmen_2021!$A$2:$L$150,AH$1,FALSE),0)</f>
        <v>0</v>
      </c>
      <c r="AI105" s="14">
        <v>2021</v>
      </c>
      <c r="AJ105" s="14">
        <f t="shared" si="2"/>
        <v>103</v>
      </c>
    </row>
    <row r="106" spans="1:36" x14ac:dyDescent="0.25">
      <c r="A106" s="17" t="s">
        <v>17</v>
      </c>
      <c r="B106" s="14">
        <v>11</v>
      </c>
      <c r="C106" s="14">
        <v>227</v>
      </c>
      <c r="D106" s="14">
        <v>156</v>
      </c>
      <c r="E106" s="14">
        <v>3</v>
      </c>
      <c r="F106" s="14">
        <v>75.67</v>
      </c>
      <c r="G106" s="14">
        <v>145.51</v>
      </c>
      <c r="H106" s="14">
        <v>62</v>
      </c>
      <c r="I106" s="14">
        <v>19</v>
      </c>
      <c r="J106" s="14">
        <v>9</v>
      </c>
      <c r="K106" s="14">
        <v>1</v>
      </c>
      <c r="L106" s="14">
        <v>0</v>
      </c>
      <c r="M106" s="14">
        <v>2021</v>
      </c>
      <c r="N106" s="14">
        <f>tbl_Batsmen[[#This Row],[Innings]]-tbl_Batsmen[[#This Row],[Outs]]</f>
        <v>8</v>
      </c>
      <c r="O106" s="15">
        <f t="shared" si="3"/>
        <v>103</v>
      </c>
      <c r="W106" s="13" t="s">
        <v>62</v>
      </c>
      <c r="X106" s="14">
        <f>_xlfn.IFNA(VLOOKUP(tbl_Batsmen!$W106,Raw_data_Batsmen_2021!$A$2:$L$150,X$1,FALSE),0)</f>
        <v>16</v>
      </c>
      <c r="Y106" s="14">
        <f>_xlfn.IFNA(VLOOKUP(tbl_Batsmen!$W106,Raw_data_Batsmen_2021!$A$2:$L$150,Y$1,FALSE),0)</f>
        <v>397</v>
      </c>
      <c r="Z106" s="14">
        <f>_xlfn.IFNA(VLOOKUP(tbl_Batsmen!$W106,Raw_data_Batsmen_2021!$A$2:$L$150,Z$1,FALSE),0)</f>
        <v>283</v>
      </c>
      <c r="AA106" s="14">
        <f>_xlfn.IFNA(VLOOKUP(tbl_Batsmen!$W106,Raw_data_Batsmen_2021!$A$2:$L$150,AA$1,FALSE),0)</f>
        <v>14</v>
      </c>
      <c r="AB106" s="14">
        <f>_xlfn.IFNA(VLOOKUP(tbl_Batsmen!$W106,Raw_data_Batsmen_2021!$A$2:$L$150,AB$1,FALSE),0)</f>
        <v>28.36</v>
      </c>
      <c r="AC106" s="14">
        <f>_xlfn.IFNA(VLOOKUP(tbl_Batsmen!$W106,Raw_data_Batsmen_2021!$A$2:$L$150,AC$1,FALSE),0)</f>
        <v>140.28</v>
      </c>
      <c r="AD106" s="14">
        <f>_xlfn.IFNA(VLOOKUP(tbl_Batsmen!$W106,Raw_data_Batsmen_2021!$A$2:$L$150,AD$1,FALSE),0)</f>
        <v>74</v>
      </c>
      <c r="AE106" s="14">
        <f>_xlfn.IFNA(VLOOKUP(tbl_Batsmen!$W106,Raw_data_Batsmen_2021!$A$2:$L$150,AE$1,FALSE),0)</f>
        <v>41</v>
      </c>
      <c r="AF106" s="14">
        <f>_xlfn.IFNA(VLOOKUP(tbl_Batsmen!$W106,Raw_data_Batsmen_2021!$A$2:$L$150,AF$1,FALSE),0)</f>
        <v>11</v>
      </c>
      <c r="AG106" s="14">
        <f>_xlfn.IFNA(VLOOKUP(tbl_Batsmen!$W106,Raw_data_Batsmen_2021!$A$2:$L$150,AG$1,FALSE),0)</f>
        <v>2</v>
      </c>
      <c r="AH106" s="14">
        <f>_xlfn.IFNA(VLOOKUP(tbl_Batsmen!$W106,Raw_data_Batsmen_2021!$A$2:$L$150,AH$1,FALSE),0)</f>
        <v>0</v>
      </c>
      <c r="AI106" s="14">
        <v>2021</v>
      </c>
      <c r="AJ106" s="14">
        <f t="shared" si="2"/>
        <v>104</v>
      </c>
    </row>
    <row r="107" spans="1:36" x14ac:dyDescent="0.25">
      <c r="A107" s="17" t="s">
        <v>62</v>
      </c>
      <c r="B107" s="14">
        <v>16</v>
      </c>
      <c r="C107" s="14">
        <v>397</v>
      </c>
      <c r="D107" s="14">
        <v>283</v>
      </c>
      <c r="E107" s="14">
        <v>14</v>
      </c>
      <c r="F107" s="14">
        <v>28.36</v>
      </c>
      <c r="G107" s="14">
        <v>140.28</v>
      </c>
      <c r="H107" s="14">
        <v>74</v>
      </c>
      <c r="I107" s="14">
        <v>41</v>
      </c>
      <c r="J107" s="14">
        <v>11</v>
      </c>
      <c r="K107" s="14">
        <v>2</v>
      </c>
      <c r="L107" s="14">
        <v>0</v>
      </c>
      <c r="M107" s="14">
        <v>2021</v>
      </c>
      <c r="N107" s="14">
        <f>tbl_Batsmen[[#This Row],[Innings]]-tbl_Batsmen[[#This Row],[Outs]]</f>
        <v>2</v>
      </c>
      <c r="O107" s="15">
        <f t="shared" si="3"/>
        <v>104</v>
      </c>
      <c r="W107" s="16" t="s">
        <v>181</v>
      </c>
      <c r="X107" s="14">
        <f>_xlfn.IFNA(VLOOKUP(tbl_Batsmen!$W107,Raw_data_Batsmen_2021!$A$2:$L$150,X$1,FALSE),0)</f>
        <v>10</v>
      </c>
      <c r="Y107" s="14">
        <f>_xlfn.IFNA(VLOOKUP(tbl_Batsmen!$W107,Raw_data_Batsmen_2021!$A$2:$L$150,Y$1,FALSE),0)</f>
        <v>83</v>
      </c>
      <c r="Z107" s="14">
        <f>_xlfn.IFNA(VLOOKUP(tbl_Batsmen!$W107,Raw_data_Batsmen_2021!$A$2:$L$150,Z$1,FALSE),0)</f>
        <v>69</v>
      </c>
      <c r="AA107" s="14">
        <f>_xlfn.IFNA(VLOOKUP(tbl_Batsmen!$W107,Raw_data_Batsmen_2021!$A$2:$L$150,AA$1,FALSE),0)</f>
        <v>8</v>
      </c>
      <c r="AB107" s="14">
        <f>_xlfn.IFNA(VLOOKUP(tbl_Batsmen!$W107,Raw_data_Batsmen_2021!$A$2:$L$150,AB$1,FALSE),0)</f>
        <v>10.38</v>
      </c>
      <c r="AC107" s="14">
        <f>_xlfn.IFNA(VLOOKUP(tbl_Batsmen!$W107,Raw_data_Batsmen_2021!$A$2:$L$150,AC$1,FALSE),0)</f>
        <v>120.29</v>
      </c>
      <c r="AD107" s="14">
        <f>_xlfn.IFNA(VLOOKUP(tbl_Batsmen!$W107,Raw_data_Batsmen_2021!$A$2:$L$150,AD$1,FALSE),0)</f>
        <v>22</v>
      </c>
      <c r="AE107" s="14">
        <f>_xlfn.IFNA(VLOOKUP(tbl_Batsmen!$W107,Raw_data_Batsmen_2021!$A$2:$L$150,AE$1,FALSE),0)</f>
        <v>9</v>
      </c>
      <c r="AF107" s="14">
        <f>_xlfn.IFNA(VLOOKUP(tbl_Batsmen!$W107,Raw_data_Batsmen_2021!$A$2:$L$150,AF$1,FALSE),0)</f>
        <v>2</v>
      </c>
      <c r="AG107" s="14">
        <f>_xlfn.IFNA(VLOOKUP(tbl_Batsmen!$W107,Raw_data_Batsmen_2021!$A$2:$L$150,AG$1,FALSE),0)</f>
        <v>0</v>
      </c>
      <c r="AH107" s="14">
        <f>_xlfn.IFNA(VLOOKUP(tbl_Batsmen!$W107,Raw_data_Batsmen_2021!$A$2:$L$150,AH$1,FALSE),0)</f>
        <v>0</v>
      </c>
      <c r="AI107" s="14">
        <v>2021</v>
      </c>
      <c r="AJ107" s="14">
        <f t="shared" si="2"/>
        <v>105</v>
      </c>
    </row>
    <row r="108" spans="1:36" x14ac:dyDescent="0.25">
      <c r="A108" s="17" t="s">
        <v>181</v>
      </c>
      <c r="B108" s="14">
        <v>10</v>
      </c>
      <c r="C108" s="14">
        <v>83</v>
      </c>
      <c r="D108" s="14">
        <v>69</v>
      </c>
      <c r="E108" s="14">
        <v>8</v>
      </c>
      <c r="F108" s="14">
        <v>10.38</v>
      </c>
      <c r="G108" s="14">
        <v>120.29</v>
      </c>
      <c r="H108" s="14">
        <v>22</v>
      </c>
      <c r="I108" s="14">
        <v>9</v>
      </c>
      <c r="J108" s="14">
        <v>2</v>
      </c>
      <c r="K108" s="14">
        <v>0</v>
      </c>
      <c r="L108" s="14">
        <v>0</v>
      </c>
      <c r="M108" s="14">
        <v>2021</v>
      </c>
      <c r="N108" s="14">
        <f>tbl_Batsmen[[#This Row],[Innings]]-tbl_Batsmen[[#This Row],[Outs]]</f>
        <v>2</v>
      </c>
      <c r="O108" s="15">
        <f t="shared" si="3"/>
        <v>105</v>
      </c>
      <c r="W108" s="13" t="s">
        <v>116</v>
      </c>
      <c r="X108" s="14">
        <f>_xlfn.IFNA(VLOOKUP(tbl_Batsmen!$W108,Raw_data_Batsmen_2021!$A$2:$L$150,X$1,FALSE),0)</f>
        <v>1</v>
      </c>
      <c r="Y108" s="14">
        <f>_xlfn.IFNA(VLOOKUP(tbl_Batsmen!$W108,Raw_data_Batsmen_2021!$A$2:$L$150,Y$1,FALSE),0)</f>
        <v>1</v>
      </c>
      <c r="Z108" s="14">
        <f>_xlfn.IFNA(VLOOKUP(tbl_Batsmen!$W108,Raw_data_Batsmen_2021!$A$2:$L$150,Z$1,FALSE),0)</f>
        <v>4</v>
      </c>
      <c r="AA108" s="14">
        <f>_xlfn.IFNA(VLOOKUP(tbl_Batsmen!$W108,Raw_data_Batsmen_2021!$A$2:$L$150,AA$1,FALSE),0)</f>
        <v>1</v>
      </c>
      <c r="AB108" s="14">
        <f>_xlfn.IFNA(VLOOKUP(tbl_Batsmen!$W108,Raw_data_Batsmen_2021!$A$2:$L$150,AB$1,FALSE),0)</f>
        <v>1</v>
      </c>
      <c r="AC108" s="14">
        <f>_xlfn.IFNA(VLOOKUP(tbl_Batsmen!$W108,Raw_data_Batsmen_2021!$A$2:$L$150,AC$1,FALSE),0)</f>
        <v>25</v>
      </c>
      <c r="AD108" s="14">
        <f>_xlfn.IFNA(VLOOKUP(tbl_Batsmen!$W108,Raw_data_Batsmen_2021!$A$2:$L$150,AD$1,FALSE),0)</f>
        <v>1</v>
      </c>
      <c r="AE108" s="14">
        <f>_xlfn.IFNA(VLOOKUP(tbl_Batsmen!$W108,Raw_data_Batsmen_2021!$A$2:$L$150,AE$1,FALSE),0)</f>
        <v>0</v>
      </c>
      <c r="AF108" s="14">
        <f>_xlfn.IFNA(VLOOKUP(tbl_Batsmen!$W108,Raw_data_Batsmen_2021!$A$2:$L$150,AF$1,FALSE),0)</f>
        <v>0</v>
      </c>
      <c r="AG108" s="14">
        <f>_xlfn.IFNA(VLOOKUP(tbl_Batsmen!$W108,Raw_data_Batsmen_2021!$A$2:$L$150,AG$1,FALSE),0)</f>
        <v>0</v>
      </c>
      <c r="AH108" s="14">
        <f>_xlfn.IFNA(VLOOKUP(tbl_Batsmen!$W108,Raw_data_Batsmen_2021!$A$2:$L$150,AH$1,FALSE),0)</f>
        <v>0</v>
      </c>
      <c r="AI108" s="14">
        <v>2021</v>
      </c>
      <c r="AJ108" s="14">
        <f t="shared" si="2"/>
        <v>106</v>
      </c>
    </row>
    <row r="109" spans="1:36" x14ac:dyDescent="0.25">
      <c r="A109" s="17" t="s">
        <v>116</v>
      </c>
      <c r="B109" s="14">
        <v>1</v>
      </c>
      <c r="C109" s="14">
        <v>1</v>
      </c>
      <c r="D109" s="14">
        <v>4</v>
      </c>
      <c r="E109" s="14">
        <v>1</v>
      </c>
      <c r="F109" s="14">
        <v>1</v>
      </c>
      <c r="G109" s="14">
        <v>25</v>
      </c>
      <c r="H109" s="14">
        <v>1</v>
      </c>
      <c r="I109" s="14">
        <v>0</v>
      </c>
      <c r="J109" s="14">
        <v>0</v>
      </c>
      <c r="K109" s="14">
        <v>0</v>
      </c>
      <c r="L109" s="14">
        <v>0</v>
      </c>
      <c r="M109" s="14">
        <v>2021</v>
      </c>
      <c r="N109" s="14">
        <f>tbl_Batsmen[[#This Row],[Innings]]-tbl_Batsmen[[#This Row],[Outs]]</f>
        <v>0</v>
      </c>
      <c r="O109" s="15">
        <f t="shared" si="3"/>
        <v>106</v>
      </c>
      <c r="W109" s="16" t="s">
        <v>92</v>
      </c>
      <c r="X109" s="14">
        <f>_xlfn.IFNA(VLOOKUP(tbl_Batsmen!$W109,Raw_data_Batsmen_2021!$A$2:$L$150,X$1,FALSE),0)</f>
        <v>4</v>
      </c>
      <c r="Y109" s="14">
        <f>_xlfn.IFNA(VLOOKUP(tbl_Batsmen!$W109,Raw_data_Batsmen_2021!$A$2:$L$150,Y$1,FALSE),0)</f>
        <v>14</v>
      </c>
      <c r="Z109" s="14">
        <f>_xlfn.IFNA(VLOOKUP(tbl_Batsmen!$W109,Raw_data_Batsmen_2021!$A$2:$L$150,Z$1,FALSE),0)</f>
        <v>15</v>
      </c>
      <c r="AA109" s="14">
        <f>_xlfn.IFNA(VLOOKUP(tbl_Batsmen!$W109,Raw_data_Batsmen_2021!$A$2:$L$150,AA$1,FALSE),0)</f>
        <v>5</v>
      </c>
      <c r="AB109" s="14">
        <f>_xlfn.IFNA(VLOOKUP(tbl_Batsmen!$W109,Raw_data_Batsmen_2021!$A$2:$L$150,AB$1,FALSE),0)</f>
        <v>2.8</v>
      </c>
      <c r="AC109" s="14">
        <f>_xlfn.IFNA(VLOOKUP(tbl_Batsmen!$W109,Raw_data_Batsmen_2021!$A$2:$L$150,AC$1,FALSE),0)</f>
        <v>93.33</v>
      </c>
      <c r="AD109" s="14">
        <f>_xlfn.IFNA(VLOOKUP(tbl_Batsmen!$W109,Raw_data_Batsmen_2021!$A$2:$L$150,AD$1,FALSE),0)</f>
        <v>8</v>
      </c>
      <c r="AE109" s="14">
        <f>_xlfn.IFNA(VLOOKUP(tbl_Batsmen!$W109,Raw_data_Batsmen_2021!$A$2:$L$150,AE$1,FALSE),0)</f>
        <v>1</v>
      </c>
      <c r="AF109" s="14">
        <f>_xlfn.IFNA(VLOOKUP(tbl_Batsmen!$W109,Raw_data_Batsmen_2021!$A$2:$L$150,AF$1,FALSE),0)</f>
        <v>0</v>
      </c>
      <c r="AG109" s="14">
        <f>_xlfn.IFNA(VLOOKUP(tbl_Batsmen!$W109,Raw_data_Batsmen_2021!$A$2:$L$150,AG$1,FALSE),0)</f>
        <v>0</v>
      </c>
      <c r="AH109" s="14">
        <f>_xlfn.IFNA(VLOOKUP(tbl_Batsmen!$W109,Raw_data_Batsmen_2021!$A$2:$L$150,AH$1,FALSE),0)</f>
        <v>0</v>
      </c>
      <c r="AI109" s="14">
        <v>2021</v>
      </c>
      <c r="AJ109" s="14">
        <f t="shared" si="2"/>
        <v>107</v>
      </c>
    </row>
    <row r="110" spans="1:36" x14ac:dyDescent="0.25">
      <c r="A110" s="17" t="s">
        <v>92</v>
      </c>
      <c r="B110" s="14">
        <v>4</v>
      </c>
      <c r="C110" s="14">
        <v>14</v>
      </c>
      <c r="D110" s="14">
        <v>15</v>
      </c>
      <c r="E110" s="14">
        <v>5</v>
      </c>
      <c r="F110" s="14">
        <v>2.8</v>
      </c>
      <c r="G110" s="14">
        <v>93.33</v>
      </c>
      <c r="H110" s="14">
        <v>8</v>
      </c>
      <c r="I110" s="14">
        <v>1</v>
      </c>
      <c r="J110" s="14">
        <v>0</v>
      </c>
      <c r="K110" s="14">
        <v>0</v>
      </c>
      <c r="L110" s="14">
        <v>0</v>
      </c>
      <c r="M110" s="14">
        <v>2021</v>
      </c>
      <c r="N110" s="14">
        <f>tbl_Batsmen[[#This Row],[Innings]]-tbl_Batsmen[[#This Row],[Outs]]</f>
        <v>-1</v>
      </c>
      <c r="O110" s="15">
        <f t="shared" si="3"/>
        <v>107</v>
      </c>
      <c r="W110" s="13" t="s">
        <v>18</v>
      </c>
      <c r="X110" s="14">
        <f>_xlfn.IFNA(VLOOKUP(tbl_Batsmen!$W110,Raw_data_Batsmen_2021!$A$2:$L$150,X$1,FALSE),0)</f>
        <v>16</v>
      </c>
      <c r="Y110" s="14">
        <f>_xlfn.IFNA(VLOOKUP(tbl_Batsmen!$W110,Raw_data_Batsmen_2021!$A$2:$L$150,Y$1,FALSE),0)</f>
        <v>635</v>
      </c>
      <c r="Z110" s="14">
        <f>_xlfn.IFNA(VLOOKUP(tbl_Batsmen!$W110,Raw_data_Batsmen_2021!$A$2:$L$150,Z$1,FALSE),0)</f>
        <v>466</v>
      </c>
      <c r="AA110" s="14">
        <f>_xlfn.IFNA(VLOOKUP(tbl_Batsmen!$W110,Raw_data_Batsmen_2021!$A$2:$L$150,AA$1,FALSE),0)</f>
        <v>14</v>
      </c>
      <c r="AB110" s="14">
        <f>_xlfn.IFNA(VLOOKUP(tbl_Batsmen!$W110,Raw_data_Batsmen_2021!$A$2:$L$150,AB$1,FALSE),0)</f>
        <v>45.36</v>
      </c>
      <c r="AC110" s="14">
        <f>_xlfn.IFNA(VLOOKUP(tbl_Batsmen!$W110,Raw_data_Batsmen_2021!$A$2:$L$150,AC$1,FALSE),0)</f>
        <v>136.27000000000001</v>
      </c>
      <c r="AD110" s="14">
        <f>_xlfn.IFNA(VLOOKUP(tbl_Batsmen!$W110,Raw_data_Batsmen_2021!$A$2:$L$150,AD$1,FALSE),0)</f>
        <v>101</v>
      </c>
      <c r="AE110" s="14">
        <f>_xlfn.IFNA(VLOOKUP(tbl_Batsmen!$W110,Raw_data_Batsmen_2021!$A$2:$L$150,AE$1,FALSE),0)</f>
        <v>64</v>
      </c>
      <c r="AF110" s="14">
        <f>_xlfn.IFNA(VLOOKUP(tbl_Batsmen!$W110,Raw_data_Batsmen_2021!$A$2:$L$150,AF$1,FALSE),0)</f>
        <v>23</v>
      </c>
      <c r="AG110" s="14">
        <f>_xlfn.IFNA(VLOOKUP(tbl_Batsmen!$W110,Raw_data_Batsmen_2021!$A$2:$L$150,AG$1,FALSE),0)</f>
        <v>4</v>
      </c>
      <c r="AH110" s="14">
        <f>_xlfn.IFNA(VLOOKUP(tbl_Batsmen!$W110,Raw_data_Batsmen_2021!$A$2:$L$150,AH$1,FALSE),0)</f>
        <v>1</v>
      </c>
      <c r="AI110" s="14">
        <v>2021</v>
      </c>
      <c r="AJ110" s="14">
        <f t="shared" si="2"/>
        <v>108</v>
      </c>
    </row>
    <row r="111" spans="1:36" x14ac:dyDescent="0.25">
      <c r="A111" s="17" t="s">
        <v>18</v>
      </c>
      <c r="B111" s="14">
        <v>16</v>
      </c>
      <c r="C111" s="14">
        <v>635</v>
      </c>
      <c r="D111" s="14">
        <v>466</v>
      </c>
      <c r="E111" s="14">
        <v>14</v>
      </c>
      <c r="F111" s="14">
        <v>45.36</v>
      </c>
      <c r="G111" s="14">
        <v>136.27000000000001</v>
      </c>
      <c r="H111" s="14">
        <v>101</v>
      </c>
      <c r="I111" s="14">
        <v>64</v>
      </c>
      <c r="J111" s="14">
        <v>23</v>
      </c>
      <c r="K111" s="14">
        <v>4</v>
      </c>
      <c r="L111" s="14">
        <v>1</v>
      </c>
      <c r="M111" s="14">
        <v>2021</v>
      </c>
      <c r="N111" s="14">
        <f>tbl_Batsmen[[#This Row],[Innings]]-tbl_Batsmen[[#This Row],[Outs]]</f>
        <v>2</v>
      </c>
      <c r="O111" s="15">
        <f t="shared" si="3"/>
        <v>108</v>
      </c>
      <c r="W111" s="16" t="s">
        <v>93</v>
      </c>
      <c r="X111" s="14">
        <f>_xlfn.IFNA(VLOOKUP(tbl_Batsmen!$W111,Raw_data_Batsmen_2021!$A$2:$L$150,X$1,FALSE),0)</f>
        <v>13</v>
      </c>
      <c r="Y111" s="14">
        <f>_xlfn.IFNA(VLOOKUP(tbl_Batsmen!$W111,Raw_data_Batsmen_2021!$A$2:$L$150,Y$1,FALSE),0)</f>
        <v>381</v>
      </c>
      <c r="Z111" s="14">
        <f>_xlfn.IFNA(VLOOKUP(tbl_Batsmen!$W111,Raw_data_Batsmen_2021!$A$2:$L$150,Z$1,FALSE),0)</f>
        <v>299</v>
      </c>
      <c r="AA111" s="14">
        <f>_xlfn.IFNA(VLOOKUP(tbl_Batsmen!$W111,Raw_data_Batsmen_2021!$A$2:$L$150,AA$1,FALSE),0)</f>
        <v>13</v>
      </c>
      <c r="AB111" s="14">
        <f>_xlfn.IFNA(VLOOKUP(tbl_Batsmen!$W111,Raw_data_Batsmen_2021!$A$2:$L$150,AB$1,FALSE),0)</f>
        <v>29.31</v>
      </c>
      <c r="AC111" s="14">
        <f>_xlfn.IFNA(VLOOKUP(tbl_Batsmen!$W111,Raw_data_Batsmen_2021!$A$2:$L$150,AC$1,FALSE),0)</f>
        <v>127.42</v>
      </c>
      <c r="AD111" s="14">
        <f>_xlfn.IFNA(VLOOKUP(tbl_Batsmen!$W111,Raw_data_Batsmen_2021!$A$2:$L$150,AD$1,FALSE),0)</f>
        <v>63</v>
      </c>
      <c r="AE111" s="14">
        <f>_xlfn.IFNA(VLOOKUP(tbl_Batsmen!$W111,Raw_data_Batsmen_2021!$A$2:$L$150,AE$1,FALSE),0)</f>
        <v>33</v>
      </c>
      <c r="AF111" s="14">
        <f>_xlfn.IFNA(VLOOKUP(tbl_Batsmen!$W111,Raw_data_Batsmen_2021!$A$2:$L$150,AF$1,FALSE),0)</f>
        <v>14</v>
      </c>
      <c r="AG111" s="14">
        <f>_xlfn.IFNA(VLOOKUP(tbl_Batsmen!$W111,Raw_data_Batsmen_2021!$A$2:$L$150,AG$1,FALSE),0)</f>
        <v>1</v>
      </c>
      <c r="AH111" s="14">
        <f>_xlfn.IFNA(VLOOKUP(tbl_Batsmen!$W111,Raw_data_Batsmen_2021!$A$2:$L$150,AH$1,FALSE),0)</f>
        <v>0</v>
      </c>
      <c r="AI111" s="14">
        <v>2021</v>
      </c>
      <c r="AJ111" s="14">
        <f t="shared" si="2"/>
        <v>109</v>
      </c>
    </row>
    <row r="112" spans="1:36" x14ac:dyDescent="0.25">
      <c r="A112" s="17" t="s">
        <v>93</v>
      </c>
      <c r="B112" s="14">
        <v>13</v>
      </c>
      <c r="C112" s="14">
        <v>381</v>
      </c>
      <c r="D112" s="14">
        <v>299</v>
      </c>
      <c r="E112" s="14">
        <v>13</v>
      </c>
      <c r="F112" s="14">
        <v>29.31</v>
      </c>
      <c r="G112" s="14">
        <v>127.42</v>
      </c>
      <c r="H112" s="14">
        <v>63</v>
      </c>
      <c r="I112" s="14">
        <v>33</v>
      </c>
      <c r="J112" s="14">
        <v>14</v>
      </c>
      <c r="K112" s="14">
        <v>1</v>
      </c>
      <c r="L112" s="14">
        <v>0</v>
      </c>
      <c r="M112" s="14">
        <v>2021</v>
      </c>
      <c r="N112" s="14">
        <f>tbl_Batsmen[[#This Row],[Innings]]-tbl_Batsmen[[#This Row],[Outs]]</f>
        <v>0</v>
      </c>
      <c r="O112" s="15">
        <f t="shared" si="3"/>
        <v>109</v>
      </c>
      <c r="W112" s="13" t="s">
        <v>158</v>
      </c>
      <c r="X112" s="14">
        <f>_xlfn.IFNA(VLOOKUP(tbl_Batsmen!$W112,Raw_data_Batsmen_2021!$A$2:$L$150,X$1,FALSE),0)</f>
        <v>4</v>
      </c>
      <c r="Y112" s="14">
        <f>_xlfn.IFNA(VLOOKUP(tbl_Batsmen!$W112,Raw_data_Batsmen_2021!$A$2:$L$150,Y$1,FALSE),0)</f>
        <v>71</v>
      </c>
      <c r="Z112" s="14">
        <f>_xlfn.IFNA(VLOOKUP(tbl_Batsmen!$W112,Raw_data_Batsmen_2021!$A$2:$L$150,Z$1,FALSE),0)</f>
        <v>62</v>
      </c>
      <c r="AA112" s="14">
        <f>_xlfn.IFNA(VLOOKUP(tbl_Batsmen!$W112,Raw_data_Batsmen_2021!$A$2:$L$150,AA$1,FALSE),0)</f>
        <v>4</v>
      </c>
      <c r="AB112" s="14">
        <f>_xlfn.IFNA(VLOOKUP(tbl_Batsmen!$W112,Raw_data_Batsmen_2021!$A$2:$L$150,AB$1,FALSE),0)</f>
        <v>17.75</v>
      </c>
      <c r="AC112" s="14">
        <f>_xlfn.IFNA(VLOOKUP(tbl_Batsmen!$W112,Raw_data_Batsmen_2021!$A$2:$L$150,AC$1,FALSE),0)</f>
        <v>114.52</v>
      </c>
      <c r="AD112" s="14">
        <f>_xlfn.IFNA(VLOOKUP(tbl_Batsmen!$W112,Raw_data_Batsmen_2021!$A$2:$L$150,AD$1,FALSE),0)</f>
        <v>31</v>
      </c>
      <c r="AE112" s="14">
        <f>_xlfn.IFNA(VLOOKUP(tbl_Batsmen!$W112,Raw_data_Batsmen_2021!$A$2:$L$150,AE$1,FALSE),0)</f>
        <v>3</v>
      </c>
      <c r="AF112" s="14">
        <f>_xlfn.IFNA(VLOOKUP(tbl_Batsmen!$W112,Raw_data_Batsmen_2021!$A$2:$L$150,AF$1,FALSE),0)</f>
        <v>3</v>
      </c>
      <c r="AG112" s="14">
        <f>_xlfn.IFNA(VLOOKUP(tbl_Batsmen!$W112,Raw_data_Batsmen_2021!$A$2:$L$150,AG$1,FALSE),0)</f>
        <v>0</v>
      </c>
      <c r="AH112" s="14">
        <f>_xlfn.IFNA(VLOOKUP(tbl_Batsmen!$W112,Raw_data_Batsmen_2021!$A$2:$L$150,AH$1,FALSE),0)</f>
        <v>0</v>
      </c>
      <c r="AI112" s="14">
        <v>2021</v>
      </c>
      <c r="AJ112" s="14">
        <f t="shared" si="2"/>
        <v>110</v>
      </c>
    </row>
    <row r="113" spans="1:36" x14ac:dyDescent="0.25">
      <c r="A113" s="17" t="s">
        <v>158</v>
      </c>
      <c r="B113" s="14">
        <v>4</v>
      </c>
      <c r="C113" s="14">
        <v>71</v>
      </c>
      <c r="D113" s="14">
        <v>62</v>
      </c>
      <c r="E113" s="14">
        <v>4</v>
      </c>
      <c r="F113" s="14">
        <v>17.75</v>
      </c>
      <c r="G113" s="14">
        <v>114.52</v>
      </c>
      <c r="H113" s="14">
        <v>31</v>
      </c>
      <c r="I113" s="14">
        <v>3</v>
      </c>
      <c r="J113" s="14">
        <v>3</v>
      </c>
      <c r="K113" s="14">
        <v>0</v>
      </c>
      <c r="L113" s="14">
        <v>0</v>
      </c>
      <c r="M113" s="14">
        <v>2021</v>
      </c>
      <c r="N113" s="14">
        <f>tbl_Batsmen[[#This Row],[Innings]]-tbl_Batsmen[[#This Row],[Outs]]</f>
        <v>0</v>
      </c>
      <c r="O113" s="15">
        <f t="shared" si="3"/>
        <v>110</v>
      </c>
      <c r="W113" s="16" t="s">
        <v>37</v>
      </c>
      <c r="X113" s="14">
        <f>_xlfn.IFNA(VLOOKUP(tbl_Batsmen!$W113,Raw_data_Batsmen_2021!$A$2:$L$150,X$1,FALSE),0)</f>
        <v>16</v>
      </c>
      <c r="Y113" s="14">
        <f>_xlfn.IFNA(VLOOKUP(tbl_Batsmen!$W113,Raw_data_Batsmen_2021!$A$2:$L$150,Y$1,FALSE),0)</f>
        <v>419</v>
      </c>
      <c r="Z113" s="14">
        <f>_xlfn.IFNA(VLOOKUP(tbl_Batsmen!$W113,Raw_data_Batsmen_2021!$A$2:$L$150,Z$1,FALSE),0)</f>
        <v>326</v>
      </c>
      <c r="AA113" s="14">
        <f>_xlfn.IFNA(VLOOKUP(tbl_Batsmen!$W113,Raw_data_Batsmen_2021!$A$2:$L$150,AA$1,FALSE),0)</f>
        <v>12</v>
      </c>
      <c r="AB113" s="14">
        <f>_xlfn.IFNA(VLOOKUP(tbl_Batsmen!$W113,Raw_data_Batsmen_2021!$A$2:$L$150,AB$1,FALSE),0)</f>
        <v>34.92</v>
      </c>
      <c r="AC113" s="14">
        <f>_xlfn.IFNA(VLOOKUP(tbl_Batsmen!$W113,Raw_data_Batsmen_2021!$A$2:$L$150,AC$1,FALSE),0)</f>
        <v>128.53</v>
      </c>
      <c r="AD113" s="14">
        <f>_xlfn.IFNA(VLOOKUP(tbl_Batsmen!$W113,Raw_data_Batsmen_2021!$A$2:$L$150,AD$1,FALSE),0)</f>
        <v>58</v>
      </c>
      <c r="AE113" s="14">
        <f>_xlfn.IFNA(VLOOKUP(tbl_Batsmen!$W113,Raw_data_Batsmen_2021!$A$2:$L$150,AE$1,FALSE),0)</f>
        <v>42</v>
      </c>
      <c r="AF113" s="14">
        <f>_xlfn.IFNA(VLOOKUP(tbl_Batsmen!$W113,Raw_data_Batsmen_2021!$A$2:$L$150,AF$1,FALSE),0)</f>
        <v>10</v>
      </c>
      <c r="AG113" s="14">
        <f>_xlfn.IFNA(VLOOKUP(tbl_Batsmen!$W113,Raw_data_Batsmen_2021!$A$2:$L$150,AG$1,FALSE),0)</f>
        <v>3</v>
      </c>
      <c r="AH113" s="14">
        <f>_xlfn.IFNA(VLOOKUP(tbl_Batsmen!$W113,Raw_data_Batsmen_2021!$A$2:$L$150,AH$1,FALSE),0)</f>
        <v>0</v>
      </c>
      <c r="AI113" s="14">
        <v>2021</v>
      </c>
      <c r="AJ113" s="14">
        <f t="shared" si="2"/>
        <v>111</v>
      </c>
    </row>
    <row r="114" spans="1:36" x14ac:dyDescent="0.25">
      <c r="A114" s="17" t="s">
        <v>37</v>
      </c>
      <c r="B114" s="14">
        <v>16</v>
      </c>
      <c r="C114" s="14">
        <v>419</v>
      </c>
      <c r="D114" s="14">
        <v>326</v>
      </c>
      <c r="E114" s="14">
        <v>12</v>
      </c>
      <c r="F114" s="14">
        <v>34.92</v>
      </c>
      <c r="G114" s="14">
        <v>128.53</v>
      </c>
      <c r="H114" s="14">
        <v>58</v>
      </c>
      <c r="I114" s="14">
        <v>42</v>
      </c>
      <c r="J114" s="14">
        <v>10</v>
      </c>
      <c r="K114" s="14">
        <v>3</v>
      </c>
      <c r="L114" s="14">
        <v>0</v>
      </c>
      <c r="M114" s="14">
        <v>2021</v>
      </c>
      <c r="N114" s="14">
        <f>tbl_Batsmen[[#This Row],[Innings]]-tbl_Batsmen[[#This Row],[Outs]]</f>
        <v>4</v>
      </c>
      <c r="O114" s="15">
        <f t="shared" si="3"/>
        <v>111</v>
      </c>
      <c r="W114" s="13" t="s">
        <v>38</v>
      </c>
      <c r="X114" s="14">
        <f>_xlfn.IFNA(VLOOKUP(tbl_Batsmen!$W114,Raw_data_Batsmen_2021!$A$2:$L$150,X$1,FALSE),0)</f>
        <v>2</v>
      </c>
      <c r="Y114" s="14">
        <f>_xlfn.IFNA(VLOOKUP(tbl_Batsmen!$W114,Raw_data_Batsmen_2021!$A$2:$L$150,Y$1,FALSE),0)</f>
        <v>25</v>
      </c>
      <c r="Z114" s="14">
        <f>_xlfn.IFNA(VLOOKUP(tbl_Batsmen!$W114,Raw_data_Batsmen_2021!$A$2:$L$150,Z$1,FALSE),0)</f>
        <v>27</v>
      </c>
      <c r="AA114" s="14">
        <f>_xlfn.IFNA(VLOOKUP(tbl_Batsmen!$W114,Raw_data_Batsmen_2021!$A$2:$L$150,AA$1,FALSE),0)</f>
        <v>1</v>
      </c>
      <c r="AB114" s="14">
        <f>_xlfn.IFNA(VLOOKUP(tbl_Batsmen!$W114,Raw_data_Batsmen_2021!$A$2:$L$150,AB$1,FALSE),0)</f>
        <v>25</v>
      </c>
      <c r="AC114" s="14">
        <f>_xlfn.IFNA(VLOOKUP(tbl_Batsmen!$W114,Raw_data_Batsmen_2021!$A$2:$L$150,AC$1,FALSE),0)</f>
        <v>92.59</v>
      </c>
      <c r="AD114" s="14">
        <f>_xlfn.IFNA(VLOOKUP(tbl_Batsmen!$W114,Raw_data_Batsmen_2021!$A$2:$L$150,AD$1,FALSE),0)</f>
        <v>18</v>
      </c>
      <c r="AE114" s="14">
        <f>_xlfn.IFNA(VLOOKUP(tbl_Batsmen!$W114,Raw_data_Batsmen_2021!$A$2:$L$150,AE$1,FALSE),0)</f>
        <v>3</v>
      </c>
      <c r="AF114" s="14">
        <f>_xlfn.IFNA(VLOOKUP(tbl_Batsmen!$W114,Raw_data_Batsmen_2021!$A$2:$L$150,AF$1,FALSE),0)</f>
        <v>0</v>
      </c>
      <c r="AG114" s="14">
        <f>_xlfn.IFNA(VLOOKUP(tbl_Batsmen!$W114,Raw_data_Batsmen_2021!$A$2:$L$150,AG$1,FALSE),0)</f>
        <v>0</v>
      </c>
      <c r="AH114" s="14">
        <f>_xlfn.IFNA(VLOOKUP(tbl_Batsmen!$W114,Raw_data_Batsmen_2021!$A$2:$L$150,AH$1,FALSE),0)</f>
        <v>0</v>
      </c>
      <c r="AI114" s="14">
        <v>2021</v>
      </c>
      <c r="AJ114" s="14">
        <f t="shared" si="2"/>
        <v>112</v>
      </c>
    </row>
    <row r="115" spans="1:36" x14ac:dyDescent="0.25">
      <c r="A115" s="17" t="s">
        <v>38</v>
      </c>
      <c r="B115" s="14">
        <v>2</v>
      </c>
      <c r="C115" s="14">
        <v>25</v>
      </c>
      <c r="D115" s="14">
        <v>27</v>
      </c>
      <c r="E115" s="14">
        <v>1</v>
      </c>
      <c r="F115" s="14">
        <v>25</v>
      </c>
      <c r="G115" s="14">
        <v>92.59</v>
      </c>
      <c r="H115" s="14">
        <v>18</v>
      </c>
      <c r="I115" s="14">
        <v>3</v>
      </c>
      <c r="J115" s="14">
        <v>0</v>
      </c>
      <c r="K115" s="14">
        <v>0</v>
      </c>
      <c r="L115" s="14">
        <v>0</v>
      </c>
      <c r="M115" s="14">
        <v>2021</v>
      </c>
      <c r="N115" s="14">
        <f>tbl_Batsmen[[#This Row],[Innings]]-tbl_Batsmen[[#This Row],[Outs]]</f>
        <v>1</v>
      </c>
      <c r="O115" s="15">
        <f t="shared" si="3"/>
        <v>112</v>
      </c>
      <c r="W115" s="16" t="s">
        <v>19</v>
      </c>
      <c r="X115" s="14">
        <f>_xlfn.IFNA(VLOOKUP(tbl_Batsmen!$W115,Raw_data_Batsmen_2021!$A$2:$L$150,X$1,FALSE),0)</f>
        <v>4</v>
      </c>
      <c r="Y115" s="14">
        <f>_xlfn.IFNA(VLOOKUP(tbl_Batsmen!$W115,Raw_data_Batsmen_2021!$A$2:$L$150,Y$1,FALSE),0)</f>
        <v>115</v>
      </c>
      <c r="Z115" s="14">
        <f>_xlfn.IFNA(VLOOKUP(tbl_Batsmen!$W115,Raw_data_Batsmen_2021!$A$2:$L$150,Z$1,FALSE),0)</f>
        <v>84</v>
      </c>
      <c r="AA115" s="14">
        <f>_xlfn.IFNA(VLOOKUP(tbl_Batsmen!$W115,Raw_data_Batsmen_2021!$A$2:$L$150,AA$1,FALSE),0)</f>
        <v>4</v>
      </c>
      <c r="AB115" s="14">
        <f>_xlfn.IFNA(VLOOKUP(tbl_Batsmen!$W115,Raw_data_Batsmen_2021!$A$2:$L$150,AB$1,FALSE),0)</f>
        <v>28.75</v>
      </c>
      <c r="AC115" s="14">
        <f>_xlfn.IFNA(VLOOKUP(tbl_Batsmen!$W115,Raw_data_Batsmen_2021!$A$2:$L$150,AC$1,FALSE),0)</f>
        <v>136.9</v>
      </c>
      <c r="AD115" s="14">
        <f>_xlfn.IFNA(VLOOKUP(tbl_Batsmen!$W115,Raw_data_Batsmen_2021!$A$2:$L$150,AD$1,FALSE),0)</f>
        <v>63</v>
      </c>
      <c r="AE115" s="14">
        <f>_xlfn.IFNA(VLOOKUP(tbl_Batsmen!$W115,Raw_data_Batsmen_2021!$A$2:$L$150,AE$1,FALSE),0)</f>
        <v>8</v>
      </c>
      <c r="AF115" s="14">
        <f>_xlfn.IFNA(VLOOKUP(tbl_Batsmen!$W115,Raw_data_Batsmen_2021!$A$2:$L$150,AF$1,FALSE),0)</f>
        <v>5</v>
      </c>
      <c r="AG115" s="14">
        <f>_xlfn.IFNA(VLOOKUP(tbl_Batsmen!$W115,Raw_data_Batsmen_2021!$A$2:$L$150,AG$1,FALSE),0)</f>
        <v>1</v>
      </c>
      <c r="AH115" s="14">
        <f>_xlfn.IFNA(VLOOKUP(tbl_Batsmen!$W115,Raw_data_Batsmen_2021!$A$2:$L$150,AH$1,FALSE),0)</f>
        <v>0</v>
      </c>
      <c r="AI115" s="14">
        <v>2021</v>
      </c>
      <c r="AJ115" s="14">
        <f t="shared" si="2"/>
        <v>113</v>
      </c>
    </row>
    <row r="116" spans="1:36" x14ac:dyDescent="0.25">
      <c r="A116" s="17" t="s">
        <v>19</v>
      </c>
      <c r="B116" s="14">
        <v>4</v>
      </c>
      <c r="C116" s="14">
        <v>115</v>
      </c>
      <c r="D116" s="14">
        <v>84</v>
      </c>
      <c r="E116" s="14">
        <v>4</v>
      </c>
      <c r="F116" s="14">
        <v>28.75</v>
      </c>
      <c r="G116" s="14">
        <v>136.9</v>
      </c>
      <c r="H116" s="14">
        <v>63</v>
      </c>
      <c r="I116" s="14">
        <v>8</v>
      </c>
      <c r="J116" s="14">
        <v>5</v>
      </c>
      <c r="K116" s="14">
        <v>1</v>
      </c>
      <c r="L116" s="14">
        <v>0</v>
      </c>
      <c r="M116" s="14">
        <v>2021</v>
      </c>
      <c r="N116" s="14">
        <f>tbl_Batsmen[[#This Row],[Innings]]-tbl_Batsmen[[#This Row],[Outs]]</f>
        <v>0</v>
      </c>
      <c r="O116" s="15">
        <f t="shared" si="3"/>
        <v>113</v>
      </c>
      <c r="W116" s="13" t="s">
        <v>39</v>
      </c>
      <c r="X116" s="14">
        <f>_xlfn.IFNA(VLOOKUP(tbl_Batsmen!$W116,Raw_data_Batsmen_2021!$A$2:$L$150,X$1,FALSE),0)</f>
        <v>16</v>
      </c>
      <c r="Y116" s="14">
        <f>_xlfn.IFNA(VLOOKUP(tbl_Batsmen!$W116,Raw_data_Batsmen_2021!$A$2:$L$150,Y$1,FALSE),0)</f>
        <v>587</v>
      </c>
      <c r="Z116" s="14">
        <f>_xlfn.IFNA(VLOOKUP(tbl_Batsmen!$W116,Raw_data_Batsmen_2021!$A$2:$L$150,Z$1,FALSE),0)</f>
        <v>471</v>
      </c>
      <c r="AA116" s="14">
        <f>_xlfn.IFNA(VLOOKUP(tbl_Batsmen!$W116,Raw_data_Batsmen_2021!$A$2:$L$150,AA$1,FALSE),0)</f>
        <v>15</v>
      </c>
      <c r="AB116" s="14">
        <f>_xlfn.IFNA(VLOOKUP(tbl_Batsmen!$W116,Raw_data_Batsmen_2021!$A$2:$L$150,AB$1,FALSE),0)</f>
        <v>39.130000000000003</v>
      </c>
      <c r="AC116" s="14">
        <f>_xlfn.IFNA(VLOOKUP(tbl_Batsmen!$W116,Raw_data_Batsmen_2021!$A$2:$L$150,AC$1,FALSE),0)</f>
        <v>124.63</v>
      </c>
      <c r="AD116" s="14">
        <f>_xlfn.IFNA(VLOOKUP(tbl_Batsmen!$W116,Raw_data_Batsmen_2021!$A$2:$L$150,AD$1,FALSE),0)</f>
        <v>92</v>
      </c>
      <c r="AE116" s="14">
        <f>_xlfn.IFNA(VLOOKUP(tbl_Batsmen!$W116,Raw_data_Batsmen_2021!$A$2:$L$150,AE$1,FALSE),0)</f>
        <v>63</v>
      </c>
      <c r="AF116" s="14">
        <f>_xlfn.IFNA(VLOOKUP(tbl_Batsmen!$W116,Raw_data_Batsmen_2021!$A$2:$L$150,AF$1,FALSE),0)</f>
        <v>16</v>
      </c>
      <c r="AG116" s="14">
        <f>_xlfn.IFNA(VLOOKUP(tbl_Batsmen!$W116,Raw_data_Batsmen_2021!$A$2:$L$150,AG$1,FALSE),0)</f>
        <v>3</v>
      </c>
      <c r="AH116" s="14">
        <f>_xlfn.IFNA(VLOOKUP(tbl_Batsmen!$W116,Raw_data_Batsmen_2021!$A$2:$L$150,AH$1,FALSE),0)</f>
        <v>0</v>
      </c>
      <c r="AI116" s="14">
        <v>2021</v>
      </c>
      <c r="AJ116" s="14">
        <f t="shared" si="2"/>
        <v>114</v>
      </c>
    </row>
    <row r="117" spans="1:36" x14ac:dyDescent="0.25">
      <c r="A117" s="17" t="s">
        <v>39</v>
      </c>
      <c r="B117" s="14">
        <v>16</v>
      </c>
      <c r="C117" s="14">
        <v>587</v>
      </c>
      <c r="D117" s="14">
        <v>471</v>
      </c>
      <c r="E117" s="14">
        <v>15</v>
      </c>
      <c r="F117" s="14">
        <v>39.130000000000003</v>
      </c>
      <c r="G117" s="14">
        <v>124.63</v>
      </c>
      <c r="H117" s="14">
        <v>92</v>
      </c>
      <c r="I117" s="14">
        <v>63</v>
      </c>
      <c r="J117" s="14">
        <v>16</v>
      </c>
      <c r="K117" s="14">
        <v>3</v>
      </c>
      <c r="L117" s="14">
        <v>0</v>
      </c>
      <c r="M117" s="14">
        <v>2021</v>
      </c>
      <c r="N117" s="14">
        <f>tbl_Batsmen[[#This Row],[Innings]]-tbl_Batsmen[[#This Row],[Outs]]</f>
        <v>1</v>
      </c>
      <c r="O117" s="15">
        <f t="shared" si="3"/>
        <v>114</v>
      </c>
      <c r="W117" s="16" t="s">
        <v>142</v>
      </c>
      <c r="X117" s="14">
        <f>_xlfn.IFNA(VLOOKUP(tbl_Batsmen!$W117,Raw_data_Batsmen_2021!$A$2:$L$150,X$1,FALSE),0)</f>
        <v>9</v>
      </c>
      <c r="Y117" s="14">
        <f>_xlfn.IFNA(VLOOKUP(tbl_Batsmen!$W117,Raw_data_Batsmen_2021!$A$2:$L$150,Y$1,FALSE),0)</f>
        <v>230</v>
      </c>
      <c r="Z117" s="14">
        <f>_xlfn.IFNA(VLOOKUP(tbl_Batsmen!$W117,Raw_data_Batsmen_2021!$A$2:$L$150,Z$1,FALSE),0)</f>
        <v>193</v>
      </c>
      <c r="AA117" s="14">
        <f>_xlfn.IFNA(VLOOKUP(tbl_Batsmen!$W117,Raw_data_Batsmen_2021!$A$2:$L$150,AA$1,FALSE),0)</f>
        <v>8</v>
      </c>
      <c r="AB117" s="14">
        <f>_xlfn.IFNA(VLOOKUP(tbl_Batsmen!$W117,Raw_data_Batsmen_2021!$A$2:$L$150,AB$1,FALSE),0)</f>
        <v>28.75</v>
      </c>
      <c r="AC117" s="14">
        <f>_xlfn.IFNA(VLOOKUP(tbl_Batsmen!$W117,Raw_data_Batsmen_2021!$A$2:$L$150,AC$1,FALSE),0)</f>
        <v>119.17</v>
      </c>
      <c r="AD117" s="14">
        <f>_xlfn.IFNA(VLOOKUP(tbl_Batsmen!$W117,Raw_data_Batsmen_2021!$A$2:$L$150,AD$1,FALSE),0)</f>
        <v>64</v>
      </c>
      <c r="AE117" s="14">
        <f>_xlfn.IFNA(VLOOKUP(tbl_Batsmen!$W117,Raw_data_Batsmen_2021!$A$2:$L$150,AE$1,FALSE),0)</f>
        <v>18</v>
      </c>
      <c r="AF117" s="14">
        <f>_xlfn.IFNA(VLOOKUP(tbl_Batsmen!$W117,Raw_data_Batsmen_2021!$A$2:$L$150,AF$1,FALSE),0)</f>
        <v>10</v>
      </c>
      <c r="AG117" s="14">
        <f>_xlfn.IFNA(VLOOKUP(tbl_Batsmen!$W117,Raw_data_Batsmen_2021!$A$2:$L$150,AG$1,FALSE),0)</f>
        <v>1</v>
      </c>
      <c r="AH117" s="14">
        <f>_xlfn.IFNA(VLOOKUP(tbl_Batsmen!$W117,Raw_data_Batsmen_2021!$A$2:$L$150,AH$1,FALSE),0)</f>
        <v>0</v>
      </c>
      <c r="AI117" s="14">
        <v>2021</v>
      </c>
      <c r="AJ117" s="14">
        <f t="shared" si="2"/>
        <v>115</v>
      </c>
    </row>
    <row r="118" spans="1:36" x14ac:dyDescent="0.25">
      <c r="A118" s="17" t="s">
        <v>142</v>
      </c>
      <c r="B118" s="14">
        <v>9</v>
      </c>
      <c r="C118" s="14">
        <v>230</v>
      </c>
      <c r="D118" s="14">
        <v>193</v>
      </c>
      <c r="E118" s="14">
        <v>8</v>
      </c>
      <c r="F118" s="14">
        <v>28.75</v>
      </c>
      <c r="G118" s="14">
        <v>119.17</v>
      </c>
      <c r="H118" s="14">
        <v>64</v>
      </c>
      <c r="I118" s="14">
        <v>18</v>
      </c>
      <c r="J118" s="14">
        <v>10</v>
      </c>
      <c r="K118" s="14">
        <v>1</v>
      </c>
      <c r="L118" s="14">
        <v>0</v>
      </c>
      <c r="M118" s="14">
        <v>2021</v>
      </c>
      <c r="N118" s="14">
        <f>tbl_Batsmen[[#This Row],[Innings]]-tbl_Batsmen[[#This Row],[Outs]]</f>
        <v>1</v>
      </c>
      <c r="O118" s="15">
        <f t="shared" si="3"/>
        <v>115</v>
      </c>
      <c r="W118" s="13" t="s">
        <v>143</v>
      </c>
      <c r="X118" s="14">
        <f>_xlfn.IFNA(VLOOKUP(tbl_Batsmen!$W118,Raw_data_Batsmen_2021!$A$2:$L$150,X$1,FALSE),0)</f>
        <v>2</v>
      </c>
      <c r="Y118" s="14">
        <f>_xlfn.IFNA(VLOOKUP(tbl_Batsmen!$W118,Raw_data_Batsmen_2021!$A$2:$L$150,Y$1,FALSE),0)</f>
        <v>7</v>
      </c>
      <c r="Z118" s="14">
        <f>_xlfn.IFNA(VLOOKUP(tbl_Batsmen!$W118,Raw_data_Batsmen_2021!$A$2:$L$150,Z$1,FALSE),0)</f>
        <v>5</v>
      </c>
      <c r="AA118" s="14">
        <f>_xlfn.IFNA(VLOOKUP(tbl_Batsmen!$W118,Raw_data_Batsmen_2021!$A$2:$L$150,AA$1,FALSE),0)</f>
        <v>1</v>
      </c>
      <c r="AB118" s="14">
        <f>_xlfn.IFNA(VLOOKUP(tbl_Batsmen!$W118,Raw_data_Batsmen_2021!$A$2:$L$150,AB$1,FALSE),0)</f>
        <v>7</v>
      </c>
      <c r="AC118" s="14">
        <f>_xlfn.IFNA(VLOOKUP(tbl_Batsmen!$W118,Raw_data_Batsmen_2021!$A$2:$L$150,AC$1,FALSE),0)</f>
        <v>140</v>
      </c>
      <c r="AD118" s="14">
        <f>_xlfn.IFNA(VLOOKUP(tbl_Batsmen!$W118,Raw_data_Batsmen_2021!$A$2:$L$150,AD$1,FALSE),0)</f>
        <v>7</v>
      </c>
      <c r="AE118" s="14">
        <f>_xlfn.IFNA(VLOOKUP(tbl_Batsmen!$W118,Raw_data_Batsmen_2021!$A$2:$L$150,AE$1,FALSE),0)</f>
        <v>0</v>
      </c>
      <c r="AF118" s="14">
        <f>_xlfn.IFNA(VLOOKUP(tbl_Batsmen!$W118,Raw_data_Batsmen_2021!$A$2:$L$150,AF$1,FALSE),0)</f>
        <v>1</v>
      </c>
      <c r="AG118" s="14">
        <f>_xlfn.IFNA(VLOOKUP(tbl_Batsmen!$W118,Raw_data_Batsmen_2021!$A$2:$L$150,AG$1,FALSE),0)</f>
        <v>0</v>
      </c>
      <c r="AH118" s="14">
        <f>_xlfn.IFNA(VLOOKUP(tbl_Batsmen!$W118,Raw_data_Batsmen_2021!$A$2:$L$150,AH$1,FALSE),0)</f>
        <v>0</v>
      </c>
      <c r="AI118" s="14">
        <v>2021</v>
      </c>
      <c r="AJ118" s="14">
        <f t="shared" si="2"/>
        <v>116</v>
      </c>
    </row>
    <row r="119" spans="1:36" x14ac:dyDescent="0.25">
      <c r="A119" s="17" t="s">
        <v>143</v>
      </c>
      <c r="B119" s="14">
        <v>2</v>
      </c>
      <c r="C119" s="14">
        <v>7</v>
      </c>
      <c r="D119" s="14">
        <v>5</v>
      </c>
      <c r="E119" s="14">
        <v>1</v>
      </c>
      <c r="F119" s="14">
        <v>7</v>
      </c>
      <c r="G119" s="14">
        <v>140</v>
      </c>
      <c r="H119" s="14">
        <v>7</v>
      </c>
      <c r="I119" s="14">
        <v>0</v>
      </c>
      <c r="J119" s="14">
        <v>1</v>
      </c>
      <c r="K119" s="14">
        <v>0</v>
      </c>
      <c r="L119" s="14">
        <v>0</v>
      </c>
      <c r="M119" s="14">
        <v>2021</v>
      </c>
      <c r="N119" s="14">
        <f>tbl_Batsmen[[#This Row],[Innings]]-tbl_Batsmen[[#This Row],[Outs]]</f>
        <v>1</v>
      </c>
      <c r="O119" s="15">
        <f t="shared" si="3"/>
        <v>116</v>
      </c>
      <c r="W119" s="16" t="s">
        <v>182</v>
      </c>
      <c r="X119" s="14">
        <f>_xlfn.IFNA(VLOOKUP(tbl_Batsmen!$W119,Raw_data_Batsmen_2021!$A$2:$L$150,X$1,FALSE),0)</f>
        <v>2</v>
      </c>
      <c r="Y119" s="14">
        <f>_xlfn.IFNA(VLOOKUP(tbl_Batsmen!$W119,Raw_data_Batsmen_2021!$A$2:$L$150,Y$1,FALSE),0)</f>
        <v>8</v>
      </c>
      <c r="Z119" s="14">
        <f>_xlfn.IFNA(VLOOKUP(tbl_Batsmen!$W119,Raw_data_Batsmen_2021!$A$2:$L$150,Z$1,FALSE),0)</f>
        <v>8</v>
      </c>
      <c r="AA119" s="14">
        <f>_xlfn.IFNA(VLOOKUP(tbl_Batsmen!$W119,Raw_data_Batsmen_2021!$A$2:$L$150,AA$1,FALSE),0)</f>
        <v>0</v>
      </c>
      <c r="AB119" s="14">
        <f>_xlfn.IFNA(VLOOKUP(tbl_Batsmen!$W119,Raw_data_Batsmen_2021!$A$2:$L$150,AB$1,FALSE),0)</f>
        <v>0</v>
      </c>
      <c r="AC119" s="14">
        <f>_xlfn.IFNA(VLOOKUP(tbl_Batsmen!$W119,Raw_data_Batsmen_2021!$A$2:$L$150,AC$1,FALSE),0)</f>
        <v>100</v>
      </c>
      <c r="AD119" s="14">
        <f>_xlfn.IFNA(VLOOKUP(tbl_Batsmen!$W119,Raw_data_Batsmen_2021!$A$2:$L$150,AD$1,FALSE),0)</f>
        <v>7</v>
      </c>
      <c r="AE119" s="14">
        <f>_xlfn.IFNA(VLOOKUP(tbl_Batsmen!$W119,Raw_data_Batsmen_2021!$A$2:$L$150,AE$1,FALSE),0)</f>
        <v>1</v>
      </c>
      <c r="AF119" s="14">
        <f>_xlfn.IFNA(VLOOKUP(tbl_Batsmen!$W119,Raw_data_Batsmen_2021!$A$2:$L$150,AF$1,FALSE),0)</f>
        <v>0</v>
      </c>
      <c r="AG119" s="14">
        <f>_xlfn.IFNA(VLOOKUP(tbl_Batsmen!$W119,Raw_data_Batsmen_2021!$A$2:$L$150,AG$1,FALSE),0)</f>
        <v>0</v>
      </c>
      <c r="AH119" s="14">
        <f>_xlfn.IFNA(VLOOKUP(tbl_Batsmen!$W119,Raw_data_Batsmen_2021!$A$2:$L$150,AH$1,FALSE),0)</f>
        <v>0</v>
      </c>
      <c r="AI119" s="14">
        <v>2021</v>
      </c>
      <c r="AJ119" s="14">
        <f t="shared" si="2"/>
        <v>117</v>
      </c>
    </row>
    <row r="120" spans="1:36" x14ac:dyDescent="0.25">
      <c r="A120" s="17" t="s">
        <v>182</v>
      </c>
      <c r="B120" s="14">
        <v>2</v>
      </c>
      <c r="C120" s="14">
        <v>8</v>
      </c>
      <c r="D120" s="14">
        <v>8</v>
      </c>
      <c r="E120" s="14">
        <v>0</v>
      </c>
      <c r="F120" s="14">
        <v>0</v>
      </c>
      <c r="G120" s="14">
        <v>100</v>
      </c>
      <c r="H120" s="14">
        <v>7</v>
      </c>
      <c r="I120" s="14">
        <v>1</v>
      </c>
      <c r="J120" s="14">
        <v>0</v>
      </c>
      <c r="K120" s="14">
        <v>0</v>
      </c>
      <c r="L120" s="14">
        <v>0</v>
      </c>
      <c r="M120" s="14">
        <v>2021</v>
      </c>
      <c r="N120" s="14">
        <f>tbl_Batsmen[[#This Row],[Innings]]-tbl_Batsmen[[#This Row],[Outs]]</f>
        <v>2</v>
      </c>
      <c r="O120" s="15">
        <f t="shared" si="3"/>
        <v>117</v>
      </c>
      <c r="W120" s="13" t="s">
        <v>183</v>
      </c>
      <c r="X120" s="14">
        <f>_xlfn.IFNA(VLOOKUP(tbl_Batsmen!$W120,Raw_data_Batsmen_2021!$A$2:$L$150,X$1,FALSE),0)</f>
        <v>1</v>
      </c>
      <c r="Y120" s="14">
        <f>_xlfn.IFNA(VLOOKUP(tbl_Batsmen!$W120,Raw_data_Batsmen_2021!$A$2:$L$150,Y$1,FALSE),0)</f>
        <v>0</v>
      </c>
      <c r="Z120" s="14">
        <f>_xlfn.IFNA(VLOOKUP(tbl_Batsmen!$W120,Raw_data_Batsmen_2021!$A$2:$L$150,Z$1,FALSE),0)</f>
        <v>1</v>
      </c>
      <c r="AA120" s="14">
        <f>_xlfn.IFNA(VLOOKUP(tbl_Batsmen!$W120,Raw_data_Batsmen_2021!$A$2:$L$150,AA$1,FALSE),0)</f>
        <v>1</v>
      </c>
      <c r="AB120" s="14">
        <f>_xlfn.IFNA(VLOOKUP(tbl_Batsmen!$W120,Raw_data_Batsmen_2021!$A$2:$L$150,AB$1,FALSE),0)</f>
        <v>0</v>
      </c>
      <c r="AC120" s="14">
        <f>_xlfn.IFNA(VLOOKUP(tbl_Batsmen!$W120,Raw_data_Batsmen_2021!$A$2:$L$150,AC$1,FALSE),0)</f>
        <v>0</v>
      </c>
      <c r="AD120" s="14">
        <f>_xlfn.IFNA(VLOOKUP(tbl_Batsmen!$W120,Raw_data_Batsmen_2021!$A$2:$L$150,AD$1,FALSE),0)</f>
        <v>0</v>
      </c>
      <c r="AE120" s="14">
        <f>_xlfn.IFNA(VLOOKUP(tbl_Batsmen!$W120,Raw_data_Batsmen_2021!$A$2:$L$150,AE$1,FALSE),0)</f>
        <v>0</v>
      </c>
      <c r="AF120" s="14">
        <f>_xlfn.IFNA(VLOOKUP(tbl_Batsmen!$W120,Raw_data_Batsmen_2021!$A$2:$L$150,AF$1,FALSE),0)</f>
        <v>0</v>
      </c>
      <c r="AG120" s="14">
        <f>_xlfn.IFNA(VLOOKUP(tbl_Batsmen!$W120,Raw_data_Batsmen_2021!$A$2:$L$150,AG$1,FALSE),0)</f>
        <v>0</v>
      </c>
      <c r="AH120" s="14">
        <f>_xlfn.IFNA(VLOOKUP(tbl_Batsmen!$W120,Raw_data_Batsmen_2021!$A$2:$L$150,AH$1,FALSE),0)</f>
        <v>0</v>
      </c>
      <c r="AI120" s="14">
        <v>2021</v>
      </c>
      <c r="AJ120" s="14">
        <f t="shared" si="2"/>
        <v>118</v>
      </c>
    </row>
    <row r="121" spans="1:36" x14ac:dyDescent="0.25">
      <c r="A121" s="17" t="s">
        <v>183</v>
      </c>
      <c r="B121" s="14">
        <v>1</v>
      </c>
      <c r="C121" s="14">
        <v>0</v>
      </c>
      <c r="D121" s="14">
        <v>1</v>
      </c>
      <c r="E121" s="14">
        <v>1</v>
      </c>
      <c r="F121" s="14">
        <v>0</v>
      </c>
      <c r="G121" s="14">
        <v>0</v>
      </c>
      <c r="H121" s="14">
        <v>0</v>
      </c>
      <c r="I121" s="14">
        <v>0</v>
      </c>
      <c r="J121" s="14">
        <v>0</v>
      </c>
      <c r="K121" s="14">
        <v>0</v>
      </c>
      <c r="L121" s="14">
        <v>0</v>
      </c>
      <c r="M121" s="14">
        <v>2021</v>
      </c>
      <c r="N121" s="14">
        <f>tbl_Batsmen[[#This Row],[Innings]]-tbl_Batsmen[[#This Row],[Outs]]</f>
        <v>0</v>
      </c>
      <c r="O121" s="15">
        <f t="shared" si="3"/>
        <v>118</v>
      </c>
      <c r="W121" s="16" t="s">
        <v>94</v>
      </c>
      <c r="X121" s="14">
        <f>_xlfn.IFNA(VLOOKUP(tbl_Batsmen!$W121,Raw_data_Batsmen_2021!$A$2:$L$150,X$1,FALSE),0)</f>
        <v>14</v>
      </c>
      <c r="Y121" s="14">
        <f>_xlfn.IFNA(VLOOKUP(tbl_Batsmen!$W121,Raw_data_Batsmen_2021!$A$2:$L$150,Y$1,FALSE),0)</f>
        <v>317</v>
      </c>
      <c r="Z121" s="14">
        <f>_xlfn.IFNA(VLOOKUP(tbl_Batsmen!$W121,Raw_data_Batsmen_2021!$A$2:$L$150,Z$1,FALSE),0)</f>
        <v>221</v>
      </c>
      <c r="AA121" s="14">
        <f>_xlfn.IFNA(VLOOKUP(tbl_Batsmen!$W121,Raw_data_Batsmen_2021!$A$2:$L$150,AA$1,FALSE),0)</f>
        <v>14</v>
      </c>
      <c r="AB121" s="14">
        <f>_xlfn.IFNA(VLOOKUP(tbl_Batsmen!$W121,Raw_data_Batsmen_2021!$A$2:$L$150,AB$1,FALSE),0)</f>
        <v>22.64</v>
      </c>
      <c r="AC121" s="14">
        <f>_xlfn.IFNA(VLOOKUP(tbl_Batsmen!$W121,Raw_data_Batsmen_2021!$A$2:$L$150,AC$1,FALSE),0)</f>
        <v>143.44</v>
      </c>
      <c r="AD121" s="14">
        <f>_xlfn.IFNA(VLOOKUP(tbl_Batsmen!$W121,Raw_data_Batsmen_2021!$A$2:$L$150,AD$1,FALSE),0)</f>
        <v>82</v>
      </c>
      <c r="AE121" s="14">
        <f>_xlfn.IFNA(VLOOKUP(tbl_Batsmen!$W121,Raw_data_Batsmen_2021!$A$2:$L$150,AE$1,FALSE),0)</f>
        <v>40</v>
      </c>
      <c r="AF121" s="14">
        <f>_xlfn.IFNA(VLOOKUP(tbl_Batsmen!$W121,Raw_data_Batsmen_2021!$A$2:$L$150,AF$1,FALSE),0)</f>
        <v>10</v>
      </c>
      <c r="AG121" s="14">
        <f>_xlfn.IFNA(VLOOKUP(tbl_Batsmen!$W121,Raw_data_Batsmen_2021!$A$2:$L$150,AG$1,FALSE),0)</f>
        <v>2</v>
      </c>
      <c r="AH121" s="14">
        <f>_xlfn.IFNA(VLOOKUP(tbl_Batsmen!$W121,Raw_data_Batsmen_2021!$A$2:$L$150,AH$1,FALSE),0)</f>
        <v>0</v>
      </c>
      <c r="AI121" s="14">
        <v>2021</v>
      </c>
      <c r="AJ121" s="14">
        <f t="shared" si="2"/>
        <v>119</v>
      </c>
    </row>
    <row r="122" spans="1:36" x14ac:dyDescent="0.25">
      <c r="A122" s="17" t="s">
        <v>94</v>
      </c>
      <c r="B122" s="14">
        <v>14</v>
      </c>
      <c r="C122" s="14">
        <v>317</v>
      </c>
      <c r="D122" s="14">
        <v>221</v>
      </c>
      <c r="E122" s="14">
        <v>14</v>
      </c>
      <c r="F122" s="14">
        <v>22.64</v>
      </c>
      <c r="G122" s="14">
        <v>143.44</v>
      </c>
      <c r="H122" s="14">
        <v>82</v>
      </c>
      <c r="I122" s="14">
        <v>40</v>
      </c>
      <c r="J122" s="14">
        <v>10</v>
      </c>
      <c r="K122" s="14">
        <v>2</v>
      </c>
      <c r="L122" s="14">
        <v>0</v>
      </c>
      <c r="M122" s="14">
        <v>2021</v>
      </c>
      <c r="N122" s="14">
        <f>tbl_Batsmen[[#This Row],[Innings]]-tbl_Batsmen[[#This Row],[Outs]]</f>
        <v>0</v>
      </c>
      <c r="O122" s="15">
        <f t="shared" si="3"/>
        <v>119</v>
      </c>
      <c r="W122" s="13" t="s">
        <v>159</v>
      </c>
      <c r="X122" s="14">
        <f>_xlfn.IFNA(VLOOKUP(tbl_Batsmen!$W122,Raw_data_Batsmen_2021!$A$2:$L$150,X$1,FALSE),0)</f>
        <v>1</v>
      </c>
      <c r="Y122" s="14">
        <f>_xlfn.IFNA(VLOOKUP(tbl_Batsmen!$W122,Raw_data_Batsmen_2021!$A$2:$L$150,Y$1,FALSE),0)</f>
        <v>7</v>
      </c>
      <c r="Z122" s="14">
        <f>_xlfn.IFNA(VLOOKUP(tbl_Batsmen!$W122,Raw_data_Batsmen_2021!$A$2:$L$150,Z$1,FALSE),0)</f>
        <v>17</v>
      </c>
      <c r="AA122" s="14">
        <f>_xlfn.IFNA(VLOOKUP(tbl_Batsmen!$W122,Raw_data_Batsmen_2021!$A$2:$L$150,AA$1,FALSE),0)</f>
        <v>1</v>
      </c>
      <c r="AB122" s="14">
        <f>_xlfn.IFNA(VLOOKUP(tbl_Batsmen!$W122,Raw_data_Batsmen_2021!$A$2:$L$150,AB$1,FALSE),0)</f>
        <v>7</v>
      </c>
      <c r="AC122" s="14">
        <f>_xlfn.IFNA(VLOOKUP(tbl_Batsmen!$W122,Raw_data_Batsmen_2021!$A$2:$L$150,AC$1,FALSE),0)</f>
        <v>41.18</v>
      </c>
      <c r="AD122" s="14">
        <f>_xlfn.IFNA(VLOOKUP(tbl_Batsmen!$W122,Raw_data_Batsmen_2021!$A$2:$L$150,AD$1,FALSE),0)</f>
        <v>7</v>
      </c>
      <c r="AE122" s="14">
        <f>_xlfn.IFNA(VLOOKUP(tbl_Batsmen!$W122,Raw_data_Batsmen_2021!$A$2:$L$150,AE$1,FALSE),0)</f>
        <v>0</v>
      </c>
      <c r="AF122" s="14">
        <f>_xlfn.IFNA(VLOOKUP(tbl_Batsmen!$W122,Raw_data_Batsmen_2021!$A$2:$L$150,AF$1,FALSE),0)</f>
        <v>0</v>
      </c>
      <c r="AG122" s="14">
        <f>_xlfn.IFNA(VLOOKUP(tbl_Batsmen!$W122,Raw_data_Batsmen_2021!$A$2:$L$150,AG$1,FALSE),0)</f>
        <v>0</v>
      </c>
      <c r="AH122" s="14">
        <f>_xlfn.IFNA(VLOOKUP(tbl_Batsmen!$W122,Raw_data_Batsmen_2021!$A$2:$L$150,AH$1,FALSE),0)</f>
        <v>0</v>
      </c>
      <c r="AI122" s="14">
        <v>2021</v>
      </c>
      <c r="AJ122" s="14">
        <f t="shared" si="2"/>
        <v>120</v>
      </c>
    </row>
    <row r="123" spans="1:36" x14ac:dyDescent="0.25">
      <c r="A123" s="17" t="s">
        <v>159</v>
      </c>
      <c r="B123" s="14">
        <v>1</v>
      </c>
      <c r="C123" s="14">
        <v>7</v>
      </c>
      <c r="D123" s="14">
        <v>17</v>
      </c>
      <c r="E123" s="14">
        <v>1</v>
      </c>
      <c r="F123" s="14">
        <v>7</v>
      </c>
      <c r="G123" s="14">
        <v>41.18</v>
      </c>
      <c r="H123" s="14">
        <v>7</v>
      </c>
      <c r="I123" s="14">
        <v>0</v>
      </c>
      <c r="J123" s="14">
        <v>0</v>
      </c>
      <c r="K123" s="14">
        <v>0</v>
      </c>
      <c r="L123" s="14">
        <v>0</v>
      </c>
      <c r="M123" s="14">
        <v>2021</v>
      </c>
      <c r="N123" s="14">
        <f>tbl_Batsmen[[#This Row],[Innings]]-tbl_Batsmen[[#This Row],[Outs]]</f>
        <v>0</v>
      </c>
      <c r="O123" s="15">
        <f t="shared" si="3"/>
        <v>120</v>
      </c>
      <c r="W123" s="16" t="s">
        <v>184</v>
      </c>
      <c r="X123" s="14">
        <f>_xlfn.IFNA(VLOOKUP(tbl_Batsmen!$W123,Raw_data_Batsmen_2021!$A$2:$L$150,X$1,FALSE),0)</f>
        <v>2</v>
      </c>
      <c r="Y123" s="14">
        <f>_xlfn.IFNA(VLOOKUP(tbl_Batsmen!$W123,Raw_data_Batsmen_2021!$A$2:$L$150,Y$1,FALSE),0)</f>
        <v>8</v>
      </c>
      <c r="Z123" s="14">
        <f>_xlfn.IFNA(VLOOKUP(tbl_Batsmen!$W123,Raw_data_Batsmen_2021!$A$2:$L$150,Z$1,FALSE),0)</f>
        <v>7</v>
      </c>
      <c r="AA123" s="14">
        <f>_xlfn.IFNA(VLOOKUP(tbl_Batsmen!$W123,Raw_data_Batsmen_2021!$A$2:$L$150,AA$1,FALSE),0)</f>
        <v>1</v>
      </c>
      <c r="AB123" s="14">
        <f>_xlfn.IFNA(VLOOKUP(tbl_Batsmen!$W123,Raw_data_Batsmen_2021!$A$2:$L$150,AB$1,FALSE),0)</f>
        <v>8</v>
      </c>
      <c r="AC123" s="14">
        <f>_xlfn.IFNA(VLOOKUP(tbl_Batsmen!$W123,Raw_data_Batsmen_2021!$A$2:$L$150,AC$1,FALSE),0)</f>
        <v>114.29</v>
      </c>
      <c r="AD123" s="14">
        <f>_xlfn.IFNA(VLOOKUP(tbl_Batsmen!$W123,Raw_data_Batsmen_2021!$A$2:$L$150,AD$1,FALSE),0)</f>
        <v>8</v>
      </c>
      <c r="AE123" s="14">
        <f>_xlfn.IFNA(VLOOKUP(tbl_Batsmen!$W123,Raw_data_Batsmen_2021!$A$2:$L$150,AE$1,FALSE),0)</f>
        <v>1</v>
      </c>
      <c r="AF123" s="14">
        <f>_xlfn.IFNA(VLOOKUP(tbl_Batsmen!$W123,Raw_data_Batsmen_2021!$A$2:$L$150,AF$1,FALSE),0)</f>
        <v>0</v>
      </c>
      <c r="AG123" s="14">
        <f>_xlfn.IFNA(VLOOKUP(tbl_Batsmen!$W123,Raw_data_Batsmen_2021!$A$2:$L$150,AG$1,FALSE),0)</f>
        <v>0</v>
      </c>
      <c r="AH123" s="14">
        <f>_xlfn.IFNA(VLOOKUP(tbl_Batsmen!$W123,Raw_data_Batsmen_2021!$A$2:$L$150,AH$1,FALSE),0)</f>
        <v>0</v>
      </c>
      <c r="AI123" s="14">
        <v>2021</v>
      </c>
      <c r="AJ123" s="14">
        <f t="shared" si="2"/>
        <v>121</v>
      </c>
    </row>
    <row r="124" spans="1:36" x14ac:dyDescent="0.25">
      <c r="A124" s="17" t="s">
        <v>184</v>
      </c>
      <c r="B124" s="14">
        <v>2</v>
      </c>
      <c r="C124" s="14">
        <v>8</v>
      </c>
      <c r="D124" s="14">
        <v>7</v>
      </c>
      <c r="E124" s="14">
        <v>1</v>
      </c>
      <c r="F124" s="14">
        <v>8</v>
      </c>
      <c r="G124" s="14">
        <v>114.29</v>
      </c>
      <c r="H124" s="14">
        <v>8</v>
      </c>
      <c r="I124" s="14">
        <v>1</v>
      </c>
      <c r="J124" s="14">
        <v>0</v>
      </c>
      <c r="K124" s="14">
        <v>0</v>
      </c>
      <c r="L124" s="14">
        <v>0</v>
      </c>
      <c r="M124" s="14">
        <v>2021</v>
      </c>
      <c r="N124" s="14">
        <f>tbl_Batsmen[[#This Row],[Innings]]-tbl_Batsmen[[#This Row],[Outs]]</f>
        <v>1</v>
      </c>
      <c r="O124" s="15">
        <f t="shared" si="3"/>
        <v>121</v>
      </c>
      <c r="W124" s="13" t="s">
        <v>160</v>
      </c>
      <c r="X124" s="14">
        <f>_xlfn.IFNA(VLOOKUP(tbl_Batsmen!$W124,Raw_data_Batsmen_2021!$A$2:$L$150,X$1,FALSE),0)</f>
        <v>7</v>
      </c>
      <c r="Y124" s="14">
        <f>_xlfn.IFNA(VLOOKUP(tbl_Batsmen!$W124,Raw_data_Batsmen_2021!$A$2:$L$150,Y$1,FALSE),0)</f>
        <v>59</v>
      </c>
      <c r="Z124" s="14">
        <f>_xlfn.IFNA(VLOOKUP(tbl_Batsmen!$W124,Raw_data_Batsmen_2021!$A$2:$L$150,Z$1,FALSE),0)</f>
        <v>53</v>
      </c>
      <c r="AA124" s="14">
        <f>_xlfn.IFNA(VLOOKUP(tbl_Batsmen!$W124,Raw_data_Batsmen_2021!$A$2:$L$150,AA$1,FALSE),0)</f>
        <v>7</v>
      </c>
      <c r="AB124" s="14">
        <f>_xlfn.IFNA(VLOOKUP(tbl_Batsmen!$W124,Raw_data_Batsmen_2021!$A$2:$L$150,AB$1,FALSE),0)</f>
        <v>8.43</v>
      </c>
      <c r="AC124" s="14">
        <f>_xlfn.IFNA(VLOOKUP(tbl_Batsmen!$W124,Raw_data_Batsmen_2021!$A$2:$L$150,AC$1,FALSE),0)</f>
        <v>111.32</v>
      </c>
      <c r="AD124" s="14">
        <f>_xlfn.IFNA(VLOOKUP(tbl_Batsmen!$W124,Raw_data_Batsmen_2021!$A$2:$L$150,AD$1,FALSE),0)</f>
        <v>14</v>
      </c>
      <c r="AE124" s="14">
        <f>_xlfn.IFNA(VLOOKUP(tbl_Batsmen!$W124,Raw_data_Batsmen_2021!$A$2:$L$150,AE$1,FALSE),0)</f>
        <v>4</v>
      </c>
      <c r="AF124" s="14">
        <f>_xlfn.IFNA(VLOOKUP(tbl_Batsmen!$W124,Raw_data_Batsmen_2021!$A$2:$L$150,AF$1,FALSE),0)</f>
        <v>2</v>
      </c>
      <c r="AG124" s="14">
        <f>_xlfn.IFNA(VLOOKUP(tbl_Batsmen!$W124,Raw_data_Batsmen_2021!$A$2:$L$150,AG$1,FALSE),0)</f>
        <v>0</v>
      </c>
      <c r="AH124" s="14">
        <f>_xlfn.IFNA(VLOOKUP(tbl_Batsmen!$W124,Raw_data_Batsmen_2021!$A$2:$L$150,AH$1,FALSE),0)</f>
        <v>0</v>
      </c>
      <c r="AI124" s="14">
        <v>2021</v>
      </c>
      <c r="AJ124" s="14">
        <f t="shared" si="2"/>
        <v>122</v>
      </c>
    </row>
    <row r="125" spans="1:36" x14ac:dyDescent="0.25">
      <c r="A125" s="17" t="s">
        <v>160</v>
      </c>
      <c r="B125" s="14">
        <v>7</v>
      </c>
      <c r="C125" s="14">
        <v>59</v>
      </c>
      <c r="D125" s="14">
        <v>53</v>
      </c>
      <c r="E125" s="14">
        <v>7</v>
      </c>
      <c r="F125" s="14">
        <v>8.43</v>
      </c>
      <c r="G125" s="14">
        <v>111.32</v>
      </c>
      <c r="H125" s="14">
        <v>14</v>
      </c>
      <c r="I125" s="14">
        <v>4</v>
      </c>
      <c r="J125" s="14">
        <v>2</v>
      </c>
      <c r="K125" s="14">
        <v>0</v>
      </c>
      <c r="L125" s="14">
        <v>0</v>
      </c>
      <c r="M125" s="14">
        <v>2021</v>
      </c>
      <c r="N125" s="14">
        <f>tbl_Batsmen[[#This Row],[Innings]]-tbl_Batsmen[[#This Row],[Outs]]</f>
        <v>0</v>
      </c>
      <c r="O125" s="15">
        <f t="shared" si="3"/>
        <v>122</v>
      </c>
      <c r="W125" s="16" t="s">
        <v>65</v>
      </c>
      <c r="X125" s="14">
        <f>_xlfn.IFNA(VLOOKUP(tbl_Batsmen!$W125,Raw_data_Batsmen_2021!$A$2:$L$150,X$1,FALSE),0)</f>
        <v>6</v>
      </c>
      <c r="Y125" s="14">
        <f>_xlfn.IFNA(VLOOKUP(tbl_Batsmen!$W125,Raw_data_Batsmen_2021!$A$2:$L$150,Y$1,FALSE),0)</f>
        <v>47</v>
      </c>
      <c r="Z125" s="14">
        <f>_xlfn.IFNA(VLOOKUP(tbl_Batsmen!$W125,Raw_data_Batsmen_2021!$A$2:$L$150,Z$1,FALSE),0)</f>
        <v>48</v>
      </c>
      <c r="AA125" s="14">
        <f>_xlfn.IFNA(VLOOKUP(tbl_Batsmen!$W125,Raw_data_Batsmen_2021!$A$2:$L$150,AA$1,FALSE),0)</f>
        <v>5</v>
      </c>
      <c r="AB125" s="14">
        <f>_xlfn.IFNA(VLOOKUP(tbl_Batsmen!$W125,Raw_data_Batsmen_2021!$A$2:$L$150,AB$1,FALSE),0)</f>
        <v>9.4</v>
      </c>
      <c r="AC125" s="14">
        <f>_xlfn.IFNA(VLOOKUP(tbl_Batsmen!$W125,Raw_data_Batsmen_2021!$A$2:$L$150,AC$1,FALSE),0)</f>
        <v>97.92</v>
      </c>
      <c r="AD125" s="14">
        <f>_xlfn.IFNA(VLOOKUP(tbl_Batsmen!$W125,Raw_data_Batsmen_2021!$A$2:$L$150,AD$1,FALSE),0)</f>
        <v>26</v>
      </c>
      <c r="AE125" s="14">
        <f>_xlfn.IFNA(VLOOKUP(tbl_Batsmen!$W125,Raw_data_Batsmen_2021!$A$2:$L$150,AE$1,FALSE),0)</f>
        <v>3</v>
      </c>
      <c r="AF125" s="14">
        <f>_xlfn.IFNA(VLOOKUP(tbl_Batsmen!$W125,Raw_data_Batsmen_2021!$A$2:$L$150,AF$1,FALSE),0)</f>
        <v>1</v>
      </c>
      <c r="AG125" s="14">
        <f>_xlfn.IFNA(VLOOKUP(tbl_Batsmen!$W125,Raw_data_Batsmen_2021!$A$2:$L$150,AG$1,FALSE),0)</f>
        <v>0</v>
      </c>
      <c r="AH125" s="14">
        <f>_xlfn.IFNA(VLOOKUP(tbl_Batsmen!$W125,Raw_data_Batsmen_2021!$A$2:$L$150,AH$1,FALSE),0)</f>
        <v>0</v>
      </c>
      <c r="AI125" s="14">
        <v>2021</v>
      </c>
      <c r="AJ125" s="14">
        <f t="shared" si="2"/>
        <v>123</v>
      </c>
    </row>
    <row r="126" spans="1:36" x14ac:dyDescent="0.25">
      <c r="A126" s="17" t="s">
        <v>65</v>
      </c>
      <c r="B126" s="14">
        <v>6</v>
      </c>
      <c r="C126" s="14">
        <v>47</v>
      </c>
      <c r="D126" s="14">
        <v>48</v>
      </c>
      <c r="E126" s="14">
        <v>5</v>
      </c>
      <c r="F126" s="14">
        <v>9.4</v>
      </c>
      <c r="G126" s="14">
        <v>97.92</v>
      </c>
      <c r="H126" s="14">
        <v>26</v>
      </c>
      <c r="I126" s="14">
        <v>3</v>
      </c>
      <c r="J126" s="14">
        <v>1</v>
      </c>
      <c r="K126" s="14">
        <v>0</v>
      </c>
      <c r="L126" s="14">
        <v>0</v>
      </c>
      <c r="M126" s="14">
        <v>2021</v>
      </c>
      <c r="N126" s="14">
        <f>tbl_Batsmen[[#This Row],[Innings]]-tbl_Batsmen[[#This Row],[Outs]]</f>
        <v>1</v>
      </c>
      <c r="O126" s="15">
        <f t="shared" si="3"/>
        <v>123</v>
      </c>
      <c r="W126" s="13" t="s">
        <v>66</v>
      </c>
      <c r="X126" s="14">
        <f>_xlfn.IFNA(VLOOKUP(tbl_Batsmen!$W126,Raw_data_Batsmen_2021!$A$2:$L$150,X$1,FALSE),0)</f>
        <v>2</v>
      </c>
      <c r="Y126" s="14">
        <f>_xlfn.IFNA(VLOOKUP(tbl_Batsmen!$W126,Raw_data_Batsmen_2021!$A$2:$L$150,Y$1,FALSE),0)</f>
        <v>25</v>
      </c>
      <c r="Z126" s="14">
        <f>_xlfn.IFNA(VLOOKUP(tbl_Batsmen!$W126,Raw_data_Batsmen_2021!$A$2:$L$150,Z$1,FALSE),0)</f>
        <v>20</v>
      </c>
      <c r="AA126" s="14">
        <f>_xlfn.IFNA(VLOOKUP(tbl_Batsmen!$W126,Raw_data_Batsmen_2021!$A$2:$L$150,AA$1,FALSE),0)</f>
        <v>2</v>
      </c>
      <c r="AB126" s="14">
        <f>_xlfn.IFNA(VLOOKUP(tbl_Batsmen!$W126,Raw_data_Batsmen_2021!$A$2:$L$150,AB$1,FALSE),0)</f>
        <v>12.5</v>
      </c>
      <c r="AC126" s="14">
        <f>_xlfn.IFNA(VLOOKUP(tbl_Batsmen!$W126,Raw_data_Batsmen_2021!$A$2:$L$150,AC$1,FALSE),0)</f>
        <v>125</v>
      </c>
      <c r="AD126" s="14">
        <f>_xlfn.IFNA(VLOOKUP(tbl_Batsmen!$W126,Raw_data_Batsmen_2021!$A$2:$L$150,AD$1,FALSE),0)</f>
        <v>20</v>
      </c>
      <c r="AE126" s="14">
        <f>_xlfn.IFNA(VLOOKUP(tbl_Batsmen!$W126,Raw_data_Batsmen_2021!$A$2:$L$150,AE$1,FALSE),0)</f>
        <v>2</v>
      </c>
      <c r="AF126" s="14">
        <f>_xlfn.IFNA(VLOOKUP(tbl_Batsmen!$W126,Raw_data_Batsmen_2021!$A$2:$L$150,AF$1,FALSE),0)</f>
        <v>2</v>
      </c>
      <c r="AG126" s="14">
        <f>_xlfn.IFNA(VLOOKUP(tbl_Batsmen!$W126,Raw_data_Batsmen_2021!$A$2:$L$150,AG$1,FALSE),0)</f>
        <v>0</v>
      </c>
      <c r="AH126" s="14">
        <f>_xlfn.IFNA(VLOOKUP(tbl_Batsmen!$W126,Raw_data_Batsmen_2021!$A$2:$L$150,AH$1,FALSE),0)</f>
        <v>0</v>
      </c>
      <c r="AI126" s="14">
        <v>2021</v>
      </c>
      <c r="AJ126" s="14">
        <f t="shared" si="2"/>
        <v>124</v>
      </c>
    </row>
    <row r="127" spans="1:36" x14ac:dyDescent="0.25">
      <c r="A127" s="17" t="s">
        <v>66</v>
      </c>
      <c r="B127" s="14">
        <v>2</v>
      </c>
      <c r="C127" s="14">
        <v>25</v>
      </c>
      <c r="D127" s="14">
        <v>20</v>
      </c>
      <c r="E127" s="14">
        <v>2</v>
      </c>
      <c r="F127" s="14">
        <v>12.5</v>
      </c>
      <c r="G127" s="14">
        <v>125</v>
      </c>
      <c r="H127" s="14">
        <v>20</v>
      </c>
      <c r="I127" s="14">
        <v>2</v>
      </c>
      <c r="J127" s="14">
        <v>2</v>
      </c>
      <c r="K127" s="14">
        <v>0</v>
      </c>
      <c r="L127" s="14">
        <v>0</v>
      </c>
      <c r="M127" s="14">
        <v>2021</v>
      </c>
      <c r="N127" s="14">
        <f>tbl_Batsmen[[#This Row],[Innings]]-tbl_Batsmen[[#This Row],[Outs]]</f>
        <v>0</v>
      </c>
      <c r="O127" s="15">
        <f t="shared" si="3"/>
        <v>124</v>
      </c>
      <c r="W127" s="16" t="s">
        <v>67</v>
      </c>
      <c r="X127" s="14">
        <f>_xlfn.IFNA(VLOOKUP(tbl_Batsmen!$W127,Raw_data_Batsmen_2021!$A$2:$L$150,X$1,FALSE),0)</f>
        <v>17</v>
      </c>
      <c r="Y127" s="14">
        <f>_xlfn.IFNA(VLOOKUP(tbl_Batsmen!$W127,Raw_data_Batsmen_2021!$A$2:$L$150,Y$1,FALSE),0)</f>
        <v>478</v>
      </c>
      <c r="Z127" s="14">
        <f>_xlfn.IFNA(VLOOKUP(tbl_Batsmen!$W127,Raw_data_Batsmen_2021!$A$2:$L$150,Z$1,FALSE),0)</f>
        <v>402</v>
      </c>
      <c r="AA127" s="14">
        <f>_xlfn.IFNA(VLOOKUP(tbl_Batsmen!$W127,Raw_data_Batsmen_2021!$A$2:$L$150,AA$1,FALSE),0)</f>
        <v>17</v>
      </c>
      <c r="AB127" s="14">
        <f>_xlfn.IFNA(VLOOKUP(tbl_Batsmen!$W127,Raw_data_Batsmen_2021!$A$2:$L$150,AB$1,FALSE),0)</f>
        <v>28.12</v>
      </c>
      <c r="AC127" s="14">
        <f>_xlfn.IFNA(VLOOKUP(tbl_Batsmen!$W127,Raw_data_Batsmen_2021!$A$2:$L$150,AC$1,FALSE),0)</f>
        <v>118.91</v>
      </c>
      <c r="AD127" s="14">
        <f>_xlfn.IFNA(VLOOKUP(tbl_Batsmen!$W127,Raw_data_Batsmen_2021!$A$2:$L$150,AD$1,FALSE),0)</f>
        <v>57</v>
      </c>
      <c r="AE127" s="14">
        <f>_xlfn.IFNA(VLOOKUP(tbl_Batsmen!$W127,Raw_data_Batsmen_2021!$A$2:$L$150,AE$1,FALSE),0)</f>
        <v>50</v>
      </c>
      <c r="AF127" s="14">
        <f>_xlfn.IFNA(VLOOKUP(tbl_Batsmen!$W127,Raw_data_Batsmen_2021!$A$2:$L$150,AF$1,FALSE),0)</f>
        <v>12</v>
      </c>
      <c r="AG127" s="14">
        <f>_xlfn.IFNA(VLOOKUP(tbl_Batsmen!$W127,Raw_data_Batsmen_2021!$A$2:$L$150,AG$1,FALSE),0)</f>
        <v>3</v>
      </c>
      <c r="AH127" s="14">
        <f>_xlfn.IFNA(VLOOKUP(tbl_Batsmen!$W127,Raw_data_Batsmen_2021!$A$2:$L$150,AH$1,FALSE),0)</f>
        <v>0</v>
      </c>
      <c r="AI127" s="14">
        <v>2021</v>
      </c>
      <c r="AJ127" s="14">
        <f t="shared" si="2"/>
        <v>125</v>
      </c>
    </row>
    <row r="128" spans="1:36" x14ac:dyDescent="0.25">
      <c r="A128" s="17" t="s">
        <v>67</v>
      </c>
      <c r="B128" s="14">
        <v>17</v>
      </c>
      <c r="C128" s="14">
        <v>478</v>
      </c>
      <c r="D128" s="14">
        <v>402</v>
      </c>
      <c r="E128" s="14">
        <v>17</v>
      </c>
      <c r="F128" s="14">
        <v>28.12</v>
      </c>
      <c r="G128" s="14">
        <v>118.91</v>
      </c>
      <c r="H128" s="14">
        <v>57</v>
      </c>
      <c r="I128" s="14">
        <v>50</v>
      </c>
      <c r="J128" s="14">
        <v>12</v>
      </c>
      <c r="K128" s="14">
        <v>3</v>
      </c>
      <c r="L128" s="14">
        <v>0</v>
      </c>
      <c r="M128" s="14">
        <v>2021</v>
      </c>
      <c r="N128" s="14">
        <f>tbl_Batsmen[[#This Row],[Innings]]-tbl_Batsmen[[#This Row],[Outs]]</f>
        <v>0</v>
      </c>
      <c r="O128" s="15">
        <f t="shared" si="3"/>
        <v>125</v>
      </c>
      <c r="W128" s="13" t="s">
        <v>20</v>
      </c>
      <c r="X128" s="14">
        <f>_xlfn.IFNA(VLOOKUP(tbl_Batsmen!$W128,Raw_data_Batsmen_2021!$A$2:$L$150,X$1,FALSE),0)</f>
        <v>11</v>
      </c>
      <c r="Y128" s="14">
        <f>_xlfn.IFNA(VLOOKUP(tbl_Batsmen!$W128,Raw_data_Batsmen_2021!$A$2:$L$150,Y$1,FALSE),0)</f>
        <v>160</v>
      </c>
      <c r="Z128" s="14">
        <f>_xlfn.IFNA(VLOOKUP(tbl_Batsmen!$W128,Raw_data_Batsmen_2021!$A$2:$L$150,Z$1,FALSE),0)</f>
        <v>128</v>
      </c>
      <c r="AA128" s="14">
        <f>_xlfn.IFNA(VLOOKUP(tbl_Batsmen!$W128,Raw_data_Batsmen_2021!$A$2:$L$150,AA$1,FALSE),0)</f>
        <v>9</v>
      </c>
      <c r="AB128" s="14">
        <f>_xlfn.IFNA(VLOOKUP(tbl_Batsmen!$W128,Raw_data_Batsmen_2021!$A$2:$L$150,AB$1,FALSE),0)</f>
        <v>17.78</v>
      </c>
      <c r="AC128" s="14">
        <f>_xlfn.IFNA(VLOOKUP(tbl_Batsmen!$W128,Raw_data_Batsmen_2021!$A$2:$L$150,AC$1,FALSE),0)</f>
        <v>125</v>
      </c>
      <c r="AD128" s="14">
        <f>_xlfn.IFNA(VLOOKUP(tbl_Batsmen!$W128,Raw_data_Batsmen_2021!$A$2:$L$150,AD$1,FALSE),0)</f>
        <v>54</v>
      </c>
      <c r="AE128" s="14">
        <f>_xlfn.IFNA(VLOOKUP(tbl_Batsmen!$W128,Raw_data_Batsmen_2021!$A$2:$L$150,AE$1,FALSE),0)</f>
        <v>13</v>
      </c>
      <c r="AF128" s="14">
        <f>_xlfn.IFNA(VLOOKUP(tbl_Batsmen!$W128,Raw_data_Batsmen_2021!$A$2:$L$150,AF$1,FALSE),0)</f>
        <v>9</v>
      </c>
      <c r="AG128" s="14">
        <f>_xlfn.IFNA(VLOOKUP(tbl_Batsmen!$W128,Raw_data_Batsmen_2021!$A$2:$L$150,AG$1,FALSE),0)</f>
        <v>1</v>
      </c>
      <c r="AH128" s="14">
        <f>_xlfn.IFNA(VLOOKUP(tbl_Batsmen!$W128,Raw_data_Batsmen_2021!$A$2:$L$150,AH$1,FALSE),0)</f>
        <v>0</v>
      </c>
      <c r="AI128" s="14">
        <v>2021</v>
      </c>
      <c r="AJ128" s="14">
        <f t="shared" si="2"/>
        <v>126</v>
      </c>
    </row>
    <row r="129" spans="1:36" x14ac:dyDescent="0.25">
      <c r="A129" s="17" t="s">
        <v>20</v>
      </c>
      <c r="B129" s="14">
        <v>11</v>
      </c>
      <c r="C129" s="14">
        <v>160</v>
      </c>
      <c r="D129" s="14">
        <v>128</v>
      </c>
      <c r="E129" s="14">
        <v>9</v>
      </c>
      <c r="F129" s="14">
        <v>17.78</v>
      </c>
      <c r="G129" s="14">
        <v>125</v>
      </c>
      <c r="H129" s="14">
        <v>54</v>
      </c>
      <c r="I129" s="14">
        <v>13</v>
      </c>
      <c r="J129" s="14">
        <v>9</v>
      </c>
      <c r="K129" s="14">
        <v>1</v>
      </c>
      <c r="L129" s="14">
        <v>0</v>
      </c>
      <c r="M129" s="14">
        <v>2021</v>
      </c>
      <c r="N129" s="14">
        <f>tbl_Batsmen[[#This Row],[Innings]]-tbl_Batsmen[[#This Row],[Outs]]</f>
        <v>2</v>
      </c>
      <c r="O129" s="15">
        <f t="shared" si="3"/>
        <v>126</v>
      </c>
      <c r="W129" s="16" t="s">
        <v>21</v>
      </c>
      <c r="X129" s="14">
        <f>_xlfn.IFNA(VLOOKUP(tbl_Batsmen!$W129,Raw_data_Batsmen_2021!$A$2:$L$150,X$1,FALSE),0)</f>
        <v>4</v>
      </c>
      <c r="Y129" s="14">
        <f>_xlfn.IFNA(VLOOKUP(tbl_Batsmen!$W129,Raw_data_Batsmen_2021!$A$2:$L$150,Y$1,FALSE),0)</f>
        <v>56</v>
      </c>
      <c r="Z129" s="14">
        <f>_xlfn.IFNA(VLOOKUP(tbl_Batsmen!$W129,Raw_data_Batsmen_2021!$A$2:$L$150,Z$1,FALSE),0)</f>
        <v>29</v>
      </c>
      <c r="AA129" s="14">
        <f>_xlfn.IFNA(VLOOKUP(tbl_Batsmen!$W129,Raw_data_Batsmen_2021!$A$2:$L$150,AA$1,FALSE),0)</f>
        <v>3</v>
      </c>
      <c r="AB129" s="14">
        <f>_xlfn.IFNA(VLOOKUP(tbl_Batsmen!$W129,Raw_data_Batsmen_2021!$A$2:$L$150,AB$1,FALSE),0)</f>
        <v>18.670000000000002</v>
      </c>
      <c r="AC129" s="14">
        <f>_xlfn.IFNA(VLOOKUP(tbl_Batsmen!$W129,Raw_data_Batsmen_2021!$A$2:$L$150,AC$1,FALSE),0)</f>
        <v>193.1</v>
      </c>
      <c r="AD129" s="14">
        <f>_xlfn.IFNA(VLOOKUP(tbl_Batsmen!$W129,Raw_data_Batsmen_2021!$A$2:$L$150,AD$1,FALSE),0)</f>
        <v>34</v>
      </c>
      <c r="AE129" s="14">
        <f>_xlfn.IFNA(VLOOKUP(tbl_Batsmen!$W129,Raw_data_Batsmen_2021!$A$2:$L$150,AE$1,FALSE),0)</f>
        <v>5</v>
      </c>
      <c r="AF129" s="14">
        <f>_xlfn.IFNA(VLOOKUP(tbl_Batsmen!$W129,Raw_data_Batsmen_2021!$A$2:$L$150,AF$1,FALSE),0)</f>
        <v>3</v>
      </c>
      <c r="AG129" s="14">
        <f>_xlfn.IFNA(VLOOKUP(tbl_Batsmen!$W129,Raw_data_Batsmen_2021!$A$2:$L$150,AG$1,FALSE),0)</f>
        <v>0</v>
      </c>
      <c r="AH129" s="14">
        <f>_xlfn.IFNA(VLOOKUP(tbl_Batsmen!$W129,Raw_data_Batsmen_2021!$A$2:$L$150,AH$1,FALSE),0)</f>
        <v>0</v>
      </c>
      <c r="AI129" s="14">
        <v>2021</v>
      </c>
      <c r="AJ129" s="14">
        <f t="shared" si="2"/>
        <v>127</v>
      </c>
    </row>
    <row r="130" spans="1:36" x14ac:dyDescent="0.25">
      <c r="A130" s="17" t="s">
        <v>21</v>
      </c>
      <c r="B130" s="14">
        <v>4</v>
      </c>
      <c r="C130" s="14">
        <v>56</v>
      </c>
      <c r="D130" s="14">
        <v>29</v>
      </c>
      <c r="E130" s="14">
        <v>3</v>
      </c>
      <c r="F130" s="14">
        <v>18.670000000000002</v>
      </c>
      <c r="G130" s="14">
        <v>193.1</v>
      </c>
      <c r="H130" s="14">
        <v>34</v>
      </c>
      <c r="I130" s="14">
        <v>5</v>
      </c>
      <c r="J130" s="14">
        <v>3</v>
      </c>
      <c r="K130" s="14">
        <v>0</v>
      </c>
      <c r="L130" s="14">
        <v>0</v>
      </c>
      <c r="M130" s="14">
        <v>2021</v>
      </c>
      <c r="N130" s="14">
        <f>tbl_Batsmen[[#This Row],[Innings]]-tbl_Batsmen[[#This Row],[Outs]]</f>
        <v>1</v>
      </c>
      <c r="O130" s="15">
        <f t="shared" si="3"/>
        <v>127</v>
      </c>
      <c r="W130" s="13" t="s">
        <v>119</v>
      </c>
      <c r="X130" s="14">
        <f>_xlfn.IFNA(VLOOKUP(tbl_Batsmen!$W130,Raw_data_Batsmen_2021!$A$2:$L$150,X$1,FALSE),0)</f>
        <v>2</v>
      </c>
      <c r="Y130" s="14">
        <f>_xlfn.IFNA(VLOOKUP(tbl_Batsmen!$W130,Raw_data_Batsmen_2021!$A$2:$L$150,Y$1,FALSE),0)</f>
        <v>0</v>
      </c>
      <c r="Z130" s="14">
        <f>_xlfn.IFNA(VLOOKUP(tbl_Batsmen!$W130,Raw_data_Batsmen_2021!$A$2:$L$150,Z$1,FALSE),0)</f>
        <v>4</v>
      </c>
      <c r="AA130" s="14">
        <f>_xlfn.IFNA(VLOOKUP(tbl_Batsmen!$W130,Raw_data_Batsmen_2021!$A$2:$L$150,AA$1,FALSE),0)</f>
        <v>2</v>
      </c>
      <c r="AB130" s="14">
        <f>_xlfn.IFNA(VLOOKUP(tbl_Batsmen!$W130,Raw_data_Batsmen_2021!$A$2:$L$150,AB$1,FALSE),0)</f>
        <v>0</v>
      </c>
      <c r="AC130" s="14">
        <f>_xlfn.IFNA(VLOOKUP(tbl_Batsmen!$W130,Raw_data_Batsmen_2021!$A$2:$L$150,AC$1,FALSE),0)</f>
        <v>0</v>
      </c>
      <c r="AD130" s="14">
        <f>_xlfn.IFNA(VLOOKUP(tbl_Batsmen!$W130,Raw_data_Batsmen_2021!$A$2:$L$150,AD$1,FALSE),0)</f>
        <v>0</v>
      </c>
      <c r="AE130" s="14">
        <f>_xlfn.IFNA(VLOOKUP(tbl_Batsmen!$W130,Raw_data_Batsmen_2021!$A$2:$L$150,AE$1,FALSE),0)</f>
        <v>0</v>
      </c>
      <c r="AF130" s="14">
        <f>_xlfn.IFNA(VLOOKUP(tbl_Batsmen!$W130,Raw_data_Batsmen_2021!$A$2:$L$150,AF$1,FALSE),0)</f>
        <v>0</v>
      </c>
      <c r="AG130" s="14">
        <f>_xlfn.IFNA(VLOOKUP(tbl_Batsmen!$W130,Raw_data_Batsmen_2021!$A$2:$L$150,AG$1,FALSE),0)</f>
        <v>0</v>
      </c>
      <c r="AH130" s="14">
        <f>_xlfn.IFNA(VLOOKUP(tbl_Batsmen!$W130,Raw_data_Batsmen_2021!$A$2:$L$150,AH$1,FALSE),0)</f>
        <v>0</v>
      </c>
      <c r="AI130" s="14">
        <v>2021</v>
      </c>
      <c r="AJ130" s="14">
        <f t="shared" si="2"/>
        <v>128</v>
      </c>
    </row>
    <row r="131" spans="1:36" x14ac:dyDescent="0.25">
      <c r="A131" s="17" t="s">
        <v>119</v>
      </c>
      <c r="B131" s="14">
        <v>2</v>
      </c>
      <c r="C131" s="14">
        <v>0</v>
      </c>
      <c r="D131" s="14">
        <v>4</v>
      </c>
      <c r="E131" s="14">
        <v>2</v>
      </c>
      <c r="F131" s="14">
        <v>0</v>
      </c>
      <c r="G131" s="14">
        <v>0</v>
      </c>
      <c r="H131" s="14">
        <v>0</v>
      </c>
      <c r="I131" s="14">
        <v>0</v>
      </c>
      <c r="J131" s="14">
        <v>0</v>
      </c>
      <c r="K131" s="14">
        <v>0</v>
      </c>
      <c r="L131" s="14">
        <v>0</v>
      </c>
      <c r="M131" s="14">
        <v>2021</v>
      </c>
      <c r="N131" s="14">
        <f>tbl_Batsmen[[#This Row],[Innings]]-tbl_Batsmen[[#This Row],[Outs]]</f>
        <v>0</v>
      </c>
      <c r="O131" s="15">
        <f t="shared" si="3"/>
        <v>128</v>
      </c>
      <c r="W131" s="16" t="s">
        <v>22</v>
      </c>
      <c r="X131" s="14">
        <f>_xlfn.IFNA(VLOOKUP(tbl_Batsmen!$W131,Raw_data_Batsmen_2021!$A$2:$L$150,X$1,FALSE),0)</f>
        <v>4</v>
      </c>
      <c r="Y131" s="14">
        <f>_xlfn.IFNA(VLOOKUP(tbl_Batsmen!$W131,Raw_data_Batsmen_2021!$A$2:$L$150,Y$1,FALSE),0)</f>
        <v>5</v>
      </c>
      <c r="Z131" s="14">
        <f>_xlfn.IFNA(VLOOKUP(tbl_Batsmen!$W131,Raw_data_Batsmen_2021!$A$2:$L$150,Z$1,FALSE),0)</f>
        <v>5</v>
      </c>
      <c r="AA131" s="14">
        <f>_xlfn.IFNA(VLOOKUP(tbl_Batsmen!$W131,Raw_data_Batsmen_2021!$A$2:$L$150,AA$1,FALSE),0)</f>
        <v>2</v>
      </c>
      <c r="AB131" s="14">
        <f>_xlfn.IFNA(VLOOKUP(tbl_Batsmen!$W131,Raw_data_Batsmen_2021!$A$2:$L$150,AB$1,FALSE),0)</f>
        <v>2.5</v>
      </c>
      <c r="AC131" s="14">
        <f>_xlfn.IFNA(VLOOKUP(tbl_Batsmen!$W131,Raw_data_Batsmen_2021!$A$2:$L$150,AC$1,FALSE),0)</f>
        <v>100</v>
      </c>
      <c r="AD131" s="14">
        <f>_xlfn.IFNA(VLOOKUP(tbl_Batsmen!$W131,Raw_data_Batsmen_2021!$A$2:$L$150,AD$1,FALSE),0)</f>
        <v>3</v>
      </c>
      <c r="AE131" s="14">
        <f>_xlfn.IFNA(VLOOKUP(tbl_Batsmen!$W131,Raw_data_Batsmen_2021!$A$2:$L$150,AE$1,FALSE),0)</f>
        <v>0</v>
      </c>
      <c r="AF131" s="14">
        <f>_xlfn.IFNA(VLOOKUP(tbl_Batsmen!$W131,Raw_data_Batsmen_2021!$A$2:$L$150,AF$1,FALSE),0)</f>
        <v>0</v>
      </c>
      <c r="AG131" s="14">
        <f>_xlfn.IFNA(VLOOKUP(tbl_Batsmen!$W131,Raw_data_Batsmen_2021!$A$2:$L$150,AG$1,FALSE),0)</f>
        <v>0</v>
      </c>
      <c r="AH131" s="14">
        <f>_xlfn.IFNA(VLOOKUP(tbl_Batsmen!$W131,Raw_data_Batsmen_2021!$A$2:$L$150,AH$1,FALSE),0)</f>
        <v>0</v>
      </c>
      <c r="AI131" s="14">
        <v>2021</v>
      </c>
      <c r="AJ131" s="14">
        <f t="shared" si="2"/>
        <v>129</v>
      </c>
    </row>
    <row r="132" spans="1:36" x14ac:dyDescent="0.25">
      <c r="A132" s="17" t="s">
        <v>22</v>
      </c>
      <c r="B132" s="14">
        <v>4</v>
      </c>
      <c r="C132" s="14">
        <v>5</v>
      </c>
      <c r="D132" s="14">
        <v>5</v>
      </c>
      <c r="E132" s="14">
        <v>2</v>
      </c>
      <c r="F132" s="14">
        <v>2.5</v>
      </c>
      <c r="G132" s="14">
        <v>100</v>
      </c>
      <c r="H132" s="14">
        <v>3</v>
      </c>
      <c r="I132" s="14">
        <v>0</v>
      </c>
      <c r="J132" s="14">
        <v>0</v>
      </c>
      <c r="K132" s="14">
        <v>0</v>
      </c>
      <c r="L132" s="14">
        <v>0</v>
      </c>
      <c r="M132" s="14">
        <v>2021</v>
      </c>
      <c r="N132" s="14">
        <f>tbl_Batsmen[[#This Row],[Innings]]-tbl_Batsmen[[#This Row],[Outs]]</f>
        <v>2</v>
      </c>
      <c r="O132" s="15">
        <f t="shared" si="3"/>
        <v>129</v>
      </c>
      <c r="W132" s="13" t="s">
        <v>40</v>
      </c>
      <c r="X132" s="14">
        <f>_xlfn.IFNA(VLOOKUP(tbl_Batsmen!$W132,Raw_data_Batsmen_2021!$A$2:$L$150,X$1,FALSE),0)</f>
        <v>12</v>
      </c>
      <c r="Y132" s="14">
        <f>_xlfn.IFNA(VLOOKUP(tbl_Batsmen!$W132,Raw_data_Batsmen_2021!$A$2:$L$150,Y$1,FALSE),0)</f>
        <v>242</v>
      </c>
      <c r="Z132" s="14">
        <f>_xlfn.IFNA(VLOOKUP(tbl_Batsmen!$W132,Raw_data_Batsmen_2021!$A$2:$L$150,Z$1,FALSE),0)</f>
        <v>144</v>
      </c>
      <c r="AA132" s="14">
        <f>_xlfn.IFNA(VLOOKUP(tbl_Batsmen!$W132,Raw_data_Batsmen_2021!$A$2:$L$150,AA$1,FALSE),0)</f>
        <v>7</v>
      </c>
      <c r="AB132" s="14">
        <f>_xlfn.IFNA(VLOOKUP(tbl_Batsmen!$W132,Raw_data_Batsmen_2021!$A$2:$L$150,AB$1,FALSE),0)</f>
        <v>34.57</v>
      </c>
      <c r="AC132" s="14">
        <f>_xlfn.IFNA(VLOOKUP(tbl_Batsmen!$W132,Raw_data_Batsmen_2021!$A$2:$L$150,AC$1,FALSE),0)</f>
        <v>168.06</v>
      </c>
      <c r="AD132" s="14">
        <f>_xlfn.IFNA(VLOOKUP(tbl_Batsmen!$W132,Raw_data_Batsmen_2021!$A$2:$L$150,AD$1,FALSE),0)</f>
        <v>53</v>
      </c>
      <c r="AE132" s="14">
        <f>_xlfn.IFNA(VLOOKUP(tbl_Batsmen!$W132,Raw_data_Batsmen_2021!$A$2:$L$150,AE$1,FALSE),0)</f>
        <v>19</v>
      </c>
      <c r="AF132" s="14">
        <f>_xlfn.IFNA(VLOOKUP(tbl_Batsmen!$W132,Raw_data_Batsmen_2021!$A$2:$L$150,AF$1,FALSE),0)</f>
        <v>12</v>
      </c>
      <c r="AG132" s="14">
        <f>_xlfn.IFNA(VLOOKUP(tbl_Batsmen!$W132,Raw_data_Batsmen_2021!$A$2:$L$150,AG$1,FALSE),0)</f>
        <v>1</v>
      </c>
      <c r="AH132" s="14">
        <f>_xlfn.IFNA(VLOOKUP(tbl_Batsmen!$W132,Raw_data_Batsmen_2021!$A$2:$L$150,AH$1,FALSE),0)</f>
        <v>0</v>
      </c>
      <c r="AI132" s="14">
        <v>2021</v>
      </c>
      <c r="AJ132" s="14">
        <f t="shared" si="2"/>
        <v>130</v>
      </c>
    </row>
    <row r="133" spans="1:36" x14ac:dyDescent="0.25">
      <c r="A133" s="17" t="s">
        <v>40</v>
      </c>
      <c r="B133" s="14">
        <v>12</v>
      </c>
      <c r="C133" s="14">
        <v>242</v>
      </c>
      <c r="D133" s="14">
        <v>144</v>
      </c>
      <c r="E133" s="14">
        <v>7</v>
      </c>
      <c r="F133" s="14">
        <v>34.57</v>
      </c>
      <c r="G133" s="14">
        <v>168.06</v>
      </c>
      <c r="H133" s="14">
        <v>53</v>
      </c>
      <c r="I133" s="14">
        <v>19</v>
      </c>
      <c r="J133" s="14">
        <v>12</v>
      </c>
      <c r="K133" s="14">
        <v>1</v>
      </c>
      <c r="L133" s="14">
        <v>0</v>
      </c>
      <c r="M133" s="14">
        <v>2021</v>
      </c>
      <c r="N133" s="14">
        <f>tbl_Batsmen[[#This Row],[Innings]]-tbl_Batsmen[[#This Row],[Outs]]</f>
        <v>5</v>
      </c>
      <c r="O133" s="15">
        <f t="shared" si="3"/>
        <v>130</v>
      </c>
      <c r="W133" s="16" t="s">
        <v>69</v>
      </c>
      <c r="X133" s="14">
        <f>_xlfn.IFNA(VLOOKUP(tbl_Batsmen!$W133,Raw_data_Batsmen_2021!$A$2:$L$150,X$1,FALSE),0)</f>
        <v>10</v>
      </c>
      <c r="Y133" s="14">
        <f>_xlfn.IFNA(VLOOKUP(tbl_Batsmen!$W133,Raw_data_Batsmen_2021!$A$2:$L$150,Y$1,FALSE),0)</f>
        <v>62</v>
      </c>
      <c r="Z133" s="14">
        <f>_xlfn.IFNA(VLOOKUP(tbl_Batsmen!$W133,Raw_data_Batsmen_2021!$A$2:$L$150,Z$1,FALSE),0)</f>
        <v>47</v>
      </c>
      <c r="AA133" s="14">
        <f>_xlfn.IFNA(VLOOKUP(tbl_Batsmen!$W133,Raw_data_Batsmen_2021!$A$2:$L$150,AA$1,FALSE),0)</f>
        <v>8</v>
      </c>
      <c r="AB133" s="14">
        <f>_xlfn.IFNA(VLOOKUP(tbl_Batsmen!$W133,Raw_data_Batsmen_2021!$A$2:$L$150,AB$1,FALSE),0)</f>
        <v>7.75</v>
      </c>
      <c r="AC133" s="14">
        <f>_xlfn.IFNA(VLOOKUP(tbl_Batsmen!$W133,Raw_data_Batsmen_2021!$A$2:$L$150,AC$1,FALSE),0)</f>
        <v>131.91</v>
      </c>
      <c r="AD133" s="14">
        <f>_xlfn.IFNA(VLOOKUP(tbl_Batsmen!$W133,Raw_data_Batsmen_2021!$A$2:$L$150,AD$1,FALSE),0)</f>
        <v>26</v>
      </c>
      <c r="AE133" s="14">
        <f>_xlfn.IFNA(VLOOKUP(tbl_Batsmen!$W133,Raw_data_Batsmen_2021!$A$2:$L$150,AE$1,FALSE),0)</f>
        <v>3</v>
      </c>
      <c r="AF133" s="14">
        <f>_xlfn.IFNA(VLOOKUP(tbl_Batsmen!$W133,Raw_data_Batsmen_2021!$A$2:$L$150,AF$1,FALSE),0)</f>
        <v>5</v>
      </c>
      <c r="AG133" s="14">
        <f>_xlfn.IFNA(VLOOKUP(tbl_Batsmen!$W133,Raw_data_Batsmen_2021!$A$2:$L$150,AG$1,FALSE),0)</f>
        <v>0</v>
      </c>
      <c r="AH133" s="14">
        <f>_xlfn.IFNA(VLOOKUP(tbl_Batsmen!$W133,Raw_data_Batsmen_2021!$A$2:$L$150,AH$1,FALSE),0)</f>
        <v>0</v>
      </c>
      <c r="AI133" s="14">
        <v>2021</v>
      </c>
      <c r="AJ133" s="14">
        <f t="shared" ref="AJ133:AJ196" si="4">AJ132+1</f>
        <v>131</v>
      </c>
    </row>
    <row r="134" spans="1:36" x14ac:dyDescent="0.25">
      <c r="A134" s="17" t="s">
        <v>69</v>
      </c>
      <c r="B134" s="14">
        <v>10</v>
      </c>
      <c r="C134" s="14">
        <v>62</v>
      </c>
      <c r="D134" s="14">
        <v>47</v>
      </c>
      <c r="E134" s="14">
        <v>8</v>
      </c>
      <c r="F134" s="14">
        <v>7.75</v>
      </c>
      <c r="G134" s="14">
        <v>131.91</v>
      </c>
      <c r="H134" s="14">
        <v>26</v>
      </c>
      <c r="I134" s="14">
        <v>3</v>
      </c>
      <c r="J134" s="14">
        <v>5</v>
      </c>
      <c r="K134" s="14">
        <v>0</v>
      </c>
      <c r="L134" s="14">
        <v>0</v>
      </c>
      <c r="M134" s="14">
        <v>2021</v>
      </c>
      <c r="N134" s="14">
        <f>tbl_Batsmen[[#This Row],[Innings]]-tbl_Batsmen[[#This Row],[Outs]]</f>
        <v>2</v>
      </c>
      <c r="O134" s="15">
        <f t="shared" ref="O134:O197" si="5">1+O133</f>
        <v>131</v>
      </c>
      <c r="W134" s="13" t="s">
        <v>41</v>
      </c>
      <c r="X134" s="14">
        <f>_xlfn.IFNA(VLOOKUP(tbl_Batsmen!$W134,Raw_data_Batsmen_2021!$A$2:$L$150,X$1,FALSE),0)</f>
        <v>7</v>
      </c>
      <c r="Y134" s="14">
        <f>_xlfn.IFNA(VLOOKUP(tbl_Batsmen!$W134,Raw_data_Batsmen_2021!$A$2:$L$150,Y$1,FALSE),0)</f>
        <v>153</v>
      </c>
      <c r="Z134" s="14">
        <f>_xlfn.IFNA(VLOOKUP(tbl_Batsmen!$W134,Raw_data_Batsmen_2021!$A$2:$L$150,Z$1,FALSE),0)</f>
        <v>135</v>
      </c>
      <c r="AA134" s="14">
        <f>_xlfn.IFNA(VLOOKUP(tbl_Batsmen!$W134,Raw_data_Batsmen_2021!$A$2:$L$150,AA$1,FALSE),0)</f>
        <v>6</v>
      </c>
      <c r="AB134" s="14">
        <f>_xlfn.IFNA(VLOOKUP(tbl_Batsmen!$W134,Raw_data_Batsmen_2021!$A$2:$L$150,AB$1,FALSE),0)</f>
        <v>25.5</v>
      </c>
      <c r="AC134" s="14">
        <f>_xlfn.IFNA(VLOOKUP(tbl_Batsmen!$W134,Raw_data_Batsmen_2021!$A$2:$L$150,AC$1,FALSE),0)</f>
        <v>113.33</v>
      </c>
      <c r="AD134" s="14">
        <f>_xlfn.IFNA(VLOOKUP(tbl_Batsmen!$W134,Raw_data_Batsmen_2021!$A$2:$L$150,AD$1,FALSE),0)</f>
        <v>39</v>
      </c>
      <c r="AE134" s="14">
        <f>_xlfn.IFNA(VLOOKUP(tbl_Batsmen!$W134,Raw_data_Batsmen_2021!$A$2:$L$150,AE$1,FALSE),0)</f>
        <v>13</v>
      </c>
      <c r="AF134" s="14">
        <f>_xlfn.IFNA(VLOOKUP(tbl_Batsmen!$W134,Raw_data_Batsmen_2021!$A$2:$L$150,AF$1,FALSE),0)</f>
        <v>2</v>
      </c>
      <c r="AG134" s="14">
        <f>_xlfn.IFNA(VLOOKUP(tbl_Batsmen!$W134,Raw_data_Batsmen_2021!$A$2:$L$150,AG$1,FALSE),0)</f>
        <v>0</v>
      </c>
      <c r="AH134" s="14">
        <f>_xlfn.IFNA(VLOOKUP(tbl_Batsmen!$W134,Raw_data_Batsmen_2021!$A$2:$L$150,AH$1,FALSE),0)</f>
        <v>0</v>
      </c>
      <c r="AI134" s="14">
        <v>2021</v>
      </c>
      <c r="AJ134" s="14">
        <f t="shared" si="4"/>
        <v>132</v>
      </c>
    </row>
    <row r="135" spans="1:36" x14ac:dyDescent="0.25">
      <c r="A135" s="17" t="s">
        <v>41</v>
      </c>
      <c r="B135" s="14">
        <v>7</v>
      </c>
      <c r="C135" s="14">
        <v>153</v>
      </c>
      <c r="D135" s="14">
        <v>135</v>
      </c>
      <c r="E135" s="14">
        <v>6</v>
      </c>
      <c r="F135" s="14">
        <v>25.5</v>
      </c>
      <c r="G135" s="14">
        <v>113.33</v>
      </c>
      <c r="H135" s="14">
        <v>39</v>
      </c>
      <c r="I135" s="14">
        <v>13</v>
      </c>
      <c r="J135" s="14">
        <v>2</v>
      </c>
      <c r="K135" s="14">
        <v>0</v>
      </c>
      <c r="L135" s="14">
        <v>0</v>
      </c>
      <c r="M135" s="14">
        <v>2021</v>
      </c>
      <c r="N135" s="14">
        <f>tbl_Batsmen[[#This Row],[Innings]]-tbl_Batsmen[[#This Row],[Outs]]</f>
        <v>1</v>
      </c>
      <c r="O135" s="15">
        <f t="shared" si="5"/>
        <v>132</v>
      </c>
      <c r="W135" s="16" t="s">
        <v>42</v>
      </c>
      <c r="X135" s="14">
        <f>_xlfn.IFNA(VLOOKUP(tbl_Batsmen!$W135,Raw_data_Batsmen_2021!$A$2:$L$150,X$1,FALSE),0)</f>
        <v>8</v>
      </c>
      <c r="Y135" s="14">
        <f>_xlfn.IFNA(VLOOKUP(tbl_Batsmen!$W135,Raw_data_Batsmen_2021!$A$2:$L$150,Y$1,FALSE),0)</f>
        <v>175</v>
      </c>
      <c r="Z135" s="14">
        <f>_xlfn.IFNA(VLOOKUP(tbl_Batsmen!$W135,Raw_data_Batsmen_2021!$A$2:$L$150,Z$1,FALSE),0)</f>
        <v>171</v>
      </c>
      <c r="AA135" s="14">
        <f>_xlfn.IFNA(VLOOKUP(tbl_Batsmen!$W135,Raw_data_Batsmen_2021!$A$2:$L$150,AA$1,FALSE),0)</f>
        <v>5</v>
      </c>
      <c r="AB135" s="14">
        <f>_xlfn.IFNA(VLOOKUP(tbl_Batsmen!$W135,Raw_data_Batsmen_2021!$A$2:$L$150,AB$1,FALSE),0)</f>
        <v>35</v>
      </c>
      <c r="AC135" s="14">
        <f>_xlfn.IFNA(VLOOKUP(tbl_Batsmen!$W135,Raw_data_Batsmen_2021!$A$2:$L$150,AC$1,FALSE),0)</f>
        <v>102.34</v>
      </c>
      <c r="AD135" s="14">
        <f>_xlfn.IFNA(VLOOKUP(tbl_Batsmen!$W135,Raw_data_Batsmen_2021!$A$2:$L$150,AD$1,FALSE),0)</f>
        <v>47</v>
      </c>
      <c r="AE135" s="14">
        <f>_xlfn.IFNA(VLOOKUP(tbl_Batsmen!$W135,Raw_data_Batsmen_2021!$A$2:$L$150,AE$1,FALSE),0)</f>
        <v>7</v>
      </c>
      <c r="AF135" s="14">
        <f>_xlfn.IFNA(VLOOKUP(tbl_Batsmen!$W135,Raw_data_Batsmen_2021!$A$2:$L$150,AF$1,FALSE),0)</f>
        <v>5</v>
      </c>
      <c r="AG135" s="14">
        <f>_xlfn.IFNA(VLOOKUP(tbl_Batsmen!$W135,Raw_data_Batsmen_2021!$A$2:$L$150,AG$1,FALSE),0)</f>
        <v>0</v>
      </c>
      <c r="AH135" s="14">
        <f>_xlfn.IFNA(VLOOKUP(tbl_Batsmen!$W135,Raw_data_Batsmen_2021!$A$2:$L$150,AH$1,FALSE),0)</f>
        <v>0</v>
      </c>
      <c r="AI135" s="14">
        <v>2021</v>
      </c>
      <c r="AJ135" s="14">
        <f t="shared" si="4"/>
        <v>133</v>
      </c>
    </row>
    <row r="136" spans="1:36" x14ac:dyDescent="0.25">
      <c r="A136" s="17" t="s">
        <v>42</v>
      </c>
      <c r="B136" s="14">
        <v>8</v>
      </c>
      <c r="C136" s="14">
        <v>175</v>
      </c>
      <c r="D136" s="14">
        <v>171</v>
      </c>
      <c r="E136" s="14">
        <v>5</v>
      </c>
      <c r="F136" s="14">
        <v>35</v>
      </c>
      <c r="G136" s="14">
        <v>102.34</v>
      </c>
      <c r="H136" s="14">
        <v>47</v>
      </c>
      <c r="I136" s="14">
        <v>7</v>
      </c>
      <c r="J136" s="14">
        <v>5</v>
      </c>
      <c r="K136" s="14">
        <v>0</v>
      </c>
      <c r="L136" s="14">
        <v>0</v>
      </c>
      <c r="M136" s="14">
        <v>2021</v>
      </c>
      <c r="N136" s="14">
        <f>tbl_Batsmen[[#This Row],[Innings]]-tbl_Batsmen[[#This Row],[Outs]]</f>
        <v>3</v>
      </c>
      <c r="O136" s="15">
        <f t="shared" si="5"/>
        <v>133</v>
      </c>
      <c r="W136" s="13" t="s">
        <v>95</v>
      </c>
      <c r="X136" s="14">
        <f>_xlfn.IFNA(VLOOKUP(tbl_Batsmen!$W136,Raw_data_Batsmen_2021!$A$2:$L$150,X$1,FALSE),0)</f>
        <v>4</v>
      </c>
      <c r="Y136" s="14">
        <f>_xlfn.IFNA(VLOOKUP(tbl_Batsmen!$W136,Raw_data_Batsmen_2021!$A$2:$L$150,Y$1,FALSE),0)</f>
        <v>115</v>
      </c>
      <c r="Z136" s="14">
        <f>_xlfn.IFNA(VLOOKUP(tbl_Batsmen!$W136,Raw_data_Batsmen_2021!$A$2:$L$150,Z$1,FALSE),0)</f>
        <v>97</v>
      </c>
      <c r="AA136" s="14">
        <f>_xlfn.IFNA(VLOOKUP(tbl_Batsmen!$W136,Raw_data_Batsmen_2021!$A$2:$L$150,AA$1,FALSE),0)</f>
        <v>2</v>
      </c>
      <c r="AB136" s="14">
        <f>_xlfn.IFNA(VLOOKUP(tbl_Batsmen!$W136,Raw_data_Batsmen_2021!$A$2:$L$150,AB$1,FALSE),0)</f>
        <v>57.5</v>
      </c>
      <c r="AC136" s="14">
        <f>_xlfn.IFNA(VLOOKUP(tbl_Batsmen!$W136,Raw_data_Batsmen_2021!$A$2:$L$150,AC$1,FALSE),0)</f>
        <v>118.56</v>
      </c>
      <c r="AD136" s="14">
        <f>_xlfn.IFNA(VLOOKUP(tbl_Batsmen!$W136,Raw_data_Batsmen_2021!$A$2:$L$150,AD$1,FALSE),0)</f>
        <v>50</v>
      </c>
      <c r="AE136" s="14">
        <f>_xlfn.IFNA(VLOOKUP(tbl_Batsmen!$W136,Raw_data_Batsmen_2021!$A$2:$L$150,AE$1,FALSE),0)</f>
        <v>10</v>
      </c>
      <c r="AF136" s="14">
        <f>_xlfn.IFNA(VLOOKUP(tbl_Batsmen!$W136,Raw_data_Batsmen_2021!$A$2:$L$150,AF$1,FALSE),0)</f>
        <v>2</v>
      </c>
      <c r="AG136" s="14">
        <f>_xlfn.IFNA(VLOOKUP(tbl_Batsmen!$W136,Raw_data_Batsmen_2021!$A$2:$L$150,AG$1,FALSE),0)</f>
        <v>1</v>
      </c>
      <c r="AH136" s="14">
        <f>_xlfn.IFNA(VLOOKUP(tbl_Batsmen!$W136,Raw_data_Batsmen_2021!$A$2:$L$150,AH$1,FALSE),0)</f>
        <v>0</v>
      </c>
      <c r="AI136" s="14">
        <v>2021</v>
      </c>
      <c r="AJ136" s="14">
        <f t="shared" si="4"/>
        <v>134</v>
      </c>
    </row>
    <row r="137" spans="1:36" x14ac:dyDescent="0.25">
      <c r="A137" s="17" t="s">
        <v>95</v>
      </c>
      <c r="B137" s="14">
        <v>4</v>
      </c>
      <c r="C137" s="14">
        <v>115</v>
      </c>
      <c r="D137" s="14">
        <v>97</v>
      </c>
      <c r="E137" s="14">
        <v>2</v>
      </c>
      <c r="F137" s="14">
        <v>57.5</v>
      </c>
      <c r="G137" s="14">
        <v>118.56</v>
      </c>
      <c r="H137" s="14">
        <v>50</v>
      </c>
      <c r="I137" s="14">
        <v>10</v>
      </c>
      <c r="J137" s="14">
        <v>2</v>
      </c>
      <c r="K137" s="14">
        <v>1</v>
      </c>
      <c r="L137" s="14">
        <v>0</v>
      </c>
      <c r="M137" s="14">
        <v>2021</v>
      </c>
      <c r="N137" s="14">
        <f>tbl_Batsmen[[#This Row],[Innings]]-tbl_Batsmen[[#This Row],[Outs]]</f>
        <v>2</v>
      </c>
      <c r="O137" s="15">
        <f t="shared" si="5"/>
        <v>134</v>
      </c>
      <c r="W137" s="16" t="s">
        <v>144</v>
      </c>
      <c r="X137" s="14">
        <f>_xlfn.IFNA(VLOOKUP(tbl_Batsmen!$W137,Raw_data_Batsmen_2021!$A$2:$L$150,X$1,FALSE),0)</f>
        <v>14</v>
      </c>
      <c r="Y137" s="14">
        <f>_xlfn.IFNA(VLOOKUP(tbl_Batsmen!$W137,Raw_data_Batsmen_2021!$A$2:$L$150,Y$1,FALSE),0)</f>
        <v>484</v>
      </c>
      <c r="Z137" s="14">
        <f>_xlfn.IFNA(VLOOKUP(tbl_Batsmen!$W137,Raw_data_Batsmen_2021!$A$2:$L$150,Z$1,FALSE),0)</f>
        <v>354</v>
      </c>
      <c r="AA137" s="14">
        <f>_xlfn.IFNA(VLOOKUP(tbl_Batsmen!$W137,Raw_data_Batsmen_2021!$A$2:$L$150,AA$1,FALSE),0)</f>
        <v>12</v>
      </c>
      <c r="AB137" s="14">
        <f>_xlfn.IFNA(VLOOKUP(tbl_Batsmen!$W137,Raw_data_Batsmen_2021!$A$2:$L$150,AB$1,FALSE),0)</f>
        <v>40.33</v>
      </c>
      <c r="AC137" s="14">
        <f>_xlfn.IFNA(VLOOKUP(tbl_Batsmen!$W137,Raw_data_Batsmen_2021!$A$2:$L$150,AC$1,FALSE),0)</f>
        <v>136.72</v>
      </c>
      <c r="AD137" s="14">
        <f>_xlfn.IFNA(VLOOKUP(tbl_Batsmen!$W137,Raw_data_Batsmen_2021!$A$2:$L$150,AD$1,FALSE),0)</f>
        <v>119</v>
      </c>
      <c r="AE137" s="14">
        <f>_xlfn.IFNA(VLOOKUP(tbl_Batsmen!$W137,Raw_data_Batsmen_2021!$A$2:$L$150,AE$1,FALSE),0)</f>
        <v>45</v>
      </c>
      <c r="AF137" s="14">
        <f>_xlfn.IFNA(VLOOKUP(tbl_Batsmen!$W137,Raw_data_Batsmen_2021!$A$2:$L$150,AF$1,FALSE),0)</f>
        <v>17</v>
      </c>
      <c r="AG137" s="14">
        <f>_xlfn.IFNA(VLOOKUP(tbl_Batsmen!$W137,Raw_data_Batsmen_2021!$A$2:$L$150,AG$1,FALSE),0)</f>
        <v>2</v>
      </c>
      <c r="AH137" s="14">
        <f>_xlfn.IFNA(VLOOKUP(tbl_Batsmen!$W137,Raw_data_Batsmen_2021!$A$2:$L$150,AH$1,FALSE),0)</f>
        <v>1</v>
      </c>
      <c r="AI137" s="14">
        <v>2021</v>
      </c>
      <c r="AJ137" s="14">
        <f t="shared" si="4"/>
        <v>135</v>
      </c>
    </row>
    <row r="138" spans="1:36" x14ac:dyDescent="0.25">
      <c r="A138" s="17" t="s">
        <v>144</v>
      </c>
      <c r="B138" s="14">
        <v>14</v>
      </c>
      <c r="C138" s="14">
        <v>484</v>
      </c>
      <c r="D138" s="14">
        <v>354</v>
      </c>
      <c r="E138" s="14">
        <v>12</v>
      </c>
      <c r="F138" s="14">
        <v>40.33</v>
      </c>
      <c r="G138" s="14">
        <v>136.72</v>
      </c>
      <c r="H138" s="14">
        <v>119</v>
      </c>
      <c r="I138" s="14">
        <v>45</v>
      </c>
      <c r="J138" s="14">
        <v>17</v>
      </c>
      <c r="K138" s="14">
        <v>2</v>
      </c>
      <c r="L138" s="14">
        <v>1</v>
      </c>
      <c r="M138" s="14">
        <v>2021</v>
      </c>
      <c r="N138" s="14">
        <f>tbl_Batsmen[[#This Row],[Innings]]-tbl_Batsmen[[#This Row],[Outs]]</f>
        <v>2</v>
      </c>
      <c r="O138" s="15">
        <f t="shared" si="5"/>
        <v>135</v>
      </c>
      <c r="W138" s="13" t="s">
        <v>198</v>
      </c>
      <c r="X138" s="14">
        <f>_xlfn.IFNA(VLOOKUP(tbl_Batsmen!$W138,Raw_data_Batsmen_2021!$A$2:$L$150,X$1,FALSE),0)</f>
        <v>1</v>
      </c>
      <c r="Y138" s="14">
        <f>_xlfn.IFNA(VLOOKUP(tbl_Batsmen!$W138,Raw_data_Batsmen_2021!$A$2:$L$150,Y$1,FALSE),0)</f>
        <v>2</v>
      </c>
      <c r="Z138" s="14">
        <f>_xlfn.IFNA(VLOOKUP(tbl_Batsmen!$W138,Raw_data_Batsmen_2021!$A$2:$L$150,Z$1,FALSE),0)</f>
        <v>4</v>
      </c>
      <c r="AA138" s="14">
        <f>_xlfn.IFNA(VLOOKUP(tbl_Batsmen!$W138,Raw_data_Batsmen_2021!$A$2:$L$150,AA$1,FALSE),0)</f>
        <v>0</v>
      </c>
      <c r="AB138" s="14">
        <f>_xlfn.IFNA(VLOOKUP(tbl_Batsmen!$W138,Raw_data_Batsmen_2021!$A$2:$L$150,AB$1,FALSE),0)</f>
        <v>0</v>
      </c>
      <c r="AC138" s="14">
        <f>_xlfn.IFNA(VLOOKUP(tbl_Batsmen!$W138,Raw_data_Batsmen_2021!$A$2:$L$150,AC$1,FALSE),0)</f>
        <v>50</v>
      </c>
      <c r="AD138" s="14">
        <f>_xlfn.IFNA(VLOOKUP(tbl_Batsmen!$W138,Raw_data_Batsmen_2021!$A$2:$L$150,AD$1,FALSE),0)</f>
        <v>2</v>
      </c>
      <c r="AE138" s="14">
        <f>_xlfn.IFNA(VLOOKUP(tbl_Batsmen!$W138,Raw_data_Batsmen_2021!$A$2:$L$150,AE$1,FALSE),0)</f>
        <v>0</v>
      </c>
      <c r="AF138" s="14">
        <f>_xlfn.IFNA(VLOOKUP(tbl_Batsmen!$W138,Raw_data_Batsmen_2021!$A$2:$L$150,AF$1,FALSE),0)</f>
        <v>0</v>
      </c>
      <c r="AG138" s="14">
        <f>_xlfn.IFNA(VLOOKUP(tbl_Batsmen!$W138,Raw_data_Batsmen_2021!$A$2:$L$150,AG$1,FALSE),0)</f>
        <v>0</v>
      </c>
      <c r="AH138" s="14">
        <f>_xlfn.IFNA(VLOOKUP(tbl_Batsmen!$W138,Raw_data_Batsmen_2021!$A$2:$L$150,AH$1,FALSE),0)</f>
        <v>0</v>
      </c>
      <c r="AI138" s="14">
        <v>2021</v>
      </c>
      <c r="AJ138" s="14">
        <f t="shared" si="4"/>
        <v>136</v>
      </c>
    </row>
    <row r="139" spans="1:36" x14ac:dyDescent="0.25">
      <c r="A139" s="17" t="s">
        <v>198</v>
      </c>
      <c r="B139" s="14">
        <v>1</v>
      </c>
      <c r="C139" s="14">
        <v>2</v>
      </c>
      <c r="D139" s="14">
        <v>4</v>
      </c>
      <c r="E139" s="14">
        <v>0</v>
      </c>
      <c r="F139" s="14">
        <v>0</v>
      </c>
      <c r="G139" s="14">
        <v>50</v>
      </c>
      <c r="H139" s="14">
        <v>2</v>
      </c>
      <c r="I139" s="14">
        <v>0</v>
      </c>
      <c r="J139" s="14">
        <v>0</v>
      </c>
      <c r="K139" s="14">
        <v>0</v>
      </c>
      <c r="L139" s="14">
        <v>0</v>
      </c>
      <c r="M139" s="14">
        <v>2021</v>
      </c>
      <c r="N139" s="14">
        <f>tbl_Batsmen[[#This Row],[Innings]]-tbl_Batsmen[[#This Row],[Outs]]</f>
        <v>1</v>
      </c>
      <c r="O139" s="15">
        <f t="shared" si="5"/>
        <v>136</v>
      </c>
      <c r="W139" s="16" t="s">
        <v>96</v>
      </c>
      <c r="X139" s="14">
        <f>_xlfn.IFNA(VLOOKUP(tbl_Batsmen!$W139,Raw_data_Batsmen_2021!$A$2:$L$150,X$1,FALSE),0)</f>
        <v>2</v>
      </c>
      <c r="Y139" s="14">
        <f>_xlfn.IFNA(VLOOKUP(tbl_Batsmen!$W139,Raw_data_Batsmen_2021!$A$2:$L$150,Y$1,FALSE),0)</f>
        <v>1</v>
      </c>
      <c r="Z139" s="14">
        <f>_xlfn.IFNA(VLOOKUP(tbl_Batsmen!$W139,Raw_data_Batsmen_2021!$A$2:$L$150,Z$1,FALSE),0)</f>
        <v>4</v>
      </c>
      <c r="AA139" s="14">
        <f>_xlfn.IFNA(VLOOKUP(tbl_Batsmen!$W139,Raw_data_Batsmen_2021!$A$2:$L$150,AA$1,FALSE),0)</f>
        <v>0</v>
      </c>
      <c r="AB139" s="14">
        <f>_xlfn.IFNA(VLOOKUP(tbl_Batsmen!$W139,Raw_data_Batsmen_2021!$A$2:$L$150,AB$1,FALSE),0)</f>
        <v>0</v>
      </c>
      <c r="AC139" s="14">
        <f>_xlfn.IFNA(VLOOKUP(tbl_Batsmen!$W139,Raw_data_Batsmen_2021!$A$2:$L$150,AC$1,FALSE),0)</f>
        <v>25</v>
      </c>
      <c r="AD139" s="14">
        <f>_xlfn.IFNA(VLOOKUP(tbl_Batsmen!$W139,Raw_data_Batsmen_2021!$A$2:$L$150,AD$1,FALSE),0)</f>
        <v>1</v>
      </c>
      <c r="AE139" s="14">
        <f>_xlfn.IFNA(VLOOKUP(tbl_Batsmen!$W139,Raw_data_Batsmen_2021!$A$2:$L$150,AE$1,FALSE),0)</f>
        <v>0</v>
      </c>
      <c r="AF139" s="14">
        <f>_xlfn.IFNA(VLOOKUP(tbl_Batsmen!$W139,Raw_data_Batsmen_2021!$A$2:$L$150,AF$1,FALSE),0)</f>
        <v>0</v>
      </c>
      <c r="AG139" s="14">
        <f>_xlfn.IFNA(VLOOKUP(tbl_Batsmen!$W139,Raw_data_Batsmen_2021!$A$2:$L$150,AG$1,FALSE),0)</f>
        <v>0</v>
      </c>
      <c r="AH139" s="14">
        <f>_xlfn.IFNA(VLOOKUP(tbl_Batsmen!$W139,Raw_data_Batsmen_2021!$A$2:$L$150,AH$1,FALSE),0)</f>
        <v>0</v>
      </c>
      <c r="AI139" s="14">
        <v>2021</v>
      </c>
      <c r="AJ139" s="14">
        <f t="shared" si="4"/>
        <v>137</v>
      </c>
    </row>
    <row r="140" spans="1:36" x14ac:dyDescent="0.25">
      <c r="A140" s="17" t="s">
        <v>96</v>
      </c>
      <c r="B140" s="14">
        <v>2</v>
      </c>
      <c r="C140" s="14">
        <v>1</v>
      </c>
      <c r="D140" s="14">
        <v>4</v>
      </c>
      <c r="E140" s="14">
        <v>0</v>
      </c>
      <c r="F140" s="14">
        <v>0</v>
      </c>
      <c r="G140" s="14">
        <v>25</v>
      </c>
      <c r="H140" s="14">
        <v>1</v>
      </c>
      <c r="I140" s="14">
        <v>0</v>
      </c>
      <c r="J140" s="14">
        <v>0</v>
      </c>
      <c r="K140" s="14">
        <v>0</v>
      </c>
      <c r="L140" s="14">
        <v>0</v>
      </c>
      <c r="M140" s="14">
        <v>2021</v>
      </c>
      <c r="N140" s="14">
        <f>tbl_Batsmen[[#This Row],[Innings]]-tbl_Batsmen[[#This Row],[Outs]]</f>
        <v>2</v>
      </c>
      <c r="O140" s="15">
        <f t="shared" si="5"/>
        <v>137</v>
      </c>
      <c r="W140" s="13" t="s">
        <v>70</v>
      </c>
      <c r="X140" s="14">
        <f>_xlfn.IFNA(VLOOKUP(tbl_Batsmen!$W140,Raw_data_Batsmen_2021!$A$2:$L$150,X$1,FALSE),0)</f>
        <v>1</v>
      </c>
      <c r="Y140" s="14">
        <f>_xlfn.IFNA(VLOOKUP(tbl_Batsmen!$W140,Raw_data_Batsmen_2021!$A$2:$L$150,Y$1,FALSE),0)</f>
        <v>3</v>
      </c>
      <c r="Z140" s="14">
        <f>_xlfn.IFNA(VLOOKUP(tbl_Batsmen!$W140,Raw_data_Batsmen_2021!$A$2:$L$150,Z$1,FALSE),0)</f>
        <v>5</v>
      </c>
      <c r="AA140" s="14">
        <f>_xlfn.IFNA(VLOOKUP(tbl_Batsmen!$W140,Raw_data_Batsmen_2021!$A$2:$L$150,AA$1,FALSE),0)</f>
        <v>1</v>
      </c>
      <c r="AB140" s="14">
        <f>_xlfn.IFNA(VLOOKUP(tbl_Batsmen!$W140,Raw_data_Batsmen_2021!$A$2:$L$150,AB$1,FALSE),0)</f>
        <v>3</v>
      </c>
      <c r="AC140" s="14">
        <f>_xlfn.IFNA(VLOOKUP(tbl_Batsmen!$W140,Raw_data_Batsmen_2021!$A$2:$L$150,AC$1,FALSE),0)</f>
        <v>60</v>
      </c>
      <c r="AD140" s="14">
        <f>_xlfn.IFNA(VLOOKUP(tbl_Batsmen!$W140,Raw_data_Batsmen_2021!$A$2:$L$150,AD$1,FALSE),0)</f>
        <v>3</v>
      </c>
      <c r="AE140" s="14">
        <f>_xlfn.IFNA(VLOOKUP(tbl_Batsmen!$W140,Raw_data_Batsmen_2021!$A$2:$L$150,AE$1,FALSE),0)</f>
        <v>0</v>
      </c>
      <c r="AF140" s="14">
        <f>_xlfn.IFNA(VLOOKUP(tbl_Batsmen!$W140,Raw_data_Batsmen_2021!$A$2:$L$150,AF$1,FALSE),0)</f>
        <v>0</v>
      </c>
      <c r="AG140" s="14">
        <f>_xlfn.IFNA(VLOOKUP(tbl_Batsmen!$W140,Raw_data_Batsmen_2021!$A$2:$L$150,AG$1,FALSE),0)</f>
        <v>0</v>
      </c>
      <c r="AH140" s="14">
        <f>_xlfn.IFNA(VLOOKUP(tbl_Batsmen!$W140,Raw_data_Batsmen_2021!$A$2:$L$150,AH$1,FALSE),0)</f>
        <v>0</v>
      </c>
      <c r="AI140" s="14">
        <v>2021</v>
      </c>
      <c r="AJ140" s="14">
        <f t="shared" si="4"/>
        <v>138</v>
      </c>
    </row>
    <row r="141" spans="1:36" x14ac:dyDescent="0.25">
      <c r="A141" s="17" t="s">
        <v>70</v>
      </c>
      <c r="B141" s="14">
        <v>1</v>
      </c>
      <c r="C141" s="14">
        <v>3</v>
      </c>
      <c r="D141" s="14">
        <v>5</v>
      </c>
      <c r="E141" s="14">
        <v>1</v>
      </c>
      <c r="F141" s="14">
        <v>3</v>
      </c>
      <c r="G141" s="14">
        <v>60</v>
      </c>
      <c r="H141" s="14">
        <v>3</v>
      </c>
      <c r="I141" s="14">
        <v>0</v>
      </c>
      <c r="J141" s="14">
        <v>0</v>
      </c>
      <c r="K141" s="14">
        <v>0</v>
      </c>
      <c r="L141" s="14">
        <v>0</v>
      </c>
      <c r="M141" s="14">
        <v>2021</v>
      </c>
      <c r="N141" s="14">
        <f>tbl_Batsmen[[#This Row],[Innings]]-tbl_Batsmen[[#This Row],[Outs]]</f>
        <v>0</v>
      </c>
      <c r="O141" s="15">
        <f t="shared" si="5"/>
        <v>138</v>
      </c>
      <c r="W141" s="16" t="s">
        <v>199</v>
      </c>
      <c r="X141" s="14">
        <f>_xlfn.IFNA(VLOOKUP(tbl_Batsmen!$W141,Raw_data_Batsmen_2021!$A$2:$L$150,X$1,FALSE),0)</f>
        <v>1</v>
      </c>
      <c r="Y141" s="14">
        <f>_xlfn.IFNA(VLOOKUP(tbl_Batsmen!$W141,Raw_data_Batsmen_2021!$A$2:$L$150,Y$1,FALSE),0)</f>
        <v>1</v>
      </c>
      <c r="Z141" s="14">
        <f>_xlfn.IFNA(VLOOKUP(tbl_Batsmen!$W141,Raw_data_Batsmen_2021!$A$2:$L$150,Z$1,FALSE),0)</f>
        <v>3</v>
      </c>
      <c r="AA141" s="14">
        <f>_xlfn.IFNA(VLOOKUP(tbl_Batsmen!$W141,Raw_data_Batsmen_2021!$A$2:$L$150,AA$1,FALSE),0)</f>
        <v>1</v>
      </c>
      <c r="AB141" s="14">
        <f>_xlfn.IFNA(VLOOKUP(tbl_Batsmen!$W141,Raw_data_Batsmen_2021!$A$2:$L$150,AB$1,FALSE),0)</f>
        <v>1</v>
      </c>
      <c r="AC141" s="14">
        <f>_xlfn.IFNA(VLOOKUP(tbl_Batsmen!$W141,Raw_data_Batsmen_2021!$A$2:$L$150,AC$1,FALSE),0)</f>
        <v>33.33</v>
      </c>
      <c r="AD141" s="14">
        <f>_xlfn.IFNA(VLOOKUP(tbl_Batsmen!$W141,Raw_data_Batsmen_2021!$A$2:$L$150,AD$1,FALSE),0)</f>
        <v>1</v>
      </c>
      <c r="AE141" s="14">
        <f>_xlfn.IFNA(VLOOKUP(tbl_Batsmen!$W141,Raw_data_Batsmen_2021!$A$2:$L$150,AE$1,FALSE),0)</f>
        <v>0</v>
      </c>
      <c r="AF141" s="14">
        <f>_xlfn.IFNA(VLOOKUP(tbl_Batsmen!$W141,Raw_data_Batsmen_2021!$A$2:$L$150,AF$1,FALSE),0)</f>
        <v>0</v>
      </c>
      <c r="AG141" s="14">
        <f>_xlfn.IFNA(VLOOKUP(tbl_Batsmen!$W141,Raw_data_Batsmen_2021!$A$2:$L$150,AG$1,FALSE),0)</f>
        <v>0</v>
      </c>
      <c r="AH141" s="14">
        <f>_xlfn.IFNA(VLOOKUP(tbl_Batsmen!$W141,Raw_data_Batsmen_2021!$A$2:$L$150,AH$1,FALSE),0)</f>
        <v>0</v>
      </c>
      <c r="AI141" s="14">
        <v>2021</v>
      </c>
      <c r="AJ141" s="14">
        <f t="shared" si="4"/>
        <v>139</v>
      </c>
    </row>
    <row r="142" spans="1:36" x14ac:dyDescent="0.25">
      <c r="A142" s="17" t="s">
        <v>199</v>
      </c>
      <c r="B142" s="14">
        <v>1</v>
      </c>
      <c r="C142" s="14">
        <v>1</v>
      </c>
      <c r="D142" s="14">
        <v>3</v>
      </c>
      <c r="E142" s="14">
        <v>1</v>
      </c>
      <c r="F142" s="14">
        <v>1</v>
      </c>
      <c r="G142" s="14">
        <v>33.33</v>
      </c>
      <c r="H142" s="14">
        <v>1</v>
      </c>
      <c r="I142" s="14">
        <v>0</v>
      </c>
      <c r="J142" s="14">
        <v>0</v>
      </c>
      <c r="K142" s="14">
        <v>0</v>
      </c>
      <c r="L142" s="14">
        <v>0</v>
      </c>
      <c r="M142" s="14">
        <v>2021</v>
      </c>
      <c r="N142" s="14">
        <f>tbl_Batsmen[[#This Row],[Innings]]-tbl_Batsmen[[#This Row],[Outs]]</f>
        <v>0</v>
      </c>
      <c r="O142" s="15">
        <f t="shared" si="5"/>
        <v>139</v>
      </c>
      <c r="W142" s="13" t="s">
        <v>44</v>
      </c>
      <c r="X142" s="14">
        <f>_xlfn.IFNA(VLOOKUP(tbl_Batsmen!$W142,Raw_data_Batsmen_2021!$A$2:$L$150,X$1,FALSE),0)</f>
        <v>2</v>
      </c>
      <c r="Y142" s="14">
        <f>_xlfn.IFNA(VLOOKUP(tbl_Batsmen!$W142,Raw_data_Batsmen_2021!$A$2:$L$150,Y$1,FALSE),0)</f>
        <v>21</v>
      </c>
      <c r="Z142" s="14">
        <f>_xlfn.IFNA(VLOOKUP(tbl_Batsmen!$W142,Raw_data_Batsmen_2021!$A$2:$L$150,Z$1,FALSE),0)</f>
        <v>17</v>
      </c>
      <c r="AA142" s="14">
        <f>_xlfn.IFNA(VLOOKUP(tbl_Batsmen!$W142,Raw_data_Batsmen_2021!$A$2:$L$150,AA$1,FALSE),0)</f>
        <v>1</v>
      </c>
      <c r="AB142" s="14">
        <f>_xlfn.IFNA(VLOOKUP(tbl_Batsmen!$W142,Raw_data_Batsmen_2021!$A$2:$L$150,AB$1,FALSE),0)</f>
        <v>21</v>
      </c>
      <c r="AC142" s="14">
        <f>_xlfn.IFNA(VLOOKUP(tbl_Batsmen!$W142,Raw_data_Batsmen_2021!$A$2:$L$150,AC$1,FALSE),0)</f>
        <v>123.53</v>
      </c>
      <c r="AD142" s="14">
        <f>_xlfn.IFNA(VLOOKUP(tbl_Batsmen!$W142,Raw_data_Batsmen_2021!$A$2:$L$150,AD$1,FALSE),0)</f>
        <v>21</v>
      </c>
      <c r="AE142" s="14">
        <f>_xlfn.IFNA(VLOOKUP(tbl_Batsmen!$W142,Raw_data_Batsmen_2021!$A$2:$L$150,AE$1,FALSE),0)</f>
        <v>2</v>
      </c>
      <c r="AF142" s="14">
        <f>_xlfn.IFNA(VLOOKUP(tbl_Batsmen!$W142,Raw_data_Batsmen_2021!$A$2:$L$150,AF$1,FALSE),0)</f>
        <v>0</v>
      </c>
      <c r="AG142" s="14">
        <f>_xlfn.IFNA(VLOOKUP(tbl_Batsmen!$W142,Raw_data_Batsmen_2021!$A$2:$L$150,AG$1,FALSE),0)</f>
        <v>0</v>
      </c>
      <c r="AH142" s="14">
        <f>_xlfn.IFNA(VLOOKUP(tbl_Batsmen!$W142,Raw_data_Batsmen_2021!$A$2:$L$150,AH$1,FALSE),0)</f>
        <v>0</v>
      </c>
      <c r="AI142" s="14">
        <v>2021</v>
      </c>
      <c r="AJ142" s="14">
        <f t="shared" si="4"/>
        <v>140</v>
      </c>
    </row>
    <row r="143" spans="1:36" x14ac:dyDescent="0.25">
      <c r="A143" s="17" t="s">
        <v>44</v>
      </c>
      <c r="B143" s="14">
        <v>2</v>
      </c>
      <c r="C143" s="14">
        <v>21</v>
      </c>
      <c r="D143" s="14">
        <v>17</v>
      </c>
      <c r="E143" s="14">
        <v>1</v>
      </c>
      <c r="F143" s="14">
        <v>21</v>
      </c>
      <c r="G143" s="14">
        <v>123.53</v>
      </c>
      <c r="H143" s="14">
        <v>21</v>
      </c>
      <c r="I143" s="14">
        <v>2</v>
      </c>
      <c r="J143" s="14">
        <v>0</v>
      </c>
      <c r="K143" s="14">
        <v>0</v>
      </c>
      <c r="L143" s="14">
        <v>0</v>
      </c>
      <c r="M143" s="14">
        <v>2021</v>
      </c>
      <c r="N143" s="14">
        <f>tbl_Batsmen[[#This Row],[Innings]]-tbl_Batsmen[[#This Row],[Outs]]</f>
        <v>1</v>
      </c>
      <c r="O143" s="15">
        <f t="shared" si="5"/>
        <v>140</v>
      </c>
      <c r="W143" s="16" t="s">
        <v>200</v>
      </c>
      <c r="X143" s="14">
        <f>_xlfn.IFNA(VLOOKUP(tbl_Batsmen!$W143,Raw_data_Batsmen_2021!$A$2:$L$150,X$1,FALSE),0)</f>
        <v>1</v>
      </c>
      <c r="Y143" s="14">
        <f>_xlfn.IFNA(VLOOKUP(tbl_Batsmen!$W143,Raw_data_Batsmen_2021!$A$2:$L$150,Y$1,FALSE),0)</f>
        <v>2</v>
      </c>
      <c r="Z143" s="14">
        <f>_xlfn.IFNA(VLOOKUP(tbl_Batsmen!$W143,Raw_data_Batsmen_2021!$A$2:$L$150,Z$1,FALSE),0)</f>
        <v>4</v>
      </c>
      <c r="AA143" s="14">
        <f>_xlfn.IFNA(VLOOKUP(tbl_Batsmen!$W143,Raw_data_Batsmen_2021!$A$2:$L$150,AA$1,FALSE),0)</f>
        <v>1</v>
      </c>
      <c r="AB143" s="14">
        <f>_xlfn.IFNA(VLOOKUP(tbl_Batsmen!$W143,Raw_data_Batsmen_2021!$A$2:$L$150,AB$1,FALSE),0)</f>
        <v>2</v>
      </c>
      <c r="AC143" s="14">
        <f>_xlfn.IFNA(VLOOKUP(tbl_Batsmen!$W143,Raw_data_Batsmen_2021!$A$2:$L$150,AC$1,FALSE),0)</f>
        <v>50</v>
      </c>
      <c r="AD143" s="14">
        <f>_xlfn.IFNA(VLOOKUP(tbl_Batsmen!$W143,Raw_data_Batsmen_2021!$A$2:$L$150,AD$1,FALSE),0)</f>
        <v>2</v>
      </c>
      <c r="AE143" s="14">
        <f>_xlfn.IFNA(VLOOKUP(tbl_Batsmen!$W143,Raw_data_Batsmen_2021!$A$2:$L$150,AE$1,FALSE),0)</f>
        <v>0</v>
      </c>
      <c r="AF143" s="14">
        <f>_xlfn.IFNA(VLOOKUP(tbl_Batsmen!$W143,Raw_data_Batsmen_2021!$A$2:$L$150,AF$1,FALSE),0)</f>
        <v>0</v>
      </c>
      <c r="AG143" s="14">
        <f>_xlfn.IFNA(VLOOKUP(tbl_Batsmen!$W143,Raw_data_Batsmen_2021!$A$2:$L$150,AG$1,FALSE),0)</f>
        <v>0</v>
      </c>
      <c r="AH143" s="14">
        <f>_xlfn.IFNA(VLOOKUP(tbl_Batsmen!$W143,Raw_data_Batsmen_2021!$A$2:$L$150,AH$1,FALSE),0)</f>
        <v>0</v>
      </c>
      <c r="AI143" s="14">
        <v>2021</v>
      </c>
      <c r="AJ143" s="14">
        <f t="shared" si="4"/>
        <v>141</v>
      </c>
    </row>
    <row r="144" spans="1:36" x14ac:dyDescent="0.25">
      <c r="A144" s="17" t="s">
        <v>200</v>
      </c>
      <c r="B144" s="14">
        <v>1</v>
      </c>
      <c r="C144" s="14">
        <v>2</v>
      </c>
      <c r="D144" s="14">
        <v>4</v>
      </c>
      <c r="E144" s="14">
        <v>1</v>
      </c>
      <c r="F144" s="14">
        <v>2</v>
      </c>
      <c r="G144" s="14">
        <v>50</v>
      </c>
      <c r="H144" s="14">
        <v>2</v>
      </c>
      <c r="I144" s="14">
        <v>0</v>
      </c>
      <c r="J144" s="14">
        <v>0</v>
      </c>
      <c r="K144" s="14">
        <v>0</v>
      </c>
      <c r="L144" s="14">
        <v>0</v>
      </c>
      <c r="M144" s="14">
        <v>2021</v>
      </c>
      <c r="N144" s="14">
        <f>tbl_Batsmen[[#This Row],[Innings]]-tbl_Batsmen[[#This Row],[Outs]]</f>
        <v>0</v>
      </c>
      <c r="O144" s="15">
        <f t="shared" si="5"/>
        <v>141</v>
      </c>
      <c r="W144" s="13" t="s">
        <v>161</v>
      </c>
      <c r="X144" s="14">
        <f>_xlfn.IFNA(VLOOKUP(tbl_Batsmen!$W144,Raw_data_Batsmen_2021!$A$2:$L$150,X$1,FALSE),0)</f>
        <v>15</v>
      </c>
      <c r="Y144" s="14">
        <f>_xlfn.IFNA(VLOOKUP(tbl_Batsmen!$W144,Raw_data_Batsmen_2021!$A$2:$L$150,Y$1,FALSE),0)</f>
        <v>405</v>
      </c>
      <c r="Z144" s="14">
        <f>_xlfn.IFNA(VLOOKUP(tbl_Batsmen!$W144,Raw_data_Batsmen_2021!$A$2:$L$150,Z$1,FALSE),0)</f>
        <v>339</v>
      </c>
      <c r="AA144" s="14">
        <f>_xlfn.IFNA(VLOOKUP(tbl_Batsmen!$W144,Raw_data_Batsmen_2021!$A$2:$L$150,AA$1,FALSE),0)</f>
        <v>14</v>
      </c>
      <c r="AB144" s="14">
        <f>_xlfn.IFNA(VLOOKUP(tbl_Batsmen!$W144,Raw_data_Batsmen_2021!$A$2:$L$150,AB$1,FALSE),0)</f>
        <v>28.93</v>
      </c>
      <c r="AC144" s="14">
        <f>_xlfn.IFNA(VLOOKUP(tbl_Batsmen!$W144,Raw_data_Batsmen_2021!$A$2:$L$150,AC$1,FALSE),0)</f>
        <v>119.47</v>
      </c>
      <c r="AD144" s="14">
        <f>_xlfn.IFNA(VLOOKUP(tbl_Batsmen!$W144,Raw_data_Batsmen_2021!$A$2:$L$150,AD$1,FALSE),0)</f>
        <v>72</v>
      </c>
      <c r="AE144" s="14">
        <f>_xlfn.IFNA(VLOOKUP(tbl_Batsmen!$W144,Raw_data_Batsmen_2021!$A$2:$L$150,AE$1,FALSE),0)</f>
        <v>43</v>
      </c>
      <c r="AF144" s="14">
        <f>_xlfn.IFNA(VLOOKUP(tbl_Batsmen!$W144,Raw_data_Batsmen_2021!$A$2:$L$150,AF$1,FALSE),0)</f>
        <v>9</v>
      </c>
      <c r="AG144" s="14">
        <f>_xlfn.IFNA(VLOOKUP(tbl_Batsmen!$W144,Raw_data_Batsmen_2021!$A$2:$L$150,AG$1,FALSE),0)</f>
        <v>3</v>
      </c>
      <c r="AH144" s="14">
        <f>_xlfn.IFNA(VLOOKUP(tbl_Batsmen!$W144,Raw_data_Batsmen_2021!$A$2:$L$150,AH$1,FALSE),0)</f>
        <v>0</v>
      </c>
      <c r="AI144" s="14">
        <v>2021</v>
      </c>
      <c r="AJ144" s="14">
        <f t="shared" si="4"/>
        <v>142</v>
      </c>
    </row>
    <row r="145" spans="1:36" x14ac:dyDescent="0.25">
      <c r="A145" s="17" t="s">
        <v>161</v>
      </c>
      <c r="B145" s="14">
        <v>15</v>
      </c>
      <c r="C145" s="14">
        <v>405</v>
      </c>
      <c r="D145" s="14">
        <v>339</v>
      </c>
      <c r="E145" s="14">
        <v>14</v>
      </c>
      <c r="F145" s="14">
        <v>28.93</v>
      </c>
      <c r="G145" s="14">
        <v>119.47</v>
      </c>
      <c r="H145" s="14">
        <v>72</v>
      </c>
      <c r="I145" s="14">
        <v>43</v>
      </c>
      <c r="J145" s="14">
        <v>9</v>
      </c>
      <c r="K145" s="14">
        <v>3</v>
      </c>
      <c r="L145" s="14">
        <v>0</v>
      </c>
      <c r="M145" s="14">
        <v>2021</v>
      </c>
      <c r="N145" s="14">
        <f>tbl_Batsmen[[#This Row],[Innings]]-tbl_Batsmen[[#This Row],[Outs]]</f>
        <v>1</v>
      </c>
      <c r="O145" s="15">
        <f t="shared" si="5"/>
        <v>142</v>
      </c>
      <c r="W145" s="16" t="s">
        <v>188</v>
      </c>
      <c r="X145" s="14">
        <f>_xlfn.IFNA(VLOOKUP(tbl_Batsmen!$W145,Raw_data_Batsmen_2021!$A$2:$L$150,X$1,FALSE),0)</f>
        <v>5</v>
      </c>
      <c r="Y145" s="14">
        <f>_xlfn.IFNA(VLOOKUP(tbl_Batsmen!$W145,Raw_data_Batsmen_2021!$A$2:$L$150,Y$1,FALSE),0)</f>
        <v>58</v>
      </c>
      <c r="Z145" s="14">
        <f>_xlfn.IFNA(VLOOKUP(tbl_Batsmen!$W145,Raw_data_Batsmen_2021!$A$2:$L$150,Z$1,FALSE),0)</f>
        <v>52</v>
      </c>
      <c r="AA145" s="14">
        <f>_xlfn.IFNA(VLOOKUP(tbl_Batsmen!$W145,Raw_data_Batsmen_2021!$A$2:$L$150,AA$1,FALSE),0)</f>
        <v>5</v>
      </c>
      <c r="AB145" s="14">
        <f>_xlfn.IFNA(VLOOKUP(tbl_Batsmen!$W145,Raw_data_Batsmen_2021!$A$2:$L$150,AB$1,FALSE),0)</f>
        <v>11.6</v>
      </c>
      <c r="AC145" s="14">
        <f>_xlfn.IFNA(VLOOKUP(tbl_Batsmen!$W145,Raw_data_Batsmen_2021!$A$2:$L$150,AC$1,FALSE),0)</f>
        <v>111.54</v>
      </c>
      <c r="AD145" s="14">
        <f>_xlfn.IFNA(VLOOKUP(tbl_Batsmen!$W145,Raw_data_Batsmen_2021!$A$2:$L$150,AD$1,FALSE),0)</f>
        <v>28</v>
      </c>
      <c r="AE145" s="14">
        <f>_xlfn.IFNA(VLOOKUP(tbl_Batsmen!$W145,Raw_data_Batsmen_2021!$A$2:$L$150,AE$1,FALSE),0)</f>
        <v>1</v>
      </c>
      <c r="AF145" s="14">
        <f>_xlfn.IFNA(VLOOKUP(tbl_Batsmen!$W145,Raw_data_Batsmen_2021!$A$2:$L$150,AF$1,FALSE),0)</f>
        <v>3</v>
      </c>
      <c r="AG145" s="14">
        <f>_xlfn.IFNA(VLOOKUP(tbl_Batsmen!$W145,Raw_data_Batsmen_2021!$A$2:$L$150,AG$1,FALSE),0)</f>
        <v>0</v>
      </c>
      <c r="AH145" s="14">
        <f>_xlfn.IFNA(VLOOKUP(tbl_Batsmen!$W145,Raw_data_Batsmen_2021!$A$2:$L$150,AH$1,FALSE),0)</f>
        <v>0</v>
      </c>
      <c r="AI145" s="14">
        <v>2021</v>
      </c>
      <c r="AJ145" s="14">
        <f t="shared" si="4"/>
        <v>143</v>
      </c>
    </row>
    <row r="146" spans="1:36" x14ac:dyDescent="0.25">
      <c r="A146" s="17" t="s">
        <v>188</v>
      </c>
      <c r="B146" s="14">
        <v>5</v>
      </c>
      <c r="C146" s="14">
        <v>58</v>
      </c>
      <c r="D146" s="14">
        <v>52</v>
      </c>
      <c r="E146" s="14">
        <v>5</v>
      </c>
      <c r="F146" s="14">
        <v>11.6</v>
      </c>
      <c r="G146" s="14">
        <v>111.54</v>
      </c>
      <c r="H146" s="14">
        <v>28</v>
      </c>
      <c r="I146" s="14">
        <v>1</v>
      </c>
      <c r="J146" s="14">
        <v>3</v>
      </c>
      <c r="K146" s="14">
        <v>0</v>
      </c>
      <c r="L146" s="14">
        <v>0</v>
      </c>
      <c r="M146" s="14">
        <v>2021</v>
      </c>
      <c r="N146" s="14">
        <f>tbl_Batsmen[[#This Row],[Innings]]-tbl_Batsmen[[#This Row],[Outs]]</f>
        <v>0</v>
      </c>
      <c r="O146" s="15">
        <f t="shared" si="5"/>
        <v>143</v>
      </c>
      <c r="W146" s="13" t="s">
        <v>189</v>
      </c>
      <c r="X146" s="14">
        <f>_xlfn.IFNA(VLOOKUP(tbl_Batsmen!$W146,Raw_data_Batsmen_2021!$A$2:$L$150,X$1,FALSE),0)</f>
        <v>2</v>
      </c>
      <c r="Y146" s="14">
        <f>_xlfn.IFNA(VLOOKUP(tbl_Batsmen!$W146,Raw_data_Batsmen_2021!$A$2:$L$150,Y$1,FALSE),0)</f>
        <v>15</v>
      </c>
      <c r="Z146" s="14">
        <f>_xlfn.IFNA(VLOOKUP(tbl_Batsmen!$W146,Raw_data_Batsmen_2021!$A$2:$L$150,Z$1,FALSE),0)</f>
        <v>26</v>
      </c>
      <c r="AA146" s="14">
        <f>_xlfn.IFNA(VLOOKUP(tbl_Batsmen!$W146,Raw_data_Batsmen_2021!$A$2:$L$150,AA$1,FALSE),0)</f>
        <v>2</v>
      </c>
      <c r="AB146" s="14">
        <f>_xlfn.IFNA(VLOOKUP(tbl_Batsmen!$W146,Raw_data_Batsmen_2021!$A$2:$L$150,AB$1,FALSE),0)</f>
        <v>7.5</v>
      </c>
      <c r="AC146" s="14">
        <f>_xlfn.IFNA(VLOOKUP(tbl_Batsmen!$W146,Raw_data_Batsmen_2021!$A$2:$L$150,AC$1,FALSE),0)</f>
        <v>57.69</v>
      </c>
      <c r="AD146" s="14">
        <f>_xlfn.IFNA(VLOOKUP(tbl_Batsmen!$W146,Raw_data_Batsmen_2021!$A$2:$L$150,AD$1,FALSE),0)</f>
        <v>11</v>
      </c>
      <c r="AE146" s="14">
        <f>_xlfn.IFNA(VLOOKUP(tbl_Batsmen!$W146,Raw_data_Batsmen_2021!$A$2:$L$150,AE$1,FALSE),0)</f>
        <v>1</v>
      </c>
      <c r="AF146" s="14">
        <f>_xlfn.IFNA(VLOOKUP(tbl_Batsmen!$W146,Raw_data_Batsmen_2021!$A$2:$L$150,AF$1,FALSE),0)</f>
        <v>0</v>
      </c>
      <c r="AG146" s="14">
        <f>_xlfn.IFNA(VLOOKUP(tbl_Batsmen!$W146,Raw_data_Batsmen_2021!$A$2:$L$150,AG$1,FALSE),0)</f>
        <v>0</v>
      </c>
      <c r="AH146" s="14">
        <f>_xlfn.IFNA(VLOOKUP(tbl_Batsmen!$W146,Raw_data_Batsmen_2021!$A$2:$L$150,AH$1,FALSE),0)</f>
        <v>0</v>
      </c>
      <c r="AI146" s="14">
        <v>2021</v>
      </c>
      <c r="AJ146" s="14">
        <f t="shared" si="4"/>
        <v>144</v>
      </c>
    </row>
    <row r="147" spans="1:36" x14ac:dyDescent="0.25">
      <c r="A147" s="17" t="s">
        <v>189</v>
      </c>
      <c r="B147" s="14">
        <v>2</v>
      </c>
      <c r="C147" s="14">
        <v>15</v>
      </c>
      <c r="D147" s="14">
        <v>26</v>
      </c>
      <c r="E147" s="14">
        <v>2</v>
      </c>
      <c r="F147" s="14">
        <v>7.5</v>
      </c>
      <c r="G147" s="14">
        <v>57.69</v>
      </c>
      <c r="H147" s="14">
        <v>11</v>
      </c>
      <c r="I147" s="14">
        <v>1</v>
      </c>
      <c r="J147" s="14">
        <v>0</v>
      </c>
      <c r="K147" s="14">
        <v>0</v>
      </c>
      <c r="L147" s="14">
        <v>0</v>
      </c>
      <c r="M147" s="14">
        <v>2021</v>
      </c>
      <c r="N147" s="14">
        <f>tbl_Batsmen[[#This Row],[Innings]]-tbl_Batsmen[[#This Row],[Outs]]</f>
        <v>0</v>
      </c>
      <c r="O147" s="15">
        <f t="shared" si="5"/>
        <v>144</v>
      </c>
      <c r="W147" s="16" t="s">
        <v>72</v>
      </c>
      <c r="X147" s="14">
        <f>_xlfn.IFNA(VLOOKUP(tbl_Batsmen!$W147,Raw_data_Batsmen_2021!$A$2:$L$150,X$1,FALSE),0)</f>
        <v>10</v>
      </c>
      <c r="Y147" s="14">
        <f>_xlfn.IFNA(VLOOKUP(tbl_Batsmen!$W147,Raw_data_Batsmen_2021!$A$2:$L$150,Y$1,FALSE),0)</f>
        <v>370</v>
      </c>
      <c r="Z147" s="14">
        <f>_xlfn.IFNA(VLOOKUP(tbl_Batsmen!$W147,Raw_data_Batsmen_2021!$A$2:$L$150,Z$1,FALSE),0)</f>
        <v>288</v>
      </c>
      <c r="AA147" s="14">
        <f>_xlfn.IFNA(VLOOKUP(tbl_Batsmen!$W147,Raw_data_Batsmen_2021!$A$2:$L$150,AA$1,FALSE),0)</f>
        <v>9</v>
      </c>
      <c r="AB147" s="14">
        <f>_xlfn.IFNA(VLOOKUP(tbl_Batsmen!$W147,Raw_data_Batsmen_2021!$A$2:$L$150,AB$1,FALSE),0)</f>
        <v>41.11</v>
      </c>
      <c r="AC147" s="14">
        <f>_xlfn.IFNA(VLOOKUP(tbl_Batsmen!$W147,Raw_data_Batsmen_2021!$A$2:$L$150,AC$1,FALSE),0)</f>
        <v>128.47</v>
      </c>
      <c r="AD147" s="14">
        <f>_xlfn.IFNA(VLOOKUP(tbl_Batsmen!$W147,Raw_data_Batsmen_2021!$A$2:$L$150,AD$1,FALSE),0)</f>
        <v>67</v>
      </c>
      <c r="AE147" s="14">
        <f>_xlfn.IFNA(VLOOKUP(tbl_Batsmen!$W147,Raw_data_Batsmen_2021!$A$2:$L$150,AE$1,FALSE),0)</f>
        <v>37</v>
      </c>
      <c r="AF147" s="14">
        <f>_xlfn.IFNA(VLOOKUP(tbl_Batsmen!$W147,Raw_data_Batsmen_2021!$A$2:$L$150,AF$1,FALSE),0)</f>
        <v>14</v>
      </c>
      <c r="AG147" s="14">
        <f>_xlfn.IFNA(VLOOKUP(tbl_Batsmen!$W147,Raw_data_Batsmen_2021!$A$2:$L$150,AG$1,FALSE),0)</f>
        <v>4</v>
      </c>
      <c r="AH147" s="14">
        <f>_xlfn.IFNA(VLOOKUP(tbl_Batsmen!$W147,Raw_data_Batsmen_2021!$A$2:$L$150,AH$1,FALSE),0)</f>
        <v>0</v>
      </c>
      <c r="AI147" s="14">
        <v>2021</v>
      </c>
      <c r="AJ147" s="14">
        <f t="shared" si="4"/>
        <v>145</v>
      </c>
    </row>
    <row r="148" spans="1:36" x14ac:dyDescent="0.25">
      <c r="A148" s="17" t="s">
        <v>72</v>
      </c>
      <c r="B148" s="14">
        <v>10</v>
      </c>
      <c r="C148" s="14">
        <v>370</v>
      </c>
      <c r="D148" s="14">
        <v>288</v>
      </c>
      <c r="E148" s="14">
        <v>9</v>
      </c>
      <c r="F148" s="14">
        <v>41.11</v>
      </c>
      <c r="G148" s="14">
        <v>128.47</v>
      </c>
      <c r="H148" s="14">
        <v>67</v>
      </c>
      <c r="I148" s="14">
        <v>37</v>
      </c>
      <c r="J148" s="14">
        <v>14</v>
      </c>
      <c r="K148" s="14">
        <v>4</v>
      </c>
      <c r="L148" s="14">
        <v>0</v>
      </c>
      <c r="M148" s="14">
        <v>2021</v>
      </c>
      <c r="N148" s="14">
        <f>tbl_Batsmen[[#This Row],[Innings]]-tbl_Batsmen[[#This Row],[Outs]]</f>
        <v>1</v>
      </c>
      <c r="O148" s="15">
        <f t="shared" si="5"/>
        <v>145</v>
      </c>
      <c r="W148" s="13" t="s">
        <v>162</v>
      </c>
      <c r="X148" s="14">
        <f>_xlfn.IFNA(VLOOKUP(tbl_Batsmen!$W148,Raw_data_Batsmen_2021!$A$2:$L$150,X$1,FALSE),0)</f>
        <v>4</v>
      </c>
      <c r="Y148" s="14">
        <f>_xlfn.IFNA(VLOOKUP(tbl_Batsmen!$W148,Raw_data_Batsmen_2021!$A$2:$L$150,Y$1,FALSE),0)</f>
        <v>31</v>
      </c>
      <c r="Z148" s="14">
        <f>_xlfn.IFNA(VLOOKUP(tbl_Batsmen!$W148,Raw_data_Batsmen_2021!$A$2:$L$150,Z$1,FALSE),0)</f>
        <v>47</v>
      </c>
      <c r="AA148" s="14">
        <f>_xlfn.IFNA(VLOOKUP(tbl_Batsmen!$W148,Raw_data_Batsmen_2021!$A$2:$L$150,AA$1,FALSE),0)</f>
        <v>4</v>
      </c>
      <c r="AB148" s="14">
        <f>_xlfn.IFNA(VLOOKUP(tbl_Batsmen!$W148,Raw_data_Batsmen_2021!$A$2:$L$150,AB$1,FALSE),0)</f>
        <v>7.75</v>
      </c>
      <c r="AC148" s="14">
        <f>_xlfn.IFNA(VLOOKUP(tbl_Batsmen!$W148,Raw_data_Batsmen_2021!$A$2:$L$150,AC$1,FALSE),0)</f>
        <v>65.959999999999994</v>
      </c>
      <c r="AD148" s="14">
        <f>_xlfn.IFNA(VLOOKUP(tbl_Batsmen!$W148,Raw_data_Batsmen_2021!$A$2:$L$150,AD$1,FALSE),0)</f>
        <v>10</v>
      </c>
      <c r="AE148" s="14">
        <f>_xlfn.IFNA(VLOOKUP(tbl_Batsmen!$W148,Raw_data_Batsmen_2021!$A$2:$L$150,AE$1,FALSE),0)</f>
        <v>2</v>
      </c>
      <c r="AF148" s="14">
        <f>_xlfn.IFNA(VLOOKUP(tbl_Batsmen!$W148,Raw_data_Batsmen_2021!$A$2:$L$150,AF$1,FALSE),0)</f>
        <v>0</v>
      </c>
      <c r="AG148" s="14">
        <f>_xlfn.IFNA(VLOOKUP(tbl_Batsmen!$W148,Raw_data_Batsmen_2021!$A$2:$L$150,AG$1,FALSE),0)</f>
        <v>0</v>
      </c>
      <c r="AH148" s="14">
        <f>_xlfn.IFNA(VLOOKUP(tbl_Batsmen!$W148,Raw_data_Batsmen_2021!$A$2:$L$150,AH$1,FALSE),0)</f>
        <v>0</v>
      </c>
      <c r="AI148" s="14">
        <v>2021</v>
      </c>
      <c r="AJ148" s="14">
        <f t="shared" si="4"/>
        <v>146</v>
      </c>
    </row>
    <row r="149" spans="1:36" x14ac:dyDescent="0.25">
      <c r="A149" s="17" t="s">
        <v>162</v>
      </c>
      <c r="B149" s="14">
        <v>4</v>
      </c>
      <c r="C149" s="14">
        <v>31</v>
      </c>
      <c r="D149" s="14">
        <v>47</v>
      </c>
      <c r="E149" s="14">
        <v>4</v>
      </c>
      <c r="F149" s="14">
        <v>7.75</v>
      </c>
      <c r="G149" s="14">
        <v>65.959999999999994</v>
      </c>
      <c r="H149" s="14">
        <v>10</v>
      </c>
      <c r="I149" s="14">
        <v>2</v>
      </c>
      <c r="J149" s="14">
        <v>0</v>
      </c>
      <c r="K149" s="14">
        <v>0</v>
      </c>
      <c r="L149" s="14">
        <v>0</v>
      </c>
      <c r="M149" s="14">
        <v>2021</v>
      </c>
      <c r="N149" s="14">
        <f>tbl_Batsmen[[#This Row],[Innings]]-tbl_Batsmen[[#This Row],[Outs]]</f>
        <v>0</v>
      </c>
      <c r="O149" s="15">
        <f t="shared" si="5"/>
        <v>146</v>
      </c>
      <c r="W149" s="16" t="s">
        <v>190</v>
      </c>
      <c r="X149" s="14">
        <f>_xlfn.IFNA(VLOOKUP(tbl_Batsmen!$W149,Raw_data_Batsmen_2021!$A$2:$L$150,X$1,FALSE),0)</f>
        <v>9</v>
      </c>
      <c r="Y149" s="14">
        <f>_xlfn.IFNA(VLOOKUP(tbl_Batsmen!$W149,Raw_data_Batsmen_2021!$A$2:$L$150,Y$1,FALSE),0)</f>
        <v>131</v>
      </c>
      <c r="Z149" s="14">
        <f>_xlfn.IFNA(VLOOKUP(tbl_Batsmen!$W149,Raw_data_Batsmen_2021!$A$2:$L$150,Z$1,FALSE),0)</f>
        <v>140</v>
      </c>
      <c r="AA149" s="14">
        <f>_xlfn.IFNA(VLOOKUP(tbl_Batsmen!$W149,Raw_data_Batsmen_2021!$A$2:$L$150,AA$1,FALSE),0)</f>
        <v>9</v>
      </c>
      <c r="AB149" s="14">
        <f>_xlfn.IFNA(VLOOKUP(tbl_Batsmen!$W149,Raw_data_Batsmen_2021!$A$2:$L$150,AB$1,FALSE),0)</f>
        <v>14.56</v>
      </c>
      <c r="AC149" s="14">
        <f>_xlfn.IFNA(VLOOKUP(tbl_Batsmen!$W149,Raw_data_Batsmen_2021!$A$2:$L$150,AC$1,FALSE),0)</f>
        <v>93.57</v>
      </c>
      <c r="AD149" s="14">
        <f>_xlfn.IFNA(VLOOKUP(tbl_Batsmen!$W149,Raw_data_Batsmen_2021!$A$2:$L$150,AD$1,FALSE),0)</f>
        <v>44</v>
      </c>
      <c r="AE149" s="14">
        <f>_xlfn.IFNA(VLOOKUP(tbl_Batsmen!$W149,Raw_data_Batsmen_2021!$A$2:$L$150,AE$1,FALSE),0)</f>
        <v>7</v>
      </c>
      <c r="AF149" s="14">
        <f>_xlfn.IFNA(VLOOKUP(tbl_Batsmen!$W149,Raw_data_Batsmen_2021!$A$2:$L$150,AF$1,FALSE),0)</f>
        <v>5</v>
      </c>
      <c r="AG149" s="14">
        <f>_xlfn.IFNA(VLOOKUP(tbl_Batsmen!$W149,Raw_data_Batsmen_2021!$A$2:$L$150,AG$1,FALSE),0)</f>
        <v>0</v>
      </c>
      <c r="AH149" s="14">
        <f>_xlfn.IFNA(VLOOKUP(tbl_Batsmen!$W149,Raw_data_Batsmen_2021!$A$2:$L$150,AH$1,FALSE),0)</f>
        <v>0</v>
      </c>
      <c r="AI149" s="14">
        <v>2021</v>
      </c>
      <c r="AJ149" s="14">
        <f t="shared" si="4"/>
        <v>147</v>
      </c>
    </row>
    <row r="150" spans="1:36" x14ac:dyDescent="0.25">
      <c r="A150" s="17" t="s">
        <v>190</v>
      </c>
      <c r="B150" s="14">
        <v>9</v>
      </c>
      <c r="C150" s="14">
        <v>131</v>
      </c>
      <c r="D150" s="14">
        <v>140</v>
      </c>
      <c r="E150" s="14">
        <v>9</v>
      </c>
      <c r="F150" s="14">
        <v>14.56</v>
      </c>
      <c r="G150" s="14">
        <v>93.57</v>
      </c>
      <c r="H150" s="14">
        <v>44</v>
      </c>
      <c r="I150" s="14">
        <v>7</v>
      </c>
      <c r="J150" s="14">
        <v>5</v>
      </c>
      <c r="K150" s="14">
        <v>0</v>
      </c>
      <c r="L150" s="14">
        <v>0</v>
      </c>
      <c r="M150" s="14">
        <v>2021</v>
      </c>
      <c r="N150" s="14">
        <f>tbl_Batsmen[[#This Row],[Innings]]-tbl_Batsmen[[#This Row],[Outs]]</f>
        <v>0</v>
      </c>
      <c r="O150" s="15">
        <f t="shared" si="5"/>
        <v>147</v>
      </c>
      <c r="W150" s="13" t="s">
        <v>145</v>
      </c>
      <c r="X150" s="14">
        <f>_xlfn.IFNA(VLOOKUP(tbl_Batsmen!$W150,Raw_data_Batsmen_2021!$A$2:$L$150,X$1,FALSE),0)</f>
        <v>10</v>
      </c>
      <c r="Y150" s="14">
        <f>_xlfn.IFNA(VLOOKUP(tbl_Batsmen!$W150,Raw_data_Batsmen_2021!$A$2:$L$150,Y$1,FALSE),0)</f>
        <v>249</v>
      </c>
      <c r="Z150" s="14">
        <f>_xlfn.IFNA(VLOOKUP(tbl_Batsmen!$W150,Raw_data_Batsmen_2021!$A$2:$L$150,Z$1,FALSE),0)</f>
        <v>168</v>
      </c>
      <c r="AA150" s="14">
        <f>_xlfn.IFNA(VLOOKUP(tbl_Batsmen!$W150,Raw_data_Batsmen_2021!$A$2:$L$150,AA$1,FALSE),0)</f>
        <v>10</v>
      </c>
      <c r="AB150" s="14">
        <f>_xlfn.IFNA(VLOOKUP(tbl_Batsmen!$W150,Raw_data_Batsmen_2021!$A$2:$L$150,AB$1,FALSE),0)</f>
        <v>24.9</v>
      </c>
      <c r="AC150" s="14">
        <f>_xlfn.IFNA(VLOOKUP(tbl_Batsmen!$W150,Raw_data_Batsmen_2021!$A$2:$L$150,AC$1,FALSE),0)</f>
        <v>148.21</v>
      </c>
      <c r="AD150" s="14">
        <f>_xlfn.IFNA(VLOOKUP(tbl_Batsmen!$W150,Raw_data_Batsmen_2021!$A$2:$L$150,AD$1,FALSE),0)</f>
        <v>50</v>
      </c>
      <c r="AE150" s="14">
        <f>_xlfn.IFNA(VLOOKUP(tbl_Batsmen!$W150,Raw_data_Batsmen_2021!$A$2:$L$150,AE$1,FALSE),0)</f>
        <v>32</v>
      </c>
      <c r="AF150" s="14">
        <f>_xlfn.IFNA(VLOOKUP(tbl_Batsmen!$W150,Raw_data_Batsmen_2021!$A$2:$L$150,AF$1,FALSE),0)</f>
        <v>10</v>
      </c>
      <c r="AG150" s="14">
        <f>_xlfn.IFNA(VLOOKUP(tbl_Batsmen!$W150,Raw_data_Batsmen_2021!$A$2:$L$150,AG$1,FALSE),0)</f>
        <v>1</v>
      </c>
      <c r="AH150" s="14">
        <f>_xlfn.IFNA(VLOOKUP(tbl_Batsmen!$W150,Raw_data_Batsmen_2021!$A$2:$L$150,AH$1,FALSE),0)</f>
        <v>0</v>
      </c>
      <c r="AI150" s="14">
        <v>2021</v>
      </c>
      <c r="AJ150" s="14">
        <f t="shared" si="4"/>
        <v>148</v>
      </c>
    </row>
    <row r="151" spans="1:36" x14ac:dyDescent="0.25">
      <c r="A151" s="17" t="s">
        <v>145</v>
      </c>
      <c r="B151" s="14">
        <v>10</v>
      </c>
      <c r="C151" s="14">
        <v>249</v>
      </c>
      <c r="D151" s="14">
        <v>168</v>
      </c>
      <c r="E151" s="14">
        <v>10</v>
      </c>
      <c r="F151" s="14">
        <v>24.9</v>
      </c>
      <c r="G151" s="14">
        <v>148.21</v>
      </c>
      <c r="H151" s="14">
        <v>50</v>
      </c>
      <c r="I151" s="14">
        <v>32</v>
      </c>
      <c r="J151" s="14">
        <v>10</v>
      </c>
      <c r="K151" s="14">
        <v>1</v>
      </c>
      <c r="L151" s="14">
        <v>0</v>
      </c>
      <c r="M151" s="14">
        <v>2021</v>
      </c>
      <c r="N151" s="14">
        <f>tbl_Batsmen[[#This Row],[Innings]]-tbl_Batsmen[[#This Row],[Outs]]</f>
        <v>0</v>
      </c>
      <c r="O151" s="15">
        <f t="shared" si="5"/>
        <v>148</v>
      </c>
      <c r="W151" s="16" t="s">
        <v>163</v>
      </c>
      <c r="X151" s="14">
        <f>_xlfn.IFNA(VLOOKUP(tbl_Batsmen!$W151,Raw_data_Batsmen_2021!$A$2:$L$150,X$1,FALSE),0)</f>
        <v>2</v>
      </c>
      <c r="Y151" s="14">
        <f>_xlfn.IFNA(VLOOKUP(tbl_Batsmen!$W151,Raw_data_Batsmen_2021!$A$2:$L$150,Y$1,FALSE),0)</f>
        <v>10</v>
      </c>
      <c r="Z151" s="14">
        <f>_xlfn.IFNA(VLOOKUP(tbl_Batsmen!$W151,Raw_data_Batsmen_2021!$A$2:$L$150,Z$1,FALSE),0)</f>
        <v>27</v>
      </c>
      <c r="AA151" s="14">
        <f>_xlfn.IFNA(VLOOKUP(tbl_Batsmen!$W151,Raw_data_Batsmen_2021!$A$2:$L$150,AA$1,FALSE),0)</f>
        <v>0</v>
      </c>
      <c r="AB151" s="14">
        <f>_xlfn.IFNA(VLOOKUP(tbl_Batsmen!$W151,Raw_data_Batsmen_2021!$A$2:$L$150,AB$1,FALSE),0)</f>
        <v>0</v>
      </c>
      <c r="AC151" s="14">
        <f>_xlfn.IFNA(VLOOKUP(tbl_Batsmen!$W151,Raw_data_Batsmen_2021!$A$2:$L$150,AC$1,FALSE),0)</f>
        <v>37.04</v>
      </c>
      <c r="AD151" s="14">
        <f>_xlfn.IFNA(VLOOKUP(tbl_Batsmen!$W151,Raw_data_Batsmen_2021!$A$2:$L$150,AD$1,FALSE),0)</f>
        <v>8</v>
      </c>
      <c r="AE151" s="14">
        <f>_xlfn.IFNA(VLOOKUP(tbl_Batsmen!$W151,Raw_data_Batsmen_2021!$A$2:$L$150,AE$1,FALSE),0)</f>
        <v>0</v>
      </c>
      <c r="AF151" s="14">
        <f>_xlfn.IFNA(VLOOKUP(tbl_Batsmen!$W151,Raw_data_Batsmen_2021!$A$2:$L$150,AF$1,FALSE),0)</f>
        <v>0</v>
      </c>
      <c r="AG151" s="14">
        <f>_xlfn.IFNA(VLOOKUP(tbl_Batsmen!$W151,Raw_data_Batsmen_2021!$A$2:$L$150,AG$1,FALSE),0)</f>
        <v>0</v>
      </c>
      <c r="AH151" s="14">
        <f>_xlfn.IFNA(VLOOKUP(tbl_Batsmen!$W151,Raw_data_Batsmen_2021!$A$2:$L$150,AH$1,FALSE),0)</f>
        <v>0</v>
      </c>
      <c r="AI151" s="14">
        <v>2021</v>
      </c>
      <c r="AJ151" s="14">
        <f t="shared" si="4"/>
        <v>149</v>
      </c>
    </row>
    <row r="152" spans="1:36" x14ac:dyDescent="0.25">
      <c r="A152" s="17" t="s">
        <v>163</v>
      </c>
      <c r="B152" s="14">
        <v>2</v>
      </c>
      <c r="C152" s="14">
        <v>10</v>
      </c>
      <c r="D152" s="14">
        <v>27</v>
      </c>
      <c r="E152" s="14">
        <v>0</v>
      </c>
      <c r="F152" s="14">
        <v>0</v>
      </c>
      <c r="G152" s="14">
        <v>37.04</v>
      </c>
      <c r="H152" s="14">
        <v>8</v>
      </c>
      <c r="I152" s="14">
        <v>0</v>
      </c>
      <c r="J152" s="14">
        <v>0</v>
      </c>
      <c r="K152" s="14">
        <v>0</v>
      </c>
      <c r="L152" s="14">
        <v>0</v>
      </c>
      <c r="M152" s="14">
        <v>2021</v>
      </c>
      <c r="N152" s="14">
        <f>tbl_Batsmen[[#This Row],[Innings]]-tbl_Batsmen[[#This Row],[Outs]]</f>
        <v>2</v>
      </c>
      <c r="O152" s="15">
        <f t="shared" si="5"/>
        <v>149</v>
      </c>
      <c r="W152" s="16" t="s">
        <v>2</v>
      </c>
      <c r="X152" s="14">
        <f>_xlfn.IFNA(VLOOKUP(tbl_Batsmen!$W152,Raw_data_Batsmen_2021!$A$2:$L$150,X$1,FALSE),0)</f>
        <v>0</v>
      </c>
      <c r="Y152" s="14">
        <f>_xlfn.IFNA(VLOOKUP(tbl_Batsmen!$W152,Raw_data_Batsmen_2021!$A$2:$L$150,Y$1,FALSE),0)</f>
        <v>0</v>
      </c>
      <c r="Z152" s="14">
        <f>_xlfn.IFNA(VLOOKUP(tbl_Batsmen!$W152,Raw_data_Batsmen_2021!$A$2:$L$150,Z$1,FALSE),0)</f>
        <v>0</v>
      </c>
      <c r="AA152" s="14">
        <f>_xlfn.IFNA(VLOOKUP(tbl_Batsmen!$W152,Raw_data_Batsmen_2021!$A$2:$L$150,AA$1,FALSE),0)</f>
        <v>0</v>
      </c>
      <c r="AB152" s="14">
        <f>_xlfn.IFNA(VLOOKUP(tbl_Batsmen!$W152,Raw_data_Batsmen_2021!$A$2:$L$150,AB$1,FALSE),0)</f>
        <v>0</v>
      </c>
      <c r="AC152" s="14">
        <f>_xlfn.IFNA(VLOOKUP(tbl_Batsmen!$W152,Raw_data_Batsmen_2021!$A$2:$L$150,AC$1,FALSE),0)</f>
        <v>0</v>
      </c>
      <c r="AD152" s="14">
        <f>_xlfn.IFNA(VLOOKUP(tbl_Batsmen!$W152,Raw_data_Batsmen_2021!$A$2:$L$150,AD$1,FALSE),0)</f>
        <v>0</v>
      </c>
      <c r="AE152" s="14">
        <f>_xlfn.IFNA(VLOOKUP(tbl_Batsmen!$W152,Raw_data_Batsmen_2021!$A$2:$L$150,AE$1,FALSE),0)</f>
        <v>0</v>
      </c>
      <c r="AF152" s="14">
        <f>_xlfn.IFNA(VLOOKUP(tbl_Batsmen!$W152,Raw_data_Batsmen_2021!$A$2:$L$150,AF$1,FALSE),0)</f>
        <v>0</v>
      </c>
      <c r="AG152" s="14">
        <f>_xlfn.IFNA(VLOOKUP(tbl_Batsmen!$W152,Raw_data_Batsmen_2021!$A$2:$L$150,AG$1,FALSE),0)</f>
        <v>0</v>
      </c>
      <c r="AH152" s="14">
        <f>_xlfn.IFNA(VLOOKUP(tbl_Batsmen!$W152,Raw_data_Batsmen_2021!$A$2:$L$150,AH$1,FALSE),0)</f>
        <v>0</v>
      </c>
      <c r="AI152" s="14">
        <v>2021</v>
      </c>
      <c r="AJ152" s="14">
        <f t="shared" si="4"/>
        <v>150</v>
      </c>
    </row>
    <row r="153" spans="1:36" x14ac:dyDescent="0.25">
      <c r="A153" s="17" t="s">
        <v>2</v>
      </c>
      <c r="B153" s="14">
        <v>0</v>
      </c>
      <c r="C153" s="14">
        <v>0</v>
      </c>
      <c r="D153" s="14">
        <v>0</v>
      </c>
      <c r="E153" s="14">
        <v>0</v>
      </c>
      <c r="F153" s="14">
        <v>0</v>
      </c>
      <c r="G153" s="14">
        <v>0</v>
      </c>
      <c r="H153" s="14">
        <v>0</v>
      </c>
      <c r="I153" s="14">
        <v>0</v>
      </c>
      <c r="J153" s="14">
        <v>0</v>
      </c>
      <c r="K153" s="14">
        <v>0</v>
      </c>
      <c r="L153" s="14">
        <v>0</v>
      </c>
      <c r="M153" s="14">
        <v>2021</v>
      </c>
      <c r="N153" s="14">
        <f>tbl_Batsmen[[#This Row],[Innings]]-tbl_Batsmen[[#This Row],[Outs]]</f>
        <v>0</v>
      </c>
      <c r="O153" s="15">
        <f t="shared" si="5"/>
        <v>150</v>
      </c>
      <c r="W153" s="16" t="s">
        <v>6</v>
      </c>
      <c r="X153" s="14">
        <f>_xlfn.IFNA(VLOOKUP(tbl_Batsmen!$W153,Raw_data_Batsmen_2021!$A$2:$L$150,X$1,FALSE),0)</f>
        <v>0</v>
      </c>
      <c r="Y153" s="14">
        <f>_xlfn.IFNA(VLOOKUP(tbl_Batsmen!$W153,Raw_data_Batsmen_2021!$A$2:$L$150,Y$1,FALSE),0)</f>
        <v>0</v>
      </c>
      <c r="Z153" s="14">
        <f>_xlfn.IFNA(VLOOKUP(tbl_Batsmen!$W153,Raw_data_Batsmen_2021!$A$2:$L$150,Z$1,FALSE),0)</f>
        <v>0</v>
      </c>
      <c r="AA153" s="14">
        <f>_xlfn.IFNA(VLOOKUP(tbl_Batsmen!$W153,Raw_data_Batsmen_2021!$A$2:$L$150,AA$1,FALSE),0)</f>
        <v>0</v>
      </c>
      <c r="AB153" s="14">
        <f>_xlfn.IFNA(VLOOKUP(tbl_Batsmen!$W153,Raw_data_Batsmen_2021!$A$2:$L$150,AB$1,FALSE),0)</f>
        <v>0</v>
      </c>
      <c r="AC153" s="14">
        <f>_xlfn.IFNA(VLOOKUP(tbl_Batsmen!$W153,Raw_data_Batsmen_2021!$A$2:$L$150,AC$1,FALSE),0)</f>
        <v>0</v>
      </c>
      <c r="AD153" s="14">
        <f>_xlfn.IFNA(VLOOKUP(tbl_Batsmen!$W153,Raw_data_Batsmen_2021!$A$2:$L$150,AD$1,FALSE),0)</f>
        <v>0</v>
      </c>
      <c r="AE153" s="14">
        <f>_xlfn.IFNA(VLOOKUP(tbl_Batsmen!$W153,Raw_data_Batsmen_2021!$A$2:$L$150,AE$1,FALSE),0)</f>
        <v>0</v>
      </c>
      <c r="AF153" s="14">
        <f>_xlfn.IFNA(VLOOKUP(tbl_Batsmen!$W153,Raw_data_Batsmen_2021!$A$2:$L$150,AF$1,FALSE),0)</f>
        <v>0</v>
      </c>
      <c r="AG153" s="14">
        <f>_xlfn.IFNA(VLOOKUP(tbl_Batsmen!$W153,Raw_data_Batsmen_2021!$A$2:$L$150,AG$1,FALSE),0)</f>
        <v>0</v>
      </c>
      <c r="AH153" s="14">
        <f>_xlfn.IFNA(VLOOKUP(tbl_Batsmen!$W153,Raw_data_Batsmen_2021!$A$2:$L$150,AH$1,FALSE),0)</f>
        <v>0</v>
      </c>
      <c r="AI153" s="14">
        <v>2021</v>
      </c>
      <c r="AJ153" s="14">
        <f t="shared" si="4"/>
        <v>151</v>
      </c>
    </row>
    <row r="154" spans="1:36" x14ac:dyDescent="0.25">
      <c r="A154" s="17" t="s">
        <v>6</v>
      </c>
      <c r="B154" s="14">
        <v>0</v>
      </c>
      <c r="C154" s="14">
        <v>0</v>
      </c>
      <c r="D154" s="14">
        <v>0</v>
      </c>
      <c r="E154" s="14">
        <v>0</v>
      </c>
      <c r="F154" s="14">
        <v>0</v>
      </c>
      <c r="G154" s="14">
        <v>0</v>
      </c>
      <c r="H154" s="14">
        <v>0</v>
      </c>
      <c r="I154" s="14">
        <v>0</v>
      </c>
      <c r="J154" s="14">
        <v>0</v>
      </c>
      <c r="K154" s="14">
        <v>0</v>
      </c>
      <c r="L154" s="14">
        <v>0</v>
      </c>
      <c r="M154" s="14">
        <v>2021</v>
      </c>
      <c r="N154" s="14">
        <f>tbl_Batsmen[[#This Row],[Innings]]-tbl_Batsmen[[#This Row],[Outs]]</f>
        <v>0</v>
      </c>
      <c r="O154" s="15">
        <f t="shared" si="5"/>
        <v>151</v>
      </c>
      <c r="W154" s="16" t="s">
        <v>7</v>
      </c>
      <c r="X154" s="14">
        <f>_xlfn.IFNA(VLOOKUP(tbl_Batsmen!$W154,Raw_data_Batsmen_2021!$A$2:$L$150,X$1,FALSE),0)</f>
        <v>0</v>
      </c>
      <c r="Y154" s="14">
        <f>_xlfn.IFNA(VLOOKUP(tbl_Batsmen!$W154,Raw_data_Batsmen_2021!$A$2:$L$150,Y$1,FALSE),0)</f>
        <v>0</v>
      </c>
      <c r="Z154" s="14">
        <f>_xlfn.IFNA(VLOOKUP(tbl_Batsmen!$W154,Raw_data_Batsmen_2021!$A$2:$L$150,Z$1,FALSE),0)</f>
        <v>0</v>
      </c>
      <c r="AA154" s="14">
        <f>_xlfn.IFNA(VLOOKUP(tbl_Batsmen!$W154,Raw_data_Batsmen_2021!$A$2:$L$150,AA$1,FALSE),0)</f>
        <v>0</v>
      </c>
      <c r="AB154" s="14">
        <f>_xlfn.IFNA(VLOOKUP(tbl_Batsmen!$W154,Raw_data_Batsmen_2021!$A$2:$L$150,AB$1,FALSE),0)</f>
        <v>0</v>
      </c>
      <c r="AC154" s="14">
        <f>_xlfn.IFNA(VLOOKUP(tbl_Batsmen!$W154,Raw_data_Batsmen_2021!$A$2:$L$150,AC$1,FALSE),0)</f>
        <v>0</v>
      </c>
      <c r="AD154" s="14">
        <f>_xlfn.IFNA(VLOOKUP(tbl_Batsmen!$W154,Raw_data_Batsmen_2021!$A$2:$L$150,AD$1,FALSE),0)</f>
        <v>0</v>
      </c>
      <c r="AE154" s="14">
        <f>_xlfn.IFNA(VLOOKUP(tbl_Batsmen!$W154,Raw_data_Batsmen_2021!$A$2:$L$150,AE$1,FALSE),0)</f>
        <v>0</v>
      </c>
      <c r="AF154" s="14">
        <f>_xlfn.IFNA(VLOOKUP(tbl_Batsmen!$W154,Raw_data_Batsmen_2021!$A$2:$L$150,AF$1,FALSE),0)</f>
        <v>0</v>
      </c>
      <c r="AG154" s="14">
        <f>_xlfn.IFNA(VLOOKUP(tbl_Batsmen!$W154,Raw_data_Batsmen_2021!$A$2:$L$150,AG$1,FALSE),0)</f>
        <v>0</v>
      </c>
      <c r="AH154" s="14">
        <f>_xlfn.IFNA(VLOOKUP(tbl_Batsmen!$W154,Raw_data_Batsmen_2021!$A$2:$L$150,AH$1,FALSE),0)</f>
        <v>0</v>
      </c>
      <c r="AI154" s="14">
        <v>2021</v>
      </c>
      <c r="AJ154" s="14">
        <f t="shared" si="4"/>
        <v>152</v>
      </c>
    </row>
    <row r="155" spans="1:36" x14ac:dyDescent="0.25">
      <c r="A155" s="17" t="s">
        <v>7</v>
      </c>
      <c r="B155" s="14">
        <v>0</v>
      </c>
      <c r="C155" s="14">
        <v>0</v>
      </c>
      <c r="D155" s="14">
        <v>0</v>
      </c>
      <c r="E155" s="14">
        <v>0</v>
      </c>
      <c r="F155" s="14">
        <v>0</v>
      </c>
      <c r="G155" s="14">
        <v>0</v>
      </c>
      <c r="H155" s="14">
        <v>0</v>
      </c>
      <c r="I155" s="14">
        <v>0</v>
      </c>
      <c r="J155" s="14">
        <v>0</v>
      </c>
      <c r="K155" s="14">
        <v>0</v>
      </c>
      <c r="L155" s="14">
        <v>0</v>
      </c>
      <c r="M155" s="14">
        <v>2021</v>
      </c>
      <c r="N155" s="14">
        <f>tbl_Batsmen[[#This Row],[Innings]]-tbl_Batsmen[[#This Row],[Outs]]</f>
        <v>0</v>
      </c>
      <c r="O155" s="15">
        <f t="shared" si="5"/>
        <v>152</v>
      </c>
      <c r="W155" s="16" t="s">
        <v>8</v>
      </c>
      <c r="X155" s="14">
        <f>_xlfn.IFNA(VLOOKUP(tbl_Batsmen!$W155,Raw_data_Batsmen_2021!$A$2:$L$150,X$1,FALSE),0)</f>
        <v>0</v>
      </c>
      <c r="Y155" s="14">
        <f>_xlfn.IFNA(VLOOKUP(tbl_Batsmen!$W155,Raw_data_Batsmen_2021!$A$2:$L$150,Y$1,FALSE),0)</f>
        <v>0</v>
      </c>
      <c r="Z155" s="14">
        <f>_xlfn.IFNA(VLOOKUP(tbl_Batsmen!$W155,Raw_data_Batsmen_2021!$A$2:$L$150,Z$1,FALSE),0)</f>
        <v>0</v>
      </c>
      <c r="AA155" s="14">
        <f>_xlfn.IFNA(VLOOKUP(tbl_Batsmen!$W155,Raw_data_Batsmen_2021!$A$2:$L$150,AA$1,FALSE),0)</f>
        <v>0</v>
      </c>
      <c r="AB155" s="14">
        <f>_xlfn.IFNA(VLOOKUP(tbl_Batsmen!$W155,Raw_data_Batsmen_2021!$A$2:$L$150,AB$1,FALSE),0)</f>
        <v>0</v>
      </c>
      <c r="AC155" s="14">
        <f>_xlfn.IFNA(VLOOKUP(tbl_Batsmen!$W155,Raw_data_Batsmen_2021!$A$2:$L$150,AC$1,FALSE),0)</f>
        <v>0</v>
      </c>
      <c r="AD155" s="14">
        <f>_xlfn.IFNA(VLOOKUP(tbl_Batsmen!$W155,Raw_data_Batsmen_2021!$A$2:$L$150,AD$1,FALSE),0)</f>
        <v>0</v>
      </c>
      <c r="AE155" s="14">
        <f>_xlfn.IFNA(VLOOKUP(tbl_Batsmen!$W155,Raw_data_Batsmen_2021!$A$2:$L$150,AE$1,FALSE),0)</f>
        <v>0</v>
      </c>
      <c r="AF155" s="14">
        <f>_xlfn.IFNA(VLOOKUP(tbl_Batsmen!$W155,Raw_data_Batsmen_2021!$A$2:$L$150,AF$1,FALSE),0)</f>
        <v>0</v>
      </c>
      <c r="AG155" s="14">
        <f>_xlfn.IFNA(VLOOKUP(tbl_Batsmen!$W155,Raw_data_Batsmen_2021!$A$2:$L$150,AG$1,FALSE),0)</f>
        <v>0</v>
      </c>
      <c r="AH155" s="14">
        <f>_xlfn.IFNA(VLOOKUP(tbl_Batsmen!$W155,Raw_data_Batsmen_2021!$A$2:$L$150,AH$1,FALSE),0)</f>
        <v>0</v>
      </c>
      <c r="AI155" s="14">
        <v>2021</v>
      </c>
      <c r="AJ155" s="14">
        <f t="shared" si="4"/>
        <v>153</v>
      </c>
    </row>
    <row r="156" spans="1:36" x14ac:dyDescent="0.25">
      <c r="A156" s="17" t="s">
        <v>8</v>
      </c>
      <c r="B156" s="14">
        <v>0</v>
      </c>
      <c r="C156" s="14">
        <v>0</v>
      </c>
      <c r="D156" s="14">
        <v>0</v>
      </c>
      <c r="E156" s="14">
        <v>0</v>
      </c>
      <c r="F156" s="14">
        <v>0</v>
      </c>
      <c r="G156" s="14">
        <v>0</v>
      </c>
      <c r="H156" s="14">
        <v>0</v>
      </c>
      <c r="I156" s="14">
        <v>0</v>
      </c>
      <c r="J156" s="14">
        <v>0</v>
      </c>
      <c r="K156" s="14">
        <v>0</v>
      </c>
      <c r="L156" s="14">
        <v>0</v>
      </c>
      <c r="M156" s="14">
        <v>2021</v>
      </c>
      <c r="N156" s="14">
        <f>tbl_Batsmen[[#This Row],[Innings]]-tbl_Batsmen[[#This Row],[Outs]]</f>
        <v>0</v>
      </c>
      <c r="O156" s="15">
        <f t="shared" si="5"/>
        <v>153</v>
      </c>
      <c r="W156" s="16" t="s">
        <v>9</v>
      </c>
      <c r="X156" s="14">
        <f>_xlfn.IFNA(VLOOKUP(tbl_Batsmen!$W156,Raw_data_Batsmen_2021!$A$2:$L$150,X$1,FALSE),0)</f>
        <v>0</v>
      </c>
      <c r="Y156" s="14">
        <f>_xlfn.IFNA(VLOOKUP(tbl_Batsmen!$W156,Raw_data_Batsmen_2021!$A$2:$L$150,Y$1,FALSE),0)</f>
        <v>0</v>
      </c>
      <c r="Z156" s="14">
        <f>_xlfn.IFNA(VLOOKUP(tbl_Batsmen!$W156,Raw_data_Batsmen_2021!$A$2:$L$150,Z$1,FALSE),0)</f>
        <v>0</v>
      </c>
      <c r="AA156" s="14">
        <f>_xlfn.IFNA(VLOOKUP(tbl_Batsmen!$W156,Raw_data_Batsmen_2021!$A$2:$L$150,AA$1,FALSE),0)</f>
        <v>0</v>
      </c>
      <c r="AB156" s="14">
        <f>_xlfn.IFNA(VLOOKUP(tbl_Batsmen!$W156,Raw_data_Batsmen_2021!$A$2:$L$150,AB$1,FALSE),0)</f>
        <v>0</v>
      </c>
      <c r="AC156" s="14">
        <f>_xlfn.IFNA(VLOOKUP(tbl_Batsmen!$W156,Raw_data_Batsmen_2021!$A$2:$L$150,AC$1,FALSE),0)</f>
        <v>0</v>
      </c>
      <c r="AD156" s="14">
        <f>_xlfn.IFNA(VLOOKUP(tbl_Batsmen!$W156,Raw_data_Batsmen_2021!$A$2:$L$150,AD$1,FALSE),0)</f>
        <v>0</v>
      </c>
      <c r="AE156" s="14">
        <f>_xlfn.IFNA(VLOOKUP(tbl_Batsmen!$W156,Raw_data_Batsmen_2021!$A$2:$L$150,AE$1,FALSE),0)</f>
        <v>0</v>
      </c>
      <c r="AF156" s="14">
        <f>_xlfn.IFNA(VLOOKUP(tbl_Batsmen!$W156,Raw_data_Batsmen_2021!$A$2:$L$150,AF$1,FALSE),0)</f>
        <v>0</v>
      </c>
      <c r="AG156" s="14">
        <f>_xlfn.IFNA(VLOOKUP(tbl_Batsmen!$W156,Raw_data_Batsmen_2021!$A$2:$L$150,AG$1,FALSE),0)</f>
        <v>0</v>
      </c>
      <c r="AH156" s="14">
        <f>_xlfn.IFNA(VLOOKUP(tbl_Batsmen!$W156,Raw_data_Batsmen_2021!$A$2:$L$150,AH$1,FALSE),0)</f>
        <v>0</v>
      </c>
      <c r="AI156" s="14">
        <v>2021</v>
      </c>
      <c r="AJ156" s="14">
        <f t="shared" si="4"/>
        <v>154</v>
      </c>
    </row>
    <row r="157" spans="1:36" x14ac:dyDescent="0.25">
      <c r="A157" s="17" t="s">
        <v>9</v>
      </c>
      <c r="B157" s="14">
        <v>0</v>
      </c>
      <c r="C157" s="14">
        <v>0</v>
      </c>
      <c r="D157" s="14">
        <v>0</v>
      </c>
      <c r="E157" s="14">
        <v>0</v>
      </c>
      <c r="F157" s="14">
        <v>0</v>
      </c>
      <c r="G157" s="14">
        <v>0</v>
      </c>
      <c r="H157" s="14">
        <v>0</v>
      </c>
      <c r="I157" s="14">
        <v>0</v>
      </c>
      <c r="J157" s="14">
        <v>0</v>
      </c>
      <c r="K157" s="14">
        <v>0</v>
      </c>
      <c r="L157" s="14">
        <v>0</v>
      </c>
      <c r="M157" s="14">
        <v>2021</v>
      </c>
      <c r="N157" s="14">
        <f>tbl_Batsmen[[#This Row],[Innings]]-tbl_Batsmen[[#This Row],[Outs]]</f>
        <v>0</v>
      </c>
      <c r="O157" s="15">
        <f t="shared" si="5"/>
        <v>154</v>
      </c>
      <c r="W157" s="16" t="s">
        <v>10</v>
      </c>
      <c r="X157" s="14">
        <f>_xlfn.IFNA(VLOOKUP(tbl_Batsmen!$W157,Raw_data_Batsmen_2021!$A$2:$L$150,X$1,FALSE),0)</f>
        <v>0</v>
      </c>
      <c r="Y157" s="14">
        <f>_xlfn.IFNA(VLOOKUP(tbl_Batsmen!$W157,Raw_data_Batsmen_2021!$A$2:$L$150,Y$1,FALSE),0)</f>
        <v>0</v>
      </c>
      <c r="Z157" s="14">
        <f>_xlfn.IFNA(VLOOKUP(tbl_Batsmen!$W157,Raw_data_Batsmen_2021!$A$2:$L$150,Z$1,FALSE),0)</f>
        <v>0</v>
      </c>
      <c r="AA157" s="14">
        <f>_xlfn.IFNA(VLOOKUP(tbl_Batsmen!$W157,Raw_data_Batsmen_2021!$A$2:$L$150,AA$1,FALSE),0)</f>
        <v>0</v>
      </c>
      <c r="AB157" s="14">
        <f>_xlfn.IFNA(VLOOKUP(tbl_Batsmen!$W157,Raw_data_Batsmen_2021!$A$2:$L$150,AB$1,FALSE),0)</f>
        <v>0</v>
      </c>
      <c r="AC157" s="14">
        <f>_xlfn.IFNA(VLOOKUP(tbl_Batsmen!$W157,Raw_data_Batsmen_2021!$A$2:$L$150,AC$1,FALSE),0)</f>
        <v>0</v>
      </c>
      <c r="AD157" s="14">
        <f>_xlfn.IFNA(VLOOKUP(tbl_Batsmen!$W157,Raw_data_Batsmen_2021!$A$2:$L$150,AD$1,FALSE),0)</f>
        <v>0</v>
      </c>
      <c r="AE157" s="14">
        <f>_xlfn.IFNA(VLOOKUP(tbl_Batsmen!$W157,Raw_data_Batsmen_2021!$A$2:$L$150,AE$1,FALSE),0)</f>
        <v>0</v>
      </c>
      <c r="AF157" s="14">
        <f>_xlfn.IFNA(VLOOKUP(tbl_Batsmen!$W157,Raw_data_Batsmen_2021!$A$2:$L$150,AF$1,FALSE),0)</f>
        <v>0</v>
      </c>
      <c r="AG157" s="14">
        <f>_xlfn.IFNA(VLOOKUP(tbl_Batsmen!$W157,Raw_data_Batsmen_2021!$A$2:$L$150,AG$1,FALSE),0)</f>
        <v>0</v>
      </c>
      <c r="AH157" s="14">
        <f>_xlfn.IFNA(VLOOKUP(tbl_Batsmen!$W157,Raw_data_Batsmen_2021!$A$2:$L$150,AH$1,FALSE),0)</f>
        <v>0</v>
      </c>
      <c r="AI157" s="14">
        <v>2021</v>
      </c>
      <c r="AJ157" s="14">
        <f t="shared" si="4"/>
        <v>155</v>
      </c>
    </row>
    <row r="158" spans="1:36" x14ac:dyDescent="0.25">
      <c r="A158" s="17" t="s">
        <v>10</v>
      </c>
      <c r="B158" s="14">
        <v>0</v>
      </c>
      <c r="C158" s="14">
        <v>0</v>
      </c>
      <c r="D158" s="14">
        <v>0</v>
      </c>
      <c r="E158" s="14">
        <v>0</v>
      </c>
      <c r="F158" s="14">
        <v>0</v>
      </c>
      <c r="G158" s="14">
        <v>0</v>
      </c>
      <c r="H158" s="14">
        <v>0</v>
      </c>
      <c r="I158" s="14">
        <v>0</v>
      </c>
      <c r="J158" s="14">
        <v>0</v>
      </c>
      <c r="K158" s="14">
        <v>0</v>
      </c>
      <c r="L158" s="14">
        <v>0</v>
      </c>
      <c r="M158" s="14">
        <v>2021</v>
      </c>
      <c r="N158" s="14">
        <f>tbl_Batsmen[[#This Row],[Innings]]-tbl_Batsmen[[#This Row],[Outs]]</f>
        <v>0</v>
      </c>
      <c r="O158" s="15">
        <f t="shared" si="5"/>
        <v>155</v>
      </c>
      <c r="W158" s="16" t="s">
        <v>11</v>
      </c>
      <c r="X158" s="14">
        <f>_xlfn.IFNA(VLOOKUP(tbl_Batsmen!$W158,Raw_data_Batsmen_2021!$A$2:$L$150,X$1,FALSE),0)</f>
        <v>0</v>
      </c>
      <c r="Y158" s="14">
        <f>_xlfn.IFNA(VLOOKUP(tbl_Batsmen!$W158,Raw_data_Batsmen_2021!$A$2:$L$150,Y$1,FALSE),0)</f>
        <v>0</v>
      </c>
      <c r="Z158" s="14">
        <f>_xlfn.IFNA(VLOOKUP(tbl_Batsmen!$W158,Raw_data_Batsmen_2021!$A$2:$L$150,Z$1,FALSE),0)</f>
        <v>0</v>
      </c>
      <c r="AA158" s="14">
        <f>_xlfn.IFNA(VLOOKUP(tbl_Batsmen!$W158,Raw_data_Batsmen_2021!$A$2:$L$150,AA$1,FALSE),0)</f>
        <v>0</v>
      </c>
      <c r="AB158" s="14">
        <f>_xlfn.IFNA(VLOOKUP(tbl_Batsmen!$W158,Raw_data_Batsmen_2021!$A$2:$L$150,AB$1,FALSE),0)</f>
        <v>0</v>
      </c>
      <c r="AC158" s="14">
        <f>_xlfn.IFNA(VLOOKUP(tbl_Batsmen!$W158,Raw_data_Batsmen_2021!$A$2:$L$150,AC$1,FALSE),0)</f>
        <v>0</v>
      </c>
      <c r="AD158" s="14">
        <f>_xlfn.IFNA(VLOOKUP(tbl_Batsmen!$W158,Raw_data_Batsmen_2021!$A$2:$L$150,AD$1,FALSE),0)</f>
        <v>0</v>
      </c>
      <c r="AE158" s="14">
        <f>_xlfn.IFNA(VLOOKUP(tbl_Batsmen!$W158,Raw_data_Batsmen_2021!$A$2:$L$150,AE$1,FALSE),0)</f>
        <v>0</v>
      </c>
      <c r="AF158" s="14">
        <f>_xlfn.IFNA(VLOOKUP(tbl_Batsmen!$W158,Raw_data_Batsmen_2021!$A$2:$L$150,AF$1,FALSE),0)</f>
        <v>0</v>
      </c>
      <c r="AG158" s="14">
        <f>_xlfn.IFNA(VLOOKUP(tbl_Batsmen!$W158,Raw_data_Batsmen_2021!$A$2:$L$150,AG$1,FALSE),0)</f>
        <v>0</v>
      </c>
      <c r="AH158" s="14">
        <f>_xlfn.IFNA(VLOOKUP(tbl_Batsmen!$W158,Raw_data_Batsmen_2021!$A$2:$L$150,AH$1,FALSE),0)</f>
        <v>0</v>
      </c>
      <c r="AI158" s="14">
        <v>2021</v>
      </c>
      <c r="AJ158" s="14">
        <f t="shared" si="4"/>
        <v>156</v>
      </c>
    </row>
    <row r="159" spans="1:36" x14ac:dyDescent="0.25">
      <c r="A159" s="17" t="s">
        <v>11</v>
      </c>
      <c r="B159" s="14">
        <v>0</v>
      </c>
      <c r="C159" s="14">
        <v>0</v>
      </c>
      <c r="D159" s="14">
        <v>0</v>
      </c>
      <c r="E159" s="14">
        <v>0</v>
      </c>
      <c r="F159" s="14">
        <v>0</v>
      </c>
      <c r="G159" s="14">
        <v>0</v>
      </c>
      <c r="H159" s="14">
        <v>0</v>
      </c>
      <c r="I159" s="14">
        <v>0</v>
      </c>
      <c r="J159" s="14">
        <v>0</v>
      </c>
      <c r="K159" s="14">
        <v>0</v>
      </c>
      <c r="L159" s="14">
        <v>0</v>
      </c>
      <c r="M159" s="14">
        <v>2021</v>
      </c>
      <c r="N159" s="14">
        <f>tbl_Batsmen[[#This Row],[Innings]]-tbl_Batsmen[[#This Row],[Outs]]</f>
        <v>0</v>
      </c>
      <c r="O159" s="15">
        <f t="shared" si="5"/>
        <v>156</v>
      </c>
      <c r="W159" s="16" t="s">
        <v>12</v>
      </c>
      <c r="X159" s="14">
        <f>_xlfn.IFNA(VLOOKUP(tbl_Batsmen!$W159,Raw_data_Batsmen_2021!$A$2:$L$150,X$1,FALSE),0)</f>
        <v>0</v>
      </c>
      <c r="Y159" s="14">
        <f>_xlfn.IFNA(VLOOKUP(tbl_Batsmen!$W159,Raw_data_Batsmen_2021!$A$2:$L$150,Y$1,FALSE),0)</f>
        <v>0</v>
      </c>
      <c r="Z159" s="14">
        <f>_xlfn.IFNA(VLOOKUP(tbl_Batsmen!$W159,Raw_data_Batsmen_2021!$A$2:$L$150,Z$1,FALSE),0)</f>
        <v>0</v>
      </c>
      <c r="AA159" s="14">
        <f>_xlfn.IFNA(VLOOKUP(tbl_Batsmen!$W159,Raw_data_Batsmen_2021!$A$2:$L$150,AA$1,FALSE),0)</f>
        <v>0</v>
      </c>
      <c r="AB159" s="14">
        <f>_xlfn.IFNA(VLOOKUP(tbl_Batsmen!$W159,Raw_data_Batsmen_2021!$A$2:$L$150,AB$1,FALSE),0)</f>
        <v>0</v>
      </c>
      <c r="AC159" s="14">
        <f>_xlfn.IFNA(VLOOKUP(tbl_Batsmen!$W159,Raw_data_Batsmen_2021!$A$2:$L$150,AC$1,FALSE),0)</f>
        <v>0</v>
      </c>
      <c r="AD159" s="14">
        <f>_xlfn.IFNA(VLOOKUP(tbl_Batsmen!$W159,Raw_data_Batsmen_2021!$A$2:$L$150,AD$1,FALSE),0)</f>
        <v>0</v>
      </c>
      <c r="AE159" s="14">
        <f>_xlfn.IFNA(VLOOKUP(tbl_Batsmen!$W159,Raw_data_Batsmen_2021!$A$2:$L$150,AE$1,FALSE),0)</f>
        <v>0</v>
      </c>
      <c r="AF159" s="14">
        <f>_xlfn.IFNA(VLOOKUP(tbl_Batsmen!$W159,Raw_data_Batsmen_2021!$A$2:$L$150,AF$1,FALSE),0)</f>
        <v>0</v>
      </c>
      <c r="AG159" s="14">
        <f>_xlfn.IFNA(VLOOKUP(tbl_Batsmen!$W159,Raw_data_Batsmen_2021!$A$2:$L$150,AG$1,FALSE),0)</f>
        <v>0</v>
      </c>
      <c r="AH159" s="14">
        <f>_xlfn.IFNA(VLOOKUP(tbl_Batsmen!$W159,Raw_data_Batsmen_2021!$A$2:$L$150,AH$1,FALSE),0)</f>
        <v>0</v>
      </c>
      <c r="AI159" s="14">
        <v>2021</v>
      </c>
      <c r="AJ159" s="14">
        <f t="shared" si="4"/>
        <v>157</v>
      </c>
    </row>
    <row r="160" spans="1:36" x14ac:dyDescent="0.25">
      <c r="A160" s="17" t="s">
        <v>12</v>
      </c>
      <c r="B160" s="14">
        <v>0</v>
      </c>
      <c r="C160" s="14">
        <v>0</v>
      </c>
      <c r="D160" s="14">
        <v>0</v>
      </c>
      <c r="E160" s="14">
        <v>0</v>
      </c>
      <c r="F160" s="14">
        <v>0</v>
      </c>
      <c r="G160" s="14">
        <v>0</v>
      </c>
      <c r="H160" s="14">
        <v>0</v>
      </c>
      <c r="I160" s="14">
        <v>0</v>
      </c>
      <c r="J160" s="14">
        <v>0</v>
      </c>
      <c r="K160" s="14">
        <v>0</v>
      </c>
      <c r="L160" s="14">
        <v>0</v>
      </c>
      <c r="M160" s="14">
        <v>2021</v>
      </c>
      <c r="N160" s="14">
        <f>tbl_Batsmen[[#This Row],[Innings]]-tbl_Batsmen[[#This Row],[Outs]]</f>
        <v>0</v>
      </c>
      <c r="O160" s="15">
        <f t="shared" si="5"/>
        <v>157</v>
      </c>
      <c r="W160" s="16" t="s">
        <v>13</v>
      </c>
      <c r="X160" s="14">
        <f>_xlfn.IFNA(VLOOKUP(tbl_Batsmen!$W160,Raw_data_Batsmen_2021!$A$2:$L$150,X$1,FALSE),0)</f>
        <v>0</v>
      </c>
      <c r="Y160" s="14">
        <f>_xlfn.IFNA(VLOOKUP(tbl_Batsmen!$W160,Raw_data_Batsmen_2021!$A$2:$L$150,Y$1,FALSE),0)</f>
        <v>0</v>
      </c>
      <c r="Z160" s="14">
        <f>_xlfn.IFNA(VLOOKUP(tbl_Batsmen!$W160,Raw_data_Batsmen_2021!$A$2:$L$150,Z$1,FALSE),0)</f>
        <v>0</v>
      </c>
      <c r="AA160" s="14">
        <f>_xlfn.IFNA(VLOOKUP(tbl_Batsmen!$W160,Raw_data_Batsmen_2021!$A$2:$L$150,AA$1,FALSE),0)</f>
        <v>0</v>
      </c>
      <c r="AB160" s="14">
        <f>_xlfn.IFNA(VLOOKUP(tbl_Batsmen!$W160,Raw_data_Batsmen_2021!$A$2:$L$150,AB$1,FALSE),0)</f>
        <v>0</v>
      </c>
      <c r="AC160" s="14">
        <f>_xlfn.IFNA(VLOOKUP(tbl_Batsmen!$W160,Raw_data_Batsmen_2021!$A$2:$L$150,AC$1,FALSE),0)</f>
        <v>0</v>
      </c>
      <c r="AD160" s="14">
        <f>_xlfn.IFNA(VLOOKUP(tbl_Batsmen!$W160,Raw_data_Batsmen_2021!$A$2:$L$150,AD$1,FALSE),0)</f>
        <v>0</v>
      </c>
      <c r="AE160" s="14">
        <f>_xlfn.IFNA(VLOOKUP(tbl_Batsmen!$W160,Raw_data_Batsmen_2021!$A$2:$L$150,AE$1,FALSE),0)</f>
        <v>0</v>
      </c>
      <c r="AF160" s="14">
        <f>_xlfn.IFNA(VLOOKUP(tbl_Batsmen!$W160,Raw_data_Batsmen_2021!$A$2:$L$150,AF$1,FALSE),0)</f>
        <v>0</v>
      </c>
      <c r="AG160" s="14">
        <f>_xlfn.IFNA(VLOOKUP(tbl_Batsmen!$W160,Raw_data_Batsmen_2021!$A$2:$L$150,AG$1,FALSE),0)</f>
        <v>0</v>
      </c>
      <c r="AH160" s="14">
        <f>_xlfn.IFNA(VLOOKUP(tbl_Batsmen!$W160,Raw_data_Batsmen_2021!$A$2:$L$150,AH$1,FALSE),0)</f>
        <v>0</v>
      </c>
      <c r="AI160" s="14">
        <v>2021</v>
      </c>
      <c r="AJ160" s="14">
        <f t="shared" si="4"/>
        <v>158</v>
      </c>
    </row>
    <row r="161" spans="1:36" x14ac:dyDescent="0.25">
      <c r="A161" s="17" t="s">
        <v>13</v>
      </c>
      <c r="B161" s="14">
        <v>0</v>
      </c>
      <c r="C161" s="14">
        <v>0</v>
      </c>
      <c r="D161" s="14">
        <v>0</v>
      </c>
      <c r="E161" s="14">
        <v>0</v>
      </c>
      <c r="F161" s="14">
        <v>0</v>
      </c>
      <c r="G161" s="14">
        <v>0</v>
      </c>
      <c r="H161" s="14">
        <v>0</v>
      </c>
      <c r="I161" s="14">
        <v>0</v>
      </c>
      <c r="J161" s="14">
        <v>0</v>
      </c>
      <c r="K161" s="14">
        <v>0</v>
      </c>
      <c r="L161" s="14">
        <v>0</v>
      </c>
      <c r="M161" s="14">
        <v>2021</v>
      </c>
      <c r="N161" s="14">
        <f>tbl_Batsmen[[#This Row],[Innings]]-tbl_Batsmen[[#This Row],[Outs]]</f>
        <v>0</v>
      </c>
      <c r="O161" s="15">
        <f t="shared" si="5"/>
        <v>158</v>
      </c>
      <c r="W161" s="16" t="s">
        <v>16</v>
      </c>
      <c r="X161" s="14">
        <f>_xlfn.IFNA(VLOOKUP(tbl_Batsmen!$W161,Raw_data_Batsmen_2021!$A$2:$L$150,X$1,FALSE),0)</f>
        <v>0</v>
      </c>
      <c r="Y161" s="14">
        <f>_xlfn.IFNA(VLOOKUP(tbl_Batsmen!$W161,Raw_data_Batsmen_2021!$A$2:$L$150,Y$1,FALSE),0)</f>
        <v>0</v>
      </c>
      <c r="Z161" s="14">
        <f>_xlfn.IFNA(VLOOKUP(tbl_Batsmen!$W161,Raw_data_Batsmen_2021!$A$2:$L$150,Z$1,FALSE),0)</f>
        <v>0</v>
      </c>
      <c r="AA161" s="14">
        <f>_xlfn.IFNA(VLOOKUP(tbl_Batsmen!$W161,Raw_data_Batsmen_2021!$A$2:$L$150,AA$1,FALSE),0)</f>
        <v>0</v>
      </c>
      <c r="AB161" s="14">
        <f>_xlfn.IFNA(VLOOKUP(tbl_Batsmen!$W161,Raw_data_Batsmen_2021!$A$2:$L$150,AB$1,FALSE),0)</f>
        <v>0</v>
      </c>
      <c r="AC161" s="14">
        <f>_xlfn.IFNA(VLOOKUP(tbl_Batsmen!$W161,Raw_data_Batsmen_2021!$A$2:$L$150,AC$1,FALSE),0)</f>
        <v>0</v>
      </c>
      <c r="AD161" s="14">
        <f>_xlfn.IFNA(VLOOKUP(tbl_Batsmen!$W161,Raw_data_Batsmen_2021!$A$2:$L$150,AD$1,FALSE),0)</f>
        <v>0</v>
      </c>
      <c r="AE161" s="14">
        <f>_xlfn.IFNA(VLOOKUP(tbl_Batsmen!$W161,Raw_data_Batsmen_2021!$A$2:$L$150,AE$1,FALSE),0)</f>
        <v>0</v>
      </c>
      <c r="AF161" s="14">
        <f>_xlfn.IFNA(VLOOKUP(tbl_Batsmen!$W161,Raw_data_Batsmen_2021!$A$2:$L$150,AF$1,FALSE),0)</f>
        <v>0</v>
      </c>
      <c r="AG161" s="14">
        <f>_xlfn.IFNA(VLOOKUP(tbl_Batsmen!$W161,Raw_data_Batsmen_2021!$A$2:$L$150,AG$1,FALSE),0)</f>
        <v>0</v>
      </c>
      <c r="AH161" s="14">
        <f>_xlfn.IFNA(VLOOKUP(tbl_Batsmen!$W161,Raw_data_Batsmen_2021!$A$2:$L$150,AH$1,FALSE),0)</f>
        <v>0</v>
      </c>
      <c r="AI161" s="14">
        <v>2021</v>
      </c>
      <c r="AJ161" s="14">
        <f t="shared" si="4"/>
        <v>159</v>
      </c>
    </row>
    <row r="162" spans="1:36" x14ac:dyDescent="0.25">
      <c r="A162" s="17" t="s">
        <v>16</v>
      </c>
      <c r="B162" s="14">
        <v>0</v>
      </c>
      <c r="C162" s="14">
        <v>0</v>
      </c>
      <c r="D162" s="14">
        <v>0</v>
      </c>
      <c r="E162" s="14">
        <v>0</v>
      </c>
      <c r="F162" s="14">
        <v>0</v>
      </c>
      <c r="G162" s="14">
        <v>0</v>
      </c>
      <c r="H162" s="14">
        <v>0</v>
      </c>
      <c r="I162" s="14">
        <v>0</v>
      </c>
      <c r="J162" s="14">
        <v>0</v>
      </c>
      <c r="K162" s="14">
        <v>0</v>
      </c>
      <c r="L162" s="14">
        <v>0</v>
      </c>
      <c r="M162" s="14">
        <v>2021</v>
      </c>
      <c r="N162" s="14">
        <f>tbl_Batsmen[[#This Row],[Innings]]-tbl_Batsmen[[#This Row],[Outs]]</f>
        <v>0</v>
      </c>
      <c r="O162" s="15">
        <f t="shared" si="5"/>
        <v>159</v>
      </c>
      <c r="W162" s="16" t="s">
        <v>23</v>
      </c>
      <c r="X162" s="14">
        <f>_xlfn.IFNA(VLOOKUP(tbl_Batsmen!$W162,Raw_data_Batsmen_2021!$A$2:$L$150,X$1,FALSE),0)</f>
        <v>0</v>
      </c>
      <c r="Y162" s="14">
        <f>_xlfn.IFNA(VLOOKUP(tbl_Batsmen!$W162,Raw_data_Batsmen_2021!$A$2:$L$150,Y$1,FALSE),0)</f>
        <v>0</v>
      </c>
      <c r="Z162" s="14">
        <f>_xlfn.IFNA(VLOOKUP(tbl_Batsmen!$W162,Raw_data_Batsmen_2021!$A$2:$L$150,Z$1,FALSE),0)</f>
        <v>0</v>
      </c>
      <c r="AA162" s="14">
        <f>_xlfn.IFNA(VLOOKUP(tbl_Batsmen!$W162,Raw_data_Batsmen_2021!$A$2:$L$150,AA$1,FALSE),0)</f>
        <v>0</v>
      </c>
      <c r="AB162" s="14">
        <f>_xlfn.IFNA(VLOOKUP(tbl_Batsmen!$W162,Raw_data_Batsmen_2021!$A$2:$L$150,AB$1,FALSE),0)</f>
        <v>0</v>
      </c>
      <c r="AC162" s="14">
        <f>_xlfn.IFNA(VLOOKUP(tbl_Batsmen!$W162,Raw_data_Batsmen_2021!$A$2:$L$150,AC$1,FALSE),0)</f>
        <v>0</v>
      </c>
      <c r="AD162" s="14">
        <f>_xlfn.IFNA(VLOOKUP(tbl_Batsmen!$W162,Raw_data_Batsmen_2021!$A$2:$L$150,AD$1,FALSE),0)</f>
        <v>0</v>
      </c>
      <c r="AE162" s="14">
        <f>_xlfn.IFNA(VLOOKUP(tbl_Batsmen!$W162,Raw_data_Batsmen_2021!$A$2:$L$150,AE$1,FALSE),0)</f>
        <v>0</v>
      </c>
      <c r="AF162" s="14">
        <f>_xlfn.IFNA(VLOOKUP(tbl_Batsmen!$W162,Raw_data_Batsmen_2021!$A$2:$L$150,AF$1,FALSE),0)</f>
        <v>0</v>
      </c>
      <c r="AG162" s="14">
        <f>_xlfn.IFNA(VLOOKUP(tbl_Batsmen!$W162,Raw_data_Batsmen_2021!$A$2:$L$150,AG$1,FALSE),0)</f>
        <v>0</v>
      </c>
      <c r="AH162" s="14">
        <f>_xlfn.IFNA(VLOOKUP(tbl_Batsmen!$W162,Raw_data_Batsmen_2021!$A$2:$L$150,AH$1,FALSE),0)</f>
        <v>0</v>
      </c>
      <c r="AI162" s="14">
        <v>2021</v>
      </c>
      <c r="AJ162" s="14">
        <f t="shared" si="4"/>
        <v>160</v>
      </c>
    </row>
    <row r="163" spans="1:36" x14ac:dyDescent="0.25">
      <c r="A163" s="17" t="s">
        <v>23</v>
      </c>
      <c r="B163" s="14">
        <v>0</v>
      </c>
      <c r="C163" s="14">
        <v>0</v>
      </c>
      <c r="D163" s="14">
        <v>0</v>
      </c>
      <c r="E163" s="14">
        <v>0</v>
      </c>
      <c r="F163" s="14">
        <v>0</v>
      </c>
      <c r="G163" s="14">
        <v>0</v>
      </c>
      <c r="H163" s="14">
        <v>0</v>
      </c>
      <c r="I163" s="14">
        <v>0</v>
      </c>
      <c r="J163" s="14">
        <v>0</v>
      </c>
      <c r="K163" s="14">
        <v>0</v>
      </c>
      <c r="L163" s="14">
        <v>0</v>
      </c>
      <c r="M163" s="14">
        <v>2021</v>
      </c>
      <c r="N163" s="14">
        <f>tbl_Batsmen[[#This Row],[Innings]]-tbl_Batsmen[[#This Row],[Outs]]</f>
        <v>0</v>
      </c>
      <c r="O163" s="15">
        <f t="shared" si="5"/>
        <v>160</v>
      </c>
      <c r="W163" s="16" t="s">
        <v>24</v>
      </c>
      <c r="X163" s="14">
        <f>_xlfn.IFNA(VLOOKUP(tbl_Batsmen!$W163,Raw_data_Batsmen_2021!$A$2:$L$150,X$1,FALSE),0)</f>
        <v>0</v>
      </c>
      <c r="Y163" s="14">
        <f>_xlfn.IFNA(VLOOKUP(tbl_Batsmen!$W163,Raw_data_Batsmen_2021!$A$2:$L$150,Y$1,FALSE),0)</f>
        <v>0</v>
      </c>
      <c r="Z163" s="14">
        <f>_xlfn.IFNA(VLOOKUP(tbl_Batsmen!$W163,Raw_data_Batsmen_2021!$A$2:$L$150,Z$1,FALSE),0)</f>
        <v>0</v>
      </c>
      <c r="AA163" s="14">
        <f>_xlfn.IFNA(VLOOKUP(tbl_Batsmen!$W163,Raw_data_Batsmen_2021!$A$2:$L$150,AA$1,FALSE),0)</f>
        <v>0</v>
      </c>
      <c r="AB163" s="14">
        <f>_xlfn.IFNA(VLOOKUP(tbl_Batsmen!$W163,Raw_data_Batsmen_2021!$A$2:$L$150,AB$1,FALSE),0)</f>
        <v>0</v>
      </c>
      <c r="AC163" s="14">
        <f>_xlfn.IFNA(VLOOKUP(tbl_Batsmen!$W163,Raw_data_Batsmen_2021!$A$2:$L$150,AC$1,FALSE),0)</f>
        <v>0</v>
      </c>
      <c r="AD163" s="14">
        <f>_xlfn.IFNA(VLOOKUP(tbl_Batsmen!$W163,Raw_data_Batsmen_2021!$A$2:$L$150,AD$1,FALSE),0)</f>
        <v>0</v>
      </c>
      <c r="AE163" s="14">
        <f>_xlfn.IFNA(VLOOKUP(tbl_Batsmen!$W163,Raw_data_Batsmen_2021!$A$2:$L$150,AE$1,FALSE),0)</f>
        <v>0</v>
      </c>
      <c r="AF163" s="14">
        <f>_xlfn.IFNA(VLOOKUP(tbl_Batsmen!$W163,Raw_data_Batsmen_2021!$A$2:$L$150,AF$1,FALSE),0)</f>
        <v>0</v>
      </c>
      <c r="AG163" s="14">
        <f>_xlfn.IFNA(VLOOKUP(tbl_Batsmen!$W163,Raw_data_Batsmen_2021!$A$2:$L$150,AG$1,FALSE),0)</f>
        <v>0</v>
      </c>
      <c r="AH163" s="14">
        <f>_xlfn.IFNA(VLOOKUP(tbl_Batsmen!$W163,Raw_data_Batsmen_2021!$A$2:$L$150,AH$1,FALSE),0)</f>
        <v>0</v>
      </c>
      <c r="AI163" s="14">
        <v>2021</v>
      </c>
      <c r="AJ163" s="14">
        <f t="shared" si="4"/>
        <v>161</v>
      </c>
    </row>
    <row r="164" spans="1:36" x14ac:dyDescent="0.25">
      <c r="A164" s="17" t="s">
        <v>24</v>
      </c>
      <c r="B164" s="14">
        <v>0</v>
      </c>
      <c r="C164" s="14">
        <v>0</v>
      </c>
      <c r="D164" s="14">
        <v>0</v>
      </c>
      <c r="E164" s="14">
        <v>0</v>
      </c>
      <c r="F164" s="14">
        <v>0</v>
      </c>
      <c r="G164" s="14">
        <v>0</v>
      </c>
      <c r="H164" s="14">
        <v>0</v>
      </c>
      <c r="I164" s="14">
        <v>0</v>
      </c>
      <c r="J164" s="14">
        <v>0</v>
      </c>
      <c r="K164" s="14">
        <v>0</v>
      </c>
      <c r="L164" s="14">
        <v>0</v>
      </c>
      <c r="M164" s="14">
        <v>2021</v>
      </c>
      <c r="N164" s="14">
        <f>tbl_Batsmen[[#This Row],[Innings]]-tbl_Batsmen[[#This Row],[Outs]]</f>
        <v>0</v>
      </c>
      <c r="O164" s="15">
        <f t="shared" si="5"/>
        <v>161</v>
      </c>
      <c r="W164" s="16" t="s">
        <v>29</v>
      </c>
      <c r="X164" s="14">
        <f>_xlfn.IFNA(VLOOKUP(tbl_Batsmen!$W164,Raw_data_Batsmen_2021!$A$2:$L$150,X$1,FALSE),0)</f>
        <v>0</v>
      </c>
      <c r="Y164" s="14">
        <f>_xlfn.IFNA(VLOOKUP(tbl_Batsmen!$W164,Raw_data_Batsmen_2021!$A$2:$L$150,Y$1,FALSE),0)</f>
        <v>0</v>
      </c>
      <c r="Z164" s="14">
        <f>_xlfn.IFNA(VLOOKUP(tbl_Batsmen!$W164,Raw_data_Batsmen_2021!$A$2:$L$150,Z$1,FALSE),0)</f>
        <v>0</v>
      </c>
      <c r="AA164" s="14">
        <f>_xlfn.IFNA(VLOOKUP(tbl_Batsmen!$W164,Raw_data_Batsmen_2021!$A$2:$L$150,AA$1,FALSE),0)</f>
        <v>0</v>
      </c>
      <c r="AB164" s="14">
        <f>_xlfn.IFNA(VLOOKUP(tbl_Batsmen!$W164,Raw_data_Batsmen_2021!$A$2:$L$150,AB$1,FALSE),0)</f>
        <v>0</v>
      </c>
      <c r="AC164" s="14">
        <f>_xlfn.IFNA(VLOOKUP(tbl_Batsmen!$W164,Raw_data_Batsmen_2021!$A$2:$L$150,AC$1,FALSE),0)</f>
        <v>0</v>
      </c>
      <c r="AD164" s="14">
        <f>_xlfn.IFNA(VLOOKUP(tbl_Batsmen!$W164,Raw_data_Batsmen_2021!$A$2:$L$150,AD$1,FALSE),0)</f>
        <v>0</v>
      </c>
      <c r="AE164" s="14">
        <f>_xlfn.IFNA(VLOOKUP(tbl_Batsmen!$W164,Raw_data_Batsmen_2021!$A$2:$L$150,AE$1,FALSE),0)</f>
        <v>0</v>
      </c>
      <c r="AF164" s="14">
        <f>_xlfn.IFNA(VLOOKUP(tbl_Batsmen!$W164,Raw_data_Batsmen_2021!$A$2:$L$150,AF$1,FALSE),0)</f>
        <v>0</v>
      </c>
      <c r="AG164" s="14">
        <f>_xlfn.IFNA(VLOOKUP(tbl_Batsmen!$W164,Raw_data_Batsmen_2021!$A$2:$L$150,AG$1,FALSE),0)</f>
        <v>0</v>
      </c>
      <c r="AH164" s="14">
        <f>_xlfn.IFNA(VLOOKUP(tbl_Batsmen!$W164,Raw_data_Batsmen_2021!$A$2:$L$150,AH$1,FALSE),0)</f>
        <v>0</v>
      </c>
      <c r="AI164" s="14">
        <v>2021</v>
      </c>
      <c r="AJ164" s="14">
        <f t="shared" si="4"/>
        <v>162</v>
      </c>
    </row>
    <row r="165" spans="1:36" x14ac:dyDescent="0.25">
      <c r="A165" s="17" t="s">
        <v>29</v>
      </c>
      <c r="B165" s="14">
        <v>0</v>
      </c>
      <c r="C165" s="14">
        <v>0</v>
      </c>
      <c r="D165" s="14">
        <v>0</v>
      </c>
      <c r="E165" s="14">
        <v>0</v>
      </c>
      <c r="F165" s="14">
        <v>0</v>
      </c>
      <c r="G165" s="14">
        <v>0</v>
      </c>
      <c r="H165" s="14">
        <v>0</v>
      </c>
      <c r="I165" s="14">
        <v>0</v>
      </c>
      <c r="J165" s="14">
        <v>0</v>
      </c>
      <c r="K165" s="14">
        <v>0</v>
      </c>
      <c r="L165" s="14">
        <v>0</v>
      </c>
      <c r="M165" s="14">
        <v>2021</v>
      </c>
      <c r="N165" s="14">
        <f>tbl_Batsmen[[#This Row],[Innings]]-tbl_Batsmen[[#This Row],[Outs]]</f>
        <v>0</v>
      </c>
      <c r="O165" s="15">
        <f t="shared" si="5"/>
        <v>162</v>
      </c>
      <c r="W165" s="16" t="s">
        <v>30</v>
      </c>
      <c r="X165" s="14">
        <f>_xlfn.IFNA(VLOOKUP(tbl_Batsmen!$W165,Raw_data_Batsmen_2021!$A$2:$L$150,X$1,FALSE),0)</f>
        <v>0</v>
      </c>
      <c r="Y165" s="14">
        <f>_xlfn.IFNA(VLOOKUP(tbl_Batsmen!$W165,Raw_data_Batsmen_2021!$A$2:$L$150,Y$1,FALSE),0)</f>
        <v>0</v>
      </c>
      <c r="Z165" s="14">
        <f>_xlfn.IFNA(VLOOKUP(tbl_Batsmen!$W165,Raw_data_Batsmen_2021!$A$2:$L$150,Z$1,FALSE),0)</f>
        <v>0</v>
      </c>
      <c r="AA165" s="14">
        <f>_xlfn.IFNA(VLOOKUP(tbl_Batsmen!$W165,Raw_data_Batsmen_2021!$A$2:$L$150,AA$1,FALSE),0)</f>
        <v>0</v>
      </c>
      <c r="AB165" s="14">
        <f>_xlfn.IFNA(VLOOKUP(tbl_Batsmen!$W165,Raw_data_Batsmen_2021!$A$2:$L$150,AB$1,FALSE),0)</f>
        <v>0</v>
      </c>
      <c r="AC165" s="14">
        <f>_xlfn.IFNA(VLOOKUP(tbl_Batsmen!$W165,Raw_data_Batsmen_2021!$A$2:$L$150,AC$1,FALSE),0)</f>
        <v>0</v>
      </c>
      <c r="AD165" s="14">
        <f>_xlfn.IFNA(VLOOKUP(tbl_Batsmen!$W165,Raw_data_Batsmen_2021!$A$2:$L$150,AD$1,FALSE),0)</f>
        <v>0</v>
      </c>
      <c r="AE165" s="14">
        <f>_xlfn.IFNA(VLOOKUP(tbl_Batsmen!$W165,Raw_data_Batsmen_2021!$A$2:$L$150,AE$1,FALSE),0)</f>
        <v>0</v>
      </c>
      <c r="AF165" s="14">
        <f>_xlfn.IFNA(VLOOKUP(tbl_Batsmen!$W165,Raw_data_Batsmen_2021!$A$2:$L$150,AF$1,FALSE),0)</f>
        <v>0</v>
      </c>
      <c r="AG165" s="14">
        <f>_xlfn.IFNA(VLOOKUP(tbl_Batsmen!$W165,Raw_data_Batsmen_2021!$A$2:$L$150,AG$1,FALSE),0)</f>
        <v>0</v>
      </c>
      <c r="AH165" s="14">
        <f>_xlfn.IFNA(VLOOKUP(tbl_Batsmen!$W165,Raw_data_Batsmen_2021!$A$2:$L$150,AH$1,FALSE),0)</f>
        <v>0</v>
      </c>
      <c r="AI165" s="14">
        <v>2021</v>
      </c>
      <c r="AJ165" s="14">
        <f t="shared" si="4"/>
        <v>163</v>
      </c>
    </row>
    <row r="166" spans="1:36" x14ac:dyDescent="0.25">
      <c r="A166" s="17" t="s">
        <v>30</v>
      </c>
      <c r="B166" s="14">
        <v>0</v>
      </c>
      <c r="C166" s="14">
        <v>0</v>
      </c>
      <c r="D166" s="14">
        <v>0</v>
      </c>
      <c r="E166" s="14">
        <v>0</v>
      </c>
      <c r="F166" s="14">
        <v>0</v>
      </c>
      <c r="G166" s="14">
        <v>0</v>
      </c>
      <c r="H166" s="14">
        <v>0</v>
      </c>
      <c r="I166" s="14">
        <v>0</v>
      </c>
      <c r="J166" s="14">
        <v>0</v>
      </c>
      <c r="K166" s="14">
        <v>0</v>
      </c>
      <c r="L166" s="14">
        <v>0</v>
      </c>
      <c r="M166" s="14">
        <v>2021</v>
      </c>
      <c r="N166" s="14">
        <f>tbl_Batsmen[[#This Row],[Innings]]-tbl_Batsmen[[#This Row],[Outs]]</f>
        <v>0</v>
      </c>
      <c r="O166" s="15">
        <f t="shared" si="5"/>
        <v>163</v>
      </c>
      <c r="W166" s="16" t="s">
        <v>34</v>
      </c>
      <c r="X166" s="14">
        <f>_xlfn.IFNA(VLOOKUP(tbl_Batsmen!$W166,Raw_data_Batsmen_2021!$A$2:$L$150,X$1,FALSE),0)</f>
        <v>0</v>
      </c>
      <c r="Y166" s="14">
        <f>_xlfn.IFNA(VLOOKUP(tbl_Batsmen!$W166,Raw_data_Batsmen_2021!$A$2:$L$150,Y$1,FALSE),0)</f>
        <v>0</v>
      </c>
      <c r="Z166" s="14">
        <f>_xlfn.IFNA(VLOOKUP(tbl_Batsmen!$W166,Raw_data_Batsmen_2021!$A$2:$L$150,Z$1,FALSE),0)</f>
        <v>0</v>
      </c>
      <c r="AA166" s="14">
        <f>_xlfn.IFNA(VLOOKUP(tbl_Batsmen!$W166,Raw_data_Batsmen_2021!$A$2:$L$150,AA$1,FALSE),0)</f>
        <v>0</v>
      </c>
      <c r="AB166" s="14">
        <f>_xlfn.IFNA(VLOOKUP(tbl_Batsmen!$W166,Raw_data_Batsmen_2021!$A$2:$L$150,AB$1,FALSE),0)</f>
        <v>0</v>
      </c>
      <c r="AC166" s="14">
        <f>_xlfn.IFNA(VLOOKUP(tbl_Batsmen!$W166,Raw_data_Batsmen_2021!$A$2:$L$150,AC$1,FALSE),0)</f>
        <v>0</v>
      </c>
      <c r="AD166" s="14">
        <f>_xlfn.IFNA(VLOOKUP(tbl_Batsmen!$W166,Raw_data_Batsmen_2021!$A$2:$L$150,AD$1,FALSE),0)</f>
        <v>0</v>
      </c>
      <c r="AE166" s="14">
        <f>_xlfn.IFNA(VLOOKUP(tbl_Batsmen!$W166,Raw_data_Batsmen_2021!$A$2:$L$150,AE$1,FALSE),0)</f>
        <v>0</v>
      </c>
      <c r="AF166" s="14">
        <f>_xlfn.IFNA(VLOOKUP(tbl_Batsmen!$W166,Raw_data_Batsmen_2021!$A$2:$L$150,AF$1,FALSE),0)</f>
        <v>0</v>
      </c>
      <c r="AG166" s="14">
        <f>_xlfn.IFNA(VLOOKUP(tbl_Batsmen!$W166,Raw_data_Batsmen_2021!$A$2:$L$150,AG$1,FALSE),0)</f>
        <v>0</v>
      </c>
      <c r="AH166" s="14">
        <f>_xlfn.IFNA(VLOOKUP(tbl_Batsmen!$W166,Raw_data_Batsmen_2021!$A$2:$L$150,AH$1,FALSE),0)</f>
        <v>0</v>
      </c>
      <c r="AI166" s="14">
        <v>2021</v>
      </c>
      <c r="AJ166" s="14">
        <f t="shared" si="4"/>
        <v>164</v>
      </c>
    </row>
    <row r="167" spans="1:36" x14ac:dyDescent="0.25">
      <c r="A167" s="17" t="s">
        <v>34</v>
      </c>
      <c r="B167" s="14">
        <v>0</v>
      </c>
      <c r="C167" s="14">
        <v>0</v>
      </c>
      <c r="D167" s="14">
        <v>0</v>
      </c>
      <c r="E167" s="14">
        <v>0</v>
      </c>
      <c r="F167" s="14">
        <v>0</v>
      </c>
      <c r="G167" s="14">
        <v>0</v>
      </c>
      <c r="H167" s="14">
        <v>0</v>
      </c>
      <c r="I167" s="14">
        <v>0</v>
      </c>
      <c r="J167" s="14">
        <v>0</v>
      </c>
      <c r="K167" s="14">
        <v>0</v>
      </c>
      <c r="L167" s="14">
        <v>0</v>
      </c>
      <c r="M167" s="14">
        <v>2021</v>
      </c>
      <c r="N167" s="14">
        <f>tbl_Batsmen[[#This Row],[Innings]]-tbl_Batsmen[[#This Row],[Outs]]</f>
        <v>0</v>
      </c>
      <c r="O167" s="15">
        <f t="shared" si="5"/>
        <v>164</v>
      </c>
      <c r="W167" s="16" t="s">
        <v>43</v>
      </c>
      <c r="X167" s="14">
        <f>_xlfn.IFNA(VLOOKUP(tbl_Batsmen!$W167,Raw_data_Batsmen_2021!$A$2:$L$150,X$1,FALSE),0)</f>
        <v>0</v>
      </c>
      <c r="Y167" s="14">
        <f>_xlfn.IFNA(VLOOKUP(tbl_Batsmen!$W167,Raw_data_Batsmen_2021!$A$2:$L$150,Y$1,FALSE),0)</f>
        <v>0</v>
      </c>
      <c r="Z167" s="14">
        <f>_xlfn.IFNA(VLOOKUP(tbl_Batsmen!$W167,Raw_data_Batsmen_2021!$A$2:$L$150,Z$1,FALSE),0)</f>
        <v>0</v>
      </c>
      <c r="AA167" s="14">
        <f>_xlfn.IFNA(VLOOKUP(tbl_Batsmen!$W167,Raw_data_Batsmen_2021!$A$2:$L$150,AA$1,FALSE),0)</f>
        <v>0</v>
      </c>
      <c r="AB167" s="14">
        <f>_xlfn.IFNA(VLOOKUP(tbl_Batsmen!$W167,Raw_data_Batsmen_2021!$A$2:$L$150,AB$1,FALSE),0)</f>
        <v>0</v>
      </c>
      <c r="AC167" s="14">
        <f>_xlfn.IFNA(VLOOKUP(tbl_Batsmen!$W167,Raw_data_Batsmen_2021!$A$2:$L$150,AC$1,FALSE),0)</f>
        <v>0</v>
      </c>
      <c r="AD167" s="14">
        <f>_xlfn.IFNA(VLOOKUP(tbl_Batsmen!$W167,Raw_data_Batsmen_2021!$A$2:$L$150,AD$1,FALSE),0)</f>
        <v>0</v>
      </c>
      <c r="AE167" s="14">
        <f>_xlfn.IFNA(VLOOKUP(tbl_Batsmen!$W167,Raw_data_Batsmen_2021!$A$2:$L$150,AE$1,FALSE),0)</f>
        <v>0</v>
      </c>
      <c r="AF167" s="14">
        <f>_xlfn.IFNA(VLOOKUP(tbl_Batsmen!$W167,Raw_data_Batsmen_2021!$A$2:$L$150,AF$1,FALSE),0)</f>
        <v>0</v>
      </c>
      <c r="AG167" s="14">
        <f>_xlfn.IFNA(VLOOKUP(tbl_Batsmen!$W167,Raw_data_Batsmen_2021!$A$2:$L$150,AG$1,FALSE),0)</f>
        <v>0</v>
      </c>
      <c r="AH167" s="14">
        <f>_xlfn.IFNA(VLOOKUP(tbl_Batsmen!$W167,Raw_data_Batsmen_2021!$A$2:$L$150,AH$1,FALSE),0)</f>
        <v>0</v>
      </c>
      <c r="AI167" s="14">
        <v>2021</v>
      </c>
      <c r="AJ167" s="14">
        <f t="shared" si="4"/>
        <v>165</v>
      </c>
    </row>
    <row r="168" spans="1:36" x14ac:dyDescent="0.25">
      <c r="A168" s="17" t="s">
        <v>43</v>
      </c>
      <c r="B168" s="14">
        <v>0</v>
      </c>
      <c r="C168" s="14">
        <v>0</v>
      </c>
      <c r="D168" s="14">
        <v>0</v>
      </c>
      <c r="E168" s="14">
        <v>0</v>
      </c>
      <c r="F168" s="14">
        <v>0</v>
      </c>
      <c r="G168" s="14">
        <v>0</v>
      </c>
      <c r="H168" s="14">
        <v>0</v>
      </c>
      <c r="I168" s="14">
        <v>0</v>
      </c>
      <c r="J168" s="14">
        <v>0</v>
      </c>
      <c r="K168" s="14">
        <v>0</v>
      </c>
      <c r="L168" s="14">
        <v>0</v>
      </c>
      <c r="M168" s="14">
        <v>2021</v>
      </c>
      <c r="N168" s="14">
        <f>tbl_Batsmen[[#This Row],[Innings]]-tbl_Batsmen[[#This Row],[Outs]]</f>
        <v>0</v>
      </c>
      <c r="O168" s="15">
        <f t="shared" si="5"/>
        <v>165</v>
      </c>
      <c r="W168" s="16" t="s">
        <v>45</v>
      </c>
      <c r="X168" s="14">
        <f>_xlfn.IFNA(VLOOKUP(tbl_Batsmen!$W168,Raw_data_Batsmen_2021!$A$2:$L$150,X$1,FALSE),0)</f>
        <v>0</v>
      </c>
      <c r="Y168" s="14">
        <f>_xlfn.IFNA(VLOOKUP(tbl_Batsmen!$W168,Raw_data_Batsmen_2021!$A$2:$L$150,Y$1,FALSE),0)</f>
        <v>0</v>
      </c>
      <c r="Z168" s="14">
        <f>_xlfn.IFNA(VLOOKUP(tbl_Batsmen!$W168,Raw_data_Batsmen_2021!$A$2:$L$150,Z$1,FALSE),0)</f>
        <v>0</v>
      </c>
      <c r="AA168" s="14">
        <f>_xlfn.IFNA(VLOOKUP(tbl_Batsmen!$W168,Raw_data_Batsmen_2021!$A$2:$L$150,AA$1,FALSE),0)</f>
        <v>0</v>
      </c>
      <c r="AB168" s="14">
        <f>_xlfn.IFNA(VLOOKUP(tbl_Batsmen!$W168,Raw_data_Batsmen_2021!$A$2:$L$150,AB$1,FALSE),0)</f>
        <v>0</v>
      </c>
      <c r="AC168" s="14">
        <f>_xlfn.IFNA(VLOOKUP(tbl_Batsmen!$W168,Raw_data_Batsmen_2021!$A$2:$L$150,AC$1,FALSE),0)</f>
        <v>0</v>
      </c>
      <c r="AD168" s="14">
        <f>_xlfn.IFNA(VLOOKUP(tbl_Batsmen!$W168,Raw_data_Batsmen_2021!$A$2:$L$150,AD$1,FALSE),0)</f>
        <v>0</v>
      </c>
      <c r="AE168" s="14">
        <f>_xlfn.IFNA(VLOOKUP(tbl_Batsmen!$W168,Raw_data_Batsmen_2021!$A$2:$L$150,AE$1,FALSE),0)</f>
        <v>0</v>
      </c>
      <c r="AF168" s="14">
        <f>_xlfn.IFNA(VLOOKUP(tbl_Batsmen!$W168,Raw_data_Batsmen_2021!$A$2:$L$150,AF$1,FALSE),0)</f>
        <v>0</v>
      </c>
      <c r="AG168" s="14">
        <f>_xlfn.IFNA(VLOOKUP(tbl_Batsmen!$W168,Raw_data_Batsmen_2021!$A$2:$L$150,AG$1,FALSE),0)</f>
        <v>0</v>
      </c>
      <c r="AH168" s="14">
        <f>_xlfn.IFNA(VLOOKUP(tbl_Batsmen!$W168,Raw_data_Batsmen_2021!$A$2:$L$150,AH$1,FALSE),0)</f>
        <v>0</v>
      </c>
      <c r="AI168" s="14">
        <v>2021</v>
      </c>
      <c r="AJ168" s="14">
        <f t="shared" si="4"/>
        <v>166</v>
      </c>
    </row>
    <row r="169" spans="1:36" x14ac:dyDescent="0.25">
      <c r="A169" s="17" t="s">
        <v>45</v>
      </c>
      <c r="B169" s="14">
        <v>0</v>
      </c>
      <c r="C169" s="14">
        <v>0</v>
      </c>
      <c r="D169" s="14">
        <v>0</v>
      </c>
      <c r="E169" s="14">
        <v>0</v>
      </c>
      <c r="F169" s="14">
        <v>0</v>
      </c>
      <c r="G169" s="14">
        <v>0</v>
      </c>
      <c r="H169" s="14">
        <v>0</v>
      </c>
      <c r="I169" s="14">
        <v>0</v>
      </c>
      <c r="J169" s="14">
        <v>0</v>
      </c>
      <c r="K169" s="14">
        <v>0</v>
      </c>
      <c r="L169" s="14">
        <v>0</v>
      </c>
      <c r="M169" s="14">
        <v>2021</v>
      </c>
      <c r="N169" s="14">
        <f>tbl_Batsmen[[#This Row],[Innings]]-tbl_Batsmen[[#This Row],[Outs]]</f>
        <v>0</v>
      </c>
      <c r="O169" s="15">
        <f t="shared" si="5"/>
        <v>166</v>
      </c>
      <c r="W169" s="16" t="s">
        <v>46</v>
      </c>
      <c r="X169" s="14">
        <f>_xlfn.IFNA(VLOOKUP(tbl_Batsmen!$W169,Raw_data_Batsmen_2021!$A$2:$L$150,X$1,FALSE),0)</f>
        <v>0</v>
      </c>
      <c r="Y169" s="14">
        <f>_xlfn.IFNA(VLOOKUP(tbl_Batsmen!$W169,Raw_data_Batsmen_2021!$A$2:$L$150,Y$1,FALSE),0)</f>
        <v>0</v>
      </c>
      <c r="Z169" s="14">
        <f>_xlfn.IFNA(VLOOKUP(tbl_Batsmen!$W169,Raw_data_Batsmen_2021!$A$2:$L$150,Z$1,FALSE),0)</f>
        <v>0</v>
      </c>
      <c r="AA169" s="14">
        <f>_xlfn.IFNA(VLOOKUP(tbl_Batsmen!$W169,Raw_data_Batsmen_2021!$A$2:$L$150,AA$1,FALSE),0)</f>
        <v>0</v>
      </c>
      <c r="AB169" s="14">
        <f>_xlfn.IFNA(VLOOKUP(tbl_Batsmen!$W169,Raw_data_Batsmen_2021!$A$2:$L$150,AB$1,FALSE),0)</f>
        <v>0</v>
      </c>
      <c r="AC169" s="14">
        <f>_xlfn.IFNA(VLOOKUP(tbl_Batsmen!$W169,Raw_data_Batsmen_2021!$A$2:$L$150,AC$1,FALSE),0)</f>
        <v>0</v>
      </c>
      <c r="AD169" s="14">
        <f>_xlfn.IFNA(VLOOKUP(tbl_Batsmen!$W169,Raw_data_Batsmen_2021!$A$2:$L$150,AD$1,FALSE),0)</f>
        <v>0</v>
      </c>
      <c r="AE169" s="14">
        <f>_xlfn.IFNA(VLOOKUP(tbl_Batsmen!$W169,Raw_data_Batsmen_2021!$A$2:$L$150,AE$1,FALSE),0)</f>
        <v>0</v>
      </c>
      <c r="AF169" s="14">
        <f>_xlfn.IFNA(VLOOKUP(tbl_Batsmen!$W169,Raw_data_Batsmen_2021!$A$2:$L$150,AF$1,FALSE),0)</f>
        <v>0</v>
      </c>
      <c r="AG169" s="14">
        <f>_xlfn.IFNA(VLOOKUP(tbl_Batsmen!$W169,Raw_data_Batsmen_2021!$A$2:$L$150,AG$1,FALSE),0)</f>
        <v>0</v>
      </c>
      <c r="AH169" s="14">
        <f>_xlfn.IFNA(VLOOKUP(tbl_Batsmen!$W169,Raw_data_Batsmen_2021!$A$2:$L$150,AH$1,FALSE),0)</f>
        <v>0</v>
      </c>
      <c r="AI169" s="14">
        <v>2021</v>
      </c>
      <c r="AJ169" s="14">
        <f t="shared" si="4"/>
        <v>167</v>
      </c>
    </row>
    <row r="170" spans="1:36" x14ac:dyDescent="0.25">
      <c r="A170" s="17" t="s">
        <v>46</v>
      </c>
      <c r="B170" s="14">
        <v>0</v>
      </c>
      <c r="C170" s="14">
        <v>0</v>
      </c>
      <c r="D170" s="14">
        <v>0</v>
      </c>
      <c r="E170" s="14">
        <v>0</v>
      </c>
      <c r="F170" s="14">
        <v>0</v>
      </c>
      <c r="G170" s="14">
        <v>0</v>
      </c>
      <c r="H170" s="14">
        <v>0</v>
      </c>
      <c r="I170" s="14">
        <v>0</v>
      </c>
      <c r="J170" s="14">
        <v>0</v>
      </c>
      <c r="K170" s="14">
        <v>0</v>
      </c>
      <c r="L170" s="14">
        <v>0</v>
      </c>
      <c r="M170" s="14">
        <v>2021</v>
      </c>
      <c r="N170" s="14">
        <f>tbl_Batsmen[[#This Row],[Innings]]-tbl_Batsmen[[#This Row],[Outs]]</f>
        <v>0</v>
      </c>
      <c r="O170" s="15">
        <f t="shared" si="5"/>
        <v>167</v>
      </c>
      <c r="W170" s="16" t="s">
        <v>48</v>
      </c>
      <c r="X170" s="14">
        <f>_xlfn.IFNA(VLOOKUP(tbl_Batsmen!$W170,Raw_data_Batsmen_2021!$A$2:$L$150,X$1,FALSE),0)</f>
        <v>0</v>
      </c>
      <c r="Y170" s="14">
        <f>_xlfn.IFNA(VLOOKUP(tbl_Batsmen!$W170,Raw_data_Batsmen_2021!$A$2:$L$150,Y$1,FALSE),0)</f>
        <v>0</v>
      </c>
      <c r="Z170" s="14">
        <f>_xlfn.IFNA(VLOOKUP(tbl_Batsmen!$W170,Raw_data_Batsmen_2021!$A$2:$L$150,Z$1,FALSE),0)</f>
        <v>0</v>
      </c>
      <c r="AA170" s="14">
        <f>_xlfn.IFNA(VLOOKUP(tbl_Batsmen!$W170,Raw_data_Batsmen_2021!$A$2:$L$150,AA$1,FALSE),0)</f>
        <v>0</v>
      </c>
      <c r="AB170" s="14">
        <f>_xlfn.IFNA(VLOOKUP(tbl_Batsmen!$W170,Raw_data_Batsmen_2021!$A$2:$L$150,AB$1,FALSE),0)</f>
        <v>0</v>
      </c>
      <c r="AC170" s="14">
        <f>_xlfn.IFNA(VLOOKUP(tbl_Batsmen!$W170,Raw_data_Batsmen_2021!$A$2:$L$150,AC$1,FALSE),0)</f>
        <v>0</v>
      </c>
      <c r="AD170" s="14">
        <f>_xlfn.IFNA(VLOOKUP(tbl_Batsmen!$W170,Raw_data_Batsmen_2021!$A$2:$L$150,AD$1,FALSE),0)</f>
        <v>0</v>
      </c>
      <c r="AE170" s="14">
        <f>_xlfn.IFNA(VLOOKUP(tbl_Batsmen!$W170,Raw_data_Batsmen_2021!$A$2:$L$150,AE$1,FALSE),0)</f>
        <v>0</v>
      </c>
      <c r="AF170" s="14">
        <f>_xlfn.IFNA(VLOOKUP(tbl_Batsmen!$W170,Raw_data_Batsmen_2021!$A$2:$L$150,AF$1,FALSE),0)</f>
        <v>0</v>
      </c>
      <c r="AG170" s="14">
        <f>_xlfn.IFNA(VLOOKUP(tbl_Batsmen!$W170,Raw_data_Batsmen_2021!$A$2:$L$150,AG$1,FALSE),0)</f>
        <v>0</v>
      </c>
      <c r="AH170" s="14">
        <f>_xlfn.IFNA(VLOOKUP(tbl_Batsmen!$W170,Raw_data_Batsmen_2021!$A$2:$L$150,AH$1,FALSE),0)</f>
        <v>0</v>
      </c>
      <c r="AI170" s="14">
        <v>2021</v>
      </c>
      <c r="AJ170" s="14">
        <f t="shared" si="4"/>
        <v>168</v>
      </c>
    </row>
    <row r="171" spans="1:36" x14ac:dyDescent="0.25">
      <c r="A171" s="17" t="s">
        <v>48</v>
      </c>
      <c r="B171" s="14">
        <v>0</v>
      </c>
      <c r="C171" s="14">
        <v>0</v>
      </c>
      <c r="D171" s="14">
        <v>0</v>
      </c>
      <c r="E171" s="14">
        <v>0</v>
      </c>
      <c r="F171" s="14">
        <v>0</v>
      </c>
      <c r="G171" s="14">
        <v>0</v>
      </c>
      <c r="H171" s="14">
        <v>0</v>
      </c>
      <c r="I171" s="14">
        <v>0</v>
      </c>
      <c r="J171" s="14">
        <v>0</v>
      </c>
      <c r="K171" s="14">
        <v>0</v>
      </c>
      <c r="L171" s="14">
        <v>0</v>
      </c>
      <c r="M171" s="14">
        <v>2021</v>
      </c>
      <c r="N171" s="14">
        <f>tbl_Batsmen[[#This Row],[Innings]]-tbl_Batsmen[[#This Row],[Outs]]</f>
        <v>0</v>
      </c>
      <c r="O171" s="15">
        <f t="shared" si="5"/>
        <v>168</v>
      </c>
      <c r="W171" s="16" t="s">
        <v>51</v>
      </c>
      <c r="X171" s="14">
        <f>_xlfn.IFNA(VLOOKUP(tbl_Batsmen!$W171,Raw_data_Batsmen_2021!$A$2:$L$150,X$1,FALSE),0)</f>
        <v>0</v>
      </c>
      <c r="Y171" s="14">
        <f>_xlfn.IFNA(VLOOKUP(tbl_Batsmen!$W171,Raw_data_Batsmen_2021!$A$2:$L$150,Y$1,FALSE),0)</f>
        <v>0</v>
      </c>
      <c r="Z171" s="14">
        <f>_xlfn.IFNA(VLOOKUP(tbl_Batsmen!$W171,Raw_data_Batsmen_2021!$A$2:$L$150,Z$1,FALSE),0)</f>
        <v>0</v>
      </c>
      <c r="AA171" s="14">
        <f>_xlfn.IFNA(VLOOKUP(tbl_Batsmen!$W171,Raw_data_Batsmen_2021!$A$2:$L$150,AA$1,FALSE),0)</f>
        <v>0</v>
      </c>
      <c r="AB171" s="14">
        <f>_xlfn.IFNA(VLOOKUP(tbl_Batsmen!$W171,Raw_data_Batsmen_2021!$A$2:$L$150,AB$1,FALSE),0)</f>
        <v>0</v>
      </c>
      <c r="AC171" s="14">
        <f>_xlfn.IFNA(VLOOKUP(tbl_Batsmen!$W171,Raw_data_Batsmen_2021!$A$2:$L$150,AC$1,FALSE),0)</f>
        <v>0</v>
      </c>
      <c r="AD171" s="14">
        <f>_xlfn.IFNA(VLOOKUP(tbl_Batsmen!$W171,Raw_data_Batsmen_2021!$A$2:$L$150,AD$1,FALSE),0)</f>
        <v>0</v>
      </c>
      <c r="AE171" s="14">
        <f>_xlfn.IFNA(VLOOKUP(tbl_Batsmen!$W171,Raw_data_Batsmen_2021!$A$2:$L$150,AE$1,FALSE),0)</f>
        <v>0</v>
      </c>
      <c r="AF171" s="14">
        <f>_xlfn.IFNA(VLOOKUP(tbl_Batsmen!$W171,Raw_data_Batsmen_2021!$A$2:$L$150,AF$1,FALSE),0)</f>
        <v>0</v>
      </c>
      <c r="AG171" s="14">
        <f>_xlfn.IFNA(VLOOKUP(tbl_Batsmen!$W171,Raw_data_Batsmen_2021!$A$2:$L$150,AG$1,FALSE),0)</f>
        <v>0</v>
      </c>
      <c r="AH171" s="14">
        <f>_xlfn.IFNA(VLOOKUP(tbl_Batsmen!$W171,Raw_data_Batsmen_2021!$A$2:$L$150,AH$1,FALSE),0)</f>
        <v>0</v>
      </c>
      <c r="AI171" s="14">
        <v>2021</v>
      </c>
      <c r="AJ171" s="14">
        <f t="shared" si="4"/>
        <v>169</v>
      </c>
    </row>
    <row r="172" spans="1:36" x14ac:dyDescent="0.25">
      <c r="A172" s="17" t="s">
        <v>51</v>
      </c>
      <c r="B172" s="14">
        <v>0</v>
      </c>
      <c r="C172" s="14">
        <v>0</v>
      </c>
      <c r="D172" s="14">
        <v>0</v>
      </c>
      <c r="E172" s="14">
        <v>0</v>
      </c>
      <c r="F172" s="14">
        <v>0</v>
      </c>
      <c r="G172" s="14">
        <v>0</v>
      </c>
      <c r="H172" s="14">
        <v>0</v>
      </c>
      <c r="I172" s="14">
        <v>0</v>
      </c>
      <c r="J172" s="14">
        <v>0</v>
      </c>
      <c r="K172" s="14">
        <v>0</v>
      </c>
      <c r="L172" s="14">
        <v>0</v>
      </c>
      <c r="M172" s="14">
        <v>2021</v>
      </c>
      <c r="N172" s="14">
        <f>tbl_Batsmen[[#This Row],[Innings]]-tbl_Batsmen[[#This Row],[Outs]]</f>
        <v>0</v>
      </c>
      <c r="O172" s="15">
        <f t="shared" si="5"/>
        <v>169</v>
      </c>
      <c r="W172" s="16" t="s">
        <v>54</v>
      </c>
      <c r="X172" s="14">
        <f>_xlfn.IFNA(VLOOKUP(tbl_Batsmen!$W172,Raw_data_Batsmen_2021!$A$2:$L$150,X$1,FALSE),0)</f>
        <v>0</v>
      </c>
      <c r="Y172" s="14">
        <f>_xlfn.IFNA(VLOOKUP(tbl_Batsmen!$W172,Raw_data_Batsmen_2021!$A$2:$L$150,Y$1,FALSE),0)</f>
        <v>0</v>
      </c>
      <c r="Z172" s="14">
        <f>_xlfn.IFNA(VLOOKUP(tbl_Batsmen!$W172,Raw_data_Batsmen_2021!$A$2:$L$150,Z$1,FALSE),0)</f>
        <v>0</v>
      </c>
      <c r="AA172" s="14">
        <f>_xlfn.IFNA(VLOOKUP(tbl_Batsmen!$W172,Raw_data_Batsmen_2021!$A$2:$L$150,AA$1,FALSE),0)</f>
        <v>0</v>
      </c>
      <c r="AB172" s="14">
        <f>_xlfn.IFNA(VLOOKUP(tbl_Batsmen!$W172,Raw_data_Batsmen_2021!$A$2:$L$150,AB$1,FALSE),0)</f>
        <v>0</v>
      </c>
      <c r="AC172" s="14">
        <f>_xlfn.IFNA(VLOOKUP(tbl_Batsmen!$W172,Raw_data_Batsmen_2021!$A$2:$L$150,AC$1,FALSE),0)</f>
        <v>0</v>
      </c>
      <c r="AD172" s="14">
        <f>_xlfn.IFNA(VLOOKUP(tbl_Batsmen!$W172,Raw_data_Batsmen_2021!$A$2:$L$150,AD$1,FALSE),0)</f>
        <v>0</v>
      </c>
      <c r="AE172" s="14">
        <f>_xlfn.IFNA(VLOOKUP(tbl_Batsmen!$W172,Raw_data_Batsmen_2021!$A$2:$L$150,AE$1,FALSE),0)</f>
        <v>0</v>
      </c>
      <c r="AF172" s="14">
        <f>_xlfn.IFNA(VLOOKUP(tbl_Batsmen!$W172,Raw_data_Batsmen_2021!$A$2:$L$150,AF$1,FALSE),0)</f>
        <v>0</v>
      </c>
      <c r="AG172" s="14">
        <f>_xlfn.IFNA(VLOOKUP(tbl_Batsmen!$W172,Raw_data_Batsmen_2021!$A$2:$L$150,AG$1,FALSE),0)</f>
        <v>0</v>
      </c>
      <c r="AH172" s="14">
        <f>_xlfn.IFNA(VLOOKUP(tbl_Batsmen!$W172,Raw_data_Batsmen_2021!$A$2:$L$150,AH$1,FALSE),0)</f>
        <v>0</v>
      </c>
      <c r="AI172" s="14">
        <v>2021</v>
      </c>
      <c r="AJ172" s="14">
        <f t="shared" si="4"/>
        <v>170</v>
      </c>
    </row>
    <row r="173" spans="1:36" x14ac:dyDescent="0.25">
      <c r="A173" s="17" t="s">
        <v>54</v>
      </c>
      <c r="B173" s="14">
        <v>0</v>
      </c>
      <c r="C173" s="14">
        <v>0</v>
      </c>
      <c r="D173" s="14">
        <v>0</v>
      </c>
      <c r="E173" s="14">
        <v>0</v>
      </c>
      <c r="F173" s="14">
        <v>0</v>
      </c>
      <c r="G173" s="14">
        <v>0</v>
      </c>
      <c r="H173" s="14">
        <v>0</v>
      </c>
      <c r="I173" s="14">
        <v>0</v>
      </c>
      <c r="J173" s="14">
        <v>0</v>
      </c>
      <c r="K173" s="14">
        <v>0</v>
      </c>
      <c r="L173" s="14">
        <v>0</v>
      </c>
      <c r="M173" s="14">
        <v>2021</v>
      </c>
      <c r="N173" s="14">
        <f>tbl_Batsmen[[#This Row],[Innings]]-tbl_Batsmen[[#This Row],[Outs]]</f>
        <v>0</v>
      </c>
      <c r="O173" s="15">
        <f t="shared" si="5"/>
        <v>170</v>
      </c>
      <c r="W173" s="16" t="s">
        <v>56</v>
      </c>
      <c r="X173" s="14">
        <f>_xlfn.IFNA(VLOOKUP(tbl_Batsmen!$W173,Raw_data_Batsmen_2021!$A$2:$L$150,X$1,FALSE),0)</f>
        <v>0</v>
      </c>
      <c r="Y173" s="14">
        <f>_xlfn.IFNA(VLOOKUP(tbl_Batsmen!$W173,Raw_data_Batsmen_2021!$A$2:$L$150,Y$1,FALSE),0)</f>
        <v>0</v>
      </c>
      <c r="Z173" s="14">
        <f>_xlfn.IFNA(VLOOKUP(tbl_Batsmen!$W173,Raw_data_Batsmen_2021!$A$2:$L$150,Z$1,FALSE),0)</f>
        <v>0</v>
      </c>
      <c r="AA173" s="14">
        <f>_xlfn.IFNA(VLOOKUP(tbl_Batsmen!$W173,Raw_data_Batsmen_2021!$A$2:$L$150,AA$1,FALSE),0)</f>
        <v>0</v>
      </c>
      <c r="AB173" s="14">
        <f>_xlfn.IFNA(VLOOKUP(tbl_Batsmen!$W173,Raw_data_Batsmen_2021!$A$2:$L$150,AB$1,FALSE),0)</f>
        <v>0</v>
      </c>
      <c r="AC173" s="14">
        <f>_xlfn.IFNA(VLOOKUP(tbl_Batsmen!$W173,Raw_data_Batsmen_2021!$A$2:$L$150,AC$1,FALSE),0)</f>
        <v>0</v>
      </c>
      <c r="AD173" s="14">
        <f>_xlfn.IFNA(VLOOKUP(tbl_Batsmen!$W173,Raw_data_Batsmen_2021!$A$2:$L$150,AD$1,FALSE),0)</f>
        <v>0</v>
      </c>
      <c r="AE173" s="14">
        <f>_xlfn.IFNA(VLOOKUP(tbl_Batsmen!$W173,Raw_data_Batsmen_2021!$A$2:$L$150,AE$1,FALSE),0)</f>
        <v>0</v>
      </c>
      <c r="AF173" s="14">
        <f>_xlfn.IFNA(VLOOKUP(tbl_Batsmen!$W173,Raw_data_Batsmen_2021!$A$2:$L$150,AF$1,FALSE),0)</f>
        <v>0</v>
      </c>
      <c r="AG173" s="14">
        <f>_xlfn.IFNA(VLOOKUP(tbl_Batsmen!$W173,Raw_data_Batsmen_2021!$A$2:$L$150,AG$1,FALSE),0)</f>
        <v>0</v>
      </c>
      <c r="AH173" s="14">
        <f>_xlfn.IFNA(VLOOKUP(tbl_Batsmen!$W173,Raw_data_Batsmen_2021!$A$2:$L$150,AH$1,FALSE),0)</f>
        <v>0</v>
      </c>
      <c r="AI173" s="14">
        <v>2021</v>
      </c>
      <c r="AJ173" s="14">
        <f t="shared" si="4"/>
        <v>171</v>
      </c>
    </row>
    <row r="174" spans="1:36" x14ac:dyDescent="0.25">
      <c r="A174" s="17" t="s">
        <v>56</v>
      </c>
      <c r="B174" s="14">
        <v>0</v>
      </c>
      <c r="C174" s="14">
        <v>0</v>
      </c>
      <c r="D174" s="14">
        <v>0</v>
      </c>
      <c r="E174" s="14">
        <v>0</v>
      </c>
      <c r="F174" s="14">
        <v>0</v>
      </c>
      <c r="G174" s="14">
        <v>0</v>
      </c>
      <c r="H174" s="14">
        <v>0</v>
      </c>
      <c r="I174" s="14">
        <v>0</v>
      </c>
      <c r="J174" s="14">
        <v>0</v>
      </c>
      <c r="K174" s="14">
        <v>0</v>
      </c>
      <c r="L174" s="14">
        <v>0</v>
      </c>
      <c r="M174" s="14">
        <v>2021</v>
      </c>
      <c r="N174" s="14">
        <f>tbl_Batsmen[[#This Row],[Innings]]-tbl_Batsmen[[#This Row],[Outs]]</f>
        <v>0</v>
      </c>
      <c r="O174" s="15">
        <f t="shared" si="5"/>
        <v>171</v>
      </c>
      <c r="W174" s="16" t="s">
        <v>60</v>
      </c>
      <c r="X174" s="14">
        <f>_xlfn.IFNA(VLOOKUP(tbl_Batsmen!$W174,Raw_data_Batsmen_2021!$A$2:$L$150,X$1,FALSE),0)</f>
        <v>0</v>
      </c>
      <c r="Y174" s="14">
        <f>_xlfn.IFNA(VLOOKUP(tbl_Batsmen!$W174,Raw_data_Batsmen_2021!$A$2:$L$150,Y$1,FALSE),0)</f>
        <v>0</v>
      </c>
      <c r="Z174" s="14">
        <f>_xlfn.IFNA(VLOOKUP(tbl_Batsmen!$W174,Raw_data_Batsmen_2021!$A$2:$L$150,Z$1,FALSE),0)</f>
        <v>0</v>
      </c>
      <c r="AA174" s="14">
        <f>_xlfn.IFNA(VLOOKUP(tbl_Batsmen!$W174,Raw_data_Batsmen_2021!$A$2:$L$150,AA$1,FALSE),0)</f>
        <v>0</v>
      </c>
      <c r="AB174" s="14">
        <f>_xlfn.IFNA(VLOOKUP(tbl_Batsmen!$W174,Raw_data_Batsmen_2021!$A$2:$L$150,AB$1,FALSE),0)</f>
        <v>0</v>
      </c>
      <c r="AC174" s="14">
        <f>_xlfn.IFNA(VLOOKUP(tbl_Batsmen!$W174,Raw_data_Batsmen_2021!$A$2:$L$150,AC$1,FALSE),0)</f>
        <v>0</v>
      </c>
      <c r="AD174" s="14">
        <f>_xlfn.IFNA(VLOOKUP(tbl_Batsmen!$W174,Raw_data_Batsmen_2021!$A$2:$L$150,AD$1,FALSE),0)</f>
        <v>0</v>
      </c>
      <c r="AE174" s="14">
        <f>_xlfn.IFNA(VLOOKUP(tbl_Batsmen!$W174,Raw_data_Batsmen_2021!$A$2:$L$150,AE$1,FALSE),0)</f>
        <v>0</v>
      </c>
      <c r="AF174" s="14">
        <f>_xlfn.IFNA(VLOOKUP(tbl_Batsmen!$W174,Raw_data_Batsmen_2021!$A$2:$L$150,AF$1,FALSE),0)</f>
        <v>0</v>
      </c>
      <c r="AG174" s="14">
        <f>_xlfn.IFNA(VLOOKUP(tbl_Batsmen!$W174,Raw_data_Batsmen_2021!$A$2:$L$150,AG$1,FALSE),0)</f>
        <v>0</v>
      </c>
      <c r="AH174" s="14">
        <f>_xlfn.IFNA(VLOOKUP(tbl_Batsmen!$W174,Raw_data_Batsmen_2021!$A$2:$L$150,AH$1,FALSE),0)</f>
        <v>0</v>
      </c>
      <c r="AI174" s="14">
        <v>2021</v>
      </c>
      <c r="AJ174" s="14">
        <f t="shared" si="4"/>
        <v>172</v>
      </c>
    </row>
    <row r="175" spans="1:36" x14ac:dyDescent="0.25">
      <c r="A175" s="17" t="s">
        <v>60</v>
      </c>
      <c r="B175" s="14">
        <v>0</v>
      </c>
      <c r="C175" s="14">
        <v>0</v>
      </c>
      <c r="D175" s="14">
        <v>0</v>
      </c>
      <c r="E175" s="14">
        <v>0</v>
      </c>
      <c r="F175" s="14">
        <v>0</v>
      </c>
      <c r="G175" s="14">
        <v>0</v>
      </c>
      <c r="H175" s="14">
        <v>0</v>
      </c>
      <c r="I175" s="14">
        <v>0</v>
      </c>
      <c r="J175" s="14">
        <v>0</v>
      </c>
      <c r="K175" s="14">
        <v>0</v>
      </c>
      <c r="L175" s="14">
        <v>0</v>
      </c>
      <c r="M175" s="14">
        <v>2021</v>
      </c>
      <c r="N175" s="14">
        <f>tbl_Batsmen[[#This Row],[Innings]]-tbl_Batsmen[[#This Row],[Outs]]</f>
        <v>0</v>
      </c>
      <c r="O175" s="15">
        <f t="shared" si="5"/>
        <v>172</v>
      </c>
      <c r="W175" s="16" t="s">
        <v>63</v>
      </c>
      <c r="X175" s="14">
        <f>_xlfn.IFNA(VLOOKUP(tbl_Batsmen!$W175,Raw_data_Batsmen_2021!$A$2:$L$150,X$1,FALSE),0)</f>
        <v>0</v>
      </c>
      <c r="Y175" s="14">
        <f>_xlfn.IFNA(VLOOKUP(tbl_Batsmen!$W175,Raw_data_Batsmen_2021!$A$2:$L$150,Y$1,FALSE),0)</f>
        <v>0</v>
      </c>
      <c r="Z175" s="14">
        <f>_xlfn.IFNA(VLOOKUP(tbl_Batsmen!$W175,Raw_data_Batsmen_2021!$A$2:$L$150,Z$1,FALSE),0)</f>
        <v>0</v>
      </c>
      <c r="AA175" s="14">
        <f>_xlfn.IFNA(VLOOKUP(tbl_Batsmen!$W175,Raw_data_Batsmen_2021!$A$2:$L$150,AA$1,FALSE),0)</f>
        <v>0</v>
      </c>
      <c r="AB175" s="14">
        <f>_xlfn.IFNA(VLOOKUP(tbl_Batsmen!$W175,Raw_data_Batsmen_2021!$A$2:$L$150,AB$1,FALSE),0)</f>
        <v>0</v>
      </c>
      <c r="AC175" s="14">
        <f>_xlfn.IFNA(VLOOKUP(tbl_Batsmen!$W175,Raw_data_Batsmen_2021!$A$2:$L$150,AC$1,FALSE),0)</f>
        <v>0</v>
      </c>
      <c r="AD175" s="14">
        <f>_xlfn.IFNA(VLOOKUP(tbl_Batsmen!$W175,Raw_data_Batsmen_2021!$A$2:$L$150,AD$1,FALSE),0)</f>
        <v>0</v>
      </c>
      <c r="AE175" s="14">
        <f>_xlfn.IFNA(VLOOKUP(tbl_Batsmen!$W175,Raw_data_Batsmen_2021!$A$2:$L$150,AE$1,FALSE),0)</f>
        <v>0</v>
      </c>
      <c r="AF175" s="14">
        <f>_xlfn.IFNA(VLOOKUP(tbl_Batsmen!$W175,Raw_data_Batsmen_2021!$A$2:$L$150,AF$1,FALSE),0)</f>
        <v>0</v>
      </c>
      <c r="AG175" s="14">
        <f>_xlfn.IFNA(VLOOKUP(tbl_Batsmen!$W175,Raw_data_Batsmen_2021!$A$2:$L$150,AG$1,FALSE),0)</f>
        <v>0</v>
      </c>
      <c r="AH175" s="14">
        <f>_xlfn.IFNA(VLOOKUP(tbl_Batsmen!$W175,Raw_data_Batsmen_2021!$A$2:$L$150,AH$1,FALSE),0)</f>
        <v>0</v>
      </c>
      <c r="AI175" s="14">
        <v>2021</v>
      </c>
      <c r="AJ175" s="14">
        <f t="shared" si="4"/>
        <v>173</v>
      </c>
    </row>
    <row r="176" spans="1:36" x14ac:dyDescent="0.25">
      <c r="A176" s="17" t="s">
        <v>63</v>
      </c>
      <c r="B176" s="14">
        <v>0</v>
      </c>
      <c r="C176" s="14">
        <v>0</v>
      </c>
      <c r="D176" s="14">
        <v>0</v>
      </c>
      <c r="E176" s="14">
        <v>0</v>
      </c>
      <c r="F176" s="14">
        <v>0</v>
      </c>
      <c r="G176" s="14">
        <v>0</v>
      </c>
      <c r="H176" s="14">
        <v>0</v>
      </c>
      <c r="I176" s="14">
        <v>0</v>
      </c>
      <c r="J176" s="14">
        <v>0</v>
      </c>
      <c r="K176" s="14">
        <v>0</v>
      </c>
      <c r="L176" s="14">
        <v>0</v>
      </c>
      <c r="M176" s="14">
        <v>2021</v>
      </c>
      <c r="N176" s="14">
        <f>tbl_Batsmen[[#This Row],[Innings]]-tbl_Batsmen[[#This Row],[Outs]]</f>
        <v>0</v>
      </c>
      <c r="O176" s="15">
        <f t="shared" si="5"/>
        <v>173</v>
      </c>
      <c r="W176" s="16" t="s">
        <v>64</v>
      </c>
      <c r="X176" s="14">
        <f>_xlfn.IFNA(VLOOKUP(tbl_Batsmen!$W176,Raw_data_Batsmen_2021!$A$2:$L$150,X$1,FALSE),0)</f>
        <v>0</v>
      </c>
      <c r="Y176" s="14">
        <f>_xlfn.IFNA(VLOOKUP(tbl_Batsmen!$W176,Raw_data_Batsmen_2021!$A$2:$L$150,Y$1,FALSE),0)</f>
        <v>0</v>
      </c>
      <c r="Z176" s="14">
        <f>_xlfn.IFNA(VLOOKUP(tbl_Batsmen!$W176,Raw_data_Batsmen_2021!$A$2:$L$150,Z$1,FALSE),0)</f>
        <v>0</v>
      </c>
      <c r="AA176" s="14">
        <f>_xlfn.IFNA(VLOOKUP(tbl_Batsmen!$W176,Raw_data_Batsmen_2021!$A$2:$L$150,AA$1,FALSE),0)</f>
        <v>0</v>
      </c>
      <c r="AB176" s="14">
        <f>_xlfn.IFNA(VLOOKUP(tbl_Batsmen!$W176,Raw_data_Batsmen_2021!$A$2:$L$150,AB$1,FALSE),0)</f>
        <v>0</v>
      </c>
      <c r="AC176" s="14">
        <f>_xlfn.IFNA(VLOOKUP(tbl_Batsmen!$W176,Raw_data_Batsmen_2021!$A$2:$L$150,AC$1,FALSE),0)</f>
        <v>0</v>
      </c>
      <c r="AD176" s="14">
        <f>_xlfn.IFNA(VLOOKUP(tbl_Batsmen!$W176,Raw_data_Batsmen_2021!$A$2:$L$150,AD$1,FALSE),0)</f>
        <v>0</v>
      </c>
      <c r="AE176" s="14">
        <f>_xlfn.IFNA(VLOOKUP(tbl_Batsmen!$W176,Raw_data_Batsmen_2021!$A$2:$L$150,AE$1,FALSE),0)</f>
        <v>0</v>
      </c>
      <c r="AF176" s="14">
        <f>_xlfn.IFNA(VLOOKUP(tbl_Batsmen!$W176,Raw_data_Batsmen_2021!$A$2:$L$150,AF$1,FALSE),0)</f>
        <v>0</v>
      </c>
      <c r="AG176" s="14">
        <f>_xlfn.IFNA(VLOOKUP(tbl_Batsmen!$W176,Raw_data_Batsmen_2021!$A$2:$L$150,AG$1,FALSE),0)</f>
        <v>0</v>
      </c>
      <c r="AH176" s="14">
        <f>_xlfn.IFNA(VLOOKUP(tbl_Batsmen!$W176,Raw_data_Batsmen_2021!$A$2:$L$150,AH$1,FALSE),0)</f>
        <v>0</v>
      </c>
      <c r="AI176" s="14">
        <v>2021</v>
      </c>
      <c r="AJ176" s="14">
        <f t="shared" si="4"/>
        <v>174</v>
      </c>
    </row>
    <row r="177" spans="1:36" x14ac:dyDescent="0.25">
      <c r="A177" s="17" t="s">
        <v>64</v>
      </c>
      <c r="B177" s="14">
        <v>0</v>
      </c>
      <c r="C177" s="14">
        <v>0</v>
      </c>
      <c r="D177" s="14">
        <v>0</v>
      </c>
      <c r="E177" s="14">
        <v>0</v>
      </c>
      <c r="F177" s="14">
        <v>0</v>
      </c>
      <c r="G177" s="14">
        <v>0</v>
      </c>
      <c r="H177" s="14">
        <v>0</v>
      </c>
      <c r="I177" s="14">
        <v>0</v>
      </c>
      <c r="J177" s="14">
        <v>0</v>
      </c>
      <c r="K177" s="14">
        <v>0</v>
      </c>
      <c r="L177" s="14">
        <v>0</v>
      </c>
      <c r="M177" s="14">
        <v>2021</v>
      </c>
      <c r="N177" s="14">
        <f>tbl_Batsmen[[#This Row],[Innings]]-tbl_Batsmen[[#This Row],[Outs]]</f>
        <v>0</v>
      </c>
      <c r="O177" s="15">
        <f t="shared" si="5"/>
        <v>174</v>
      </c>
      <c r="W177" s="16" t="s">
        <v>68</v>
      </c>
      <c r="X177" s="14">
        <f>_xlfn.IFNA(VLOOKUP(tbl_Batsmen!$W177,Raw_data_Batsmen_2021!$A$2:$L$150,X$1,FALSE),0)</f>
        <v>0</v>
      </c>
      <c r="Y177" s="14">
        <f>_xlfn.IFNA(VLOOKUP(tbl_Batsmen!$W177,Raw_data_Batsmen_2021!$A$2:$L$150,Y$1,FALSE),0)</f>
        <v>0</v>
      </c>
      <c r="Z177" s="14">
        <f>_xlfn.IFNA(VLOOKUP(tbl_Batsmen!$W177,Raw_data_Batsmen_2021!$A$2:$L$150,Z$1,FALSE),0)</f>
        <v>0</v>
      </c>
      <c r="AA177" s="14">
        <f>_xlfn.IFNA(VLOOKUP(tbl_Batsmen!$W177,Raw_data_Batsmen_2021!$A$2:$L$150,AA$1,FALSE),0)</f>
        <v>0</v>
      </c>
      <c r="AB177" s="14">
        <f>_xlfn.IFNA(VLOOKUP(tbl_Batsmen!$W177,Raw_data_Batsmen_2021!$A$2:$L$150,AB$1,FALSE),0)</f>
        <v>0</v>
      </c>
      <c r="AC177" s="14">
        <f>_xlfn.IFNA(VLOOKUP(tbl_Batsmen!$W177,Raw_data_Batsmen_2021!$A$2:$L$150,AC$1,FALSE),0)</f>
        <v>0</v>
      </c>
      <c r="AD177" s="14">
        <f>_xlfn.IFNA(VLOOKUP(tbl_Batsmen!$W177,Raw_data_Batsmen_2021!$A$2:$L$150,AD$1,FALSE),0)</f>
        <v>0</v>
      </c>
      <c r="AE177" s="14">
        <f>_xlfn.IFNA(VLOOKUP(tbl_Batsmen!$W177,Raw_data_Batsmen_2021!$A$2:$L$150,AE$1,FALSE),0)</f>
        <v>0</v>
      </c>
      <c r="AF177" s="14">
        <f>_xlfn.IFNA(VLOOKUP(tbl_Batsmen!$W177,Raw_data_Batsmen_2021!$A$2:$L$150,AF$1,FALSE),0)</f>
        <v>0</v>
      </c>
      <c r="AG177" s="14">
        <f>_xlfn.IFNA(VLOOKUP(tbl_Batsmen!$W177,Raw_data_Batsmen_2021!$A$2:$L$150,AG$1,FALSE),0)</f>
        <v>0</v>
      </c>
      <c r="AH177" s="14">
        <f>_xlfn.IFNA(VLOOKUP(tbl_Batsmen!$W177,Raw_data_Batsmen_2021!$A$2:$L$150,AH$1,FALSE),0)</f>
        <v>0</v>
      </c>
      <c r="AI177" s="14">
        <v>2021</v>
      </c>
      <c r="AJ177" s="14">
        <f t="shared" si="4"/>
        <v>175</v>
      </c>
    </row>
    <row r="178" spans="1:36" x14ac:dyDescent="0.25">
      <c r="A178" s="17" t="s">
        <v>68</v>
      </c>
      <c r="B178" s="14">
        <v>0</v>
      </c>
      <c r="C178" s="14">
        <v>0</v>
      </c>
      <c r="D178" s="14">
        <v>0</v>
      </c>
      <c r="E178" s="14">
        <v>0</v>
      </c>
      <c r="F178" s="14">
        <v>0</v>
      </c>
      <c r="G178" s="14">
        <v>0</v>
      </c>
      <c r="H178" s="14">
        <v>0</v>
      </c>
      <c r="I178" s="14">
        <v>0</v>
      </c>
      <c r="J178" s="14">
        <v>0</v>
      </c>
      <c r="K178" s="14">
        <v>0</v>
      </c>
      <c r="L178" s="14">
        <v>0</v>
      </c>
      <c r="M178" s="14">
        <v>2021</v>
      </c>
      <c r="N178" s="14">
        <f>tbl_Batsmen[[#This Row],[Innings]]-tbl_Batsmen[[#This Row],[Outs]]</f>
        <v>0</v>
      </c>
      <c r="O178" s="15">
        <f t="shared" si="5"/>
        <v>175</v>
      </c>
      <c r="W178" s="16" t="s">
        <v>71</v>
      </c>
      <c r="X178" s="14">
        <f>_xlfn.IFNA(VLOOKUP(tbl_Batsmen!$W178,Raw_data_Batsmen_2021!$A$2:$L$150,X$1,FALSE),0)</f>
        <v>0</v>
      </c>
      <c r="Y178" s="14">
        <f>_xlfn.IFNA(VLOOKUP(tbl_Batsmen!$W178,Raw_data_Batsmen_2021!$A$2:$L$150,Y$1,FALSE),0)</f>
        <v>0</v>
      </c>
      <c r="Z178" s="14">
        <f>_xlfn.IFNA(VLOOKUP(tbl_Batsmen!$W178,Raw_data_Batsmen_2021!$A$2:$L$150,Z$1,FALSE),0)</f>
        <v>0</v>
      </c>
      <c r="AA178" s="14">
        <f>_xlfn.IFNA(VLOOKUP(tbl_Batsmen!$W178,Raw_data_Batsmen_2021!$A$2:$L$150,AA$1,FALSE),0)</f>
        <v>0</v>
      </c>
      <c r="AB178" s="14">
        <f>_xlfn.IFNA(VLOOKUP(tbl_Batsmen!$W178,Raw_data_Batsmen_2021!$A$2:$L$150,AB$1,FALSE),0)</f>
        <v>0</v>
      </c>
      <c r="AC178" s="14">
        <f>_xlfn.IFNA(VLOOKUP(tbl_Batsmen!$W178,Raw_data_Batsmen_2021!$A$2:$L$150,AC$1,FALSE),0)</f>
        <v>0</v>
      </c>
      <c r="AD178" s="14">
        <f>_xlfn.IFNA(VLOOKUP(tbl_Batsmen!$W178,Raw_data_Batsmen_2021!$A$2:$L$150,AD$1,FALSE),0)</f>
        <v>0</v>
      </c>
      <c r="AE178" s="14">
        <f>_xlfn.IFNA(VLOOKUP(tbl_Batsmen!$W178,Raw_data_Batsmen_2021!$A$2:$L$150,AE$1,FALSE),0)</f>
        <v>0</v>
      </c>
      <c r="AF178" s="14">
        <f>_xlfn.IFNA(VLOOKUP(tbl_Batsmen!$W178,Raw_data_Batsmen_2021!$A$2:$L$150,AF$1,FALSE),0)</f>
        <v>0</v>
      </c>
      <c r="AG178" s="14">
        <f>_xlfn.IFNA(VLOOKUP(tbl_Batsmen!$W178,Raw_data_Batsmen_2021!$A$2:$L$150,AG$1,FALSE),0)</f>
        <v>0</v>
      </c>
      <c r="AH178" s="14">
        <f>_xlfn.IFNA(VLOOKUP(tbl_Batsmen!$W178,Raw_data_Batsmen_2021!$A$2:$L$150,AH$1,FALSE),0)</f>
        <v>0</v>
      </c>
      <c r="AI178" s="14">
        <v>2021</v>
      </c>
      <c r="AJ178" s="14">
        <f t="shared" si="4"/>
        <v>176</v>
      </c>
    </row>
    <row r="179" spans="1:36" x14ac:dyDescent="0.25">
      <c r="A179" s="17" t="s">
        <v>71</v>
      </c>
      <c r="B179" s="14">
        <v>0</v>
      </c>
      <c r="C179" s="14">
        <v>0</v>
      </c>
      <c r="D179" s="14">
        <v>0</v>
      </c>
      <c r="E179" s="14">
        <v>0</v>
      </c>
      <c r="F179" s="14">
        <v>0</v>
      </c>
      <c r="G179" s="14">
        <v>0</v>
      </c>
      <c r="H179" s="14">
        <v>0</v>
      </c>
      <c r="I179" s="14">
        <v>0</v>
      </c>
      <c r="J179" s="14">
        <v>0</v>
      </c>
      <c r="K179" s="14">
        <v>0</v>
      </c>
      <c r="L179" s="14">
        <v>0</v>
      </c>
      <c r="M179" s="14">
        <v>2021</v>
      </c>
      <c r="N179" s="14">
        <f>tbl_Batsmen[[#This Row],[Innings]]-tbl_Batsmen[[#This Row],[Outs]]</f>
        <v>0</v>
      </c>
      <c r="O179" s="15">
        <f t="shared" si="5"/>
        <v>176</v>
      </c>
      <c r="W179" s="16" t="s">
        <v>75</v>
      </c>
      <c r="X179" s="14">
        <f>_xlfn.IFNA(VLOOKUP(tbl_Batsmen!$W179,Raw_data_Batsmen_2021!$A$2:$L$150,X$1,FALSE),0)</f>
        <v>0</v>
      </c>
      <c r="Y179" s="14">
        <f>_xlfn.IFNA(VLOOKUP(tbl_Batsmen!$W179,Raw_data_Batsmen_2021!$A$2:$L$150,Y$1,FALSE),0)</f>
        <v>0</v>
      </c>
      <c r="Z179" s="14">
        <f>_xlfn.IFNA(VLOOKUP(tbl_Batsmen!$W179,Raw_data_Batsmen_2021!$A$2:$L$150,Z$1,FALSE),0)</f>
        <v>0</v>
      </c>
      <c r="AA179" s="14">
        <f>_xlfn.IFNA(VLOOKUP(tbl_Batsmen!$W179,Raw_data_Batsmen_2021!$A$2:$L$150,AA$1,FALSE),0)</f>
        <v>0</v>
      </c>
      <c r="AB179" s="14">
        <f>_xlfn.IFNA(VLOOKUP(tbl_Batsmen!$W179,Raw_data_Batsmen_2021!$A$2:$L$150,AB$1,FALSE),0)</f>
        <v>0</v>
      </c>
      <c r="AC179" s="14">
        <f>_xlfn.IFNA(VLOOKUP(tbl_Batsmen!$W179,Raw_data_Batsmen_2021!$A$2:$L$150,AC$1,FALSE),0)</f>
        <v>0</v>
      </c>
      <c r="AD179" s="14">
        <f>_xlfn.IFNA(VLOOKUP(tbl_Batsmen!$W179,Raw_data_Batsmen_2021!$A$2:$L$150,AD$1,FALSE),0)</f>
        <v>0</v>
      </c>
      <c r="AE179" s="14">
        <f>_xlfn.IFNA(VLOOKUP(tbl_Batsmen!$W179,Raw_data_Batsmen_2021!$A$2:$L$150,AE$1,FALSE),0)</f>
        <v>0</v>
      </c>
      <c r="AF179" s="14">
        <f>_xlfn.IFNA(VLOOKUP(tbl_Batsmen!$W179,Raw_data_Batsmen_2021!$A$2:$L$150,AF$1,FALSE),0)</f>
        <v>0</v>
      </c>
      <c r="AG179" s="14">
        <f>_xlfn.IFNA(VLOOKUP(tbl_Batsmen!$W179,Raw_data_Batsmen_2021!$A$2:$L$150,AG$1,FALSE),0)</f>
        <v>0</v>
      </c>
      <c r="AH179" s="14">
        <f>_xlfn.IFNA(VLOOKUP(tbl_Batsmen!$W179,Raw_data_Batsmen_2021!$A$2:$L$150,AH$1,FALSE),0)</f>
        <v>0</v>
      </c>
      <c r="AI179" s="14">
        <v>2021</v>
      </c>
      <c r="AJ179" s="14">
        <f t="shared" si="4"/>
        <v>177</v>
      </c>
    </row>
    <row r="180" spans="1:36" x14ac:dyDescent="0.25">
      <c r="A180" s="17" t="s">
        <v>75</v>
      </c>
      <c r="B180" s="14">
        <v>0</v>
      </c>
      <c r="C180" s="14">
        <v>0</v>
      </c>
      <c r="D180" s="14">
        <v>0</v>
      </c>
      <c r="E180" s="14">
        <v>0</v>
      </c>
      <c r="F180" s="14">
        <v>0</v>
      </c>
      <c r="G180" s="14">
        <v>0</v>
      </c>
      <c r="H180" s="14">
        <v>0</v>
      </c>
      <c r="I180" s="14">
        <v>0</v>
      </c>
      <c r="J180" s="14">
        <v>0</v>
      </c>
      <c r="K180" s="14">
        <v>0</v>
      </c>
      <c r="L180" s="14">
        <v>0</v>
      </c>
      <c r="M180" s="14">
        <v>2021</v>
      </c>
      <c r="N180" s="14">
        <f>tbl_Batsmen[[#This Row],[Innings]]-tbl_Batsmen[[#This Row],[Outs]]</f>
        <v>0</v>
      </c>
      <c r="O180" s="15">
        <f t="shared" si="5"/>
        <v>177</v>
      </c>
      <c r="W180" s="16" t="s">
        <v>76</v>
      </c>
      <c r="X180" s="14">
        <f>_xlfn.IFNA(VLOOKUP(tbl_Batsmen!$W180,Raw_data_Batsmen_2021!$A$2:$L$150,X$1,FALSE),0)</f>
        <v>0</v>
      </c>
      <c r="Y180" s="14">
        <f>_xlfn.IFNA(VLOOKUP(tbl_Batsmen!$W180,Raw_data_Batsmen_2021!$A$2:$L$150,Y$1,FALSE),0)</f>
        <v>0</v>
      </c>
      <c r="Z180" s="14">
        <f>_xlfn.IFNA(VLOOKUP(tbl_Batsmen!$W180,Raw_data_Batsmen_2021!$A$2:$L$150,Z$1,FALSE),0)</f>
        <v>0</v>
      </c>
      <c r="AA180" s="14">
        <f>_xlfn.IFNA(VLOOKUP(tbl_Batsmen!$W180,Raw_data_Batsmen_2021!$A$2:$L$150,AA$1,FALSE),0)</f>
        <v>0</v>
      </c>
      <c r="AB180" s="14">
        <f>_xlfn.IFNA(VLOOKUP(tbl_Batsmen!$W180,Raw_data_Batsmen_2021!$A$2:$L$150,AB$1,FALSE),0)</f>
        <v>0</v>
      </c>
      <c r="AC180" s="14">
        <f>_xlfn.IFNA(VLOOKUP(tbl_Batsmen!$W180,Raw_data_Batsmen_2021!$A$2:$L$150,AC$1,FALSE),0)</f>
        <v>0</v>
      </c>
      <c r="AD180" s="14">
        <f>_xlfn.IFNA(VLOOKUP(tbl_Batsmen!$W180,Raw_data_Batsmen_2021!$A$2:$L$150,AD$1,FALSE),0)</f>
        <v>0</v>
      </c>
      <c r="AE180" s="14">
        <f>_xlfn.IFNA(VLOOKUP(tbl_Batsmen!$W180,Raw_data_Batsmen_2021!$A$2:$L$150,AE$1,FALSE),0)</f>
        <v>0</v>
      </c>
      <c r="AF180" s="14">
        <f>_xlfn.IFNA(VLOOKUP(tbl_Batsmen!$W180,Raw_data_Batsmen_2021!$A$2:$L$150,AF$1,FALSE),0)</f>
        <v>0</v>
      </c>
      <c r="AG180" s="14">
        <f>_xlfn.IFNA(VLOOKUP(tbl_Batsmen!$W180,Raw_data_Batsmen_2021!$A$2:$L$150,AG$1,FALSE),0)</f>
        <v>0</v>
      </c>
      <c r="AH180" s="14">
        <f>_xlfn.IFNA(VLOOKUP(tbl_Batsmen!$W180,Raw_data_Batsmen_2021!$A$2:$L$150,AH$1,FALSE),0)</f>
        <v>0</v>
      </c>
      <c r="AI180" s="14">
        <v>2021</v>
      </c>
      <c r="AJ180" s="14">
        <f t="shared" si="4"/>
        <v>178</v>
      </c>
    </row>
    <row r="181" spans="1:36" x14ac:dyDescent="0.25">
      <c r="A181" s="17" t="s">
        <v>76</v>
      </c>
      <c r="B181" s="14">
        <v>0</v>
      </c>
      <c r="C181" s="14">
        <v>0</v>
      </c>
      <c r="D181" s="14">
        <v>0</v>
      </c>
      <c r="E181" s="14">
        <v>0</v>
      </c>
      <c r="F181" s="14">
        <v>0</v>
      </c>
      <c r="G181" s="14">
        <v>0</v>
      </c>
      <c r="H181" s="14">
        <v>0</v>
      </c>
      <c r="I181" s="14">
        <v>0</v>
      </c>
      <c r="J181" s="14">
        <v>0</v>
      </c>
      <c r="K181" s="14">
        <v>0</v>
      </c>
      <c r="L181" s="14">
        <v>0</v>
      </c>
      <c r="M181" s="14">
        <v>2021</v>
      </c>
      <c r="N181" s="14">
        <f>tbl_Batsmen[[#This Row],[Innings]]-tbl_Batsmen[[#This Row],[Outs]]</f>
        <v>0</v>
      </c>
      <c r="O181" s="15">
        <f t="shared" si="5"/>
        <v>178</v>
      </c>
      <c r="W181" s="16" t="s">
        <v>77</v>
      </c>
      <c r="X181" s="14">
        <f>_xlfn.IFNA(VLOOKUP(tbl_Batsmen!$W181,Raw_data_Batsmen_2021!$A$2:$L$150,X$1,FALSE),0)</f>
        <v>0</v>
      </c>
      <c r="Y181" s="14">
        <f>_xlfn.IFNA(VLOOKUP(tbl_Batsmen!$W181,Raw_data_Batsmen_2021!$A$2:$L$150,Y$1,FALSE),0)</f>
        <v>0</v>
      </c>
      <c r="Z181" s="14">
        <f>_xlfn.IFNA(VLOOKUP(tbl_Batsmen!$W181,Raw_data_Batsmen_2021!$A$2:$L$150,Z$1,FALSE),0)</f>
        <v>0</v>
      </c>
      <c r="AA181" s="14">
        <f>_xlfn.IFNA(VLOOKUP(tbl_Batsmen!$W181,Raw_data_Batsmen_2021!$A$2:$L$150,AA$1,FALSE),0)</f>
        <v>0</v>
      </c>
      <c r="AB181" s="14">
        <f>_xlfn.IFNA(VLOOKUP(tbl_Batsmen!$W181,Raw_data_Batsmen_2021!$A$2:$L$150,AB$1,FALSE),0)</f>
        <v>0</v>
      </c>
      <c r="AC181" s="14">
        <f>_xlfn.IFNA(VLOOKUP(tbl_Batsmen!$W181,Raw_data_Batsmen_2021!$A$2:$L$150,AC$1,FALSE),0)</f>
        <v>0</v>
      </c>
      <c r="AD181" s="14">
        <f>_xlfn.IFNA(VLOOKUP(tbl_Batsmen!$W181,Raw_data_Batsmen_2021!$A$2:$L$150,AD$1,FALSE),0)</f>
        <v>0</v>
      </c>
      <c r="AE181" s="14">
        <f>_xlfn.IFNA(VLOOKUP(tbl_Batsmen!$W181,Raw_data_Batsmen_2021!$A$2:$L$150,AE$1,FALSE),0)</f>
        <v>0</v>
      </c>
      <c r="AF181" s="14">
        <f>_xlfn.IFNA(VLOOKUP(tbl_Batsmen!$W181,Raw_data_Batsmen_2021!$A$2:$L$150,AF$1,FALSE),0)</f>
        <v>0</v>
      </c>
      <c r="AG181" s="14">
        <f>_xlfn.IFNA(VLOOKUP(tbl_Batsmen!$W181,Raw_data_Batsmen_2021!$A$2:$L$150,AG$1,FALSE),0)</f>
        <v>0</v>
      </c>
      <c r="AH181" s="14">
        <f>_xlfn.IFNA(VLOOKUP(tbl_Batsmen!$W181,Raw_data_Batsmen_2021!$A$2:$L$150,AH$1,FALSE),0)</f>
        <v>0</v>
      </c>
      <c r="AI181" s="14">
        <v>2021</v>
      </c>
      <c r="AJ181" s="14">
        <f t="shared" si="4"/>
        <v>179</v>
      </c>
    </row>
    <row r="182" spans="1:36" x14ac:dyDescent="0.25">
      <c r="A182" s="17" t="s">
        <v>77</v>
      </c>
      <c r="B182" s="14">
        <v>0</v>
      </c>
      <c r="C182" s="14">
        <v>0</v>
      </c>
      <c r="D182" s="14">
        <v>0</v>
      </c>
      <c r="E182" s="14">
        <v>0</v>
      </c>
      <c r="F182" s="14">
        <v>0</v>
      </c>
      <c r="G182" s="14">
        <v>0</v>
      </c>
      <c r="H182" s="14">
        <v>0</v>
      </c>
      <c r="I182" s="14">
        <v>0</v>
      </c>
      <c r="J182" s="14">
        <v>0</v>
      </c>
      <c r="K182" s="14">
        <v>0</v>
      </c>
      <c r="L182" s="14">
        <v>0</v>
      </c>
      <c r="M182" s="14">
        <v>2021</v>
      </c>
      <c r="N182" s="14">
        <f>tbl_Batsmen[[#This Row],[Innings]]-tbl_Batsmen[[#This Row],[Outs]]</f>
        <v>0</v>
      </c>
      <c r="O182" s="15">
        <f t="shared" si="5"/>
        <v>179</v>
      </c>
      <c r="W182" s="16" t="s">
        <v>79</v>
      </c>
      <c r="X182" s="14">
        <f>_xlfn.IFNA(VLOOKUP(tbl_Batsmen!$W182,Raw_data_Batsmen_2021!$A$2:$L$150,X$1,FALSE),0)</f>
        <v>0</v>
      </c>
      <c r="Y182" s="14">
        <f>_xlfn.IFNA(VLOOKUP(tbl_Batsmen!$W182,Raw_data_Batsmen_2021!$A$2:$L$150,Y$1,FALSE),0)</f>
        <v>0</v>
      </c>
      <c r="Z182" s="14">
        <f>_xlfn.IFNA(VLOOKUP(tbl_Batsmen!$W182,Raw_data_Batsmen_2021!$A$2:$L$150,Z$1,FALSE),0)</f>
        <v>0</v>
      </c>
      <c r="AA182" s="14">
        <f>_xlfn.IFNA(VLOOKUP(tbl_Batsmen!$W182,Raw_data_Batsmen_2021!$A$2:$L$150,AA$1,FALSE),0)</f>
        <v>0</v>
      </c>
      <c r="AB182" s="14">
        <f>_xlfn.IFNA(VLOOKUP(tbl_Batsmen!$W182,Raw_data_Batsmen_2021!$A$2:$L$150,AB$1,FALSE),0)</f>
        <v>0</v>
      </c>
      <c r="AC182" s="14">
        <f>_xlfn.IFNA(VLOOKUP(tbl_Batsmen!$W182,Raw_data_Batsmen_2021!$A$2:$L$150,AC$1,FALSE),0)</f>
        <v>0</v>
      </c>
      <c r="AD182" s="14">
        <f>_xlfn.IFNA(VLOOKUP(tbl_Batsmen!$W182,Raw_data_Batsmen_2021!$A$2:$L$150,AD$1,FALSE),0)</f>
        <v>0</v>
      </c>
      <c r="AE182" s="14">
        <f>_xlfn.IFNA(VLOOKUP(tbl_Batsmen!$W182,Raw_data_Batsmen_2021!$A$2:$L$150,AE$1,FALSE),0)</f>
        <v>0</v>
      </c>
      <c r="AF182" s="14">
        <f>_xlfn.IFNA(VLOOKUP(tbl_Batsmen!$W182,Raw_data_Batsmen_2021!$A$2:$L$150,AF$1,FALSE),0)</f>
        <v>0</v>
      </c>
      <c r="AG182" s="14">
        <f>_xlfn.IFNA(VLOOKUP(tbl_Batsmen!$W182,Raw_data_Batsmen_2021!$A$2:$L$150,AG$1,FALSE),0)</f>
        <v>0</v>
      </c>
      <c r="AH182" s="14">
        <f>_xlfn.IFNA(VLOOKUP(tbl_Batsmen!$W182,Raw_data_Batsmen_2021!$A$2:$L$150,AH$1,FALSE),0)</f>
        <v>0</v>
      </c>
      <c r="AI182" s="14">
        <v>2021</v>
      </c>
      <c r="AJ182" s="14">
        <f t="shared" si="4"/>
        <v>180</v>
      </c>
    </row>
    <row r="183" spans="1:36" x14ac:dyDescent="0.25">
      <c r="A183" s="17" t="s">
        <v>79</v>
      </c>
      <c r="B183" s="14">
        <v>0</v>
      </c>
      <c r="C183" s="14">
        <v>0</v>
      </c>
      <c r="D183" s="14">
        <v>0</v>
      </c>
      <c r="E183" s="14">
        <v>0</v>
      </c>
      <c r="F183" s="14">
        <v>0</v>
      </c>
      <c r="G183" s="14">
        <v>0</v>
      </c>
      <c r="H183" s="14">
        <v>0</v>
      </c>
      <c r="I183" s="14">
        <v>0</v>
      </c>
      <c r="J183" s="14">
        <v>0</v>
      </c>
      <c r="K183" s="14">
        <v>0</v>
      </c>
      <c r="L183" s="14">
        <v>0</v>
      </c>
      <c r="M183" s="14">
        <v>2021</v>
      </c>
      <c r="N183" s="14">
        <f>tbl_Batsmen[[#This Row],[Innings]]-tbl_Batsmen[[#This Row],[Outs]]</f>
        <v>0</v>
      </c>
      <c r="O183" s="15">
        <f t="shared" si="5"/>
        <v>180</v>
      </c>
      <c r="W183" s="16" t="s">
        <v>88</v>
      </c>
      <c r="X183" s="14">
        <f>_xlfn.IFNA(VLOOKUP(tbl_Batsmen!$W183,Raw_data_Batsmen_2021!$A$2:$L$150,X$1,FALSE),0)</f>
        <v>0</v>
      </c>
      <c r="Y183" s="14">
        <f>_xlfn.IFNA(VLOOKUP(tbl_Batsmen!$W183,Raw_data_Batsmen_2021!$A$2:$L$150,Y$1,FALSE),0)</f>
        <v>0</v>
      </c>
      <c r="Z183" s="14">
        <f>_xlfn.IFNA(VLOOKUP(tbl_Batsmen!$W183,Raw_data_Batsmen_2021!$A$2:$L$150,Z$1,FALSE),0)</f>
        <v>0</v>
      </c>
      <c r="AA183" s="14">
        <f>_xlfn.IFNA(VLOOKUP(tbl_Batsmen!$W183,Raw_data_Batsmen_2021!$A$2:$L$150,AA$1,FALSE),0)</f>
        <v>0</v>
      </c>
      <c r="AB183" s="14">
        <f>_xlfn.IFNA(VLOOKUP(tbl_Batsmen!$W183,Raw_data_Batsmen_2021!$A$2:$L$150,AB$1,FALSE),0)</f>
        <v>0</v>
      </c>
      <c r="AC183" s="14">
        <f>_xlfn.IFNA(VLOOKUP(tbl_Batsmen!$W183,Raw_data_Batsmen_2021!$A$2:$L$150,AC$1,FALSE),0)</f>
        <v>0</v>
      </c>
      <c r="AD183" s="14">
        <f>_xlfn.IFNA(VLOOKUP(tbl_Batsmen!$W183,Raw_data_Batsmen_2021!$A$2:$L$150,AD$1,FALSE),0)</f>
        <v>0</v>
      </c>
      <c r="AE183" s="14">
        <f>_xlfn.IFNA(VLOOKUP(tbl_Batsmen!$W183,Raw_data_Batsmen_2021!$A$2:$L$150,AE$1,FALSE),0)</f>
        <v>0</v>
      </c>
      <c r="AF183" s="14">
        <f>_xlfn.IFNA(VLOOKUP(tbl_Batsmen!$W183,Raw_data_Batsmen_2021!$A$2:$L$150,AF$1,FALSE),0)</f>
        <v>0</v>
      </c>
      <c r="AG183" s="14">
        <f>_xlfn.IFNA(VLOOKUP(tbl_Batsmen!$W183,Raw_data_Batsmen_2021!$A$2:$L$150,AG$1,FALSE),0)</f>
        <v>0</v>
      </c>
      <c r="AH183" s="14">
        <f>_xlfn.IFNA(VLOOKUP(tbl_Batsmen!$W183,Raw_data_Batsmen_2021!$A$2:$L$150,AH$1,FALSE),0)</f>
        <v>0</v>
      </c>
      <c r="AI183" s="14">
        <v>2021</v>
      </c>
      <c r="AJ183" s="14">
        <f t="shared" si="4"/>
        <v>181</v>
      </c>
    </row>
    <row r="184" spans="1:36" x14ac:dyDescent="0.25">
      <c r="A184" s="17" t="s">
        <v>88</v>
      </c>
      <c r="B184" s="14">
        <v>0</v>
      </c>
      <c r="C184" s="14">
        <v>0</v>
      </c>
      <c r="D184" s="14">
        <v>0</v>
      </c>
      <c r="E184" s="14">
        <v>0</v>
      </c>
      <c r="F184" s="14">
        <v>0</v>
      </c>
      <c r="G184" s="14">
        <v>0</v>
      </c>
      <c r="H184" s="14">
        <v>0</v>
      </c>
      <c r="I184" s="14">
        <v>0</v>
      </c>
      <c r="J184" s="14">
        <v>0</v>
      </c>
      <c r="K184" s="14">
        <v>0</v>
      </c>
      <c r="L184" s="14">
        <v>0</v>
      </c>
      <c r="M184" s="14">
        <v>2021</v>
      </c>
      <c r="N184" s="14">
        <f>tbl_Batsmen[[#This Row],[Innings]]-tbl_Batsmen[[#This Row],[Outs]]</f>
        <v>0</v>
      </c>
      <c r="O184" s="15">
        <f t="shared" si="5"/>
        <v>181</v>
      </c>
      <c r="W184" s="16" t="s">
        <v>100</v>
      </c>
      <c r="X184" s="14">
        <f>_xlfn.IFNA(VLOOKUP(tbl_Batsmen!$W184,Raw_data_Batsmen_2021!$A$2:$L$150,X$1,FALSE),0)</f>
        <v>0</v>
      </c>
      <c r="Y184" s="14">
        <f>_xlfn.IFNA(VLOOKUP(tbl_Batsmen!$W184,Raw_data_Batsmen_2021!$A$2:$L$150,Y$1,FALSE),0)</f>
        <v>0</v>
      </c>
      <c r="Z184" s="14">
        <f>_xlfn.IFNA(VLOOKUP(tbl_Batsmen!$W184,Raw_data_Batsmen_2021!$A$2:$L$150,Z$1,FALSE),0)</f>
        <v>0</v>
      </c>
      <c r="AA184" s="14">
        <f>_xlfn.IFNA(VLOOKUP(tbl_Batsmen!$W184,Raw_data_Batsmen_2021!$A$2:$L$150,AA$1,FALSE),0)</f>
        <v>0</v>
      </c>
      <c r="AB184" s="14">
        <f>_xlfn.IFNA(VLOOKUP(tbl_Batsmen!$W184,Raw_data_Batsmen_2021!$A$2:$L$150,AB$1,FALSE),0)</f>
        <v>0</v>
      </c>
      <c r="AC184" s="14">
        <f>_xlfn.IFNA(VLOOKUP(tbl_Batsmen!$W184,Raw_data_Batsmen_2021!$A$2:$L$150,AC$1,FALSE),0)</f>
        <v>0</v>
      </c>
      <c r="AD184" s="14">
        <f>_xlfn.IFNA(VLOOKUP(tbl_Batsmen!$W184,Raw_data_Batsmen_2021!$A$2:$L$150,AD$1,FALSE),0)</f>
        <v>0</v>
      </c>
      <c r="AE184" s="14">
        <f>_xlfn.IFNA(VLOOKUP(tbl_Batsmen!$W184,Raw_data_Batsmen_2021!$A$2:$L$150,AE$1,FALSE),0)</f>
        <v>0</v>
      </c>
      <c r="AF184" s="14">
        <f>_xlfn.IFNA(VLOOKUP(tbl_Batsmen!$W184,Raw_data_Batsmen_2021!$A$2:$L$150,AF$1,FALSE),0)</f>
        <v>0</v>
      </c>
      <c r="AG184" s="14">
        <f>_xlfn.IFNA(VLOOKUP(tbl_Batsmen!$W184,Raw_data_Batsmen_2021!$A$2:$L$150,AG$1,FALSE),0)</f>
        <v>0</v>
      </c>
      <c r="AH184" s="14">
        <f>_xlfn.IFNA(VLOOKUP(tbl_Batsmen!$W184,Raw_data_Batsmen_2021!$A$2:$L$150,AH$1,FALSE),0)</f>
        <v>0</v>
      </c>
      <c r="AI184" s="14">
        <v>2021</v>
      </c>
      <c r="AJ184" s="14">
        <f t="shared" si="4"/>
        <v>182</v>
      </c>
    </row>
    <row r="185" spans="1:36" x14ac:dyDescent="0.25">
      <c r="A185" s="17" t="s">
        <v>100</v>
      </c>
      <c r="B185" s="14">
        <v>0</v>
      </c>
      <c r="C185" s="14">
        <v>0</v>
      </c>
      <c r="D185" s="14">
        <v>0</v>
      </c>
      <c r="E185" s="14">
        <v>0</v>
      </c>
      <c r="F185" s="14">
        <v>0</v>
      </c>
      <c r="G185" s="14">
        <v>0</v>
      </c>
      <c r="H185" s="14">
        <v>0</v>
      </c>
      <c r="I185" s="14">
        <v>0</v>
      </c>
      <c r="J185" s="14">
        <v>0</v>
      </c>
      <c r="K185" s="14">
        <v>0</v>
      </c>
      <c r="L185" s="14">
        <v>0</v>
      </c>
      <c r="M185" s="14">
        <v>2021</v>
      </c>
      <c r="N185" s="14">
        <f>tbl_Batsmen[[#This Row],[Innings]]-tbl_Batsmen[[#This Row],[Outs]]</f>
        <v>0</v>
      </c>
      <c r="O185" s="15">
        <f t="shared" si="5"/>
        <v>182</v>
      </c>
      <c r="W185" s="16" t="s">
        <v>106</v>
      </c>
      <c r="X185" s="14">
        <f>_xlfn.IFNA(VLOOKUP(tbl_Batsmen!$W185,Raw_data_Batsmen_2021!$A$2:$L$150,X$1,FALSE),0)</f>
        <v>0</v>
      </c>
      <c r="Y185" s="14">
        <f>_xlfn.IFNA(VLOOKUP(tbl_Batsmen!$W185,Raw_data_Batsmen_2021!$A$2:$L$150,Y$1,FALSE),0)</f>
        <v>0</v>
      </c>
      <c r="Z185" s="14">
        <f>_xlfn.IFNA(VLOOKUP(tbl_Batsmen!$W185,Raw_data_Batsmen_2021!$A$2:$L$150,Z$1,FALSE),0)</f>
        <v>0</v>
      </c>
      <c r="AA185" s="14">
        <f>_xlfn.IFNA(VLOOKUP(tbl_Batsmen!$W185,Raw_data_Batsmen_2021!$A$2:$L$150,AA$1,FALSE),0)</f>
        <v>0</v>
      </c>
      <c r="AB185" s="14">
        <f>_xlfn.IFNA(VLOOKUP(tbl_Batsmen!$W185,Raw_data_Batsmen_2021!$A$2:$L$150,AB$1,FALSE),0)</f>
        <v>0</v>
      </c>
      <c r="AC185" s="14">
        <f>_xlfn.IFNA(VLOOKUP(tbl_Batsmen!$W185,Raw_data_Batsmen_2021!$A$2:$L$150,AC$1,FALSE),0)</f>
        <v>0</v>
      </c>
      <c r="AD185" s="14">
        <f>_xlfn.IFNA(VLOOKUP(tbl_Batsmen!$W185,Raw_data_Batsmen_2021!$A$2:$L$150,AD$1,FALSE),0)</f>
        <v>0</v>
      </c>
      <c r="AE185" s="14">
        <f>_xlfn.IFNA(VLOOKUP(tbl_Batsmen!$W185,Raw_data_Batsmen_2021!$A$2:$L$150,AE$1,FALSE),0)</f>
        <v>0</v>
      </c>
      <c r="AF185" s="14">
        <f>_xlfn.IFNA(VLOOKUP(tbl_Batsmen!$W185,Raw_data_Batsmen_2021!$A$2:$L$150,AF$1,FALSE),0)</f>
        <v>0</v>
      </c>
      <c r="AG185" s="14">
        <f>_xlfn.IFNA(VLOOKUP(tbl_Batsmen!$W185,Raw_data_Batsmen_2021!$A$2:$L$150,AG$1,FALSE),0)</f>
        <v>0</v>
      </c>
      <c r="AH185" s="14">
        <f>_xlfn.IFNA(VLOOKUP(tbl_Batsmen!$W185,Raw_data_Batsmen_2021!$A$2:$L$150,AH$1,FALSE),0)</f>
        <v>0</v>
      </c>
      <c r="AI185" s="14">
        <v>2021</v>
      </c>
      <c r="AJ185" s="14">
        <f t="shared" si="4"/>
        <v>183</v>
      </c>
    </row>
    <row r="186" spans="1:36" x14ac:dyDescent="0.25">
      <c r="A186" s="17" t="s">
        <v>106</v>
      </c>
      <c r="B186" s="14">
        <v>0</v>
      </c>
      <c r="C186" s="14">
        <v>0</v>
      </c>
      <c r="D186" s="14">
        <v>0</v>
      </c>
      <c r="E186" s="14">
        <v>0</v>
      </c>
      <c r="F186" s="14">
        <v>0</v>
      </c>
      <c r="G186" s="14">
        <v>0</v>
      </c>
      <c r="H186" s="14">
        <v>0</v>
      </c>
      <c r="I186" s="14">
        <v>0</v>
      </c>
      <c r="J186" s="14">
        <v>0</v>
      </c>
      <c r="K186" s="14">
        <v>0</v>
      </c>
      <c r="L186" s="14">
        <v>0</v>
      </c>
      <c r="M186" s="14">
        <v>2021</v>
      </c>
      <c r="N186" s="14">
        <f>tbl_Batsmen[[#This Row],[Innings]]-tbl_Batsmen[[#This Row],[Outs]]</f>
        <v>0</v>
      </c>
      <c r="O186" s="15">
        <f t="shared" si="5"/>
        <v>183</v>
      </c>
      <c r="W186" s="16" t="s">
        <v>117</v>
      </c>
      <c r="X186" s="14">
        <f>_xlfn.IFNA(VLOOKUP(tbl_Batsmen!$W186,Raw_data_Batsmen_2021!$A$2:$L$150,X$1,FALSE),0)</f>
        <v>0</v>
      </c>
      <c r="Y186" s="14">
        <f>_xlfn.IFNA(VLOOKUP(tbl_Batsmen!$W186,Raw_data_Batsmen_2021!$A$2:$L$150,Y$1,FALSE),0)</f>
        <v>0</v>
      </c>
      <c r="Z186" s="14">
        <f>_xlfn.IFNA(VLOOKUP(tbl_Batsmen!$W186,Raw_data_Batsmen_2021!$A$2:$L$150,Z$1,FALSE),0)</f>
        <v>0</v>
      </c>
      <c r="AA186" s="14">
        <f>_xlfn.IFNA(VLOOKUP(tbl_Batsmen!$W186,Raw_data_Batsmen_2021!$A$2:$L$150,AA$1,FALSE),0)</f>
        <v>0</v>
      </c>
      <c r="AB186" s="14">
        <f>_xlfn.IFNA(VLOOKUP(tbl_Batsmen!$W186,Raw_data_Batsmen_2021!$A$2:$L$150,AB$1,FALSE),0)</f>
        <v>0</v>
      </c>
      <c r="AC186" s="14">
        <f>_xlfn.IFNA(VLOOKUP(tbl_Batsmen!$W186,Raw_data_Batsmen_2021!$A$2:$L$150,AC$1,FALSE),0)</f>
        <v>0</v>
      </c>
      <c r="AD186" s="14">
        <f>_xlfn.IFNA(VLOOKUP(tbl_Batsmen!$W186,Raw_data_Batsmen_2021!$A$2:$L$150,AD$1,FALSE),0)</f>
        <v>0</v>
      </c>
      <c r="AE186" s="14">
        <f>_xlfn.IFNA(VLOOKUP(tbl_Batsmen!$W186,Raw_data_Batsmen_2021!$A$2:$L$150,AE$1,FALSE),0)</f>
        <v>0</v>
      </c>
      <c r="AF186" s="14">
        <f>_xlfn.IFNA(VLOOKUP(tbl_Batsmen!$W186,Raw_data_Batsmen_2021!$A$2:$L$150,AF$1,FALSE),0)</f>
        <v>0</v>
      </c>
      <c r="AG186" s="14">
        <f>_xlfn.IFNA(VLOOKUP(tbl_Batsmen!$W186,Raw_data_Batsmen_2021!$A$2:$L$150,AG$1,FALSE),0)</f>
        <v>0</v>
      </c>
      <c r="AH186" s="14">
        <f>_xlfn.IFNA(VLOOKUP(tbl_Batsmen!$W186,Raw_data_Batsmen_2021!$A$2:$L$150,AH$1,FALSE),0)</f>
        <v>0</v>
      </c>
      <c r="AI186" s="14">
        <v>2021</v>
      </c>
      <c r="AJ186" s="14">
        <f t="shared" si="4"/>
        <v>184</v>
      </c>
    </row>
    <row r="187" spans="1:36" x14ac:dyDescent="0.25">
      <c r="A187" s="17" t="s">
        <v>117</v>
      </c>
      <c r="B187" s="14">
        <v>0</v>
      </c>
      <c r="C187" s="14">
        <v>0</v>
      </c>
      <c r="D187" s="14">
        <v>0</v>
      </c>
      <c r="E187" s="14">
        <v>0</v>
      </c>
      <c r="F187" s="14">
        <v>0</v>
      </c>
      <c r="G187" s="14">
        <v>0</v>
      </c>
      <c r="H187" s="14">
        <v>0</v>
      </c>
      <c r="I187" s="14">
        <v>0</v>
      </c>
      <c r="J187" s="14">
        <v>0</v>
      </c>
      <c r="K187" s="14">
        <v>0</v>
      </c>
      <c r="L187" s="14">
        <v>0</v>
      </c>
      <c r="M187" s="14">
        <v>2021</v>
      </c>
      <c r="N187" s="14">
        <f>tbl_Batsmen[[#This Row],[Innings]]-tbl_Batsmen[[#This Row],[Outs]]</f>
        <v>0</v>
      </c>
      <c r="O187" s="15">
        <f t="shared" si="5"/>
        <v>184</v>
      </c>
      <c r="W187" s="16" t="s">
        <v>118</v>
      </c>
      <c r="X187" s="14">
        <f>_xlfn.IFNA(VLOOKUP(tbl_Batsmen!$W187,Raw_data_Batsmen_2021!$A$2:$L$150,X$1,FALSE),0)</f>
        <v>0</v>
      </c>
      <c r="Y187" s="14">
        <f>_xlfn.IFNA(VLOOKUP(tbl_Batsmen!$W187,Raw_data_Batsmen_2021!$A$2:$L$150,Y$1,FALSE),0)</f>
        <v>0</v>
      </c>
      <c r="Z187" s="14">
        <f>_xlfn.IFNA(VLOOKUP(tbl_Batsmen!$W187,Raw_data_Batsmen_2021!$A$2:$L$150,Z$1,FALSE),0)</f>
        <v>0</v>
      </c>
      <c r="AA187" s="14">
        <f>_xlfn.IFNA(VLOOKUP(tbl_Batsmen!$W187,Raw_data_Batsmen_2021!$A$2:$L$150,AA$1,FALSE),0)</f>
        <v>0</v>
      </c>
      <c r="AB187" s="14">
        <f>_xlfn.IFNA(VLOOKUP(tbl_Batsmen!$W187,Raw_data_Batsmen_2021!$A$2:$L$150,AB$1,FALSE),0)</f>
        <v>0</v>
      </c>
      <c r="AC187" s="14">
        <f>_xlfn.IFNA(VLOOKUP(tbl_Batsmen!$W187,Raw_data_Batsmen_2021!$A$2:$L$150,AC$1,FALSE),0)</f>
        <v>0</v>
      </c>
      <c r="AD187" s="14">
        <f>_xlfn.IFNA(VLOOKUP(tbl_Batsmen!$W187,Raw_data_Batsmen_2021!$A$2:$L$150,AD$1,FALSE),0)</f>
        <v>0</v>
      </c>
      <c r="AE187" s="14">
        <f>_xlfn.IFNA(VLOOKUP(tbl_Batsmen!$W187,Raw_data_Batsmen_2021!$A$2:$L$150,AE$1,FALSE),0)</f>
        <v>0</v>
      </c>
      <c r="AF187" s="14">
        <f>_xlfn.IFNA(VLOOKUP(tbl_Batsmen!$W187,Raw_data_Batsmen_2021!$A$2:$L$150,AF$1,FALSE),0)</f>
        <v>0</v>
      </c>
      <c r="AG187" s="14">
        <f>_xlfn.IFNA(VLOOKUP(tbl_Batsmen!$W187,Raw_data_Batsmen_2021!$A$2:$L$150,AG$1,FALSE),0)</f>
        <v>0</v>
      </c>
      <c r="AH187" s="14">
        <f>_xlfn.IFNA(VLOOKUP(tbl_Batsmen!$W187,Raw_data_Batsmen_2021!$A$2:$L$150,AH$1,FALSE),0)</f>
        <v>0</v>
      </c>
      <c r="AI187" s="14">
        <v>2021</v>
      </c>
      <c r="AJ187" s="14">
        <f t="shared" si="4"/>
        <v>185</v>
      </c>
    </row>
    <row r="188" spans="1:36" x14ac:dyDescent="0.25">
      <c r="A188" s="17" t="s">
        <v>118</v>
      </c>
      <c r="B188" s="14">
        <v>0</v>
      </c>
      <c r="C188" s="14">
        <v>0</v>
      </c>
      <c r="D188" s="14">
        <v>0</v>
      </c>
      <c r="E188" s="14">
        <v>0</v>
      </c>
      <c r="F188" s="14">
        <v>0</v>
      </c>
      <c r="G188" s="14">
        <v>0</v>
      </c>
      <c r="H188" s="14">
        <v>0</v>
      </c>
      <c r="I188" s="14">
        <v>0</v>
      </c>
      <c r="J188" s="14">
        <v>0</v>
      </c>
      <c r="K188" s="14">
        <v>0</v>
      </c>
      <c r="L188" s="14">
        <v>0</v>
      </c>
      <c r="M188" s="14">
        <v>2021</v>
      </c>
      <c r="N188" s="14">
        <f>tbl_Batsmen[[#This Row],[Innings]]-tbl_Batsmen[[#This Row],[Outs]]</f>
        <v>0</v>
      </c>
      <c r="O188" s="15">
        <f t="shared" si="5"/>
        <v>185</v>
      </c>
      <c r="W188" s="16" t="s">
        <v>120</v>
      </c>
      <c r="X188" s="14">
        <f>_xlfn.IFNA(VLOOKUP(tbl_Batsmen!$W188,Raw_data_Batsmen_2021!$A$2:$L$150,X$1,FALSE),0)</f>
        <v>0</v>
      </c>
      <c r="Y188" s="14">
        <f>_xlfn.IFNA(VLOOKUP(tbl_Batsmen!$W188,Raw_data_Batsmen_2021!$A$2:$L$150,Y$1,FALSE),0)</f>
        <v>0</v>
      </c>
      <c r="Z188" s="14">
        <f>_xlfn.IFNA(VLOOKUP(tbl_Batsmen!$W188,Raw_data_Batsmen_2021!$A$2:$L$150,Z$1,FALSE),0)</f>
        <v>0</v>
      </c>
      <c r="AA188" s="14">
        <f>_xlfn.IFNA(VLOOKUP(tbl_Batsmen!$W188,Raw_data_Batsmen_2021!$A$2:$L$150,AA$1,FALSE),0)</f>
        <v>0</v>
      </c>
      <c r="AB188" s="14">
        <f>_xlfn.IFNA(VLOOKUP(tbl_Batsmen!$W188,Raw_data_Batsmen_2021!$A$2:$L$150,AB$1,FALSE),0)</f>
        <v>0</v>
      </c>
      <c r="AC188" s="14">
        <f>_xlfn.IFNA(VLOOKUP(tbl_Batsmen!$W188,Raw_data_Batsmen_2021!$A$2:$L$150,AC$1,FALSE),0)</f>
        <v>0</v>
      </c>
      <c r="AD188" s="14">
        <f>_xlfn.IFNA(VLOOKUP(tbl_Batsmen!$W188,Raw_data_Batsmen_2021!$A$2:$L$150,AD$1,FALSE),0)</f>
        <v>0</v>
      </c>
      <c r="AE188" s="14">
        <f>_xlfn.IFNA(VLOOKUP(tbl_Batsmen!$W188,Raw_data_Batsmen_2021!$A$2:$L$150,AE$1,FALSE),0)</f>
        <v>0</v>
      </c>
      <c r="AF188" s="14">
        <f>_xlfn.IFNA(VLOOKUP(tbl_Batsmen!$W188,Raw_data_Batsmen_2021!$A$2:$L$150,AF$1,FALSE),0)</f>
        <v>0</v>
      </c>
      <c r="AG188" s="14">
        <f>_xlfn.IFNA(VLOOKUP(tbl_Batsmen!$W188,Raw_data_Batsmen_2021!$A$2:$L$150,AG$1,FALSE),0)</f>
        <v>0</v>
      </c>
      <c r="AH188" s="14">
        <f>_xlfn.IFNA(VLOOKUP(tbl_Batsmen!$W188,Raw_data_Batsmen_2021!$A$2:$L$150,AH$1,FALSE),0)</f>
        <v>0</v>
      </c>
      <c r="AI188" s="14">
        <v>2021</v>
      </c>
      <c r="AJ188" s="14">
        <f t="shared" si="4"/>
        <v>186</v>
      </c>
    </row>
    <row r="189" spans="1:36" x14ac:dyDescent="0.25">
      <c r="A189" s="17" t="s">
        <v>120</v>
      </c>
      <c r="B189" s="14">
        <v>0</v>
      </c>
      <c r="C189" s="14">
        <v>0</v>
      </c>
      <c r="D189" s="14">
        <v>0</v>
      </c>
      <c r="E189" s="14">
        <v>0</v>
      </c>
      <c r="F189" s="14">
        <v>0</v>
      </c>
      <c r="G189" s="14">
        <v>0</v>
      </c>
      <c r="H189" s="14">
        <v>0</v>
      </c>
      <c r="I189" s="14">
        <v>0</v>
      </c>
      <c r="J189" s="14">
        <v>0</v>
      </c>
      <c r="K189" s="14">
        <v>0</v>
      </c>
      <c r="L189" s="14">
        <v>0</v>
      </c>
      <c r="M189" s="14">
        <v>2021</v>
      </c>
      <c r="N189" s="14">
        <f>tbl_Batsmen[[#This Row],[Innings]]-tbl_Batsmen[[#This Row],[Outs]]</f>
        <v>0</v>
      </c>
      <c r="O189" s="15">
        <f t="shared" si="5"/>
        <v>186</v>
      </c>
      <c r="W189" s="16" t="s">
        <v>121</v>
      </c>
      <c r="X189" s="14">
        <f>_xlfn.IFNA(VLOOKUP(tbl_Batsmen!$W189,Raw_data_Batsmen_2021!$A$2:$L$150,X$1,FALSE),0)</f>
        <v>0</v>
      </c>
      <c r="Y189" s="14">
        <f>_xlfn.IFNA(VLOOKUP(tbl_Batsmen!$W189,Raw_data_Batsmen_2021!$A$2:$L$150,Y$1,FALSE),0)</f>
        <v>0</v>
      </c>
      <c r="Z189" s="14">
        <f>_xlfn.IFNA(VLOOKUP(tbl_Batsmen!$W189,Raw_data_Batsmen_2021!$A$2:$L$150,Z$1,FALSE),0)</f>
        <v>0</v>
      </c>
      <c r="AA189" s="14">
        <f>_xlfn.IFNA(VLOOKUP(tbl_Batsmen!$W189,Raw_data_Batsmen_2021!$A$2:$L$150,AA$1,FALSE),0)</f>
        <v>0</v>
      </c>
      <c r="AB189" s="14">
        <f>_xlfn.IFNA(VLOOKUP(tbl_Batsmen!$W189,Raw_data_Batsmen_2021!$A$2:$L$150,AB$1,FALSE),0)</f>
        <v>0</v>
      </c>
      <c r="AC189" s="14">
        <f>_xlfn.IFNA(VLOOKUP(tbl_Batsmen!$W189,Raw_data_Batsmen_2021!$A$2:$L$150,AC$1,FALSE),0)</f>
        <v>0</v>
      </c>
      <c r="AD189" s="14">
        <f>_xlfn.IFNA(VLOOKUP(tbl_Batsmen!$W189,Raw_data_Batsmen_2021!$A$2:$L$150,AD$1,FALSE),0)</f>
        <v>0</v>
      </c>
      <c r="AE189" s="14">
        <f>_xlfn.IFNA(VLOOKUP(tbl_Batsmen!$W189,Raw_data_Batsmen_2021!$A$2:$L$150,AE$1,FALSE),0)</f>
        <v>0</v>
      </c>
      <c r="AF189" s="14">
        <f>_xlfn.IFNA(VLOOKUP(tbl_Batsmen!$W189,Raw_data_Batsmen_2021!$A$2:$L$150,AF$1,FALSE),0)</f>
        <v>0</v>
      </c>
      <c r="AG189" s="14">
        <f>_xlfn.IFNA(VLOOKUP(tbl_Batsmen!$W189,Raw_data_Batsmen_2021!$A$2:$L$150,AG$1,FALSE),0)</f>
        <v>0</v>
      </c>
      <c r="AH189" s="14">
        <f>_xlfn.IFNA(VLOOKUP(tbl_Batsmen!$W189,Raw_data_Batsmen_2021!$A$2:$L$150,AH$1,FALSE),0)</f>
        <v>0</v>
      </c>
      <c r="AI189" s="14">
        <v>2021</v>
      </c>
      <c r="AJ189" s="14">
        <f t="shared" si="4"/>
        <v>187</v>
      </c>
    </row>
    <row r="190" spans="1:36" x14ac:dyDescent="0.25">
      <c r="A190" s="17" t="s">
        <v>121</v>
      </c>
      <c r="B190" s="14">
        <v>0</v>
      </c>
      <c r="C190" s="14">
        <v>0</v>
      </c>
      <c r="D190" s="14">
        <v>0</v>
      </c>
      <c r="E190" s="14">
        <v>0</v>
      </c>
      <c r="F190" s="14">
        <v>0</v>
      </c>
      <c r="G190" s="14">
        <v>0</v>
      </c>
      <c r="H190" s="14">
        <v>0</v>
      </c>
      <c r="I190" s="14">
        <v>0</v>
      </c>
      <c r="J190" s="14">
        <v>0</v>
      </c>
      <c r="K190" s="14">
        <v>0</v>
      </c>
      <c r="L190" s="14">
        <v>0</v>
      </c>
      <c r="M190" s="14">
        <v>2021</v>
      </c>
      <c r="N190" s="14">
        <f>tbl_Batsmen[[#This Row],[Innings]]-tbl_Batsmen[[#This Row],[Outs]]</f>
        <v>0</v>
      </c>
      <c r="O190" s="15">
        <f t="shared" si="5"/>
        <v>187</v>
      </c>
      <c r="W190" s="16" t="s">
        <v>122</v>
      </c>
      <c r="X190" s="14">
        <f>_xlfn.IFNA(VLOOKUP(tbl_Batsmen!$W190,Raw_data_Batsmen_2021!$A$2:$L$150,X$1,FALSE),0)</f>
        <v>0</v>
      </c>
      <c r="Y190" s="14">
        <f>_xlfn.IFNA(VLOOKUP(tbl_Batsmen!$W190,Raw_data_Batsmen_2021!$A$2:$L$150,Y$1,FALSE),0)</f>
        <v>0</v>
      </c>
      <c r="Z190" s="14">
        <f>_xlfn.IFNA(VLOOKUP(tbl_Batsmen!$W190,Raw_data_Batsmen_2021!$A$2:$L$150,Z$1,FALSE),0)</f>
        <v>0</v>
      </c>
      <c r="AA190" s="14">
        <f>_xlfn.IFNA(VLOOKUP(tbl_Batsmen!$W190,Raw_data_Batsmen_2021!$A$2:$L$150,AA$1,FALSE),0)</f>
        <v>0</v>
      </c>
      <c r="AB190" s="14">
        <f>_xlfn.IFNA(VLOOKUP(tbl_Batsmen!$W190,Raw_data_Batsmen_2021!$A$2:$L$150,AB$1,FALSE),0)</f>
        <v>0</v>
      </c>
      <c r="AC190" s="14">
        <f>_xlfn.IFNA(VLOOKUP(tbl_Batsmen!$W190,Raw_data_Batsmen_2021!$A$2:$L$150,AC$1,FALSE),0)</f>
        <v>0</v>
      </c>
      <c r="AD190" s="14">
        <f>_xlfn.IFNA(VLOOKUP(tbl_Batsmen!$W190,Raw_data_Batsmen_2021!$A$2:$L$150,AD$1,FALSE),0)</f>
        <v>0</v>
      </c>
      <c r="AE190" s="14">
        <f>_xlfn.IFNA(VLOOKUP(tbl_Batsmen!$W190,Raw_data_Batsmen_2021!$A$2:$L$150,AE$1,FALSE),0)</f>
        <v>0</v>
      </c>
      <c r="AF190" s="14">
        <f>_xlfn.IFNA(VLOOKUP(tbl_Batsmen!$W190,Raw_data_Batsmen_2021!$A$2:$L$150,AF$1,FALSE),0)</f>
        <v>0</v>
      </c>
      <c r="AG190" s="14">
        <f>_xlfn.IFNA(VLOOKUP(tbl_Batsmen!$W190,Raw_data_Batsmen_2021!$A$2:$L$150,AG$1,FALSE),0)</f>
        <v>0</v>
      </c>
      <c r="AH190" s="14">
        <f>_xlfn.IFNA(VLOOKUP(tbl_Batsmen!$W190,Raw_data_Batsmen_2021!$A$2:$L$150,AH$1,FALSE),0)</f>
        <v>0</v>
      </c>
      <c r="AI190" s="14">
        <v>2021</v>
      </c>
      <c r="AJ190" s="14">
        <f t="shared" si="4"/>
        <v>188</v>
      </c>
    </row>
    <row r="191" spans="1:36" x14ac:dyDescent="0.25">
      <c r="A191" s="17" t="s">
        <v>122</v>
      </c>
      <c r="B191" s="14">
        <v>0</v>
      </c>
      <c r="C191" s="14">
        <v>0</v>
      </c>
      <c r="D191" s="14">
        <v>0</v>
      </c>
      <c r="E191" s="14">
        <v>0</v>
      </c>
      <c r="F191" s="14">
        <v>0</v>
      </c>
      <c r="G191" s="14">
        <v>0</v>
      </c>
      <c r="H191" s="14">
        <v>0</v>
      </c>
      <c r="I191" s="14">
        <v>0</v>
      </c>
      <c r="J191" s="14">
        <v>0</v>
      </c>
      <c r="K191" s="14">
        <v>0</v>
      </c>
      <c r="L191" s="14">
        <v>0</v>
      </c>
      <c r="M191" s="14">
        <v>2021</v>
      </c>
      <c r="N191" s="14">
        <f>tbl_Batsmen[[#This Row],[Innings]]-tbl_Batsmen[[#This Row],[Outs]]</f>
        <v>0</v>
      </c>
      <c r="O191" s="15">
        <f t="shared" si="5"/>
        <v>188</v>
      </c>
      <c r="W191" s="16" t="s">
        <v>129</v>
      </c>
      <c r="X191" s="14">
        <f>_xlfn.IFNA(VLOOKUP(tbl_Batsmen!$W191,Raw_data_Batsmen_2021!$A$2:$L$150,X$1,FALSE),0)</f>
        <v>0</v>
      </c>
      <c r="Y191" s="14">
        <f>_xlfn.IFNA(VLOOKUP(tbl_Batsmen!$W191,Raw_data_Batsmen_2021!$A$2:$L$150,Y$1,FALSE),0)</f>
        <v>0</v>
      </c>
      <c r="Z191" s="14">
        <f>_xlfn.IFNA(VLOOKUP(tbl_Batsmen!$W191,Raw_data_Batsmen_2021!$A$2:$L$150,Z$1,FALSE),0)</f>
        <v>0</v>
      </c>
      <c r="AA191" s="14">
        <f>_xlfn.IFNA(VLOOKUP(tbl_Batsmen!$W191,Raw_data_Batsmen_2021!$A$2:$L$150,AA$1,FALSE),0)</f>
        <v>0</v>
      </c>
      <c r="AB191" s="14">
        <f>_xlfn.IFNA(VLOOKUP(tbl_Batsmen!$W191,Raw_data_Batsmen_2021!$A$2:$L$150,AB$1,FALSE),0)</f>
        <v>0</v>
      </c>
      <c r="AC191" s="14">
        <f>_xlfn.IFNA(VLOOKUP(tbl_Batsmen!$W191,Raw_data_Batsmen_2021!$A$2:$L$150,AC$1,FALSE),0)</f>
        <v>0</v>
      </c>
      <c r="AD191" s="14">
        <f>_xlfn.IFNA(VLOOKUP(tbl_Batsmen!$W191,Raw_data_Batsmen_2021!$A$2:$L$150,AD$1,FALSE),0)</f>
        <v>0</v>
      </c>
      <c r="AE191" s="14">
        <f>_xlfn.IFNA(VLOOKUP(tbl_Batsmen!$W191,Raw_data_Batsmen_2021!$A$2:$L$150,AE$1,FALSE),0)</f>
        <v>0</v>
      </c>
      <c r="AF191" s="14">
        <f>_xlfn.IFNA(VLOOKUP(tbl_Batsmen!$W191,Raw_data_Batsmen_2021!$A$2:$L$150,AF$1,FALSE),0)</f>
        <v>0</v>
      </c>
      <c r="AG191" s="14">
        <f>_xlfn.IFNA(VLOOKUP(tbl_Batsmen!$W191,Raw_data_Batsmen_2021!$A$2:$L$150,AG$1,FALSE),0)</f>
        <v>0</v>
      </c>
      <c r="AH191" s="14">
        <f>_xlfn.IFNA(VLOOKUP(tbl_Batsmen!$W191,Raw_data_Batsmen_2021!$A$2:$L$150,AH$1,FALSE),0)</f>
        <v>0</v>
      </c>
      <c r="AI191" s="14">
        <v>2021</v>
      </c>
      <c r="AJ191" s="14">
        <f t="shared" si="4"/>
        <v>189</v>
      </c>
    </row>
    <row r="192" spans="1:36" x14ac:dyDescent="0.25">
      <c r="A192" s="17" t="s">
        <v>129</v>
      </c>
      <c r="B192" s="14">
        <v>0</v>
      </c>
      <c r="C192" s="14">
        <v>0</v>
      </c>
      <c r="D192" s="14">
        <v>0</v>
      </c>
      <c r="E192" s="14">
        <v>0</v>
      </c>
      <c r="F192" s="14">
        <v>0</v>
      </c>
      <c r="G192" s="14">
        <v>0</v>
      </c>
      <c r="H192" s="14">
        <v>0</v>
      </c>
      <c r="I192" s="14">
        <v>0</v>
      </c>
      <c r="J192" s="14">
        <v>0</v>
      </c>
      <c r="K192" s="14">
        <v>0</v>
      </c>
      <c r="L192" s="14">
        <v>0</v>
      </c>
      <c r="M192" s="14">
        <v>2021</v>
      </c>
      <c r="N192" s="14">
        <f>tbl_Batsmen[[#This Row],[Innings]]-tbl_Batsmen[[#This Row],[Outs]]</f>
        <v>0</v>
      </c>
      <c r="O192" s="15">
        <f t="shared" si="5"/>
        <v>189</v>
      </c>
      <c r="W192" s="16" t="s">
        <v>133</v>
      </c>
      <c r="X192" s="14">
        <f>_xlfn.IFNA(VLOOKUP(tbl_Batsmen!$W192,Raw_data_Batsmen_2021!$A$2:$L$150,X$1,FALSE),0)</f>
        <v>0</v>
      </c>
      <c r="Y192" s="14">
        <f>_xlfn.IFNA(VLOOKUP(tbl_Batsmen!$W192,Raw_data_Batsmen_2021!$A$2:$L$150,Y$1,FALSE),0)</f>
        <v>0</v>
      </c>
      <c r="Z192" s="14">
        <f>_xlfn.IFNA(VLOOKUP(tbl_Batsmen!$W192,Raw_data_Batsmen_2021!$A$2:$L$150,Z$1,FALSE),0)</f>
        <v>0</v>
      </c>
      <c r="AA192" s="14">
        <f>_xlfn.IFNA(VLOOKUP(tbl_Batsmen!$W192,Raw_data_Batsmen_2021!$A$2:$L$150,AA$1,FALSE),0)</f>
        <v>0</v>
      </c>
      <c r="AB192" s="14">
        <f>_xlfn.IFNA(VLOOKUP(tbl_Batsmen!$W192,Raw_data_Batsmen_2021!$A$2:$L$150,AB$1,FALSE),0)</f>
        <v>0</v>
      </c>
      <c r="AC192" s="14">
        <f>_xlfn.IFNA(VLOOKUP(tbl_Batsmen!$W192,Raw_data_Batsmen_2021!$A$2:$L$150,AC$1,FALSE),0)</f>
        <v>0</v>
      </c>
      <c r="AD192" s="14">
        <f>_xlfn.IFNA(VLOOKUP(tbl_Batsmen!$W192,Raw_data_Batsmen_2021!$A$2:$L$150,AD$1,FALSE),0)</f>
        <v>0</v>
      </c>
      <c r="AE192" s="14">
        <f>_xlfn.IFNA(VLOOKUP(tbl_Batsmen!$W192,Raw_data_Batsmen_2021!$A$2:$L$150,AE$1,FALSE),0)</f>
        <v>0</v>
      </c>
      <c r="AF192" s="14">
        <f>_xlfn.IFNA(VLOOKUP(tbl_Batsmen!$W192,Raw_data_Batsmen_2021!$A$2:$L$150,AF$1,FALSE),0)</f>
        <v>0</v>
      </c>
      <c r="AG192" s="14">
        <f>_xlfn.IFNA(VLOOKUP(tbl_Batsmen!$W192,Raw_data_Batsmen_2021!$A$2:$L$150,AG$1,FALSE),0)</f>
        <v>0</v>
      </c>
      <c r="AH192" s="14">
        <f>_xlfn.IFNA(VLOOKUP(tbl_Batsmen!$W192,Raw_data_Batsmen_2021!$A$2:$L$150,AH$1,FALSE),0)</f>
        <v>0</v>
      </c>
      <c r="AI192" s="14">
        <v>2021</v>
      </c>
      <c r="AJ192" s="14">
        <f t="shared" si="4"/>
        <v>190</v>
      </c>
    </row>
    <row r="193" spans="1:36" x14ac:dyDescent="0.25">
      <c r="A193" s="17" t="s">
        <v>133</v>
      </c>
      <c r="B193" s="14">
        <v>0</v>
      </c>
      <c r="C193" s="14">
        <v>0</v>
      </c>
      <c r="D193" s="14">
        <v>0</v>
      </c>
      <c r="E193" s="14">
        <v>0</v>
      </c>
      <c r="F193" s="14">
        <v>0</v>
      </c>
      <c r="G193" s="14">
        <v>0</v>
      </c>
      <c r="H193" s="14">
        <v>0</v>
      </c>
      <c r="I193" s="14">
        <v>0</v>
      </c>
      <c r="J193" s="14">
        <v>0</v>
      </c>
      <c r="K193" s="14">
        <v>0</v>
      </c>
      <c r="L193" s="14">
        <v>0</v>
      </c>
      <c r="M193" s="14">
        <v>2021</v>
      </c>
      <c r="N193" s="14">
        <f>tbl_Batsmen[[#This Row],[Innings]]-tbl_Batsmen[[#This Row],[Outs]]</f>
        <v>0</v>
      </c>
      <c r="O193" s="15">
        <f t="shared" si="5"/>
        <v>190</v>
      </c>
      <c r="W193" s="16" t="s">
        <v>135</v>
      </c>
      <c r="X193" s="14">
        <f>_xlfn.IFNA(VLOOKUP(tbl_Batsmen!$W193,Raw_data_Batsmen_2021!$A$2:$L$150,X$1,FALSE),0)</f>
        <v>0</v>
      </c>
      <c r="Y193" s="14">
        <f>_xlfn.IFNA(VLOOKUP(tbl_Batsmen!$W193,Raw_data_Batsmen_2021!$A$2:$L$150,Y$1,FALSE),0)</f>
        <v>0</v>
      </c>
      <c r="Z193" s="14">
        <f>_xlfn.IFNA(VLOOKUP(tbl_Batsmen!$W193,Raw_data_Batsmen_2021!$A$2:$L$150,Z$1,FALSE),0)</f>
        <v>0</v>
      </c>
      <c r="AA193" s="14">
        <f>_xlfn.IFNA(VLOOKUP(tbl_Batsmen!$W193,Raw_data_Batsmen_2021!$A$2:$L$150,AA$1,FALSE),0)</f>
        <v>0</v>
      </c>
      <c r="AB193" s="14">
        <f>_xlfn.IFNA(VLOOKUP(tbl_Batsmen!$W193,Raw_data_Batsmen_2021!$A$2:$L$150,AB$1,FALSE),0)</f>
        <v>0</v>
      </c>
      <c r="AC193" s="14">
        <f>_xlfn.IFNA(VLOOKUP(tbl_Batsmen!$W193,Raw_data_Batsmen_2021!$A$2:$L$150,AC$1,FALSE),0)</f>
        <v>0</v>
      </c>
      <c r="AD193" s="14">
        <f>_xlfn.IFNA(VLOOKUP(tbl_Batsmen!$W193,Raw_data_Batsmen_2021!$A$2:$L$150,AD$1,FALSE),0)</f>
        <v>0</v>
      </c>
      <c r="AE193" s="14">
        <f>_xlfn.IFNA(VLOOKUP(tbl_Batsmen!$W193,Raw_data_Batsmen_2021!$A$2:$L$150,AE$1,FALSE),0)</f>
        <v>0</v>
      </c>
      <c r="AF193" s="14">
        <f>_xlfn.IFNA(VLOOKUP(tbl_Batsmen!$W193,Raw_data_Batsmen_2021!$A$2:$L$150,AF$1,FALSE),0)</f>
        <v>0</v>
      </c>
      <c r="AG193" s="14">
        <f>_xlfn.IFNA(VLOOKUP(tbl_Batsmen!$W193,Raw_data_Batsmen_2021!$A$2:$L$150,AG$1,FALSE),0)</f>
        <v>0</v>
      </c>
      <c r="AH193" s="14">
        <f>_xlfn.IFNA(VLOOKUP(tbl_Batsmen!$W193,Raw_data_Batsmen_2021!$A$2:$L$150,AH$1,FALSE),0)</f>
        <v>0</v>
      </c>
      <c r="AI193" s="14">
        <v>2021</v>
      </c>
      <c r="AJ193" s="14">
        <f t="shared" si="4"/>
        <v>191</v>
      </c>
    </row>
    <row r="194" spans="1:36" x14ac:dyDescent="0.25">
      <c r="A194" s="17" t="s">
        <v>135</v>
      </c>
      <c r="B194" s="14">
        <v>0</v>
      </c>
      <c r="C194" s="14">
        <v>0</v>
      </c>
      <c r="D194" s="14">
        <v>0</v>
      </c>
      <c r="E194" s="14">
        <v>0</v>
      </c>
      <c r="F194" s="14">
        <v>0</v>
      </c>
      <c r="G194" s="14">
        <v>0</v>
      </c>
      <c r="H194" s="14">
        <v>0</v>
      </c>
      <c r="I194" s="14">
        <v>0</v>
      </c>
      <c r="J194" s="14">
        <v>0</v>
      </c>
      <c r="K194" s="14">
        <v>0</v>
      </c>
      <c r="L194" s="14">
        <v>0</v>
      </c>
      <c r="M194" s="14">
        <v>2021</v>
      </c>
      <c r="N194" s="14">
        <f>tbl_Batsmen[[#This Row],[Innings]]-tbl_Batsmen[[#This Row],[Outs]]</f>
        <v>0</v>
      </c>
      <c r="O194" s="15">
        <f t="shared" si="5"/>
        <v>191</v>
      </c>
      <c r="W194" s="16" t="s">
        <v>139</v>
      </c>
      <c r="X194" s="14">
        <f>_xlfn.IFNA(VLOOKUP(tbl_Batsmen!$W194,Raw_data_Batsmen_2021!$A$2:$L$150,X$1,FALSE),0)</f>
        <v>0</v>
      </c>
      <c r="Y194" s="14">
        <f>_xlfn.IFNA(VLOOKUP(tbl_Batsmen!$W194,Raw_data_Batsmen_2021!$A$2:$L$150,Y$1,FALSE),0)</f>
        <v>0</v>
      </c>
      <c r="Z194" s="14">
        <f>_xlfn.IFNA(VLOOKUP(tbl_Batsmen!$W194,Raw_data_Batsmen_2021!$A$2:$L$150,Z$1,FALSE),0)</f>
        <v>0</v>
      </c>
      <c r="AA194" s="14">
        <f>_xlfn.IFNA(VLOOKUP(tbl_Batsmen!$W194,Raw_data_Batsmen_2021!$A$2:$L$150,AA$1,FALSE),0)</f>
        <v>0</v>
      </c>
      <c r="AB194" s="14">
        <f>_xlfn.IFNA(VLOOKUP(tbl_Batsmen!$W194,Raw_data_Batsmen_2021!$A$2:$L$150,AB$1,FALSE),0)</f>
        <v>0</v>
      </c>
      <c r="AC194" s="14">
        <f>_xlfn.IFNA(VLOOKUP(tbl_Batsmen!$W194,Raw_data_Batsmen_2021!$A$2:$L$150,AC$1,FALSE),0)</f>
        <v>0</v>
      </c>
      <c r="AD194" s="14">
        <f>_xlfn.IFNA(VLOOKUP(tbl_Batsmen!$W194,Raw_data_Batsmen_2021!$A$2:$L$150,AD$1,FALSE),0)</f>
        <v>0</v>
      </c>
      <c r="AE194" s="14">
        <f>_xlfn.IFNA(VLOOKUP(tbl_Batsmen!$W194,Raw_data_Batsmen_2021!$A$2:$L$150,AE$1,FALSE),0)</f>
        <v>0</v>
      </c>
      <c r="AF194" s="14">
        <f>_xlfn.IFNA(VLOOKUP(tbl_Batsmen!$W194,Raw_data_Batsmen_2021!$A$2:$L$150,AF$1,FALSE),0)</f>
        <v>0</v>
      </c>
      <c r="AG194" s="14">
        <f>_xlfn.IFNA(VLOOKUP(tbl_Batsmen!$W194,Raw_data_Batsmen_2021!$A$2:$L$150,AG$1,FALSE),0)</f>
        <v>0</v>
      </c>
      <c r="AH194" s="14">
        <f>_xlfn.IFNA(VLOOKUP(tbl_Batsmen!$W194,Raw_data_Batsmen_2021!$A$2:$L$150,AH$1,FALSE),0)</f>
        <v>0</v>
      </c>
      <c r="AI194" s="14">
        <v>2021</v>
      </c>
      <c r="AJ194" s="14">
        <f t="shared" si="4"/>
        <v>192</v>
      </c>
    </row>
    <row r="195" spans="1:36" x14ac:dyDescent="0.25">
      <c r="A195" s="17" t="s">
        <v>139</v>
      </c>
      <c r="B195" s="14">
        <v>0</v>
      </c>
      <c r="C195" s="14">
        <v>0</v>
      </c>
      <c r="D195" s="14">
        <v>0</v>
      </c>
      <c r="E195" s="14">
        <v>0</v>
      </c>
      <c r="F195" s="14">
        <v>0</v>
      </c>
      <c r="G195" s="14">
        <v>0</v>
      </c>
      <c r="H195" s="14">
        <v>0</v>
      </c>
      <c r="I195" s="14">
        <v>0</v>
      </c>
      <c r="J195" s="14">
        <v>0</v>
      </c>
      <c r="K195" s="14">
        <v>0</v>
      </c>
      <c r="L195" s="14">
        <v>0</v>
      </c>
      <c r="M195" s="14">
        <v>2021</v>
      </c>
      <c r="N195" s="14">
        <f>tbl_Batsmen[[#This Row],[Innings]]-tbl_Batsmen[[#This Row],[Outs]]</f>
        <v>0</v>
      </c>
      <c r="O195" s="15">
        <f t="shared" si="5"/>
        <v>192</v>
      </c>
      <c r="W195" s="16" t="s">
        <v>146</v>
      </c>
      <c r="X195" s="14">
        <f>_xlfn.IFNA(VLOOKUP(tbl_Batsmen!$W195,Raw_data_Batsmen_2021!$A$2:$L$150,X$1,FALSE),0)</f>
        <v>0</v>
      </c>
      <c r="Y195" s="14">
        <f>_xlfn.IFNA(VLOOKUP(tbl_Batsmen!$W195,Raw_data_Batsmen_2021!$A$2:$L$150,Y$1,FALSE),0)</f>
        <v>0</v>
      </c>
      <c r="Z195" s="14">
        <f>_xlfn.IFNA(VLOOKUP(tbl_Batsmen!$W195,Raw_data_Batsmen_2021!$A$2:$L$150,Z$1,FALSE),0)</f>
        <v>0</v>
      </c>
      <c r="AA195" s="14">
        <f>_xlfn.IFNA(VLOOKUP(tbl_Batsmen!$W195,Raw_data_Batsmen_2021!$A$2:$L$150,AA$1,FALSE),0)</f>
        <v>0</v>
      </c>
      <c r="AB195" s="14">
        <f>_xlfn.IFNA(VLOOKUP(tbl_Batsmen!$W195,Raw_data_Batsmen_2021!$A$2:$L$150,AB$1,FALSE),0)</f>
        <v>0</v>
      </c>
      <c r="AC195" s="14">
        <f>_xlfn.IFNA(VLOOKUP(tbl_Batsmen!$W195,Raw_data_Batsmen_2021!$A$2:$L$150,AC$1,FALSE),0)</f>
        <v>0</v>
      </c>
      <c r="AD195" s="14">
        <f>_xlfn.IFNA(VLOOKUP(tbl_Batsmen!$W195,Raw_data_Batsmen_2021!$A$2:$L$150,AD$1,FALSE),0)</f>
        <v>0</v>
      </c>
      <c r="AE195" s="14">
        <f>_xlfn.IFNA(VLOOKUP(tbl_Batsmen!$W195,Raw_data_Batsmen_2021!$A$2:$L$150,AE$1,FALSE),0)</f>
        <v>0</v>
      </c>
      <c r="AF195" s="14">
        <f>_xlfn.IFNA(VLOOKUP(tbl_Batsmen!$W195,Raw_data_Batsmen_2021!$A$2:$L$150,AF$1,FALSE),0)</f>
        <v>0</v>
      </c>
      <c r="AG195" s="14">
        <f>_xlfn.IFNA(VLOOKUP(tbl_Batsmen!$W195,Raw_data_Batsmen_2021!$A$2:$L$150,AG$1,FALSE),0)</f>
        <v>0</v>
      </c>
      <c r="AH195" s="14">
        <f>_xlfn.IFNA(VLOOKUP(tbl_Batsmen!$W195,Raw_data_Batsmen_2021!$A$2:$L$150,AH$1,FALSE),0)</f>
        <v>0</v>
      </c>
      <c r="AI195" s="14">
        <v>2021</v>
      </c>
      <c r="AJ195" s="14">
        <f t="shared" si="4"/>
        <v>193</v>
      </c>
    </row>
    <row r="196" spans="1:36" x14ac:dyDescent="0.25">
      <c r="A196" s="17" t="s">
        <v>146</v>
      </c>
      <c r="B196" s="14">
        <v>0</v>
      </c>
      <c r="C196" s="14">
        <v>0</v>
      </c>
      <c r="D196" s="14">
        <v>0</v>
      </c>
      <c r="E196" s="14">
        <v>0</v>
      </c>
      <c r="F196" s="14">
        <v>0</v>
      </c>
      <c r="G196" s="14">
        <v>0</v>
      </c>
      <c r="H196" s="14">
        <v>0</v>
      </c>
      <c r="I196" s="14">
        <v>0</v>
      </c>
      <c r="J196" s="14">
        <v>0</v>
      </c>
      <c r="K196" s="14">
        <v>0</v>
      </c>
      <c r="L196" s="14">
        <v>0</v>
      </c>
      <c r="M196" s="14">
        <v>2021</v>
      </c>
      <c r="N196" s="14">
        <f>tbl_Batsmen[[#This Row],[Innings]]-tbl_Batsmen[[#This Row],[Outs]]</f>
        <v>0</v>
      </c>
      <c r="O196" s="15">
        <f t="shared" si="5"/>
        <v>193</v>
      </c>
      <c r="W196" s="16" t="s">
        <v>154</v>
      </c>
      <c r="X196" s="14">
        <f>_xlfn.IFNA(VLOOKUP(tbl_Batsmen!$W196,Raw_data_Batsmen_2021!$A$2:$L$150,X$1,FALSE),0)</f>
        <v>0</v>
      </c>
      <c r="Y196" s="14">
        <f>_xlfn.IFNA(VLOOKUP(tbl_Batsmen!$W196,Raw_data_Batsmen_2021!$A$2:$L$150,Y$1,FALSE),0)</f>
        <v>0</v>
      </c>
      <c r="Z196" s="14">
        <f>_xlfn.IFNA(VLOOKUP(tbl_Batsmen!$W196,Raw_data_Batsmen_2021!$A$2:$L$150,Z$1,FALSE),0)</f>
        <v>0</v>
      </c>
      <c r="AA196" s="14">
        <f>_xlfn.IFNA(VLOOKUP(tbl_Batsmen!$W196,Raw_data_Batsmen_2021!$A$2:$L$150,AA$1,FALSE),0)</f>
        <v>0</v>
      </c>
      <c r="AB196" s="14">
        <f>_xlfn.IFNA(VLOOKUP(tbl_Batsmen!$W196,Raw_data_Batsmen_2021!$A$2:$L$150,AB$1,FALSE),0)</f>
        <v>0</v>
      </c>
      <c r="AC196" s="14">
        <f>_xlfn.IFNA(VLOOKUP(tbl_Batsmen!$W196,Raw_data_Batsmen_2021!$A$2:$L$150,AC$1,FALSE),0)</f>
        <v>0</v>
      </c>
      <c r="AD196" s="14">
        <f>_xlfn.IFNA(VLOOKUP(tbl_Batsmen!$W196,Raw_data_Batsmen_2021!$A$2:$L$150,AD$1,FALSE),0)</f>
        <v>0</v>
      </c>
      <c r="AE196" s="14">
        <f>_xlfn.IFNA(VLOOKUP(tbl_Batsmen!$W196,Raw_data_Batsmen_2021!$A$2:$L$150,AE$1,FALSE),0)</f>
        <v>0</v>
      </c>
      <c r="AF196" s="14">
        <f>_xlfn.IFNA(VLOOKUP(tbl_Batsmen!$W196,Raw_data_Batsmen_2021!$A$2:$L$150,AF$1,FALSE),0)</f>
        <v>0</v>
      </c>
      <c r="AG196" s="14">
        <f>_xlfn.IFNA(VLOOKUP(tbl_Batsmen!$W196,Raw_data_Batsmen_2021!$A$2:$L$150,AG$1,FALSE),0)</f>
        <v>0</v>
      </c>
      <c r="AH196" s="14">
        <f>_xlfn.IFNA(VLOOKUP(tbl_Batsmen!$W196,Raw_data_Batsmen_2021!$A$2:$L$150,AH$1,FALSE),0)</f>
        <v>0</v>
      </c>
      <c r="AI196" s="14">
        <v>2021</v>
      </c>
      <c r="AJ196" s="14">
        <f t="shared" si="4"/>
        <v>194</v>
      </c>
    </row>
    <row r="197" spans="1:36" x14ac:dyDescent="0.25">
      <c r="A197" s="17" t="s">
        <v>154</v>
      </c>
      <c r="B197" s="14">
        <v>0</v>
      </c>
      <c r="C197" s="14">
        <v>0</v>
      </c>
      <c r="D197" s="14">
        <v>0</v>
      </c>
      <c r="E197" s="14">
        <v>0</v>
      </c>
      <c r="F197" s="14">
        <v>0</v>
      </c>
      <c r="G197" s="14">
        <v>0</v>
      </c>
      <c r="H197" s="14">
        <v>0</v>
      </c>
      <c r="I197" s="14">
        <v>0</v>
      </c>
      <c r="J197" s="14">
        <v>0</v>
      </c>
      <c r="K197" s="14">
        <v>0</v>
      </c>
      <c r="L197" s="14">
        <v>0</v>
      </c>
      <c r="M197" s="14">
        <v>2021</v>
      </c>
      <c r="N197" s="14">
        <f>tbl_Batsmen[[#This Row],[Innings]]-tbl_Batsmen[[#This Row],[Outs]]</f>
        <v>0</v>
      </c>
      <c r="O197" s="15">
        <f t="shared" si="5"/>
        <v>194</v>
      </c>
      <c r="W197" s="16" t="s">
        <v>157</v>
      </c>
      <c r="X197" s="14">
        <f>_xlfn.IFNA(VLOOKUP(tbl_Batsmen!$W197,Raw_data_Batsmen_2021!$A$2:$L$150,X$1,FALSE),0)</f>
        <v>0</v>
      </c>
      <c r="Y197" s="14">
        <f>_xlfn.IFNA(VLOOKUP(tbl_Batsmen!$W197,Raw_data_Batsmen_2021!$A$2:$L$150,Y$1,FALSE),0)</f>
        <v>0</v>
      </c>
      <c r="Z197" s="14">
        <f>_xlfn.IFNA(VLOOKUP(tbl_Batsmen!$W197,Raw_data_Batsmen_2021!$A$2:$L$150,Z$1,FALSE),0)</f>
        <v>0</v>
      </c>
      <c r="AA197" s="14">
        <f>_xlfn.IFNA(VLOOKUP(tbl_Batsmen!$W197,Raw_data_Batsmen_2021!$A$2:$L$150,AA$1,FALSE),0)</f>
        <v>0</v>
      </c>
      <c r="AB197" s="14">
        <f>_xlfn.IFNA(VLOOKUP(tbl_Batsmen!$W197,Raw_data_Batsmen_2021!$A$2:$L$150,AB$1,FALSE),0)</f>
        <v>0</v>
      </c>
      <c r="AC197" s="14">
        <f>_xlfn.IFNA(VLOOKUP(tbl_Batsmen!$W197,Raw_data_Batsmen_2021!$A$2:$L$150,AC$1,FALSE),0)</f>
        <v>0</v>
      </c>
      <c r="AD197" s="14">
        <f>_xlfn.IFNA(VLOOKUP(tbl_Batsmen!$W197,Raw_data_Batsmen_2021!$A$2:$L$150,AD$1,FALSE),0)</f>
        <v>0</v>
      </c>
      <c r="AE197" s="14">
        <f>_xlfn.IFNA(VLOOKUP(tbl_Batsmen!$W197,Raw_data_Batsmen_2021!$A$2:$L$150,AE$1,FALSE),0)</f>
        <v>0</v>
      </c>
      <c r="AF197" s="14">
        <f>_xlfn.IFNA(VLOOKUP(tbl_Batsmen!$W197,Raw_data_Batsmen_2021!$A$2:$L$150,AF$1,FALSE),0)</f>
        <v>0</v>
      </c>
      <c r="AG197" s="14">
        <f>_xlfn.IFNA(VLOOKUP(tbl_Batsmen!$W197,Raw_data_Batsmen_2021!$A$2:$L$150,AG$1,FALSE),0)</f>
        <v>0</v>
      </c>
      <c r="AH197" s="14">
        <f>_xlfn.IFNA(VLOOKUP(tbl_Batsmen!$W197,Raw_data_Batsmen_2021!$A$2:$L$150,AH$1,FALSE),0)</f>
        <v>0</v>
      </c>
      <c r="AI197" s="14">
        <v>2021</v>
      </c>
      <c r="AJ197" s="14">
        <f t="shared" ref="AJ197:AJ260" si="6">AJ196+1</f>
        <v>195</v>
      </c>
    </row>
    <row r="198" spans="1:36" x14ac:dyDescent="0.25">
      <c r="A198" s="17" t="s">
        <v>157</v>
      </c>
      <c r="B198" s="14">
        <v>0</v>
      </c>
      <c r="C198" s="14">
        <v>0</v>
      </c>
      <c r="D198" s="14">
        <v>0</v>
      </c>
      <c r="E198" s="14">
        <v>0</v>
      </c>
      <c r="F198" s="14">
        <v>0</v>
      </c>
      <c r="G198" s="14">
        <v>0</v>
      </c>
      <c r="H198" s="14">
        <v>0</v>
      </c>
      <c r="I198" s="14">
        <v>0</v>
      </c>
      <c r="J198" s="14">
        <v>0</v>
      </c>
      <c r="K198" s="14">
        <v>0</v>
      </c>
      <c r="L198" s="14">
        <v>0</v>
      </c>
      <c r="M198" s="14">
        <v>2021</v>
      </c>
      <c r="N198" s="14">
        <f>tbl_Batsmen[[#This Row],[Innings]]-tbl_Batsmen[[#This Row],[Outs]]</f>
        <v>0</v>
      </c>
      <c r="O198" s="15">
        <f t="shared" ref="O198:O261" si="7">1+O197</f>
        <v>195</v>
      </c>
      <c r="W198" s="16" t="s">
        <v>167</v>
      </c>
      <c r="X198" s="14">
        <f>_xlfn.IFNA(VLOOKUP(tbl_Batsmen!$W198,Raw_data_Batsmen_2021!$A$2:$L$150,X$1,FALSE),0)</f>
        <v>0</v>
      </c>
      <c r="Y198" s="14">
        <f>_xlfn.IFNA(VLOOKUP(tbl_Batsmen!$W198,Raw_data_Batsmen_2021!$A$2:$L$150,Y$1,FALSE),0)</f>
        <v>0</v>
      </c>
      <c r="Z198" s="14">
        <f>_xlfn.IFNA(VLOOKUP(tbl_Batsmen!$W198,Raw_data_Batsmen_2021!$A$2:$L$150,Z$1,FALSE),0)</f>
        <v>0</v>
      </c>
      <c r="AA198" s="14">
        <f>_xlfn.IFNA(VLOOKUP(tbl_Batsmen!$W198,Raw_data_Batsmen_2021!$A$2:$L$150,AA$1,FALSE),0)</f>
        <v>0</v>
      </c>
      <c r="AB198" s="14">
        <f>_xlfn.IFNA(VLOOKUP(tbl_Batsmen!$W198,Raw_data_Batsmen_2021!$A$2:$L$150,AB$1,FALSE),0)</f>
        <v>0</v>
      </c>
      <c r="AC198" s="14">
        <f>_xlfn.IFNA(VLOOKUP(tbl_Batsmen!$W198,Raw_data_Batsmen_2021!$A$2:$L$150,AC$1,FALSE),0)</f>
        <v>0</v>
      </c>
      <c r="AD198" s="14">
        <f>_xlfn.IFNA(VLOOKUP(tbl_Batsmen!$W198,Raw_data_Batsmen_2021!$A$2:$L$150,AD$1,FALSE),0)</f>
        <v>0</v>
      </c>
      <c r="AE198" s="14">
        <f>_xlfn.IFNA(VLOOKUP(tbl_Batsmen!$W198,Raw_data_Batsmen_2021!$A$2:$L$150,AE$1,FALSE),0)</f>
        <v>0</v>
      </c>
      <c r="AF198" s="14">
        <f>_xlfn.IFNA(VLOOKUP(tbl_Batsmen!$W198,Raw_data_Batsmen_2021!$A$2:$L$150,AF$1,FALSE),0)</f>
        <v>0</v>
      </c>
      <c r="AG198" s="14">
        <f>_xlfn.IFNA(VLOOKUP(tbl_Batsmen!$W198,Raw_data_Batsmen_2021!$A$2:$L$150,AG$1,FALSE),0)</f>
        <v>0</v>
      </c>
      <c r="AH198" s="14">
        <f>_xlfn.IFNA(VLOOKUP(tbl_Batsmen!$W198,Raw_data_Batsmen_2021!$A$2:$L$150,AH$1,FALSE),0)</f>
        <v>0</v>
      </c>
      <c r="AI198" s="14">
        <v>2021</v>
      </c>
      <c r="AJ198" s="14">
        <f t="shared" si="6"/>
        <v>196</v>
      </c>
    </row>
    <row r="199" spans="1:36" x14ac:dyDescent="0.25">
      <c r="A199" s="17" t="s">
        <v>167</v>
      </c>
      <c r="B199" s="14">
        <v>0</v>
      </c>
      <c r="C199" s="14">
        <v>0</v>
      </c>
      <c r="D199" s="14">
        <v>0</v>
      </c>
      <c r="E199" s="14">
        <v>0</v>
      </c>
      <c r="F199" s="14">
        <v>0</v>
      </c>
      <c r="G199" s="14">
        <v>0</v>
      </c>
      <c r="H199" s="14">
        <v>0</v>
      </c>
      <c r="I199" s="14">
        <v>0</v>
      </c>
      <c r="J199" s="14">
        <v>0</v>
      </c>
      <c r="K199" s="14">
        <v>0</v>
      </c>
      <c r="L199" s="14">
        <v>0</v>
      </c>
      <c r="M199" s="14">
        <v>2021</v>
      </c>
      <c r="N199" s="14">
        <f>tbl_Batsmen[[#This Row],[Innings]]-tbl_Batsmen[[#This Row],[Outs]]</f>
        <v>0</v>
      </c>
      <c r="O199" s="15">
        <f t="shared" si="7"/>
        <v>196</v>
      </c>
      <c r="W199" s="16" t="s">
        <v>178</v>
      </c>
      <c r="X199" s="14">
        <f>_xlfn.IFNA(VLOOKUP(tbl_Batsmen!$W199,Raw_data_Batsmen_2021!$A$2:$L$150,X$1,FALSE),0)</f>
        <v>0</v>
      </c>
      <c r="Y199" s="14">
        <f>_xlfn.IFNA(VLOOKUP(tbl_Batsmen!$W199,Raw_data_Batsmen_2021!$A$2:$L$150,Y$1,FALSE),0)</f>
        <v>0</v>
      </c>
      <c r="Z199" s="14">
        <f>_xlfn.IFNA(VLOOKUP(tbl_Batsmen!$W199,Raw_data_Batsmen_2021!$A$2:$L$150,Z$1,FALSE),0)</f>
        <v>0</v>
      </c>
      <c r="AA199" s="14">
        <f>_xlfn.IFNA(VLOOKUP(tbl_Batsmen!$W199,Raw_data_Batsmen_2021!$A$2:$L$150,AA$1,FALSE),0)</f>
        <v>0</v>
      </c>
      <c r="AB199" s="14">
        <f>_xlfn.IFNA(VLOOKUP(tbl_Batsmen!$W199,Raw_data_Batsmen_2021!$A$2:$L$150,AB$1,FALSE),0)</f>
        <v>0</v>
      </c>
      <c r="AC199" s="14">
        <f>_xlfn.IFNA(VLOOKUP(tbl_Batsmen!$W199,Raw_data_Batsmen_2021!$A$2:$L$150,AC$1,FALSE),0)</f>
        <v>0</v>
      </c>
      <c r="AD199" s="14">
        <f>_xlfn.IFNA(VLOOKUP(tbl_Batsmen!$W199,Raw_data_Batsmen_2021!$A$2:$L$150,AD$1,FALSE),0)</f>
        <v>0</v>
      </c>
      <c r="AE199" s="14">
        <f>_xlfn.IFNA(VLOOKUP(tbl_Batsmen!$W199,Raw_data_Batsmen_2021!$A$2:$L$150,AE$1,FALSE),0)</f>
        <v>0</v>
      </c>
      <c r="AF199" s="14">
        <f>_xlfn.IFNA(VLOOKUP(tbl_Batsmen!$W199,Raw_data_Batsmen_2021!$A$2:$L$150,AF$1,FALSE),0)</f>
        <v>0</v>
      </c>
      <c r="AG199" s="14">
        <f>_xlfn.IFNA(VLOOKUP(tbl_Batsmen!$W199,Raw_data_Batsmen_2021!$A$2:$L$150,AG$1,FALSE),0)</f>
        <v>0</v>
      </c>
      <c r="AH199" s="14">
        <f>_xlfn.IFNA(VLOOKUP(tbl_Batsmen!$W199,Raw_data_Batsmen_2021!$A$2:$L$150,AH$1,FALSE),0)</f>
        <v>0</v>
      </c>
      <c r="AI199" s="14">
        <v>2021</v>
      </c>
      <c r="AJ199" s="14">
        <f t="shared" si="6"/>
        <v>197</v>
      </c>
    </row>
    <row r="200" spans="1:36" x14ac:dyDescent="0.25">
      <c r="A200" s="17" t="s">
        <v>178</v>
      </c>
      <c r="B200" s="14">
        <v>0</v>
      </c>
      <c r="C200" s="14">
        <v>0</v>
      </c>
      <c r="D200" s="14">
        <v>0</v>
      </c>
      <c r="E200" s="14">
        <v>0</v>
      </c>
      <c r="F200" s="14">
        <v>0</v>
      </c>
      <c r="G200" s="14">
        <v>0</v>
      </c>
      <c r="H200" s="14">
        <v>0</v>
      </c>
      <c r="I200" s="14">
        <v>0</v>
      </c>
      <c r="J200" s="14">
        <v>0</v>
      </c>
      <c r="K200" s="14">
        <v>0</v>
      </c>
      <c r="L200" s="14">
        <v>0</v>
      </c>
      <c r="M200" s="14">
        <v>2021</v>
      </c>
      <c r="N200" s="14">
        <f>tbl_Batsmen[[#This Row],[Innings]]-tbl_Batsmen[[#This Row],[Outs]]</f>
        <v>0</v>
      </c>
      <c r="O200" s="15">
        <f t="shared" si="7"/>
        <v>197</v>
      </c>
      <c r="W200" s="16" t="s">
        <v>185</v>
      </c>
      <c r="X200" s="14">
        <f>_xlfn.IFNA(VLOOKUP(tbl_Batsmen!$W200,Raw_data_Batsmen_2021!$A$2:$L$150,X$1,FALSE),0)</f>
        <v>0</v>
      </c>
      <c r="Y200" s="14">
        <f>_xlfn.IFNA(VLOOKUP(tbl_Batsmen!$W200,Raw_data_Batsmen_2021!$A$2:$L$150,Y$1,FALSE),0)</f>
        <v>0</v>
      </c>
      <c r="Z200" s="14">
        <f>_xlfn.IFNA(VLOOKUP(tbl_Batsmen!$W200,Raw_data_Batsmen_2021!$A$2:$L$150,Z$1,FALSE),0)</f>
        <v>0</v>
      </c>
      <c r="AA200" s="14">
        <f>_xlfn.IFNA(VLOOKUP(tbl_Batsmen!$W200,Raw_data_Batsmen_2021!$A$2:$L$150,AA$1,FALSE),0)</f>
        <v>0</v>
      </c>
      <c r="AB200" s="14">
        <f>_xlfn.IFNA(VLOOKUP(tbl_Batsmen!$W200,Raw_data_Batsmen_2021!$A$2:$L$150,AB$1,FALSE),0)</f>
        <v>0</v>
      </c>
      <c r="AC200" s="14">
        <f>_xlfn.IFNA(VLOOKUP(tbl_Batsmen!$W200,Raw_data_Batsmen_2021!$A$2:$L$150,AC$1,FALSE),0)</f>
        <v>0</v>
      </c>
      <c r="AD200" s="14">
        <f>_xlfn.IFNA(VLOOKUP(tbl_Batsmen!$W200,Raw_data_Batsmen_2021!$A$2:$L$150,AD$1,FALSE),0)</f>
        <v>0</v>
      </c>
      <c r="AE200" s="14">
        <f>_xlfn.IFNA(VLOOKUP(tbl_Batsmen!$W200,Raw_data_Batsmen_2021!$A$2:$L$150,AE$1,FALSE),0)</f>
        <v>0</v>
      </c>
      <c r="AF200" s="14">
        <f>_xlfn.IFNA(VLOOKUP(tbl_Batsmen!$W200,Raw_data_Batsmen_2021!$A$2:$L$150,AF$1,FALSE),0)</f>
        <v>0</v>
      </c>
      <c r="AG200" s="14">
        <f>_xlfn.IFNA(VLOOKUP(tbl_Batsmen!$W200,Raw_data_Batsmen_2021!$A$2:$L$150,AG$1,FALSE),0)</f>
        <v>0</v>
      </c>
      <c r="AH200" s="14">
        <f>_xlfn.IFNA(VLOOKUP(tbl_Batsmen!$W200,Raw_data_Batsmen_2021!$A$2:$L$150,AH$1,FALSE),0)</f>
        <v>0</v>
      </c>
      <c r="AI200" s="14">
        <v>2021</v>
      </c>
      <c r="AJ200" s="14">
        <f t="shared" si="6"/>
        <v>198</v>
      </c>
    </row>
    <row r="201" spans="1:36" x14ac:dyDescent="0.25">
      <c r="A201" s="17" t="s">
        <v>185</v>
      </c>
      <c r="B201" s="14">
        <v>0</v>
      </c>
      <c r="C201" s="14">
        <v>0</v>
      </c>
      <c r="D201" s="14">
        <v>0</v>
      </c>
      <c r="E201" s="14">
        <v>0</v>
      </c>
      <c r="F201" s="14">
        <v>0</v>
      </c>
      <c r="G201" s="14">
        <v>0</v>
      </c>
      <c r="H201" s="14">
        <v>0</v>
      </c>
      <c r="I201" s="14">
        <v>0</v>
      </c>
      <c r="J201" s="14">
        <v>0</v>
      </c>
      <c r="K201" s="14">
        <v>0</v>
      </c>
      <c r="L201" s="14">
        <v>0</v>
      </c>
      <c r="M201" s="14">
        <v>2021</v>
      </c>
      <c r="N201" s="14">
        <f>tbl_Batsmen[[#This Row],[Innings]]-tbl_Batsmen[[#This Row],[Outs]]</f>
        <v>0</v>
      </c>
      <c r="O201" s="15">
        <f t="shared" si="7"/>
        <v>198</v>
      </c>
      <c r="W201" s="16" t="s">
        <v>186</v>
      </c>
      <c r="X201" s="14">
        <f>_xlfn.IFNA(VLOOKUP(tbl_Batsmen!$W201,Raw_data_Batsmen_2021!$A$2:$L$150,X$1,FALSE),0)</f>
        <v>0</v>
      </c>
      <c r="Y201" s="14">
        <f>_xlfn.IFNA(VLOOKUP(tbl_Batsmen!$W201,Raw_data_Batsmen_2021!$A$2:$L$150,Y$1,FALSE),0)</f>
        <v>0</v>
      </c>
      <c r="Z201" s="14">
        <f>_xlfn.IFNA(VLOOKUP(tbl_Batsmen!$W201,Raw_data_Batsmen_2021!$A$2:$L$150,Z$1,FALSE),0)</f>
        <v>0</v>
      </c>
      <c r="AA201" s="14">
        <f>_xlfn.IFNA(VLOOKUP(tbl_Batsmen!$W201,Raw_data_Batsmen_2021!$A$2:$L$150,AA$1,FALSE),0)</f>
        <v>0</v>
      </c>
      <c r="AB201" s="14">
        <f>_xlfn.IFNA(VLOOKUP(tbl_Batsmen!$W201,Raw_data_Batsmen_2021!$A$2:$L$150,AB$1,FALSE),0)</f>
        <v>0</v>
      </c>
      <c r="AC201" s="14">
        <f>_xlfn.IFNA(VLOOKUP(tbl_Batsmen!$W201,Raw_data_Batsmen_2021!$A$2:$L$150,AC$1,FALSE),0)</f>
        <v>0</v>
      </c>
      <c r="AD201" s="14">
        <f>_xlfn.IFNA(VLOOKUP(tbl_Batsmen!$W201,Raw_data_Batsmen_2021!$A$2:$L$150,AD$1,FALSE),0)</f>
        <v>0</v>
      </c>
      <c r="AE201" s="14">
        <f>_xlfn.IFNA(VLOOKUP(tbl_Batsmen!$W201,Raw_data_Batsmen_2021!$A$2:$L$150,AE$1,FALSE),0)</f>
        <v>0</v>
      </c>
      <c r="AF201" s="14">
        <f>_xlfn.IFNA(VLOOKUP(tbl_Batsmen!$W201,Raw_data_Batsmen_2021!$A$2:$L$150,AF$1,FALSE),0)</f>
        <v>0</v>
      </c>
      <c r="AG201" s="14">
        <f>_xlfn.IFNA(VLOOKUP(tbl_Batsmen!$W201,Raw_data_Batsmen_2021!$A$2:$L$150,AG$1,FALSE),0)</f>
        <v>0</v>
      </c>
      <c r="AH201" s="14">
        <f>_xlfn.IFNA(VLOOKUP(tbl_Batsmen!$W201,Raw_data_Batsmen_2021!$A$2:$L$150,AH$1,FALSE),0)</f>
        <v>0</v>
      </c>
      <c r="AI201" s="14">
        <v>2021</v>
      </c>
      <c r="AJ201" s="14">
        <f t="shared" si="6"/>
        <v>199</v>
      </c>
    </row>
    <row r="202" spans="1:36" x14ac:dyDescent="0.25">
      <c r="A202" s="17" t="s">
        <v>186</v>
      </c>
      <c r="B202" s="14">
        <v>0</v>
      </c>
      <c r="C202" s="14">
        <v>0</v>
      </c>
      <c r="D202" s="14">
        <v>0</v>
      </c>
      <c r="E202" s="14">
        <v>0</v>
      </c>
      <c r="F202" s="14">
        <v>0</v>
      </c>
      <c r="G202" s="14">
        <v>0</v>
      </c>
      <c r="H202" s="14">
        <v>0</v>
      </c>
      <c r="I202" s="14">
        <v>0</v>
      </c>
      <c r="J202" s="14">
        <v>0</v>
      </c>
      <c r="K202" s="14">
        <v>0</v>
      </c>
      <c r="L202" s="14">
        <v>0</v>
      </c>
      <c r="M202" s="14">
        <v>2021</v>
      </c>
      <c r="N202" s="14">
        <f>tbl_Batsmen[[#This Row],[Innings]]-tbl_Batsmen[[#This Row],[Outs]]</f>
        <v>0</v>
      </c>
      <c r="O202" s="15">
        <f t="shared" si="7"/>
        <v>199</v>
      </c>
      <c r="W202" s="16" t="s">
        <v>187</v>
      </c>
      <c r="X202" s="14">
        <f>_xlfn.IFNA(VLOOKUP(tbl_Batsmen!$W202,Raw_data_Batsmen_2021!$A$2:$L$150,X$1,FALSE),0)</f>
        <v>0</v>
      </c>
      <c r="Y202" s="14">
        <f>_xlfn.IFNA(VLOOKUP(tbl_Batsmen!$W202,Raw_data_Batsmen_2021!$A$2:$L$150,Y$1,FALSE),0)</f>
        <v>0</v>
      </c>
      <c r="Z202" s="14">
        <f>_xlfn.IFNA(VLOOKUP(tbl_Batsmen!$W202,Raw_data_Batsmen_2021!$A$2:$L$150,Z$1,FALSE),0)</f>
        <v>0</v>
      </c>
      <c r="AA202" s="14">
        <f>_xlfn.IFNA(VLOOKUP(tbl_Batsmen!$W202,Raw_data_Batsmen_2021!$A$2:$L$150,AA$1,FALSE),0)</f>
        <v>0</v>
      </c>
      <c r="AB202" s="14">
        <f>_xlfn.IFNA(VLOOKUP(tbl_Batsmen!$W202,Raw_data_Batsmen_2021!$A$2:$L$150,AB$1,FALSE),0)</f>
        <v>0</v>
      </c>
      <c r="AC202" s="14">
        <f>_xlfn.IFNA(VLOOKUP(tbl_Batsmen!$W202,Raw_data_Batsmen_2021!$A$2:$L$150,AC$1,FALSE),0)</f>
        <v>0</v>
      </c>
      <c r="AD202" s="14">
        <f>_xlfn.IFNA(VLOOKUP(tbl_Batsmen!$W202,Raw_data_Batsmen_2021!$A$2:$L$150,AD$1,FALSE),0)</f>
        <v>0</v>
      </c>
      <c r="AE202" s="14">
        <f>_xlfn.IFNA(VLOOKUP(tbl_Batsmen!$W202,Raw_data_Batsmen_2021!$A$2:$L$150,AE$1,FALSE),0)</f>
        <v>0</v>
      </c>
      <c r="AF202" s="14">
        <f>_xlfn.IFNA(VLOOKUP(tbl_Batsmen!$W202,Raw_data_Batsmen_2021!$A$2:$L$150,AF$1,FALSE),0)</f>
        <v>0</v>
      </c>
      <c r="AG202" s="14">
        <f>_xlfn.IFNA(VLOOKUP(tbl_Batsmen!$W202,Raw_data_Batsmen_2021!$A$2:$L$150,AG$1,FALSE),0)</f>
        <v>0</v>
      </c>
      <c r="AH202" s="14">
        <f>_xlfn.IFNA(VLOOKUP(tbl_Batsmen!$W202,Raw_data_Batsmen_2021!$A$2:$L$150,AH$1,FALSE),0)</f>
        <v>0</v>
      </c>
      <c r="AI202" s="14">
        <v>2021</v>
      </c>
      <c r="AJ202" s="14">
        <f t="shared" si="6"/>
        <v>200</v>
      </c>
    </row>
    <row r="203" spans="1:36" x14ac:dyDescent="0.25">
      <c r="A203" s="17" t="s">
        <v>187</v>
      </c>
      <c r="B203" s="14">
        <v>0</v>
      </c>
      <c r="C203" s="14">
        <v>0</v>
      </c>
      <c r="D203" s="14">
        <v>0</v>
      </c>
      <c r="E203" s="14">
        <v>0</v>
      </c>
      <c r="F203" s="14">
        <v>0</v>
      </c>
      <c r="G203" s="14">
        <v>0</v>
      </c>
      <c r="H203" s="14">
        <v>0</v>
      </c>
      <c r="I203" s="14">
        <v>0</v>
      </c>
      <c r="J203" s="14">
        <v>0</v>
      </c>
      <c r="K203" s="14">
        <v>0</v>
      </c>
      <c r="L203" s="14">
        <v>0</v>
      </c>
      <c r="M203" s="14">
        <v>2021</v>
      </c>
      <c r="N203" s="14">
        <f>tbl_Batsmen[[#This Row],[Innings]]-tbl_Batsmen[[#This Row],[Outs]]</f>
        <v>0</v>
      </c>
      <c r="O203" s="15">
        <f t="shared" si="7"/>
        <v>200</v>
      </c>
      <c r="W203" s="16" t="s">
        <v>24</v>
      </c>
      <c r="X203" s="14">
        <f>_xlfn.IFNA(VLOOKUP(tbl_Batsmen!$W203,Raw_data_Batsmen_2021!$A$2:$L$150,X$1,FALSE),0)</f>
        <v>0</v>
      </c>
      <c r="Y203" s="14">
        <f>_xlfn.IFNA(VLOOKUP(tbl_Batsmen!$W203,Raw_data_Batsmen_2021!$A$2:$L$150,Y$1,FALSE),0)</f>
        <v>0</v>
      </c>
      <c r="Z203" s="14">
        <f>_xlfn.IFNA(VLOOKUP(tbl_Batsmen!$W203,Raw_data_Batsmen_2021!$A$2:$L$150,Z$1,FALSE),0)</f>
        <v>0</v>
      </c>
      <c r="AA203" s="14">
        <f>_xlfn.IFNA(VLOOKUP(tbl_Batsmen!$W203,Raw_data_Batsmen_2021!$A$2:$L$150,AA$1,FALSE),0)</f>
        <v>0</v>
      </c>
      <c r="AB203" s="14">
        <f>_xlfn.IFNA(VLOOKUP(tbl_Batsmen!$W203,Raw_data_Batsmen_2021!$A$2:$L$150,AB$1,FALSE),0)</f>
        <v>0</v>
      </c>
      <c r="AC203" s="14">
        <f>_xlfn.IFNA(VLOOKUP(tbl_Batsmen!$W203,Raw_data_Batsmen_2021!$A$2:$L$150,AC$1,FALSE),0)</f>
        <v>0</v>
      </c>
      <c r="AD203" s="14">
        <f>_xlfn.IFNA(VLOOKUP(tbl_Batsmen!$W203,Raw_data_Batsmen_2021!$A$2:$L$150,AD$1,FALSE),0)</f>
        <v>0</v>
      </c>
      <c r="AE203" s="14">
        <f>_xlfn.IFNA(VLOOKUP(tbl_Batsmen!$W203,Raw_data_Batsmen_2021!$A$2:$L$150,AE$1,FALSE),0)</f>
        <v>0</v>
      </c>
      <c r="AF203" s="14">
        <f>_xlfn.IFNA(VLOOKUP(tbl_Batsmen!$W203,Raw_data_Batsmen_2021!$A$2:$L$150,AF$1,FALSE),0)</f>
        <v>0</v>
      </c>
      <c r="AG203" s="14">
        <f>_xlfn.IFNA(VLOOKUP(tbl_Batsmen!$W203,Raw_data_Batsmen_2021!$A$2:$L$150,AG$1,FALSE),0)</f>
        <v>0</v>
      </c>
      <c r="AH203" s="14">
        <f>_xlfn.IFNA(VLOOKUP(tbl_Batsmen!$W203,Raw_data_Batsmen_2021!$A$2:$L$150,AH$1,FALSE),0)</f>
        <v>0</v>
      </c>
      <c r="AI203" s="14">
        <v>2020</v>
      </c>
      <c r="AJ203" s="14">
        <f t="shared" si="6"/>
        <v>201</v>
      </c>
    </row>
    <row r="204" spans="1:36" x14ac:dyDescent="0.25">
      <c r="A204" s="17" t="s">
        <v>24</v>
      </c>
      <c r="B204" s="14">
        <v>3</v>
      </c>
      <c r="C204" s="14">
        <v>7</v>
      </c>
      <c r="D204" s="14">
        <v>6</v>
      </c>
      <c r="E204" s="14">
        <v>1</v>
      </c>
      <c r="F204" s="14">
        <v>7</v>
      </c>
      <c r="G204" s="14">
        <v>116.67</v>
      </c>
      <c r="H204" s="14">
        <v>3</v>
      </c>
      <c r="I204" s="14">
        <v>0</v>
      </c>
      <c r="J204" s="14">
        <v>0</v>
      </c>
      <c r="K204" s="14">
        <v>0</v>
      </c>
      <c r="L204" s="14">
        <v>0</v>
      </c>
      <c r="M204" s="14">
        <v>2020</v>
      </c>
      <c r="N204" s="14">
        <f>tbl_Batsmen[[#This Row],[Innings]]-tbl_Batsmen[[#This Row],[Outs]]</f>
        <v>2</v>
      </c>
      <c r="O204" s="15">
        <f t="shared" si="7"/>
        <v>201</v>
      </c>
      <c r="W204" s="13" t="s">
        <v>147</v>
      </c>
      <c r="X204" s="14">
        <f>_xlfn.IFNA(VLOOKUP(tbl_Batsmen!$W204,Raw_data_Batsmen_2021!$A$2:$L$150,X$1,FALSE),0)</f>
        <v>14</v>
      </c>
      <c r="Y204" s="14">
        <f>_xlfn.IFNA(VLOOKUP(tbl_Batsmen!$W204,Raw_data_Batsmen_2021!$A$2:$L$150,Y$1,FALSE),0)</f>
        <v>313</v>
      </c>
      <c r="Z204" s="14">
        <f>_xlfn.IFNA(VLOOKUP(tbl_Batsmen!$W204,Raw_data_Batsmen_2021!$A$2:$L$150,Z$1,FALSE),0)</f>
        <v>211</v>
      </c>
      <c r="AA204" s="14">
        <f>_xlfn.IFNA(VLOOKUP(tbl_Batsmen!$W204,Raw_data_Batsmen_2021!$A$2:$L$150,AA$1,FALSE),0)</f>
        <v>10</v>
      </c>
      <c r="AB204" s="14">
        <f>_xlfn.IFNA(VLOOKUP(tbl_Batsmen!$W204,Raw_data_Batsmen_2021!$A$2:$L$150,AB$1,FALSE),0)</f>
        <v>31.3</v>
      </c>
      <c r="AC204" s="14">
        <f>_xlfn.IFNA(VLOOKUP(tbl_Batsmen!$W204,Raw_data_Batsmen_2021!$A$2:$L$150,AC$1,FALSE),0)</f>
        <v>148.34</v>
      </c>
      <c r="AD204" s="14">
        <f>_xlfn.IFNA(VLOOKUP(tbl_Batsmen!$W204,Raw_data_Batsmen_2021!$A$2:$L$150,AD$1,FALSE),0)</f>
        <v>76</v>
      </c>
      <c r="AE204" s="14">
        <f>_xlfn.IFNA(VLOOKUP(tbl_Batsmen!$W204,Raw_data_Batsmen_2021!$A$2:$L$150,AE$1,FALSE),0)</f>
        <v>23</v>
      </c>
      <c r="AF204" s="14">
        <f>_xlfn.IFNA(VLOOKUP(tbl_Batsmen!$W204,Raw_data_Batsmen_2021!$A$2:$L$150,AF$1,FALSE),0)</f>
        <v>16</v>
      </c>
      <c r="AG204" s="14">
        <f>_xlfn.IFNA(VLOOKUP(tbl_Batsmen!$W204,Raw_data_Batsmen_2021!$A$2:$L$150,AG$1,FALSE),0)</f>
        <v>2</v>
      </c>
      <c r="AH204" s="14">
        <f>_xlfn.IFNA(VLOOKUP(tbl_Batsmen!$W204,Raw_data_Batsmen_2021!$A$2:$L$150,AH$1,FALSE),0)</f>
        <v>0</v>
      </c>
      <c r="AI204" s="14">
        <v>2020</v>
      </c>
      <c r="AJ204" s="14">
        <f t="shared" si="6"/>
        <v>202</v>
      </c>
    </row>
    <row r="205" spans="1:36" x14ac:dyDescent="0.25">
      <c r="A205" s="17" t="s">
        <v>147</v>
      </c>
      <c r="B205" s="14">
        <v>14</v>
      </c>
      <c r="C205" s="14">
        <v>454</v>
      </c>
      <c r="D205" s="14">
        <v>286</v>
      </c>
      <c r="E205" s="14">
        <v>10</v>
      </c>
      <c r="F205" s="14">
        <v>45.4</v>
      </c>
      <c r="G205" s="14">
        <v>158.74</v>
      </c>
      <c r="H205" s="14">
        <v>73</v>
      </c>
      <c r="I205" s="14">
        <v>33</v>
      </c>
      <c r="J205" s="14">
        <v>23</v>
      </c>
      <c r="K205" s="14">
        <v>5</v>
      </c>
      <c r="L205" s="14">
        <v>0</v>
      </c>
      <c r="M205" s="14">
        <v>2020</v>
      </c>
      <c r="N205" s="14">
        <f>tbl_Batsmen[[#This Row],[Innings]]-tbl_Batsmen[[#This Row],[Outs]]</f>
        <v>4</v>
      </c>
      <c r="O205" s="15">
        <f t="shared" si="7"/>
        <v>202</v>
      </c>
      <c r="W205" s="16" t="s">
        <v>164</v>
      </c>
      <c r="X205" s="14">
        <f>_xlfn.IFNA(VLOOKUP(tbl_Batsmen!$W205,Raw_data_Batsmen_2021!$A$2:$L$150,X$1,FALSE),0)</f>
        <v>10</v>
      </c>
      <c r="Y205" s="14">
        <f>_xlfn.IFNA(VLOOKUP(tbl_Batsmen!$W205,Raw_data_Batsmen_2021!$A$2:$L$150,Y$1,FALSE),0)</f>
        <v>111</v>
      </c>
      <c r="Z205" s="14">
        <f>_xlfn.IFNA(VLOOKUP(tbl_Batsmen!$W205,Raw_data_Batsmen_2021!$A$2:$L$150,Z$1,FALSE),0)</f>
        <v>87</v>
      </c>
      <c r="AA205" s="14">
        <f>_xlfn.IFNA(VLOOKUP(tbl_Batsmen!$W205,Raw_data_Batsmen_2021!$A$2:$L$150,AA$1,FALSE),0)</f>
        <v>9</v>
      </c>
      <c r="AB205" s="14">
        <f>_xlfn.IFNA(VLOOKUP(tbl_Batsmen!$W205,Raw_data_Batsmen_2021!$A$2:$L$150,AB$1,FALSE),0)</f>
        <v>12.33</v>
      </c>
      <c r="AC205" s="14">
        <f>_xlfn.IFNA(VLOOKUP(tbl_Batsmen!$W205,Raw_data_Batsmen_2021!$A$2:$L$150,AC$1,FALSE),0)</f>
        <v>127.59</v>
      </c>
      <c r="AD205" s="14">
        <f>_xlfn.IFNA(VLOOKUP(tbl_Batsmen!$W205,Raw_data_Batsmen_2021!$A$2:$L$150,AD$1,FALSE),0)</f>
        <v>28</v>
      </c>
      <c r="AE205" s="14">
        <f>_xlfn.IFNA(VLOOKUP(tbl_Batsmen!$W205,Raw_data_Batsmen_2021!$A$2:$L$150,AE$1,FALSE),0)</f>
        <v>4</v>
      </c>
      <c r="AF205" s="14">
        <f>_xlfn.IFNA(VLOOKUP(tbl_Batsmen!$W205,Raw_data_Batsmen_2021!$A$2:$L$150,AF$1,FALSE),0)</f>
        <v>8</v>
      </c>
      <c r="AG205" s="14">
        <f>_xlfn.IFNA(VLOOKUP(tbl_Batsmen!$W205,Raw_data_Batsmen_2021!$A$2:$L$150,AG$1,FALSE),0)</f>
        <v>0</v>
      </c>
      <c r="AH205" s="14">
        <f>_xlfn.IFNA(VLOOKUP(tbl_Batsmen!$W205,Raw_data_Batsmen_2021!$A$2:$L$150,AH$1,FALSE),0)</f>
        <v>0</v>
      </c>
      <c r="AI205" s="14">
        <v>2020</v>
      </c>
      <c r="AJ205" s="14">
        <f t="shared" si="6"/>
        <v>203</v>
      </c>
    </row>
    <row r="206" spans="1:36" x14ac:dyDescent="0.25">
      <c r="A206" s="17" t="s">
        <v>164</v>
      </c>
      <c r="B206" s="14">
        <v>7</v>
      </c>
      <c r="C206" s="14">
        <v>111</v>
      </c>
      <c r="D206" s="14">
        <v>65</v>
      </c>
      <c r="E206" s="14">
        <v>5</v>
      </c>
      <c r="F206" s="14">
        <v>22.2</v>
      </c>
      <c r="G206" s="14">
        <v>170.77</v>
      </c>
      <c r="H206" s="14">
        <v>33</v>
      </c>
      <c r="I206" s="14">
        <v>8</v>
      </c>
      <c r="J206" s="14">
        <v>6</v>
      </c>
      <c r="K206" s="14">
        <v>0</v>
      </c>
      <c r="L206" s="14">
        <v>0</v>
      </c>
      <c r="M206" s="14">
        <v>2020</v>
      </c>
      <c r="N206" s="14">
        <f>tbl_Batsmen[[#This Row],[Innings]]-tbl_Batsmen[[#This Row],[Outs]]</f>
        <v>2</v>
      </c>
      <c r="O206" s="15">
        <f t="shared" si="7"/>
        <v>203</v>
      </c>
      <c r="W206" s="13" t="s">
        <v>165</v>
      </c>
      <c r="X206" s="14">
        <f>_xlfn.IFNA(VLOOKUP(tbl_Batsmen!$W206,Raw_data_Batsmen_2021!$A$2:$L$150,X$1,FALSE),0)</f>
        <v>7</v>
      </c>
      <c r="Y206" s="14">
        <f>_xlfn.IFNA(VLOOKUP(tbl_Batsmen!$W206,Raw_data_Batsmen_2021!$A$2:$L$150,Y$1,FALSE),0)</f>
        <v>98</v>
      </c>
      <c r="Z206" s="14">
        <f>_xlfn.IFNA(VLOOKUP(tbl_Batsmen!$W206,Raw_data_Batsmen_2021!$A$2:$L$150,Z$1,FALSE),0)</f>
        <v>75</v>
      </c>
      <c r="AA206" s="14">
        <f>_xlfn.IFNA(VLOOKUP(tbl_Batsmen!$W206,Raw_data_Batsmen_2021!$A$2:$L$150,AA$1,FALSE),0)</f>
        <v>6</v>
      </c>
      <c r="AB206" s="14">
        <f>_xlfn.IFNA(VLOOKUP(tbl_Batsmen!$W206,Raw_data_Batsmen_2021!$A$2:$L$150,AB$1,FALSE),0)</f>
        <v>16.329999999999998</v>
      </c>
      <c r="AC206" s="14">
        <f>_xlfn.IFNA(VLOOKUP(tbl_Batsmen!$W206,Raw_data_Batsmen_2021!$A$2:$L$150,AC$1,FALSE),0)</f>
        <v>130.66999999999999</v>
      </c>
      <c r="AD206" s="14">
        <f>_xlfn.IFNA(VLOOKUP(tbl_Batsmen!$W206,Raw_data_Batsmen_2021!$A$2:$L$150,AD$1,FALSE),0)</f>
        <v>33</v>
      </c>
      <c r="AE206" s="14">
        <f>_xlfn.IFNA(VLOOKUP(tbl_Batsmen!$W206,Raw_data_Batsmen_2021!$A$2:$L$150,AE$1,FALSE),0)</f>
        <v>7</v>
      </c>
      <c r="AF206" s="14">
        <f>_xlfn.IFNA(VLOOKUP(tbl_Batsmen!$W206,Raw_data_Batsmen_2021!$A$2:$L$150,AF$1,FALSE),0)</f>
        <v>4</v>
      </c>
      <c r="AG206" s="14">
        <f>_xlfn.IFNA(VLOOKUP(tbl_Batsmen!$W206,Raw_data_Batsmen_2021!$A$2:$L$150,AG$1,FALSE),0)</f>
        <v>0</v>
      </c>
      <c r="AH206" s="14">
        <f>_xlfn.IFNA(VLOOKUP(tbl_Batsmen!$W206,Raw_data_Batsmen_2021!$A$2:$L$150,AH$1,FALSE),0)</f>
        <v>0</v>
      </c>
      <c r="AI206" s="14">
        <v>2020</v>
      </c>
      <c r="AJ206" s="14">
        <f t="shared" si="6"/>
        <v>204</v>
      </c>
    </row>
    <row r="207" spans="1:36" x14ac:dyDescent="0.25">
      <c r="A207" s="17" t="s">
        <v>165</v>
      </c>
      <c r="B207" s="14">
        <v>7</v>
      </c>
      <c r="C207" s="14">
        <v>71</v>
      </c>
      <c r="D207" s="14">
        <v>56</v>
      </c>
      <c r="E207" s="14">
        <v>5</v>
      </c>
      <c r="F207" s="14">
        <v>14.2</v>
      </c>
      <c r="G207" s="14">
        <v>126.79</v>
      </c>
      <c r="H207" s="14">
        <v>31</v>
      </c>
      <c r="I207" s="14">
        <v>6</v>
      </c>
      <c r="J207" s="14">
        <v>3</v>
      </c>
      <c r="K207" s="14">
        <v>0</v>
      </c>
      <c r="L207" s="14">
        <v>0</v>
      </c>
      <c r="M207" s="14">
        <v>2020</v>
      </c>
      <c r="N207" s="14">
        <f>tbl_Batsmen[[#This Row],[Innings]]-tbl_Batsmen[[#This Row],[Outs]]</f>
        <v>2</v>
      </c>
      <c r="O207" s="15">
        <f t="shared" si="7"/>
        <v>204</v>
      </c>
      <c r="W207" s="16" t="s">
        <v>47</v>
      </c>
      <c r="X207" s="14">
        <f>_xlfn.IFNA(VLOOKUP(tbl_Batsmen!$W207,Raw_data_Batsmen_2021!$A$2:$L$150,X$1,FALSE),0)</f>
        <v>8</v>
      </c>
      <c r="Y207" s="14">
        <f>_xlfn.IFNA(VLOOKUP(tbl_Batsmen!$W207,Raw_data_Batsmen_2021!$A$2:$L$150,Y$1,FALSE),0)</f>
        <v>183</v>
      </c>
      <c r="Z207" s="14">
        <f>_xlfn.IFNA(VLOOKUP(tbl_Batsmen!$W207,Raw_data_Batsmen_2021!$A$2:$L$150,Z$1,FALSE),0)</f>
        <v>120</v>
      </c>
      <c r="AA207" s="14">
        <f>_xlfn.IFNA(VLOOKUP(tbl_Batsmen!$W207,Raw_data_Batsmen_2021!$A$2:$L$150,AA$1,FALSE),0)</f>
        <v>7</v>
      </c>
      <c r="AB207" s="14">
        <f>_xlfn.IFNA(VLOOKUP(tbl_Batsmen!$W207,Raw_data_Batsmen_2021!$A$2:$L$150,AB$1,FALSE),0)</f>
        <v>26.14</v>
      </c>
      <c r="AC207" s="14">
        <f>_xlfn.IFNA(VLOOKUP(tbl_Batsmen!$W207,Raw_data_Batsmen_2021!$A$2:$L$150,AC$1,FALSE),0)</f>
        <v>152.5</v>
      </c>
      <c r="AD207" s="14">
        <f>_xlfn.IFNA(VLOOKUP(tbl_Batsmen!$W207,Raw_data_Batsmen_2021!$A$2:$L$150,AD$1,FALSE),0)</f>
        <v>54</v>
      </c>
      <c r="AE207" s="14">
        <f>_xlfn.IFNA(VLOOKUP(tbl_Batsmen!$W207,Raw_data_Batsmen_2021!$A$2:$L$150,AE$1,FALSE),0)</f>
        <v>14</v>
      </c>
      <c r="AF207" s="14">
        <f>_xlfn.IFNA(VLOOKUP(tbl_Batsmen!$W207,Raw_data_Batsmen_2021!$A$2:$L$150,AF$1,FALSE),0)</f>
        <v>14</v>
      </c>
      <c r="AG207" s="14">
        <f>_xlfn.IFNA(VLOOKUP(tbl_Batsmen!$W207,Raw_data_Batsmen_2021!$A$2:$L$150,AG$1,FALSE),0)</f>
        <v>1</v>
      </c>
      <c r="AH207" s="14">
        <f>_xlfn.IFNA(VLOOKUP(tbl_Batsmen!$W207,Raw_data_Batsmen_2021!$A$2:$L$150,AH$1,FALSE),0)</f>
        <v>0</v>
      </c>
      <c r="AI207" s="14">
        <v>2020</v>
      </c>
      <c r="AJ207" s="14">
        <f t="shared" si="6"/>
        <v>205</v>
      </c>
    </row>
    <row r="208" spans="1:36" x14ac:dyDescent="0.25">
      <c r="A208" s="17" t="s">
        <v>47</v>
      </c>
      <c r="B208" s="14">
        <v>9</v>
      </c>
      <c r="C208" s="14">
        <v>117</v>
      </c>
      <c r="D208" s="14">
        <v>81</v>
      </c>
      <c r="E208" s="14">
        <v>9</v>
      </c>
      <c r="F208" s="14">
        <v>13</v>
      </c>
      <c r="G208" s="14">
        <v>144.44</v>
      </c>
      <c r="H208" s="14">
        <v>25</v>
      </c>
      <c r="I208" s="14">
        <v>9</v>
      </c>
      <c r="J208" s="14">
        <v>9</v>
      </c>
      <c r="K208" s="14">
        <v>0</v>
      </c>
      <c r="L208" s="14">
        <v>0</v>
      </c>
      <c r="M208" s="14">
        <v>2020</v>
      </c>
      <c r="N208" s="14">
        <f>tbl_Batsmen[[#This Row],[Innings]]-tbl_Batsmen[[#This Row],[Outs]]</f>
        <v>0</v>
      </c>
      <c r="O208" s="15">
        <f t="shared" si="7"/>
        <v>205</v>
      </c>
      <c r="W208" s="13" t="s">
        <v>390</v>
      </c>
      <c r="X208" s="14">
        <f>_xlfn.IFNA(VLOOKUP(tbl_Batsmen!$W208,Raw_data_Batsmen_2021!$A$2:$L$150,X$1,FALSE),0)</f>
        <v>0</v>
      </c>
      <c r="Y208" s="14">
        <f>_xlfn.IFNA(VLOOKUP(tbl_Batsmen!$W208,Raw_data_Batsmen_2021!$A$2:$L$150,Y$1,FALSE),0)</f>
        <v>0</v>
      </c>
      <c r="Z208" s="14">
        <f>_xlfn.IFNA(VLOOKUP(tbl_Batsmen!$W208,Raw_data_Batsmen_2021!$A$2:$L$150,Z$1,FALSE),0)</f>
        <v>0</v>
      </c>
      <c r="AA208" s="14">
        <f>_xlfn.IFNA(VLOOKUP(tbl_Batsmen!$W208,Raw_data_Batsmen_2021!$A$2:$L$150,AA$1,FALSE),0)</f>
        <v>0</v>
      </c>
      <c r="AB208" s="14">
        <f>_xlfn.IFNA(VLOOKUP(tbl_Batsmen!$W208,Raw_data_Batsmen_2021!$A$2:$L$150,AB$1,FALSE),0)</f>
        <v>0</v>
      </c>
      <c r="AC208" s="14">
        <f>_xlfn.IFNA(VLOOKUP(tbl_Batsmen!$W208,Raw_data_Batsmen_2021!$A$2:$L$150,AC$1,FALSE),0)</f>
        <v>0</v>
      </c>
      <c r="AD208" s="14">
        <f>_xlfn.IFNA(VLOOKUP(tbl_Batsmen!$W208,Raw_data_Batsmen_2021!$A$2:$L$150,AD$1,FALSE),0)</f>
        <v>0</v>
      </c>
      <c r="AE208" s="14">
        <f>_xlfn.IFNA(VLOOKUP(tbl_Batsmen!$W208,Raw_data_Batsmen_2021!$A$2:$L$150,AE$1,FALSE),0)</f>
        <v>0</v>
      </c>
      <c r="AF208" s="14">
        <f>_xlfn.IFNA(VLOOKUP(tbl_Batsmen!$W208,Raw_data_Batsmen_2021!$A$2:$L$150,AF$1,FALSE),0)</f>
        <v>0</v>
      </c>
      <c r="AG208" s="14">
        <f>_xlfn.IFNA(VLOOKUP(tbl_Batsmen!$W208,Raw_data_Batsmen_2021!$A$2:$L$150,AG$1,FALSE),0)</f>
        <v>0</v>
      </c>
      <c r="AH208" s="14">
        <f>_xlfn.IFNA(VLOOKUP(tbl_Batsmen!$W208,Raw_data_Batsmen_2021!$A$2:$L$150,AH$1,FALSE),0)</f>
        <v>0</v>
      </c>
      <c r="AI208" s="14">
        <v>2020</v>
      </c>
      <c r="AJ208" s="14">
        <f t="shared" si="6"/>
        <v>206</v>
      </c>
    </row>
    <row r="209" spans="1:36" x14ac:dyDescent="0.25">
      <c r="A209" s="17" t="s">
        <v>390</v>
      </c>
      <c r="B209" s="14">
        <v>12</v>
      </c>
      <c r="C209" s="14">
        <v>268</v>
      </c>
      <c r="D209" s="14">
        <v>241</v>
      </c>
      <c r="E209" s="14">
        <v>12</v>
      </c>
      <c r="F209" s="14">
        <v>22.33</v>
      </c>
      <c r="G209" s="14">
        <v>111.2</v>
      </c>
      <c r="H209" s="14">
        <v>52</v>
      </c>
      <c r="I209" s="14">
        <v>28</v>
      </c>
      <c r="J209" s="14">
        <v>8</v>
      </c>
      <c r="K209" s="14">
        <v>1</v>
      </c>
      <c r="L209" s="14">
        <v>0</v>
      </c>
      <c r="M209" s="14">
        <v>2020</v>
      </c>
      <c r="N209" s="14">
        <f>tbl_Batsmen[[#This Row],[Innings]]-tbl_Batsmen[[#This Row],[Outs]]</f>
        <v>0</v>
      </c>
      <c r="O209" s="15">
        <f t="shared" si="7"/>
        <v>206</v>
      </c>
      <c r="W209" s="16" t="s">
        <v>121</v>
      </c>
      <c r="X209" s="14">
        <f>_xlfn.IFNA(VLOOKUP(tbl_Batsmen!$W209,Raw_data_Batsmen_2021!$A$2:$L$150,X$1,FALSE),0)</f>
        <v>0</v>
      </c>
      <c r="Y209" s="14">
        <f>_xlfn.IFNA(VLOOKUP(tbl_Batsmen!$W209,Raw_data_Batsmen_2021!$A$2:$L$150,Y$1,FALSE),0)</f>
        <v>0</v>
      </c>
      <c r="Z209" s="14">
        <f>_xlfn.IFNA(VLOOKUP(tbl_Batsmen!$W209,Raw_data_Batsmen_2021!$A$2:$L$150,Z$1,FALSE),0)</f>
        <v>0</v>
      </c>
      <c r="AA209" s="14">
        <f>_xlfn.IFNA(VLOOKUP(tbl_Batsmen!$W209,Raw_data_Batsmen_2021!$A$2:$L$150,AA$1,FALSE),0)</f>
        <v>0</v>
      </c>
      <c r="AB209" s="14">
        <f>_xlfn.IFNA(VLOOKUP(tbl_Batsmen!$W209,Raw_data_Batsmen_2021!$A$2:$L$150,AB$1,FALSE),0)</f>
        <v>0</v>
      </c>
      <c r="AC209" s="14">
        <f>_xlfn.IFNA(VLOOKUP(tbl_Batsmen!$W209,Raw_data_Batsmen_2021!$A$2:$L$150,AC$1,FALSE),0)</f>
        <v>0</v>
      </c>
      <c r="AD209" s="14">
        <f>_xlfn.IFNA(VLOOKUP(tbl_Batsmen!$W209,Raw_data_Batsmen_2021!$A$2:$L$150,AD$1,FALSE),0)</f>
        <v>0</v>
      </c>
      <c r="AE209" s="14">
        <f>_xlfn.IFNA(VLOOKUP(tbl_Batsmen!$W209,Raw_data_Batsmen_2021!$A$2:$L$150,AE$1,FALSE),0)</f>
        <v>0</v>
      </c>
      <c r="AF209" s="14">
        <f>_xlfn.IFNA(VLOOKUP(tbl_Batsmen!$W209,Raw_data_Batsmen_2021!$A$2:$L$150,AF$1,FALSE),0)</f>
        <v>0</v>
      </c>
      <c r="AG209" s="14">
        <f>_xlfn.IFNA(VLOOKUP(tbl_Batsmen!$W209,Raw_data_Batsmen_2021!$A$2:$L$150,AG$1,FALSE),0)</f>
        <v>0</v>
      </c>
      <c r="AH209" s="14">
        <f>_xlfn.IFNA(VLOOKUP(tbl_Batsmen!$W209,Raw_data_Batsmen_2021!$A$2:$L$150,AH$1,FALSE),0)</f>
        <v>0</v>
      </c>
      <c r="AI209" s="14">
        <v>2020</v>
      </c>
      <c r="AJ209" s="14">
        <f t="shared" si="6"/>
        <v>207</v>
      </c>
    </row>
    <row r="210" spans="1:36" x14ac:dyDescent="0.25">
      <c r="A210" s="17" t="s">
        <v>121</v>
      </c>
      <c r="B210" s="14">
        <v>1</v>
      </c>
      <c r="C210" s="14">
        <v>6</v>
      </c>
      <c r="D210" s="14">
        <v>6</v>
      </c>
      <c r="E210" s="14">
        <v>1</v>
      </c>
      <c r="F210" s="14">
        <v>6</v>
      </c>
      <c r="G210" s="14">
        <v>100</v>
      </c>
      <c r="H210" s="14">
        <v>6</v>
      </c>
      <c r="I210" s="14">
        <v>0</v>
      </c>
      <c r="J210" s="14">
        <v>1</v>
      </c>
      <c r="K210" s="14">
        <v>0</v>
      </c>
      <c r="L210" s="14">
        <v>0</v>
      </c>
      <c r="M210" s="14">
        <v>2020</v>
      </c>
      <c r="N210" s="14">
        <f>tbl_Batsmen[[#This Row],[Innings]]-tbl_Batsmen[[#This Row],[Outs]]</f>
        <v>0</v>
      </c>
      <c r="O210" s="15">
        <f t="shared" si="7"/>
        <v>207</v>
      </c>
      <c r="W210" s="13" t="s">
        <v>25</v>
      </c>
      <c r="X210" s="14">
        <f>_xlfn.IFNA(VLOOKUP(tbl_Batsmen!$W210,Raw_data_Batsmen_2021!$A$2:$L$150,X$1,FALSE),0)</f>
        <v>1</v>
      </c>
      <c r="Y210" s="14">
        <f>_xlfn.IFNA(VLOOKUP(tbl_Batsmen!$W210,Raw_data_Batsmen_2021!$A$2:$L$150,Y$1,FALSE),0)</f>
        <v>8</v>
      </c>
      <c r="Z210" s="14">
        <f>_xlfn.IFNA(VLOOKUP(tbl_Batsmen!$W210,Raw_data_Batsmen_2021!$A$2:$L$150,Z$1,FALSE),0)</f>
        <v>8</v>
      </c>
      <c r="AA210" s="14">
        <f>_xlfn.IFNA(VLOOKUP(tbl_Batsmen!$W210,Raw_data_Batsmen_2021!$A$2:$L$150,AA$1,FALSE),0)</f>
        <v>1</v>
      </c>
      <c r="AB210" s="14">
        <f>_xlfn.IFNA(VLOOKUP(tbl_Batsmen!$W210,Raw_data_Batsmen_2021!$A$2:$L$150,AB$1,FALSE),0)</f>
        <v>8</v>
      </c>
      <c r="AC210" s="14">
        <f>_xlfn.IFNA(VLOOKUP(tbl_Batsmen!$W210,Raw_data_Batsmen_2021!$A$2:$L$150,AC$1,FALSE),0)</f>
        <v>100</v>
      </c>
      <c r="AD210" s="14">
        <f>_xlfn.IFNA(VLOOKUP(tbl_Batsmen!$W210,Raw_data_Batsmen_2021!$A$2:$L$150,AD$1,FALSE),0)</f>
        <v>8</v>
      </c>
      <c r="AE210" s="14">
        <f>_xlfn.IFNA(VLOOKUP(tbl_Batsmen!$W210,Raw_data_Batsmen_2021!$A$2:$L$150,AE$1,FALSE),0)</f>
        <v>1</v>
      </c>
      <c r="AF210" s="14">
        <f>_xlfn.IFNA(VLOOKUP(tbl_Batsmen!$W210,Raw_data_Batsmen_2021!$A$2:$L$150,AF$1,FALSE),0)</f>
        <v>0</v>
      </c>
      <c r="AG210" s="14">
        <f>_xlfn.IFNA(VLOOKUP(tbl_Batsmen!$W210,Raw_data_Batsmen_2021!$A$2:$L$150,AG$1,FALSE),0)</f>
        <v>0</v>
      </c>
      <c r="AH210" s="14">
        <f>_xlfn.IFNA(VLOOKUP(tbl_Batsmen!$W210,Raw_data_Batsmen_2021!$A$2:$L$150,AH$1,FALSE),0)</f>
        <v>0</v>
      </c>
      <c r="AI210" s="14">
        <v>2020</v>
      </c>
      <c r="AJ210" s="14">
        <f t="shared" si="6"/>
        <v>208</v>
      </c>
    </row>
    <row r="211" spans="1:36" x14ac:dyDescent="0.25">
      <c r="A211" s="17" t="s">
        <v>25</v>
      </c>
      <c r="B211" s="14">
        <v>8</v>
      </c>
      <c r="C211" s="14">
        <v>113</v>
      </c>
      <c r="D211" s="14">
        <v>107</v>
      </c>
      <c r="E211" s="14">
        <v>8</v>
      </c>
      <c r="F211" s="14">
        <v>14.12</v>
      </c>
      <c r="G211" s="14">
        <v>105.61</v>
      </c>
      <c r="H211" s="14">
        <v>60</v>
      </c>
      <c r="I211" s="14">
        <v>12</v>
      </c>
      <c r="J211" s="14">
        <v>2</v>
      </c>
      <c r="K211" s="14">
        <v>1</v>
      </c>
      <c r="L211" s="14">
        <v>0</v>
      </c>
      <c r="M211" s="14">
        <v>2020</v>
      </c>
      <c r="N211" s="14">
        <f>tbl_Batsmen[[#This Row],[Innings]]-tbl_Batsmen[[#This Row],[Outs]]</f>
        <v>0</v>
      </c>
      <c r="O211" s="15">
        <f t="shared" si="7"/>
        <v>208</v>
      </c>
      <c r="W211" s="16" t="s">
        <v>26</v>
      </c>
      <c r="X211" s="14">
        <f>_xlfn.IFNA(VLOOKUP(tbl_Batsmen!$W211,Raw_data_Batsmen_2021!$A$2:$L$150,X$1,FALSE),0)</f>
        <v>6</v>
      </c>
      <c r="Y211" s="14">
        <f>_xlfn.IFNA(VLOOKUP(tbl_Batsmen!$W211,Raw_data_Batsmen_2021!$A$2:$L$150,Y$1,FALSE),0)</f>
        <v>40</v>
      </c>
      <c r="Z211" s="14">
        <f>_xlfn.IFNA(VLOOKUP(tbl_Batsmen!$W211,Raw_data_Batsmen_2021!$A$2:$L$150,Z$1,FALSE),0)</f>
        <v>46</v>
      </c>
      <c r="AA211" s="14">
        <f>_xlfn.IFNA(VLOOKUP(tbl_Batsmen!$W211,Raw_data_Batsmen_2021!$A$2:$L$150,AA$1,FALSE),0)</f>
        <v>5</v>
      </c>
      <c r="AB211" s="14">
        <f>_xlfn.IFNA(VLOOKUP(tbl_Batsmen!$W211,Raw_data_Batsmen_2021!$A$2:$L$150,AB$1,FALSE),0)</f>
        <v>8</v>
      </c>
      <c r="AC211" s="14">
        <f>_xlfn.IFNA(VLOOKUP(tbl_Batsmen!$W211,Raw_data_Batsmen_2021!$A$2:$L$150,AC$1,FALSE),0)</f>
        <v>86.96</v>
      </c>
      <c r="AD211" s="14">
        <f>_xlfn.IFNA(VLOOKUP(tbl_Batsmen!$W211,Raw_data_Batsmen_2021!$A$2:$L$150,AD$1,FALSE),0)</f>
        <v>12</v>
      </c>
      <c r="AE211" s="14">
        <f>_xlfn.IFNA(VLOOKUP(tbl_Batsmen!$W211,Raw_data_Batsmen_2021!$A$2:$L$150,AE$1,FALSE),0)</f>
        <v>2</v>
      </c>
      <c r="AF211" s="14">
        <f>_xlfn.IFNA(VLOOKUP(tbl_Batsmen!$W211,Raw_data_Batsmen_2021!$A$2:$L$150,AF$1,FALSE),0)</f>
        <v>1</v>
      </c>
      <c r="AG211" s="14">
        <f>_xlfn.IFNA(VLOOKUP(tbl_Batsmen!$W211,Raw_data_Batsmen_2021!$A$2:$L$150,AG$1,FALSE),0)</f>
        <v>0</v>
      </c>
      <c r="AH211" s="14">
        <f>_xlfn.IFNA(VLOOKUP(tbl_Batsmen!$W211,Raw_data_Batsmen_2021!$A$2:$L$150,AH$1,FALSE),0)</f>
        <v>0</v>
      </c>
      <c r="AI211" s="14">
        <v>2020</v>
      </c>
      <c r="AJ211" s="14">
        <f t="shared" si="6"/>
        <v>209</v>
      </c>
    </row>
    <row r="212" spans="1:36" x14ac:dyDescent="0.25">
      <c r="A212" s="17" t="s">
        <v>26</v>
      </c>
      <c r="B212" s="14">
        <v>9</v>
      </c>
      <c r="C212" s="14">
        <v>113</v>
      </c>
      <c r="D212" s="14">
        <v>85</v>
      </c>
      <c r="E212" s="14">
        <v>8</v>
      </c>
      <c r="F212" s="14">
        <v>14.12</v>
      </c>
      <c r="G212" s="14">
        <v>132.94</v>
      </c>
      <c r="H212" s="14">
        <v>42</v>
      </c>
      <c r="I212" s="14">
        <v>6</v>
      </c>
      <c r="J212" s="14">
        <v>8</v>
      </c>
      <c r="K212" s="14">
        <v>0</v>
      </c>
      <c r="L212" s="14">
        <v>0</v>
      </c>
      <c r="M212" s="14">
        <v>2020</v>
      </c>
      <c r="N212" s="14">
        <f>tbl_Batsmen[[#This Row],[Innings]]-tbl_Batsmen[[#This Row],[Outs]]</f>
        <v>1</v>
      </c>
      <c r="O212" s="15">
        <f t="shared" si="7"/>
        <v>209</v>
      </c>
      <c r="W212" s="13" t="s">
        <v>97</v>
      </c>
      <c r="X212" s="14">
        <f>_xlfn.IFNA(VLOOKUP(tbl_Batsmen!$W212,Raw_data_Batsmen_2021!$A$2:$L$150,X$1,FALSE),0)</f>
        <v>2</v>
      </c>
      <c r="Y212" s="14">
        <f>_xlfn.IFNA(VLOOKUP(tbl_Batsmen!$W212,Raw_data_Batsmen_2021!$A$2:$L$150,Y$1,FALSE),0)</f>
        <v>2</v>
      </c>
      <c r="Z212" s="14">
        <f>_xlfn.IFNA(VLOOKUP(tbl_Batsmen!$W212,Raw_data_Batsmen_2021!$A$2:$L$150,Z$1,FALSE),0)</f>
        <v>3</v>
      </c>
      <c r="AA212" s="14">
        <f>_xlfn.IFNA(VLOOKUP(tbl_Batsmen!$W212,Raw_data_Batsmen_2021!$A$2:$L$150,AA$1,FALSE),0)</f>
        <v>0</v>
      </c>
      <c r="AB212" s="14">
        <f>_xlfn.IFNA(VLOOKUP(tbl_Batsmen!$W212,Raw_data_Batsmen_2021!$A$2:$L$150,AB$1,FALSE),0)</f>
        <v>0</v>
      </c>
      <c r="AC212" s="14">
        <f>_xlfn.IFNA(VLOOKUP(tbl_Batsmen!$W212,Raw_data_Batsmen_2021!$A$2:$L$150,AC$1,FALSE),0)</f>
        <v>66.67</v>
      </c>
      <c r="AD212" s="14">
        <f>_xlfn.IFNA(VLOOKUP(tbl_Batsmen!$W212,Raw_data_Batsmen_2021!$A$2:$L$150,AD$1,FALSE),0)</f>
        <v>1</v>
      </c>
      <c r="AE212" s="14">
        <f>_xlfn.IFNA(VLOOKUP(tbl_Batsmen!$W212,Raw_data_Batsmen_2021!$A$2:$L$150,AE$1,FALSE),0)</f>
        <v>0</v>
      </c>
      <c r="AF212" s="14">
        <f>_xlfn.IFNA(VLOOKUP(tbl_Batsmen!$W212,Raw_data_Batsmen_2021!$A$2:$L$150,AF$1,FALSE),0)</f>
        <v>0</v>
      </c>
      <c r="AG212" s="14">
        <f>_xlfn.IFNA(VLOOKUP(tbl_Batsmen!$W212,Raw_data_Batsmen_2021!$A$2:$L$150,AG$1,FALSE),0)</f>
        <v>0</v>
      </c>
      <c r="AH212" s="14">
        <f>_xlfn.IFNA(VLOOKUP(tbl_Batsmen!$W212,Raw_data_Batsmen_2021!$A$2:$L$150,AH$1,FALSE),0)</f>
        <v>0</v>
      </c>
      <c r="AI212" s="14">
        <v>2020</v>
      </c>
      <c r="AJ212" s="14">
        <f t="shared" si="6"/>
        <v>210</v>
      </c>
    </row>
    <row r="213" spans="1:36" x14ac:dyDescent="0.25">
      <c r="A213" s="17" t="s">
        <v>97</v>
      </c>
      <c r="B213" s="14">
        <v>1</v>
      </c>
      <c r="C213" s="14">
        <v>0</v>
      </c>
      <c r="D213" s="14">
        <v>3</v>
      </c>
      <c r="E213" s="14">
        <v>1</v>
      </c>
      <c r="F213" s="14">
        <v>0</v>
      </c>
      <c r="G213" s="14">
        <v>0</v>
      </c>
      <c r="H213" s="14">
        <v>0</v>
      </c>
      <c r="I213" s="14">
        <v>0</v>
      </c>
      <c r="J213" s="14">
        <v>0</v>
      </c>
      <c r="K213" s="14">
        <v>0</v>
      </c>
      <c r="L213" s="14">
        <v>0</v>
      </c>
      <c r="M213" s="14">
        <v>2020</v>
      </c>
      <c r="N213" s="14">
        <f>tbl_Batsmen[[#This Row],[Innings]]-tbl_Batsmen[[#This Row],[Outs]]</f>
        <v>0</v>
      </c>
      <c r="O213" s="15">
        <f t="shared" si="7"/>
        <v>210</v>
      </c>
      <c r="W213" s="16" t="s">
        <v>387</v>
      </c>
      <c r="X213" s="14">
        <f>_xlfn.IFNA(VLOOKUP(tbl_Batsmen!$W213,Raw_data_Batsmen_2021!$A$2:$L$150,X$1,FALSE),0)</f>
        <v>0</v>
      </c>
      <c r="Y213" s="14">
        <f>_xlfn.IFNA(VLOOKUP(tbl_Batsmen!$W213,Raw_data_Batsmen_2021!$A$2:$L$150,Y$1,FALSE),0)</f>
        <v>0</v>
      </c>
      <c r="Z213" s="14">
        <f>_xlfn.IFNA(VLOOKUP(tbl_Batsmen!$W213,Raw_data_Batsmen_2021!$A$2:$L$150,Z$1,FALSE),0)</f>
        <v>0</v>
      </c>
      <c r="AA213" s="14">
        <f>_xlfn.IFNA(VLOOKUP(tbl_Batsmen!$W213,Raw_data_Batsmen_2021!$A$2:$L$150,AA$1,FALSE),0)</f>
        <v>0</v>
      </c>
      <c r="AB213" s="14">
        <f>_xlfn.IFNA(VLOOKUP(tbl_Batsmen!$W213,Raw_data_Batsmen_2021!$A$2:$L$150,AB$1,FALSE),0)</f>
        <v>0</v>
      </c>
      <c r="AC213" s="14">
        <f>_xlfn.IFNA(VLOOKUP(tbl_Batsmen!$W213,Raw_data_Batsmen_2021!$A$2:$L$150,AC$1,FALSE),0)</f>
        <v>0</v>
      </c>
      <c r="AD213" s="14">
        <f>_xlfn.IFNA(VLOOKUP(tbl_Batsmen!$W213,Raw_data_Batsmen_2021!$A$2:$L$150,AD$1,FALSE),0)</f>
        <v>0</v>
      </c>
      <c r="AE213" s="14">
        <f>_xlfn.IFNA(VLOOKUP(tbl_Batsmen!$W213,Raw_data_Batsmen_2021!$A$2:$L$150,AE$1,FALSE),0)</f>
        <v>0</v>
      </c>
      <c r="AF213" s="14">
        <f>_xlfn.IFNA(VLOOKUP(tbl_Batsmen!$W213,Raw_data_Batsmen_2021!$A$2:$L$150,AF$1,FALSE),0)</f>
        <v>0</v>
      </c>
      <c r="AG213" s="14">
        <f>_xlfn.IFNA(VLOOKUP(tbl_Batsmen!$W213,Raw_data_Batsmen_2021!$A$2:$L$150,AG$1,FALSE),0)</f>
        <v>0</v>
      </c>
      <c r="AH213" s="14">
        <f>_xlfn.IFNA(VLOOKUP(tbl_Batsmen!$W213,Raw_data_Batsmen_2021!$A$2:$L$150,AH$1,FALSE),0)</f>
        <v>0</v>
      </c>
      <c r="AI213" s="14">
        <v>2020</v>
      </c>
      <c r="AJ213" s="14">
        <f t="shared" si="6"/>
        <v>211</v>
      </c>
    </row>
    <row r="214" spans="1:36" x14ac:dyDescent="0.25">
      <c r="A214" s="17" t="s">
        <v>387</v>
      </c>
      <c r="B214" s="14">
        <v>2</v>
      </c>
      <c r="C214" s="14">
        <v>9</v>
      </c>
      <c r="D214" s="14">
        <v>10</v>
      </c>
      <c r="E214" s="14">
        <v>1</v>
      </c>
      <c r="F214" s="14">
        <v>9</v>
      </c>
      <c r="G214" s="14">
        <v>90</v>
      </c>
      <c r="H214" s="14">
        <v>7</v>
      </c>
      <c r="I214" s="14">
        <v>0</v>
      </c>
      <c r="J214" s="14">
        <v>1</v>
      </c>
      <c r="K214" s="14">
        <v>0</v>
      </c>
      <c r="L214" s="14">
        <v>0</v>
      </c>
      <c r="M214" s="14">
        <v>2020</v>
      </c>
      <c r="N214" s="14">
        <f>tbl_Batsmen[[#This Row],[Innings]]-tbl_Batsmen[[#This Row],[Outs]]</f>
        <v>1</v>
      </c>
      <c r="O214" s="15">
        <f t="shared" si="7"/>
        <v>211</v>
      </c>
      <c r="W214" s="13" t="s">
        <v>361</v>
      </c>
      <c r="X214" s="14">
        <f>_xlfn.IFNA(VLOOKUP(tbl_Batsmen!$W214,Raw_data_Batsmen_2021!$A$2:$L$150,X$1,FALSE),0)</f>
        <v>0</v>
      </c>
      <c r="Y214" s="14">
        <f>_xlfn.IFNA(VLOOKUP(tbl_Batsmen!$W214,Raw_data_Batsmen_2021!$A$2:$L$150,Y$1,FALSE),0)</f>
        <v>0</v>
      </c>
      <c r="Z214" s="14">
        <f>_xlfn.IFNA(VLOOKUP(tbl_Batsmen!$W214,Raw_data_Batsmen_2021!$A$2:$L$150,Z$1,FALSE),0)</f>
        <v>0</v>
      </c>
      <c r="AA214" s="14">
        <f>_xlfn.IFNA(VLOOKUP(tbl_Batsmen!$W214,Raw_data_Batsmen_2021!$A$2:$L$150,AA$1,FALSE),0)</f>
        <v>0</v>
      </c>
      <c r="AB214" s="14">
        <f>_xlfn.IFNA(VLOOKUP(tbl_Batsmen!$W214,Raw_data_Batsmen_2021!$A$2:$L$150,AB$1,FALSE),0)</f>
        <v>0</v>
      </c>
      <c r="AC214" s="14">
        <f>_xlfn.IFNA(VLOOKUP(tbl_Batsmen!$W214,Raw_data_Batsmen_2021!$A$2:$L$150,AC$1,FALSE),0)</f>
        <v>0</v>
      </c>
      <c r="AD214" s="14">
        <f>_xlfn.IFNA(VLOOKUP(tbl_Batsmen!$W214,Raw_data_Batsmen_2021!$A$2:$L$150,AD$1,FALSE),0)</f>
        <v>0</v>
      </c>
      <c r="AE214" s="14">
        <f>_xlfn.IFNA(VLOOKUP(tbl_Batsmen!$W214,Raw_data_Batsmen_2021!$A$2:$L$150,AE$1,FALSE),0)</f>
        <v>0</v>
      </c>
      <c r="AF214" s="14">
        <f>_xlfn.IFNA(VLOOKUP(tbl_Batsmen!$W214,Raw_data_Batsmen_2021!$A$2:$L$150,AF$1,FALSE),0)</f>
        <v>0</v>
      </c>
      <c r="AG214" s="14">
        <f>_xlfn.IFNA(VLOOKUP(tbl_Batsmen!$W214,Raw_data_Batsmen_2021!$A$2:$L$150,AG$1,FALSE),0)</f>
        <v>0</v>
      </c>
      <c r="AH214" s="14">
        <f>_xlfn.IFNA(VLOOKUP(tbl_Batsmen!$W214,Raw_data_Batsmen_2021!$A$2:$L$150,AH$1,FALSE),0)</f>
        <v>0</v>
      </c>
      <c r="AI214" s="14">
        <v>2020</v>
      </c>
      <c r="AJ214" s="14">
        <f t="shared" si="6"/>
        <v>212</v>
      </c>
    </row>
    <row r="215" spans="1:36" x14ac:dyDescent="0.25">
      <c r="A215" s="17" t="s">
        <v>361</v>
      </c>
      <c r="B215" s="14">
        <v>3</v>
      </c>
      <c r="C215" s="14">
        <v>32</v>
      </c>
      <c r="D215" s="14">
        <v>29</v>
      </c>
      <c r="E215" s="14">
        <v>2</v>
      </c>
      <c r="F215" s="14">
        <v>16</v>
      </c>
      <c r="G215" s="14">
        <v>110.34</v>
      </c>
      <c r="H215" s="14">
        <v>14</v>
      </c>
      <c r="I215" s="14">
        <v>0</v>
      </c>
      <c r="J215" s="14">
        <v>1</v>
      </c>
      <c r="K215" s="14">
        <v>0</v>
      </c>
      <c r="L215" s="14">
        <v>0</v>
      </c>
      <c r="M215" s="14">
        <v>2020</v>
      </c>
      <c r="N215" s="14">
        <f>tbl_Batsmen[[#This Row],[Innings]]-tbl_Batsmen[[#This Row],[Outs]]</f>
        <v>1</v>
      </c>
      <c r="O215" s="15">
        <f t="shared" si="7"/>
        <v>212</v>
      </c>
      <c r="W215" s="16" t="s">
        <v>1</v>
      </c>
      <c r="X215" s="14">
        <f>_xlfn.IFNA(VLOOKUP(tbl_Batsmen!$W215,Raw_data_Batsmen_2021!$A$2:$L$150,X$1,FALSE),0)</f>
        <v>13</v>
      </c>
      <c r="Y215" s="14">
        <f>_xlfn.IFNA(VLOOKUP(tbl_Batsmen!$W215,Raw_data_Batsmen_2021!$A$2:$L$150,Y$1,FALSE),0)</f>
        <v>256</v>
      </c>
      <c r="Z215" s="14">
        <f>_xlfn.IFNA(VLOOKUP(tbl_Batsmen!$W215,Raw_data_Batsmen_2021!$A$2:$L$150,Z$1,FALSE),0)</f>
        <v>170</v>
      </c>
      <c r="AA215" s="14">
        <f>_xlfn.IFNA(VLOOKUP(tbl_Batsmen!$W215,Raw_data_Batsmen_2021!$A$2:$L$150,AA$1,FALSE),0)</f>
        <v>10</v>
      </c>
      <c r="AB215" s="14">
        <f>_xlfn.IFNA(VLOOKUP(tbl_Batsmen!$W215,Raw_data_Batsmen_2021!$A$2:$L$150,AB$1,FALSE),0)</f>
        <v>25.6</v>
      </c>
      <c r="AC215" s="14">
        <f>_xlfn.IFNA(VLOOKUP(tbl_Batsmen!$W215,Raw_data_Batsmen_2021!$A$2:$L$150,AC$1,FALSE),0)</f>
        <v>150.59</v>
      </c>
      <c r="AD215" s="14">
        <f>_xlfn.IFNA(VLOOKUP(tbl_Batsmen!$W215,Raw_data_Batsmen_2021!$A$2:$L$150,AD$1,FALSE),0)</f>
        <v>72</v>
      </c>
      <c r="AE215" s="14">
        <f>_xlfn.IFNA(VLOOKUP(tbl_Batsmen!$W215,Raw_data_Batsmen_2021!$A$2:$L$150,AE$1,FALSE),0)</f>
        <v>16</v>
      </c>
      <c r="AF215" s="14">
        <f>_xlfn.IFNA(VLOOKUP(tbl_Batsmen!$W215,Raw_data_Batsmen_2021!$A$2:$L$150,AF$1,FALSE),0)</f>
        <v>17</v>
      </c>
      <c r="AG215" s="14">
        <f>_xlfn.IFNA(VLOOKUP(tbl_Batsmen!$W215,Raw_data_Batsmen_2021!$A$2:$L$150,AG$1,FALSE),0)</f>
        <v>2</v>
      </c>
      <c r="AH215" s="14">
        <f>_xlfn.IFNA(VLOOKUP(tbl_Batsmen!$W215,Raw_data_Batsmen_2021!$A$2:$L$150,AH$1,FALSE),0)</f>
        <v>0</v>
      </c>
      <c r="AI215" s="14">
        <v>2020</v>
      </c>
      <c r="AJ215" s="14">
        <f t="shared" si="6"/>
        <v>213</v>
      </c>
    </row>
    <row r="216" spans="1:36" x14ac:dyDescent="0.25">
      <c r="A216" s="17" t="s">
        <v>1</v>
      </c>
      <c r="B216" s="14">
        <v>11</v>
      </c>
      <c r="C216" s="14">
        <v>359</v>
      </c>
      <c r="D216" s="14">
        <v>282</v>
      </c>
      <c r="E216" s="14">
        <v>9</v>
      </c>
      <c r="F216" s="14">
        <v>39.89</v>
      </c>
      <c r="G216" s="14">
        <v>127.3</v>
      </c>
      <c r="H216" s="14">
        <v>71</v>
      </c>
      <c r="I216" s="14">
        <v>30</v>
      </c>
      <c r="J216" s="14">
        <v>12</v>
      </c>
      <c r="K216" s="14">
        <v>1</v>
      </c>
      <c r="L216" s="14">
        <v>0</v>
      </c>
      <c r="M216" s="14">
        <v>2020</v>
      </c>
      <c r="N216" s="14">
        <f>tbl_Batsmen[[#This Row],[Innings]]-tbl_Batsmen[[#This Row],[Outs]]</f>
        <v>2</v>
      </c>
      <c r="O216" s="15">
        <f t="shared" si="7"/>
        <v>213</v>
      </c>
      <c r="W216" s="13" t="s">
        <v>166</v>
      </c>
      <c r="X216" s="14">
        <f>_xlfn.IFNA(VLOOKUP(tbl_Batsmen!$W216,Raw_data_Batsmen_2021!$A$2:$L$150,X$1,FALSE),0)</f>
        <v>7</v>
      </c>
      <c r="Y216" s="14">
        <f>_xlfn.IFNA(VLOOKUP(tbl_Batsmen!$W216,Raw_data_Batsmen_2021!$A$2:$L$150,Y$1,FALSE),0)</f>
        <v>34</v>
      </c>
      <c r="Z216" s="14">
        <f>_xlfn.IFNA(VLOOKUP(tbl_Batsmen!$W216,Raw_data_Batsmen_2021!$A$2:$L$150,Z$1,FALSE),0)</f>
        <v>30</v>
      </c>
      <c r="AA216" s="14">
        <f>_xlfn.IFNA(VLOOKUP(tbl_Batsmen!$W216,Raw_data_Batsmen_2021!$A$2:$L$150,AA$1,FALSE),0)</f>
        <v>1</v>
      </c>
      <c r="AB216" s="14">
        <f>_xlfn.IFNA(VLOOKUP(tbl_Batsmen!$W216,Raw_data_Batsmen_2021!$A$2:$L$150,AB$1,FALSE),0)</f>
        <v>34</v>
      </c>
      <c r="AC216" s="14">
        <f>_xlfn.IFNA(VLOOKUP(tbl_Batsmen!$W216,Raw_data_Batsmen_2021!$A$2:$L$150,AC$1,FALSE),0)</f>
        <v>113.33</v>
      </c>
      <c r="AD216" s="14">
        <f>_xlfn.IFNA(VLOOKUP(tbl_Batsmen!$W216,Raw_data_Batsmen_2021!$A$2:$L$150,AD$1,FALSE),0)</f>
        <v>14</v>
      </c>
      <c r="AE216" s="14">
        <f>_xlfn.IFNA(VLOOKUP(tbl_Batsmen!$W216,Raw_data_Batsmen_2021!$A$2:$L$150,AE$1,FALSE),0)</f>
        <v>3</v>
      </c>
      <c r="AF216" s="14">
        <f>_xlfn.IFNA(VLOOKUP(tbl_Batsmen!$W216,Raw_data_Batsmen_2021!$A$2:$L$150,AF$1,FALSE),0)</f>
        <v>0</v>
      </c>
      <c r="AG216" s="14">
        <f>_xlfn.IFNA(VLOOKUP(tbl_Batsmen!$W216,Raw_data_Batsmen_2021!$A$2:$L$150,AG$1,FALSE),0)</f>
        <v>0</v>
      </c>
      <c r="AH216" s="14">
        <f>_xlfn.IFNA(VLOOKUP(tbl_Batsmen!$W216,Raw_data_Batsmen_2021!$A$2:$L$150,AH$1,FALSE),0)</f>
        <v>0</v>
      </c>
      <c r="AI216" s="14">
        <v>2020</v>
      </c>
      <c r="AJ216" s="14">
        <f t="shared" si="6"/>
        <v>214</v>
      </c>
    </row>
    <row r="217" spans="1:36" x14ac:dyDescent="0.25">
      <c r="A217" s="17" t="s">
        <v>166</v>
      </c>
      <c r="B217" s="14">
        <v>1</v>
      </c>
      <c r="C217" s="14">
        <v>0</v>
      </c>
      <c r="D217" s="14">
        <v>2</v>
      </c>
      <c r="E217" s="14">
        <v>1</v>
      </c>
      <c r="F217" s="14">
        <v>0</v>
      </c>
      <c r="G217" s="14">
        <v>0</v>
      </c>
      <c r="H217" s="14">
        <v>0</v>
      </c>
      <c r="I217" s="14">
        <v>0</v>
      </c>
      <c r="J217" s="14">
        <v>0</v>
      </c>
      <c r="K217" s="14">
        <v>0</v>
      </c>
      <c r="L217" s="14">
        <v>0</v>
      </c>
      <c r="M217" s="14">
        <v>2020</v>
      </c>
      <c r="N217" s="14">
        <f>tbl_Batsmen[[#This Row],[Innings]]-tbl_Batsmen[[#This Row],[Outs]]</f>
        <v>0</v>
      </c>
      <c r="O217" s="15">
        <f t="shared" si="7"/>
        <v>214</v>
      </c>
      <c r="W217" s="16" t="s">
        <v>124</v>
      </c>
      <c r="X217" s="14">
        <f>_xlfn.IFNA(VLOOKUP(tbl_Batsmen!$W217,Raw_data_Batsmen_2021!$A$2:$L$150,X$1,FALSE),0)</f>
        <v>1</v>
      </c>
      <c r="Y217" s="14">
        <f>_xlfn.IFNA(VLOOKUP(tbl_Batsmen!$W217,Raw_data_Batsmen_2021!$A$2:$L$150,Y$1,FALSE),0)</f>
        <v>0</v>
      </c>
      <c r="Z217" s="14">
        <f>_xlfn.IFNA(VLOOKUP(tbl_Batsmen!$W217,Raw_data_Batsmen_2021!$A$2:$L$150,Z$1,FALSE),0)</f>
        <v>3</v>
      </c>
      <c r="AA217" s="14">
        <f>_xlfn.IFNA(VLOOKUP(tbl_Batsmen!$W217,Raw_data_Batsmen_2021!$A$2:$L$150,AA$1,FALSE),0)</f>
        <v>1</v>
      </c>
      <c r="AB217" s="14">
        <f>_xlfn.IFNA(VLOOKUP(tbl_Batsmen!$W217,Raw_data_Batsmen_2021!$A$2:$L$150,AB$1,FALSE),0)</f>
        <v>0</v>
      </c>
      <c r="AC217" s="14">
        <f>_xlfn.IFNA(VLOOKUP(tbl_Batsmen!$W217,Raw_data_Batsmen_2021!$A$2:$L$150,AC$1,FALSE),0)</f>
        <v>0</v>
      </c>
      <c r="AD217" s="14">
        <f>_xlfn.IFNA(VLOOKUP(tbl_Batsmen!$W217,Raw_data_Batsmen_2021!$A$2:$L$150,AD$1,FALSE),0)</f>
        <v>0</v>
      </c>
      <c r="AE217" s="14">
        <f>_xlfn.IFNA(VLOOKUP(tbl_Batsmen!$W217,Raw_data_Batsmen_2021!$A$2:$L$150,AE$1,FALSE),0)</f>
        <v>0</v>
      </c>
      <c r="AF217" s="14">
        <f>_xlfn.IFNA(VLOOKUP(tbl_Batsmen!$W217,Raw_data_Batsmen_2021!$A$2:$L$150,AF$1,FALSE),0)</f>
        <v>0</v>
      </c>
      <c r="AG217" s="14">
        <f>_xlfn.IFNA(VLOOKUP(tbl_Batsmen!$W217,Raw_data_Batsmen_2021!$A$2:$L$150,AG$1,FALSE),0)</f>
        <v>0</v>
      </c>
      <c r="AH217" s="14">
        <f>_xlfn.IFNA(VLOOKUP(tbl_Batsmen!$W217,Raw_data_Batsmen_2021!$A$2:$L$150,AH$1,FALSE),0)</f>
        <v>0</v>
      </c>
      <c r="AI217" s="14">
        <v>2020</v>
      </c>
      <c r="AJ217" s="14">
        <f t="shared" si="6"/>
        <v>215</v>
      </c>
    </row>
    <row r="218" spans="1:36" x14ac:dyDescent="0.25">
      <c r="A218" s="17" t="s">
        <v>124</v>
      </c>
      <c r="B218" s="14">
        <v>8</v>
      </c>
      <c r="C218" s="14">
        <v>285</v>
      </c>
      <c r="D218" s="14">
        <v>200</v>
      </c>
      <c r="E218" s="14">
        <v>7</v>
      </c>
      <c r="F218" s="14">
        <v>40.71</v>
      </c>
      <c r="G218" s="14">
        <v>142.5</v>
      </c>
      <c r="H218" s="14">
        <v>107</v>
      </c>
      <c r="I218" s="14">
        <v>36</v>
      </c>
      <c r="J218" s="14">
        <v>7</v>
      </c>
      <c r="K218" s="14">
        <v>1</v>
      </c>
      <c r="L218" s="14">
        <v>1</v>
      </c>
      <c r="M218" s="14">
        <v>2020</v>
      </c>
      <c r="N218" s="14">
        <f>tbl_Batsmen[[#This Row],[Innings]]-tbl_Batsmen[[#This Row],[Outs]]</f>
        <v>1</v>
      </c>
      <c r="O218" s="15">
        <f t="shared" si="7"/>
        <v>215</v>
      </c>
      <c r="W218" s="13" t="s">
        <v>98</v>
      </c>
      <c r="X218" s="14">
        <f>_xlfn.IFNA(VLOOKUP(tbl_Batsmen!$W218,Raw_data_Batsmen_2021!$A$2:$L$150,X$1,FALSE),0)</f>
        <v>10</v>
      </c>
      <c r="Y218" s="14">
        <f>_xlfn.IFNA(VLOOKUP(tbl_Batsmen!$W218,Raw_data_Batsmen_2021!$A$2:$L$150,Y$1,FALSE),0)</f>
        <v>193</v>
      </c>
      <c r="Z218" s="14">
        <f>_xlfn.IFNA(VLOOKUP(tbl_Batsmen!$W218,Raw_data_Batsmen_2021!$A$2:$L$150,Z$1,FALSE),0)</f>
        <v>154</v>
      </c>
      <c r="AA218" s="14">
        <f>_xlfn.IFNA(VLOOKUP(tbl_Batsmen!$W218,Raw_data_Batsmen_2021!$A$2:$L$150,AA$1,FALSE),0)</f>
        <v>9</v>
      </c>
      <c r="AB218" s="14">
        <f>_xlfn.IFNA(VLOOKUP(tbl_Batsmen!$W218,Raw_data_Batsmen_2021!$A$2:$L$150,AB$1,FALSE),0)</f>
        <v>21.44</v>
      </c>
      <c r="AC218" s="14">
        <f>_xlfn.IFNA(VLOOKUP(tbl_Batsmen!$W218,Raw_data_Batsmen_2021!$A$2:$L$150,AC$1,FALSE),0)</f>
        <v>125.32</v>
      </c>
      <c r="AD218" s="14">
        <f>_xlfn.IFNA(VLOOKUP(tbl_Batsmen!$W218,Raw_data_Batsmen_2021!$A$2:$L$150,AD$1,FALSE),0)</f>
        <v>46</v>
      </c>
      <c r="AE218" s="14">
        <f>_xlfn.IFNA(VLOOKUP(tbl_Batsmen!$W218,Raw_data_Batsmen_2021!$A$2:$L$150,AE$1,FALSE),0)</f>
        <v>21</v>
      </c>
      <c r="AF218" s="14">
        <f>_xlfn.IFNA(VLOOKUP(tbl_Batsmen!$W218,Raw_data_Batsmen_2021!$A$2:$L$150,AF$1,FALSE),0)</f>
        <v>8</v>
      </c>
      <c r="AG218" s="14">
        <f>_xlfn.IFNA(VLOOKUP(tbl_Batsmen!$W218,Raw_data_Batsmen_2021!$A$2:$L$150,AG$1,FALSE),0)</f>
        <v>0</v>
      </c>
      <c r="AH218" s="14">
        <f>_xlfn.IFNA(VLOOKUP(tbl_Batsmen!$W218,Raw_data_Batsmen_2021!$A$2:$L$150,AH$1,FALSE),0)</f>
        <v>0</v>
      </c>
      <c r="AI218" s="14">
        <v>2020</v>
      </c>
      <c r="AJ218" s="14">
        <f t="shared" si="6"/>
        <v>216</v>
      </c>
    </row>
    <row r="219" spans="1:36" x14ac:dyDescent="0.25">
      <c r="A219" s="17" t="s">
        <v>98</v>
      </c>
      <c r="B219" s="14">
        <v>7</v>
      </c>
      <c r="C219" s="14">
        <v>288</v>
      </c>
      <c r="D219" s="14">
        <v>210</v>
      </c>
      <c r="E219" s="14">
        <v>7</v>
      </c>
      <c r="F219" s="14">
        <v>41.14</v>
      </c>
      <c r="G219" s="14">
        <v>137.13999999999999</v>
      </c>
      <c r="H219" s="14">
        <v>99</v>
      </c>
      <c r="I219" s="14">
        <v>15</v>
      </c>
      <c r="J219" s="14">
        <v>23</v>
      </c>
      <c r="K219" s="14">
        <v>3</v>
      </c>
      <c r="L219" s="14">
        <v>0</v>
      </c>
      <c r="M219" s="14">
        <v>2020</v>
      </c>
      <c r="N219" s="14">
        <f>tbl_Batsmen[[#This Row],[Innings]]-tbl_Batsmen[[#This Row],[Outs]]</f>
        <v>0</v>
      </c>
      <c r="O219" s="15">
        <f t="shared" si="7"/>
        <v>216</v>
      </c>
      <c r="W219" s="16" t="s">
        <v>126</v>
      </c>
      <c r="X219" s="14">
        <f>_xlfn.IFNA(VLOOKUP(tbl_Batsmen!$W219,Raw_data_Batsmen_2021!$A$2:$L$150,X$1,FALSE),0)</f>
        <v>7</v>
      </c>
      <c r="Y219" s="14">
        <f>_xlfn.IFNA(VLOOKUP(tbl_Batsmen!$W219,Raw_data_Batsmen_2021!$A$2:$L$150,Y$1,FALSE),0)</f>
        <v>67</v>
      </c>
      <c r="Z219" s="14">
        <f>_xlfn.IFNA(VLOOKUP(tbl_Batsmen!$W219,Raw_data_Batsmen_2021!$A$2:$L$150,Z$1,FALSE),0)</f>
        <v>49</v>
      </c>
      <c r="AA219" s="14">
        <f>_xlfn.IFNA(VLOOKUP(tbl_Batsmen!$W219,Raw_data_Batsmen_2021!$A$2:$L$150,AA$1,FALSE),0)</f>
        <v>5</v>
      </c>
      <c r="AB219" s="14">
        <f>_xlfn.IFNA(VLOOKUP(tbl_Batsmen!$W219,Raw_data_Batsmen_2021!$A$2:$L$150,AB$1,FALSE),0)</f>
        <v>13.4</v>
      </c>
      <c r="AC219" s="14">
        <f>_xlfn.IFNA(VLOOKUP(tbl_Batsmen!$W219,Raw_data_Batsmen_2021!$A$2:$L$150,AC$1,FALSE),0)</f>
        <v>136.72999999999999</v>
      </c>
      <c r="AD219" s="14">
        <f>_xlfn.IFNA(VLOOKUP(tbl_Batsmen!$W219,Raw_data_Batsmen_2021!$A$2:$L$150,AD$1,FALSE),0)</f>
        <v>36</v>
      </c>
      <c r="AE219" s="14">
        <f>_xlfn.IFNA(VLOOKUP(tbl_Batsmen!$W219,Raw_data_Batsmen_2021!$A$2:$L$150,AE$1,FALSE),0)</f>
        <v>2</v>
      </c>
      <c r="AF219" s="14">
        <f>_xlfn.IFNA(VLOOKUP(tbl_Batsmen!$W219,Raw_data_Batsmen_2021!$A$2:$L$150,AF$1,FALSE),0)</f>
        <v>5</v>
      </c>
      <c r="AG219" s="14">
        <f>_xlfn.IFNA(VLOOKUP(tbl_Batsmen!$W219,Raw_data_Batsmen_2021!$A$2:$L$150,AG$1,FALSE),0)</f>
        <v>0</v>
      </c>
      <c r="AH219" s="14">
        <f>_xlfn.IFNA(VLOOKUP(tbl_Batsmen!$W219,Raw_data_Batsmen_2021!$A$2:$L$150,AH$1,FALSE),0)</f>
        <v>0</v>
      </c>
      <c r="AI219" s="14">
        <v>2020</v>
      </c>
      <c r="AJ219" s="14">
        <f t="shared" si="6"/>
        <v>217</v>
      </c>
    </row>
    <row r="220" spans="1:36" x14ac:dyDescent="0.25">
      <c r="A220" s="17" t="s">
        <v>126</v>
      </c>
      <c r="B220" s="14">
        <v>5</v>
      </c>
      <c r="C220" s="14">
        <v>34</v>
      </c>
      <c r="D220" s="14">
        <v>21</v>
      </c>
      <c r="E220" s="14">
        <v>4</v>
      </c>
      <c r="F220" s="14">
        <v>8.5</v>
      </c>
      <c r="G220" s="14">
        <v>161.9</v>
      </c>
      <c r="H220" s="14">
        <v>25</v>
      </c>
      <c r="I220" s="14">
        <v>2</v>
      </c>
      <c r="J220" s="14">
        <v>3</v>
      </c>
      <c r="K220" s="14">
        <v>0</v>
      </c>
      <c r="L220" s="14">
        <v>0</v>
      </c>
      <c r="M220" s="14">
        <v>2020</v>
      </c>
      <c r="N220" s="14">
        <f>tbl_Batsmen[[#This Row],[Innings]]-tbl_Batsmen[[#This Row],[Outs]]</f>
        <v>1</v>
      </c>
      <c r="O220" s="15">
        <f t="shared" si="7"/>
        <v>217</v>
      </c>
      <c r="W220" s="13" t="s">
        <v>99</v>
      </c>
      <c r="X220" s="14">
        <f>_xlfn.IFNA(VLOOKUP(tbl_Batsmen!$W220,Raw_data_Batsmen_2021!$A$2:$L$150,X$1,FALSE),0)</f>
        <v>2</v>
      </c>
      <c r="Y220" s="14">
        <f>_xlfn.IFNA(VLOOKUP(tbl_Batsmen!$W220,Raw_data_Batsmen_2021!$A$2:$L$150,Y$1,FALSE),0)</f>
        <v>32</v>
      </c>
      <c r="Z220" s="14">
        <f>_xlfn.IFNA(VLOOKUP(tbl_Batsmen!$W220,Raw_data_Batsmen_2021!$A$2:$L$150,Z$1,FALSE),0)</f>
        <v>21</v>
      </c>
      <c r="AA220" s="14">
        <f>_xlfn.IFNA(VLOOKUP(tbl_Batsmen!$W220,Raw_data_Batsmen_2021!$A$2:$L$150,AA$1,FALSE),0)</f>
        <v>2</v>
      </c>
      <c r="AB220" s="14">
        <f>_xlfn.IFNA(VLOOKUP(tbl_Batsmen!$W220,Raw_data_Batsmen_2021!$A$2:$L$150,AB$1,FALSE),0)</f>
        <v>16</v>
      </c>
      <c r="AC220" s="14">
        <f>_xlfn.IFNA(VLOOKUP(tbl_Batsmen!$W220,Raw_data_Batsmen_2021!$A$2:$L$150,AC$1,FALSE),0)</f>
        <v>152.38</v>
      </c>
      <c r="AD220" s="14">
        <f>_xlfn.IFNA(VLOOKUP(tbl_Batsmen!$W220,Raw_data_Batsmen_2021!$A$2:$L$150,AD$1,FALSE),0)</f>
        <v>30</v>
      </c>
      <c r="AE220" s="14">
        <f>_xlfn.IFNA(VLOOKUP(tbl_Batsmen!$W220,Raw_data_Batsmen_2021!$A$2:$L$150,AE$1,FALSE),0)</f>
        <v>1</v>
      </c>
      <c r="AF220" s="14">
        <f>_xlfn.IFNA(VLOOKUP(tbl_Batsmen!$W220,Raw_data_Batsmen_2021!$A$2:$L$150,AF$1,FALSE),0)</f>
        <v>3</v>
      </c>
      <c r="AG220" s="14">
        <f>_xlfn.IFNA(VLOOKUP(tbl_Batsmen!$W220,Raw_data_Batsmen_2021!$A$2:$L$150,AG$1,FALSE),0)</f>
        <v>0</v>
      </c>
      <c r="AH220" s="14">
        <f>_xlfn.IFNA(VLOOKUP(tbl_Batsmen!$W220,Raw_data_Batsmen_2021!$A$2:$L$150,AH$1,FALSE),0)</f>
        <v>0</v>
      </c>
      <c r="AI220" s="14">
        <v>2020</v>
      </c>
      <c r="AJ220" s="14">
        <f t="shared" si="6"/>
        <v>218</v>
      </c>
    </row>
    <row r="221" spans="1:36" x14ac:dyDescent="0.25">
      <c r="A221" s="17" t="s">
        <v>99</v>
      </c>
      <c r="B221" s="14">
        <v>4</v>
      </c>
      <c r="C221" s="14">
        <v>29</v>
      </c>
      <c r="D221" s="14">
        <v>31</v>
      </c>
      <c r="E221" s="14">
        <v>3</v>
      </c>
      <c r="F221" s="14">
        <v>9.67</v>
      </c>
      <c r="G221" s="14">
        <v>93.55</v>
      </c>
      <c r="H221" s="14">
        <v>13</v>
      </c>
      <c r="I221" s="14">
        <v>2</v>
      </c>
      <c r="J221" s="14">
        <v>0</v>
      </c>
      <c r="K221" s="14">
        <v>0</v>
      </c>
      <c r="L221" s="14">
        <v>0</v>
      </c>
      <c r="M221" s="14">
        <v>2020</v>
      </c>
      <c r="N221" s="14">
        <f>tbl_Batsmen[[#This Row],[Innings]]-tbl_Batsmen[[#This Row],[Outs]]</f>
        <v>1</v>
      </c>
      <c r="O221" s="15">
        <f t="shared" si="7"/>
        <v>218</v>
      </c>
      <c r="W221" s="16" t="s">
        <v>49</v>
      </c>
      <c r="X221" s="14">
        <f>_xlfn.IFNA(VLOOKUP(tbl_Batsmen!$W221,Raw_data_Batsmen_2021!$A$2:$L$150,X$1,FALSE),0)</f>
        <v>2</v>
      </c>
      <c r="Y221" s="14">
        <f>_xlfn.IFNA(VLOOKUP(tbl_Batsmen!$W221,Raw_data_Batsmen_2021!$A$2:$L$150,Y$1,FALSE),0)</f>
        <v>2</v>
      </c>
      <c r="Z221" s="14">
        <f>_xlfn.IFNA(VLOOKUP(tbl_Batsmen!$W221,Raw_data_Batsmen_2021!$A$2:$L$150,Z$1,FALSE),0)</f>
        <v>4</v>
      </c>
      <c r="AA221" s="14">
        <f>_xlfn.IFNA(VLOOKUP(tbl_Batsmen!$W221,Raw_data_Batsmen_2021!$A$2:$L$150,AA$1,FALSE),0)</f>
        <v>1</v>
      </c>
      <c r="AB221" s="14">
        <f>_xlfn.IFNA(VLOOKUP(tbl_Batsmen!$W221,Raw_data_Batsmen_2021!$A$2:$L$150,AB$1,FALSE),0)</f>
        <v>2</v>
      </c>
      <c r="AC221" s="14">
        <f>_xlfn.IFNA(VLOOKUP(tbl_Batsmen!$W221,Raw_data_Batsmen_2021!$A$2:$L$150,AC$1,FALSE),0)</f>
        <v>50</v>
      </c>
      <c r="AD221" s="14">
        <f>_xlfn.IFNA(VLOOKUP(tbl_Batsmen!$W221,Raw_data_Batsmen_2021!$A$2:$L$150,AD$1,FALSE),0)</f>
        <v>2</v>
      </c>
      <c r="AE221" s="14">
        <f>_xlfn.IFNA(VLOOKUP(tbl_Batsmen!$W221,Raw_data_Batsmen_2021!$A$2:$L$150,AE$1,FALSE),0)</f>
        <v>0</v>
      </c>
      <c r="AF221" s="14">
        <f>_xlfn.IFNA(VLOOKUP(tbl_Batsmen!$W221,Raw_data_Batsmen_2021!$A$2:$L$150,AF$1,FALSE),0)</f>
        <v>0</v>
      </c>
      <c r="AG221" s="14">
        <f>_xlfn.IFNA(VLOOKUP(tbl_Batsmen!$W221,Raw_data_Batsmen_2021!$A$2:$L$150,AG$1,FALSE),0)</f>
        <v>0</v>
      </c>
      <c r="AH221" s="14">
        <f>_xlfn.IFNA(VLOOKUP(tbl_Batsmen!$W221,Raw_data_Batsmen_2021!$A$2:$L$150,AH$1,FALSE),0)</f>
        <v>0</v>
      </c>
      <c r="AI221" s="14">
        <v>2020</v>
      </c>
      <c r="AJ221" s="14">
        <f t="shared" si="6"/>
        <v>219</v>
      </c>
    </row>
    <row r="222" spans="1:36" x14ac:dyDescent="0.25">
      <c r="A222" s="17" t="s">
        <v>49</v>
      </c>
      <c r="B222" s="14">
        <v>3</v>
      </c>
      <c r="C222" s="14">
        <v>10</v>
      </c>
      <c r="D222" s="14">
        <v>15</v>
      </c>
      <c r="E222" s="14">
        <v>2</v>
      </c>
      <c r="F222" s="14">
        <v>5</v>
      </c>
      <c r="G222" s="14">
        <v>66.67</v>
      </c>
      <c r="H222" s="14">
        <v>7</v>
      </c>
      <c r="I222" s="14">
        <v>0</v>
      </c>
      <c r="J222" s="14">
        <v>0</v>
      </c>
      <c r="K222" s="14">
        <v>0</v>
      </c>
      <c r="L222" s="14">
        <v>0</v>
      </c>
      <c r="M222" s="14">
        <v>2020</v>
      </c>
      <c r="N222" s="14">
        <f>tbl_Batsmen[[#This Row],[Innings]]-tbl_Batsmen[[#This Row],[Outs]]</f>
        <v>1</v>
      </c>
      <c r="O222" s="15">
        <f t="shared" si="7"/>
        <v>219</v>
      </c>
      <c r="W222" s="13" t="s">
        <v>148</v>
      </c>
      <c r="X222" s="14">
        <f>_xlfn.IFNA(VLOOKUP(tbl_Batsmen!$W222,Raw_data_Batsmen_2021!$A$2:$L$150,X$1,FALSE),0)</f>
        <v>14</v>
      </c>
      <c r="Y222" s="14">
        <f>_xlfn.IFNA(VLOOKUP(tbl_Batsmen!$W222,Raw_data_Batsmen_2021!$A$2:$L$150,Y$1,FALSE),0)</f>
        <v>411</v>
      </c>
      <c r="Z222" s="14">
        <f>_xlfn.IFNA(VLOOKUP(tbl_Batsmen!$W222,Raw_data_Batsmen_2021!$A$2:$L$150,Z$1,FALSE),0)</f>
        <v>328</v>
      </c>
      <c r="AA222" s="14">
        <f>_xlfn.IFNA(VLOOKUP(tbl_Batsmen!$W222,Raw_data_Batsmen_2021!$A$2:$L$150,AA$1,FALSE),0)</f>
        <v>13</v>
      </c>
      <c r="AB222" s="14">
        <f>_xlfn.IFNA(VLOOKUP(tbl_Batsmen!$W222,Raw_data_Batsmen_2021!$A$2:$L$150,AB$1,FALSE),0)</f>
        <v>31.62</v>
      </c>
      <c r="AC222" s="14">
        <f>_xlfn.IFNA(VLOOKUP(tbl_Batsmen!$W222,Raw_data_Batsmen_2021!$A$2:$L$150,AC$1,FALSE),0)</f>
        <v>125.3</v>
      </c>
      <c r="AD222" s="14">
        <f>_xlfn.IFNA(VLOOKUP(tbl_Batsmen!$W222,Raw_data_Batsmen_2021!$A$2:$L$150,AD$1,FALSE),0)</f>
        <v>101</v>
      </c>
      <c r="AE222" s="14">
        <f>_xlfn.IFNA(VLOOKUP(tbl_Batsmen!$W222,Raw_data_Batsmen_2021!$A$2:$L$150,AE$1,FALSE),0)</f>
        <v>44</v>
      </c>
      <c r="AF222" s="14">
        <f>_xlfn.IFNA(VLOOKUP(tbl_Batsmen!$W222,Raw_data_Batsmen_2021!$A$2:$L$150,AF$1,FALSE),0)</f>
        <v>14</v>
      </c>
      <c r="AG222" s="14">
        <f>_xlfn.IFNA(VLOOKUP(tbl_Batsmen!$W222,Raw_data_Batsmen_2021!$A$2:$L$150,AG$1,FALSE),0)</f>
        <v>1</v>
      </c>
      <c r="AH222" s="14">
        <f>_xlfn.IFNA(VLOOKUP(tbl_Batsmen!$W222,Raw_data_Batsmen_2021!$A$2:$L$150,AH$1,FALSE),0)</f>
        <v>1</v>
      </c>
      <c r="AI222" s="14">
        <v>2020</v>
      </c>
      <c r="AJ222" s="14">
        <f t="shared" si="6"/>
        <v>220</v>
      </c>
    </row>
    <row r="223" spans="1:36" x14ac:dyDescent="0.25">
      <c r="A223" s="17" t="s">
        <v>148</v>
      </c>
      <c r="B223" s="14">
        <v>15</v>
      </c>
      <c r="C223" s="14">
        <v>473</v>
      </c>
      <c r="D223" s="14">
        <v>379</v>
      </c>
      <c r="E223" s="14">
        <v>15</v>
      </c>
      <c r="F223" s="14">
        <v>31.53</v>
      </c>
      <c r="G223" s="14">
        <v>124.8</v>
      </c>
      <c r="H223" s="14">
        <v>74</v>
      </c>
      <c r="I223" s="14">
        <v>51</v>
      </c>
      <c r="J223" s="14">
        <v>8</v>
      </c>
      <c r="K223" s="14">
        <v>5</v>
      </c>
      <c r="L223" s="14">
        <v>0</v>
      </c>
      <c r="M223" s="14">
        <v>2020</v>
      </c>
      <c r="N223" s="14">
        <f>tbl_Batsmen[[#This Row],[Innings]]-tbl_Batsmen[[#This Row],[Outs]]</f>
        <v>0</v>
      </c>
      <c r="O223" s="15">
        <f t="shared" si="7"/>
        <v>220</v>
      </c>
      <c r="W223" s="16" t="s">
        <v>168</v>
      </c>
      <c r="X223" s="14">
        <f>_xlfn.IFNA(VLOOKUP(tbl_Batsmen!$W223,Raw_data_Batsmen_2021!$A$2:$L$150,X$1,FALSE),0)</f>
        <v>8</v>
      </c>
      <c r="Y223" s="14">
        <f>_xlfn.IFNA(VLOOKUP(tbl_Batsmen!$W223,Raw_data_Batsmen_2021!$A$2:$L$150,Y$1,FALSE),0)</f>
        <v>195</v>
      </c>
      <c r="Z223" s="14">
        <f>_xlfn.IFNA(VLOOKUP(tbl_Batsmen!$W223,Raw_data_Batsmen_2021!$A$2:$L$150,Z$1,FALSE),0)</f>
        <v>181</v>
      </c>
      <c r="AA223" s="14">
        <f>_xlfn.IFNA(VLOOKUP(tbl_Batsmen!$W223,Raw_data_Batsmen_2021!$A$2:$L$150,AA$1,FALSE),0)</f>
        <v>8</v>
      </c>
      <c r="AB223" s="14">
        <f>_xlfn.IFNA(VLOOKUP(tbl_Batsmen!$W223,Raw_data_Batsmen_2021!$A$2:$L$150,AB$1,FALSE),0)</f>
        <v>24.38</v>
      </c>
      <c r="AC223" s="14">
        <f>_xlfn.IFNA(VLOOKUP(tbl_Batsmen!$W223,Raw_data_Batsmen_2021!$A$2:$L$150,AC$1,FALSE),0)</f>
        <v>107.73</v>
      </c>
      <c r="AD223" s="14">
        <f>_xlfn.IFNA(VLOOKUP(tbl_Batsmen!$W223,Raw_data_Batsmen_2021!$A$2:$L$150,AD$1,FALSE),0)</f>
        <v>57</v>
      </c>
      <c r="AE223" s="14">
        <f>_xlfn.IFNA(VLOOKUP(tbl_Batsmen!$W223,Raw_data_Batsmen_2021!$A$2:$L$150,AE$1,FALSE),0)</f>
        <v>15</v>
      </c>
      <c r="AF223" s="14">
        <f>_xlfn.IFNA(VLOOKUP(tbl_Batsmen!$W223,Raw_data_Batsmen_2021!$A$2:$L$150,AF$1,FALSE),0)</f>
        <v>6</v>
      </c>
      <c r="AG223" s="14">
        <f>_xlfn.IFNA(VLOOKUP(tbl_Batsmen!$W223,Raw_data_Batsmen_2021!$A$2:$L$150,AG$1,FALSE),0)</f>
        <v>2</v>
      </c>
      <c r="AH223" s="14">
        <f>_xlfn.IFNA(VLOOKUP(tbl_Batsmen!$W223,Raw_data_Batsmen_2021!$A$2:$L$150,AH$1,FALSE),0)</f>
        <v>0</v>
      </c>
      <c r="AI223" s="14">
        <v>2020</v>
      </c>
      <c r="AJ223" s="14">
        <f t="shared" si="6"/>
        <v>221</v>
      </c>
    </row>
    <row r="224" spans="1:36" x14ac:dyDescent="0.25">
      <c r="A224" s="17" t="s">
        <v>168</v>
      </c>
      <c r="B224" s="14">
        <v>16</v>
      </c>
      <c r="C224" s="14">
        <v>548</v>
      </c>
      <c r="D224" s="14">
        <v>407</v>
      </c>
      <c r="E224" s="14">
        <v>14</v>
      </c>
      <c r="F224" s="14">
        <v>39.14</v>
      </c>
      <c r="G224" s="14">
        <v>134.63999999999999</v>
      </c>
      <c r="H224" s="14">
        <v>85</v>
      </c>
      <c r="I224" s="14">
        <v>52</v>
      </c>
      <c r="J224" s="14">
        <v>14</v>
      </c>
      <c r="K224" s="14">
        <v>4</v>
      </c>
      <c r="L224" s="14">
        <v>0</v>
      </c>
      <c r="M224" s="14">
        <v>2020</v>
      </c>
      <c r="N224" s="14">
        <f>tbl_Batsmen[[#This Row],[Innings]]-tbl_Batsmen[[#This Row],[Outs]]</f>
        <v>2</v>
      </c>
      <c r="O224" s="15">
        <f t="shared" si="7"/>
        <v>221</v>
      </c>
      <c r="W224" s="13" t="s">
        <v>3</v>
      </c>
      <c r="X224" s="14">
        <f>_xlfn.IFNA(VLOOKUP(tbl_Batsmen!$W224,Raw_data_Batsmen_2021!$A$2:$L$150,X$1,FALSE),0)</f>
        <v>3</v>
      </c>
      <c r="Y224" s="14">
        <f>_xlfn.IFNA(VLOOKUP(tbl_Batsmen!$W224,Raw_data_Batsmen_2021!$A$2:$L$150,Y$1,FALSE),0)</f>
        <v>47</v>
      </c>
      <c r="Z224" s="14">
        <f>_xlfn.IFNA(VLOOKUP(tbl_Batsmen!$W224,Raw_data_Batsmen_2021!$A$2:$L$150,Z$1,FALSE),0)</f>
        <v>18</v>
      </c>
      <c r="AA224" s="14">
        <f>_xlfn.IFNA(VLOOKUP(tbl_Batsmen!$W224,Raw_data_Batsmen_2021!$A$2:$L$150,AA$1,FALSE),0)</f>
        <v>1</v>
      </c>
      <c r="AB224" s="14">
        <f>_xlfn.IFNA(VLOOKUP(tbl_Batsmen!$W224,Raw_data_Batsmen_2021!$A$2:$L$150,AB$1,FALSE),0)</f>
        <v>47</v>
      </c>
      <c r="AC224" s="14">
        <f>_xlfn.IFNA(VLOOKUP(tbl_Batsmen!$W224,Raw_data_Batsmen_2021!$A$2:$L$150,AC$1,FALSE),0)</f>
        <v>261.11</v>
      </c>
      <c r="AD224" s="14">
        <f>_xlfn.IFNA(VLOOKUP(tbl_Batsmen!$W224,Raw_data_Batsmen_2021!$A$2:$L$150,AD$1,FALSE),0)</f>
        <v>23</v>
      </c>
      <c r="AE224" s="14">
        <f>_xlfn.IFNA(VLOOKUP(tbl_Batsmen!$W224,Raw_data_Batsmen_2021!$A$2:$L$150,AE$1,FALSE),0)</f>
        <v>3</v>
      </c>
      <c r="AF224" s="14">
        <f>_xlfn.IFNA(VLOOKUP(tbl_Batsmen!$W224,Raw_data_Batsmen_2021!$A$2:$L$150,AF$1,FALSE),0)</f>
        <v>4</v>
      </c>
      <c r="AG224" s="14">
        <f>_xlfn.IFNA(VLOOKUP(tbl_Batsmen!$W224,Raw_data_Batsmen_2021!$A$2:$L$150,AG$1,FALSE),0)</f>
        <v>0</v>
      </c>
      <c r="AH224" s="14">
        <f>_xlfn.IFNA(VLOOKUP(tbl_Batsmen!$W224,Raw_data_Batsmen_2021!$A$2:$L$150,AH$1,FALSE),0)</f>
        <v>0</v>
      </c>
      <c r="AI224" s="14">
        <v>2020</v>
      </c>
      <c r="AJ224" s="14">
        <f t="shared" si="6"/>
        <v>222</v>
      </c>
    </row>
    <row r="225" spans="1:36" x14ac:dyDescent="0.25">
      <c r="A225" s="17" t="s">
        <v>3</v>
      </c>
      <c r="B225" s="14">
        <v>2</v>
      </c>
      <c r="C225" s="14">
        <v>7</v>
      </c>
      <c r="D225" s="14">
        <v>6</v>
      </c>
      <c r="E225" s="14">
        <v>2</v>
      </c>
      <c r="F225" s="14">
        <v>3.5</v>
      </c>
      <c r="G225" s="14">
        <v>116.67</v>
      </c>
      <c r="H225" s="14">
        <v>7</v>
      </c>
      <c r="I225" s="14">
        <v>0</v>
      </c>
      <c r="J225" s="14">
        <v>0</v>
      </c>
      <c r="K225" s="14">
        <v>0</v>
      </c>
      <c r="L225" s="14">
        <v>0</v>
      </c>
      <c r="M225" s="14">
        <v>2020</v>
      </c>
      <c r="N225" s="14">
        <f>tbl_Batsmen[[#This Row],[Innings]]-tbl_Batsmen[[#This Row],[Outs]]</f>
        <v>0</v>
      </c>
      <c r="O225" s="15">
        <f t="shared" si="7"/>
        <v>222</v>
      </c>
      <c r="W225" s="16" t="s">
        <v>101</v>
      </c>
      <c r="X225" s="14">
        <f>_xlfn.IFNA(VLOOKUP(tbl_Batsmen!$W225,Raw_data_Batsmen_2021!$A$2:$L$150,X$1,FALSE),0)</f>
        <v>11</v>
      </c>
      <c r="Y225" s="14">
        <f>_xlfn.IFNA(VLOOKUP(tbl_Batsmen!$W225,Raw_data_Batsmen_2021!$A$2:$L$150,Y$1,FALSE),0)</f>
        <v>160</v>
      </c>
      <c r="Z225" s="14">
        <f>_xlfn.IFNA(VLOOKUP(tbl_Batsmen!$W225,Raw_data_Batsmen_2021!$A$2:$L$150,Z$1,FALSE),0)</f>
        <v>123</v>
      </c>
      <c r="AA225" s="14">
        <f>_xlfn.IFNA(VLOOKUP(tbl_Batsmen!$W225,Raw_data_Batsmen_2021!$A$2:$L$150,AA$1,FALSE),0)</f>
        <v>10</v>
      </c>
      <c r="AB225" s="14">
        <f>_xlfn.IFNA(VLOOKUP(tbl_Batsmen!$W225,Raw_data_Batsmen_2021!$A$2:$L$150,AB$1,FALSE),0)</f>
        <v>16</v>
      </c>
      <c r="AC225" s="14">
        <f>_xlfn.IFNA(VLOOKUP(tbl_Batsmen!$W225,Raw_data_Batsmen_2021!$A$2:$L$150,AC$1,FALSE),0)</f>
        <v>130.08000000000001</v>
      </c>
      <c r="AD225" s="14">
        <f>_xlfn.IFNA(VLOOKUP(tbl_Batsmen!$W225,Raw_data_Batsmen_2021!$A$2:$L$150,AD$1,FALSE),0)</f>
        <v>64</v>
      </c>
      <c r="AE225" s="14">
        <f>_xlfn.IFNA(VLOOKUP(tbl_Batsmen!$W225,Raw_data_Batsmen_2021!$A$2:$L$150,AE$1,FALSE),0)</f>
        <v>9</v>
      </c>
      <c r="AF225" s="14">
        <f>_xlfn.IFNA(VLOOKUP(tbl_Batsmen!$W225,Raw_data_Batsmen_2021!$A$2:$L$150,AF$1,FALSE),0)</f>
        <v>9</v>
      </c>
      <c r="AG225" s="14">
        <f>_xlfn.IFNA(VLOOKUP(tbl_Batsmen!$W225,Raw_data_Batsmen_2021!$A$2:$L$150,AG$1,FALSE),0)</f>
        <v>1</v>
      </c>
      <c r="AH225" s="14">
        <f>_xlfn.IFNA(VLOOKUP(tbl_Batsmen!$W225,Raw_data_Batsmen_2021!$A$2:$L$150,AH$1,FALSE),0)</f>
        <v>0</v>
      </c>
      <c r="AI225" s="14">
        <v>2020</v>
      </c>
      <c r="AJ225" s="14">
        <f t="shared" si="6"/>
        <v>223</v>
      </c>
    </row>
    <row r="226" spans="1:36" x14ac:dyDescent="0.25">
      <c r="A226" s="17" t="s">
        <v>101</v>
      </c>
      <c r="B226" s="14">
        <v>5</v>
      </c>
      <c r="C226" s="14">
        <v>101</v>
      </c>
      <c r="D226" s="14">
        <v>71</v>
      </c>
      <c r="E226" s="14">
        <v>1</v>
      </c>
      <c r="F226" s="14">
        <v>101</v>
      </c>
      <c r="G226" s="14">
        <v>142.25</v>
      </c>
      <c r="H226" s="14">
        <v>62</v>
      </c>
      <c r="I226" s="14">
        <v>5</v>
      </c>
      <c r="J226" s="14">
        <v>5</v>
      </c>
      <c r="K226" s="14">
        <v>1</v>
      </c>
      <c r="L226" s="14">
        <v>0</v>
      </c>
      <c r="M226" s="14">
        <v>2020</v>
      </c>
      <c r="N226" s="14">
        <f>tbl_Batsmen[[#This Row],[Innings]]-tbl_Batsmen[[#This Row],[Outs]]</f>
        <v>4</v>
      </c>
      <c r="O226" s="15">
        <f t="shared" si="7"/>
        <v>223</v>
      </c>
      <c r="W226" s="13" t="s">
        <v>4</v>
      </c>
      <c r="X226" s="14">
        <f>_xlfn.IFNA(VLOOKUP(tbl_Batsmen!$W226,Raw_data_Batsmen_2021!$A$2:$L$150,X$1,FALSE),0)</f>
        <v>1</v>
      </c>
      <c r="Y226" s="14">
        <f>_xlfn.IFNA(VLOOKUP(tbl_Batsmen!$W226,Raw_data_Batsmen_2021!$A$2:$L$150,Y$1,FALSE),0)</f>
        <v>1</v>
      </c>
      <c r="Z226" s="14">
        <f>_xlfn.IFNA(VLOOKUP(tbl_Batsmen!$W226,Raw_data_Batsmen_2021!$A$2:$L$150,Z$1,FALSE),0)</f>
        <v>1</v>
      </c>
      <c r="AA226" s="14">
        <f>_xlfn.IFNA(VLOOKUP(tbl_Batsmen!$W226,Raw_data_Batsmen_2021!$A$2:$L$150,AA$1,FALSE),0)</f>
        <v>0</v>
      </c>
      <c r="AB226" s="14">
        <f>_xlfn.IFNA(VLOOKUP(tbl_Batsmen!$W226,Raw_data_Batsmen_2021!$A$2:$L$150,AB$1,FALSE),0)</f>
        <v>0</v>
      </c>
      <c r="AC226" s="14">
        <f>_xlfn.IFNA(VLOOKUP(tbl_Batsmen!$W226,Raw_data_Batsmen_2021!$A$2:$L$150,AC$1,FALSE),0)</f>
        <v>100</v>
      </c>
      <c r="AD226" s="14">
        <f>_xlfn.IFNA(VLOOKUP(tbl_Batsmen!$W226,Raw_data_Batsmen_2021!$A$2:$L$150,AD$1,FALSE),0)</f>
        <v>1</v>
      </c>
      <c r="AE226" s="14">
        <f>_xlfn.IFNA(VLOOKUP(tbl_Batsmen!$W226,Raw_data_Batsmen_2021!$A$2:$L$150,AE$1,FALSE),0)</f>
        <v>0</v>
      </c>
      <c r="AF226" s="14">
        <f>_xlfn.IFNA(VLOOKUP(tbl_Batsmen!$W226,Raw_data_Batsmen_2021!$A$2:$L$150,AF$1,FALSE),0)</f>
        <v>0</v>
      </c>
      <c r="AG226" s="14">
        <f>_xlfn.IFNA(VLOOKUP(tbl_Batsmen!$W226,Raw_data_Batsmen_2021!$A$2:$L$150,AG$1,FALSE),0)</f>
        <v>0</v>
      </c>
      <c r="AH226" s="14">
        <f>_xlfn.IFNA(VLOOKUP(tbl_Batsmen!$W226,Raw_data_Batsmen_2021!$A$2:$L$150,AH$1,FALSE),0)</f>
        <v>0</v>
      </c>
      <c r="AI226" s="14">
        <v>2020</v>
      </c>
      <c r="AJ226" s="14">
        <f t="shared" si="6"/>
        <v>224</v>
      </c>
    </row>
    <row r="227" spans="1:36" x14ac:dyDescent="0.25">
      <c r="A227" s="17" t="s">
        <v>4</v>
      </c>
      <c r="B227" s="14">
        <v>3</v>
      </c>
      <c r="C227" s="14">
        <v>7</v>
      </c>
      <c r="D227" s="14">
        <v>12</v>
      </c>
      <c r="E227" s="14">
        <v>1</v>
      </c>
      <c r="F227" s="14">
        <v>7</v>
      </c>
      <c r="G227" s="14">
        <v>58.33</v>
      </c>
      <c r="H227" s="14">
        <v>5</v>
      </c>
      <c r="I227" s="14">
        <v>0</v>
      </c>
      <c r="J227" s="14">
        <v>0</v>
      </c>
      <c r="K227" s="14">
        <v>0</v>
      </c>
      <c r="L227" s="14">
        <v>0</v>
      </c>
      <c r="M227" s="14">
        <v>2020</v>
      </c>
      <c r="N227" s="14">
        <f>tbl_Batsmen[[#This Row],[Innings]]-tbl_Batsmen[[#This Row],[Outs]]</f>
        <v>2</v>
      </c>
      <c r="O227" s="15">
        <f t="shared" si="7"/>
        <v>224</v>
      </c>
      <c r="W227" s="16" t="s">
        <v>192</v>
      </c>
      <c r="X227" s="14">
        <f>_xlfn.IFNA(VLOOKUP(tbl_Batsmen!$W227,Raw_data_Batsmen_2021!$A$2:$L$150,X$1,FALSE),0)</f>
        <v>2</v>
      </c>
      <c r="Y227" s="14">
        <f>_xlfn.IFNA(VLOOKUP(tbl_Batsmen!$W227,Raw_data_Batsmen_2021!$A$2:$L$150,Y$1,FALSE),0)</f>
        <v>6</v>
      </c>
      <c r="Z227" s="14">
        <f>_xlfn.IFNA(VLOOKUP(tbl_Batsmen!$W227,Raw_data_Batsmen_2021!$A$2:$L$150,Z$1,FALSE),0)</f>
        <v>6</v>
      </c>
      <c r="AA227" s="14">
        <f>_xlfn.IFNA(VLOOKUP(tbl_Batsmen!$W227,Raw_data_Batsmen_2021!$A$2:$L$150,AA$1,FALSE),0)</f>
        <v>1</v>
      </c>
      <c r="AB227" s="14">
        <f>_xlfn.IFNA(VLOOKUP(tbl_Batsmen!$W227,Raw_data_Batsmen_2021!$A$2:$L$150,AB$1,FALSE),0)</f>
        <v>6</v>
      </c>
      <c r="AC227" s="14">
        <f>_xlfn.IFNA(VLOOKUP(tbl_Batsmen!$W227,Raw_data_Batsmen_2021!$A$2:$L$150,AC$1,FALSE),0)</f>
        <v>100</v>
      </c>
      <c r="AD227" s="14">
        <f>_xlfn.IFNA(VLOOKUP(tbl_Batsmen!$W227,Raw_data_Batsmen_2021!$A$2:$L$150,AD$1,FALSE),0)</f>
        <v>3</v>
      </c>
      <c r="AE227" s="14">
        <f>_xlfn.IFNA(VLOOKUP(tbl_Batsmen!$W227,Raw_data_Batsmen_2021!$A$2:$L$150,AE$1,FALSE),0)</f>
        <v>0</v>
      </c>
      <c r="AF227" s="14">
        <f>_xlfn.IFNA(VLOOKUP(tbl_Batsmen!$W227,Raw_data_Batsmen_2021!$A$2:$L$150,AF$1,FALSE),0)</f>
        <v>0</v>
      </c>
      <c r="AG227" s="14">
        <f>_xlfn.IFNA(VLOOKUP(tbl_Batsmen!$W227,Raw_data_Batsmen_2021!$A$2:$L$150,AG$1,FALSE),0)</f>
        <v>0</v>
      </c>
      <c r="AH227" s="14">
        <f>_xlfn.IFNA(VLOOKUP(tbl_Batsmen!$W227,Raw_data_Batsmen_2021!$A$2:$L$150,AH$1,FALSE),0)</f>
        <v>0</v>
      </c>
      <c r="AI227" s="14">
        <v>2020</v>
      </c>
      <c r="AJ227" s="14">
        <f t="shared" si="6"/>
        <v>225</v>
      </c>
    </row>
    <row r="228" spans="1:36" x14ac:dyDescent="0.25">
      <c r="A228" s="17" t="s">
        <v>192</v>
      </c>
      <c r="B228" s="14">
        <v>1</v>
      </c>
      <c r="C228" s="14">
        <v>0</v>
      </c>
      <c r="D228" s="14">
        <v>2</v>
      </c>
      <c r="E228" s="14">
        <v>1</v>
      </c>
      <c r="F228" s="14">
        <v>0</v>
      </c>
      <c r="G228" s="14">
        <v>0</v>
      </c>
      <c r="H228" s="14">
        <v>0</v>
      </c>
      <c r="I228" s="14">
        <v>0</v>
      </c>
      <c r="J228" s="14">
        <v>0</v>
      </c>
      <c r="K228" s="14">
        <v>0</v>
      </c>
      <c r="L228" s="14">
        <v>0</v>
      </c>
      <c r="M228" s="14">
        <v>2020</v>
      </c>
      <c r="N228" s="14">
        <f>tbl_Batsmen[[#This Row],[Innings]]-tbl_Batsmen[[#This Row],[Outs]]</f>
        <v>0</v>
      </c>
      <c r="O228" s="15">
        <f t="shared" si="7"/>
        <v>225</v>
      </c>
      <c r="W228" s="13" t="s">
        <v>79</v>
      </c>
      <c r="X228" s="14">
        <f>_xlfn.IFNA(VLOOKUP(tbl_Batsmen!$W228,Raw_data_Batsmen_2021!$A$2:$L$150,X$1,FALSE),0)</f>
        <v>0</v>
      </c>
      <c r="Y228" s="14">
        <f>_xlfn.IFNA(VLOOKUP(tbl_Batsmen!$W228,Raw_data_Batsmen_2021!$A$2:$L$150,Y$1,FALSE),0)</f>
        <v>0</v>
      </c>
      <c r="Z228" s="14">
        <f>_xlfn.IFNA(VLOOKUP(tbl_Batsmen!$W228,Raw_data_Batsmen_2021!$A$2:$L$150,Z$1,FALSE),0)</f>
        <v>0</v>
      </c>
      <c r="AA228" s="14">
        <f>_xlfn.IFNA(VLOOKUP(tbl_Batsmen!$W228,Raw_data_Batsmen_2021!$A$2:$L$150,AA$1,FALSE),0)</f>
        <v>0</v>
      </c>
      <c r="AB228" s="14">
        <f>_xlfn.IFNA(VLOOKUP(tbl_Batsmen!$W228,Raw_data_Batsmen_2021!$A$2:$L$150,AB$1,FALSE),0)</f>
        <v>0</v>
      </c>
      <c r="AC228" s="14">
        <f>_xlfn.IFNA(VLOOKUP(tbl_Batsmen!$W228,Raw_data_Batsmen_2021!$A$2:$L$150,AC$1,FALSE),0)</f>
        <v>0</v>
      </c>
      <c r="AD228" s="14">
        <f>_xlfn.IFNA(VLOOKUP(tbl_Batsmen!$W228,Raw_data_Batsmen_2021!$A$2:$L$150,AD$1,FALSE),0)</f>
        <v>0</v>
      </c>
      <c r="AE228" s="14">
        <f>_xlfn.IFNA(VLOOKUP(tbl_Batsmen!$W228,Raw_data_Batsmen_2021!$A$2:$L$150,AE$1,FALSE),0)</f>
        <v>0</v>
      </c>
      <c r="AF228" s="14">
        <f>_xlfn.IFNA(VLOOKUP(tbl_Batsmen!$W228,Raw_data_Batsmen_2021!$A$2:$L$150,AF$1,FALSE),0)</f>
        <v>0</v>
      </c>
      <c r="AG228" s="14">
        <f>_xlfn.IFNA(VLOOKUP(tbl_Batsmen!$W228,Raw_data_Batsmen_2021!$A$2:$L$150,AG$1,FALSE),0)</f>
        <v>0</v>
      </c>
      <c r="AH228" s="14">
        <f>_xlfn.IFNA(VLOOKUP(tbl_Batsmen!$W228,Raw_data_Batsmen_2021!$A$2:$L$150,AH$1,FALSE),0)</f>
        <v>0</v>
      </c>
      <c r="AI228" s="14">
        <v>2020</v>
      </c>
      <c r="AJ228" s="14">
        <f t="shared" si="6"/>
        <v>226</v>
      </c>
    </row>
    <row r="229" spans="1:36" x14ac:dyDescent="0.25">
      <c r="A229" s="17" t="s">
        <v>79</v>
      </c>
      <c r="B229" s="14">
        <v>1</v>
      </c>
      <c r="C229" s="14">
        <v>3</v>
      </c>
      <c r="D229" s="14">
        <v>2</v>
      </c>
      <c r="E229" s="14">
        <v>0</v>
      </c>
      <c r="F229" s="14">
        <v>0</v>
      </c>
      <c r="G229" s="14">
        <v>150</v>
      </c>
      <c r="H229" s="14">
        <v>3</v>
      </c>
      <c r="I229" s="14">
        <v>0</v>
      </c>
      <c r="J229" s="14">
        <v>0</v>
      </c>
      <c r="K229" s="14">
        <v>0</v>
      </c>
      <c r="L229" s="14">
        <v>0</v>
      </c>
      <c r="M229" s="14">
        <v>2020</v>
      </c>
      <c r="N229" s="14">
        <f>tbl_Batsmen[[#This Row],[Innings]]-tbl_Batsmen[[#This Row],[Outs]]</f>
        <v>1</v>
      </c>
      <c r="O229" s="15">
        <f t="shared" si="7"/>
        <v>226</v>
      </c>
      <c r="W229" s="16" t="s">
        <v>391</v>
      </c>
      <c r="X229" s="14">
        <f>_xlfn.IFNA(VLOOKUP(tbl_Batsmen!$W229,Raw_data_Batsmen_2021!$A$2:$L$150,X$1,FALSE),0)</f>
        <v>0</v>
      </c>
      <c r="Y229" s="14">
        <f>_xlfn.IFNA(VLOOKUP(tbl_Batsmen!$W229,Raw_data_Batsmen_2021!$A$2:$L$150,Y$1,FALSE),0)</f>
        <v>0</v>
      </c>
      <c r="Z229" s="14">
        <f>_xlfn.IFNA(VLOOKUP(tbl_Batsmen!$W229,Raw_data_Batsmen_2021!$A$2:$L$150,Z$1,FALSE),0)</f>
        <v>0</v>
      </c>
      <c r="AA229" s="14">
        <f>_xlfn.IFNA(VLOOKUP(tbl_Batsmen!$W229,Raw_data_Batsmen_2021!$A$2:$L$150,AA$1,FALSE),0)</f>
        <v>0</v>
      </c>
      <c r="AB229" s="14">
        <f>_xlfn.IFNA(VLOOKUP(tbl_Batsmen!$W229,Raw_data_Batsmen_2021!$A$2:$L$150,AB$1,FALSE),0)</f>
        <v>0</v>
      </c>
      <c r="AC229" s="14">
        <f>_xlfn.IFNA(VLOOKUP(tbl_Batsmen!$W229,Raw_data_Batsmen_2021!$A$2:$L$150,AC$1,FALSE),0)</f>
        <v>0</v>
      </c>
      <c r="AD229" s="14">
        <f>_xlfn.IFNA(VLOOKUP(tbl_Batsmen!$W229,Raw_data_Batsmen_2021!$A$2:$L$150,AD$1,FALSE),0)</f>
        <v>0</v>
      </c>
      <c r="AE229" s="14">
        <f>_xlfn.IFNA(VLOOKUP(tbl_Batsmen!$W229,Raw_data_Batsmen_2021!$A$2:$L$150,AE$1,FALSE),0)</f>
        <v>0</v>
      </c>
      <c r="AF229" s="14">
        <f>_xlfn.IFNA(VLOOKUP(tbl_Batsmen!$W229,Raw_data_Batsmen_2021!$A$2:$L$150,AF$1,FALSE),0)</f>
        <v>0</v>
      </c>
      <c r="AG229" s="14">
        <f>_xlfn.IFNA(VLOOKUP(tbl_Batsmen!$W229,Raw_data_Batsmen_2021!$A$2:$L$150,AG$1,FALSE),0)</f>
        <v>0</v>
      </c>
      <c r="AH229" s="14">
        <f>_xlfn.IFNA(VLOOKUP(tbl_Batsmen!$W229,Raw_data_Batsmen_2021!$A$2:$L$150,AH$1,FALSE),0)</f>
        <v>0</v>
      </c>
      <c r="AI229" s="14">
        <v>2020</v>
      </c>
      <c r="AJ229" s="14">
        <f t="shared" si="6"/>
        <v>227</v>
      </c>
    </row>
    <row r="230" spans="1:36" x14ac:dyDescent="0.25">
      <c r="A230" s="17" t="s">
        <v>391</v>
      </c>
      <c r="B230" s="14">
        <v>1</v>
      </c>
      <c r="C230" s="14">
        <v>1</v>
      </c>
      <c r="D230" s="14">
        <v>2</v>
      </c>
      <c r="E230" s="14">
        <v>0</v>
      </c>
      <c r="F230" s="14">
        <v>0</v>
      </c>
      <c r="G230" s="14">
        <v>50</v>
      </c>
      <c r="H230" s="14">
        <v>1</v>
      </c>
      <c r="I230" s="14">
        <v>0</v>
      </c>
      <c r="J230" s="14">
        <v>0</v>
      </c>
      <c r="K230" s="14">
        <v>0</v>
      </c>
      <c r="L230" s="14">
        <v>0</v>
      </c>
      <c r="M230" s="14">
        <v>2020</v>
      </c>
      <c r="N230" s="14">
        <f>tbl_Batsmen[[#This Row],[Innings]]-tbl_Batsmen[[#This Row],[Outs]]</f>
        <v>1</v>
      </c>
      <c r="O230" s="15">
        <f t="shared" si="7"/>
        <v>227</v>
      </c>
      <c r="W230" s="13" t="s">
        <v>50</v>
      </c>
      <c r="X230" s="14">
        <f>_xlfn.IFNA(VLOOKUP(tbl_Batsmen!$W230,Raw_data_Batsmen_2021!$A$2:$L$150,X$1,FALSE),0)</f>
        <v>15</v>
      </c>
      <c r="Y230" s="14">
        <f>_xlfn.IFNA(VLOOKUP(tbl_Batsmen!$W230,Raw_data_Batsmen_2021!$A$2:$L$150,Y$1,FALSE),0)</f>
        <v>133</v>
      </c>
      <c r="Z230" s="14">
        <f>_xlfn.IFNA(VLOOKUP(tbl_Batsmen!$W230,Raw_data_Batsmen_2021!$A$2:$L$150,Z$1,FALSE),0)</f>
        <v>139</v>
      </c>
      <c r="AA230" s="14">
        <f>_xlfn.IFNA(VLOOKUP(tbl_Batsmen!$W230,Raw_data_Batsmen_2021!$A$2:$L$150,AA$1,FALSE),0)</f>
        <v>12</v>
      </c>
      <c r="AB230" s="14">
        <f>_xlfn.IFNA(VLOOKUP(tbl_Batsmen!$W230,Raw_data_Batsmen_2021!$A$2:$L$150,AB$1,FALSE),0)</f>
        <v>11.08</v>
      </c>
      <c r="AC230" s="14">
        <f>_xlfn.IFNA(VLOOKUP(tbl_Batsmen!$W230,Raw_data_Batsmen_2021!$A$2:$L$150,AC$1,FALSE),0)</f>
        <v>95.68</v>
      </c>
      <c r="AD230" s="14">
        <f>_xlfn.IFNA(VLOOKUP(tbl_Batsmen!$W230,Raw_data_Batsmen_2021!$A$2:$L$150,AD$1,FALSE),0)</f>
        <v>47</v>
      </c>
      <c r="AE230" s="14">
        <f>_xlfn.IFNA(VLOOKUP(tbl_Batsmen!$W230,Raw_data_Batsmen_2021!$A$2:$L$150,AE$1,FALSE),0)</f>
        <v>8</v>
      </c>
      <c r="AF230" s="14">
        <f>_xlfn.IFNA(VLOOKUP(tbl_Batsmen!$W230,Raw_data_Batsmen_2021!$A$2:$L$150,AF$1,FALSE),0)</f>
        <v>6</v>
      </c>
      <c r="AG230" s="14">
        <f>_xlfn.IFNA(VLOOKUP(tbl_Batsmen!$W230,Raw_data_Batsmen_2021!$A$2:$L$150,AG$1,FALSE),0)</f>
        <v>0</v>
      </c>
      <c r="AH230" s="14">
        <f>_xlfn.IFNA(VLOOKUP(tbl_Batsmen!$W230,Raw_data_Batsmen_2021!$A$2:$L$150,AH$1,FALSE),0)</f>
        <v>0</v>
      </c>
      <c r="AI230" s="14">
        <v>2020</v>
      </c>
      <c r="AJ230" s="14">
        <f t="shared" si="6"/>
        <v>228</v>
      </c>
    </row>
    <row r="231" spans="1:36" x14ac:dyDescent="0.25">
      <c r="A231" s="17" t="s">
        <v>50</v>
      </c>
      <c r="B231" s="14">
        <v>14</v>
      </c>
      <c r="C231" s="14">
        <v>418</v>
      </c>
      <c r="D231" s="14">
        <v>302</v>
      </c>
      <c r="E231" s="14">
        <v>10</v>
      </c>
      <c r="F231" s="14">
        <v>41.8</v>
      </c>
      <c r="G231" s="14">
        <v>138.41</v>
      </c>
      <c r="H231" s="14">
        <v>68</v>
      </c>
      <c r="I231" s="14">
        <v>32</v>
      </c>
      <c r="J231" s="14">
        <v>24</v>
      </c>
      <c r="K231" s="14">
        <v>1</v>
      </c>
      <c r="L231" s="14">
        <v>0</v>
      </c>
      <c r="M231" s="14">
        <v>2020</v>
      </c>
      <c r="N231" s="14">
        <f>tbl_Batsmen[[#This Row],[Innings]]-tbl_Batsmen[[#This Row],[Outs]]</f>
        <v>4</v>
      </c>
      <c r="O231" s="15">
        <f t="shared" si="7"/>
        <v>228</v>
      </c>
      <c r="W231" s="16" t="s">
        <v>5</v>
      </c>
      <c r="X231" s="14">
        <f>_xlfn.IFNA(VLOOKUP(tbl_Batsmen!$W231,Raw_data_Batsmen_2021!$A$2:$L$150,X$1,FALSE),0)</f>
        <v>16</v>
      </c>
      <c r="Y231" s="14">
        <f>_xlfn.IFNA(VLOOKUP(tbl_Batsmen!$W231,Raw_data_Batsmen_2021!$A$2:$L$150,Y$1,FALSE),0)</f>
        <v>634</v>
      </c>
      <c r="Z231" s="14">
        <f>_xlfn.IFNA(VLOOKUP(tbl_Batsmen!$W231,Raw_data_Batsmen_2021!$A$2:$L$150,Z$1,FALSE),0)</f>
        <v>458</v>
      </c>
      <c r="AA231" s="14">
        <f>_xlfn.IFNA(VLOOKUP(tbl_Batsmen!$W231,Raw_data_Batsmen_2021!$A$2:$L$150,AA$1,FALSE),0)</f>
        <v>14</v>
      </c>
      <c r="AB231" s="14">
        <f>_xlfn.IFNA(VLOOKUP(tbl_Batsmen!$W231,Raw_data_Batsmen_2021!$A$2:$L$150,AB$1,FALSE),0)</f>
        <v>45.29</v>
      </c>
      <c r="AC231" s="14">
        <f>_xlfn.IFNA(VLOOKUP(tbl_Batsmen!$W231,Raw_data_Batsmen_2021!$A$2:$L$150,AC$1,FALSE),0)</f>
        <v>138.43</v>
      </c>
      <c r="AD231" s="14">
        <f>_xlfn.IFNA(VLOOKUP(tbl_Batsmen!$W231,Raw_data_Batsmen_2021!$A$2:$L$150,AD$1,FALSE),0)</f>
        <v>95</v>
      </c>
      <c r="AE231" s="14">
        <f>_xlfn.IFNA(VLOOKUP(tbl_Batsmen!$W231,Raw_data_Batsmen_2021!$A$2:$L$150,AE$1,FALSE),0)</f>
        <v>61</v>
      </c>
      <c r="AF231" s="14">
        <f>_xlfn.IFNA(VLOOKUP(tbl_Batsmen!$W231,Raw_data_Batsmen_2021!$A$2:$L$150,AF$1,FALSE),0)</f>
        <v>23</v>
      </c>
      <c r="AG231" s="14">
        <f>_xlfn.IFNA(VLOOKUP(tbl_Batsmen!$W231,Raw_data_Batsmen_2021!$A$2:$L$150,AG$1,FALSE),0)</f>
        <v>6</v>
      </c>
      <c r="AH231" s="14">
        <f>_xlfn.IFNA(VLOOKUP(tbl_Batsmen!$W231,Raw_data_Batsmen_2021!$A$2:$L$150,AH$1,FALSE),0)</f>
        <v>0</v>
      </c>
      <c r="AI231" s="14">
        <v>2020</v>
      </c>
      <c r="AJ231" s="14">
        <f t="shared" si="6"/>
        <v>229</v>
      </c>
    </row>
    <row r="232" spans="1:36" x14ac:dyDescent="0.25">
      <c r="A232" s="17" t="s">
        <v>5</v>
      </c>
      <c r="B232" s="14">
        <v>13</v>
      </c>
      <c r="C232" s="14">
        <v>449</v>
      </c>
      <c r="D232" s="14">
        <v>319</v>
      </c>
      <c r="E232" s="14">
        <v>11</v>
      </c>
      <c r="F232" s="14">
        <v>40.82</v>
      </c>
      <c r="G232" s="14">
        <v>140.75</v>
      </c>
      <c r="H232" s="14">
        <v>87</v>
      </c>
      <c r="I232" s="14">
        <v>42</v>
      </c>
      <c r="J232" s="14">
        <v>14</v>
      </c>
      <c r="K232" s="14">
        <v>4</v>
      </c>
      <c r="L232" s="14">
        <v>0</v>
      </c>
      <c r="M232" s="14">
        <v>2020</v>
      </c>
      <c r="N232" s="14">
        <f>tbl_Batsmen[[#This Row],[Innings]]-tbl_Batsmen[[#This Row],[Outs]]</f>
        <v>2</v>
      </c>
      <c r="O232" s="15">
        <f t="shared" si="7"/>
        <v>229</v>
      </c>
      <c r="W232" s="13" t="s">
        <v>150</v>
      </c>
      <c r="X232" s="14">
        <f>_xlfn.IFNA(VLOOKUP(tbl_Batsmen!$W232,Raw_data_Batsmen_2021!$A$2:$L$150,X$1,FALSE),0)</f>
        <v>14</v>
      </c>
      <c r="Y232" s="14">
        <f>_xlfn.IFNA(VLOOKUP(tbl_Batsmen!$W232,Raw_data_Batsmen_2021!$A$2:$L$150,Y$1,FALSE),0)</f>
        <v>513</v>
      </c>
      <c r="Z232" s="14">
        <f>_xlfn.IFNA(VLOOKUP(tbl_Batsmen!$W232,Raw_data_Batsmen_2021!$A$2:$L$150,Z$1,FALSE),0)</f>
        <v>356</v>
      </c>
      <c r="AA232" s="14">
        <f>_xlfn.IFNA(VLOOKUP(tbl_Batsmen!$W232,Raw_data_Batsmen_2021!$A$2:$L$150,AA$1,FALSE),0)</f>
        <v>12</v>
      </c>
      <c r="AB232" s="14">
        <f>_xlfn.IFNA(VLOOKUP(tbl_Batsmen!$W232,Raw_data_Batsmen_2021!$A$2:$L$150,AB$1,FALSE),0)</f>
        <v>42.75</v>
      </c>
      <c r="AC232" s="14">
        <f>_xlfn.IFNA(VLOOKUP(tbl_Batsmen!$W232,Raw_data_Batsmen_2021!$A$2:$L$150,AC$1,FALSE),0)</f>
        <v>144.1</v>
      </c>
      <c r="AD232" s="14">
        <f>_xlfn.IFNA(VLOOKUP(tbl_Batsmen!$W232,Raw_data_Batsmen_2021!$A$2:$L$150,AD$1,FALSE),0)</f>
        <v>78</v>
      </c>
      <c r="AE232" s="14">
        <f>_xlfn.IFNA(VLOOKUP(tbl_Batsmen!$W232,Raw_data_Batsmen_2021!$A$2:$L$150,AE$1,FALSE),0)</f>
        <v>48</v>
      </c>
      <c r="AF232" s="14">
        <f>_xlfn.IFNA(VLOOKUP(tbl_Batsmen!$W232,Raw_data_Batsmen_2021!$A$2:$L$150,AF$1,FALSE),0)</f>
        <v>21</v>
      </c>
      <c r="AG232" s="14">
        <f>_xlfn.IFNA(VLOOKUP(tbl_Batsmen!$W232,Raw_data_Batsmen_2021!$A$2:$L$150,AG$1,FALSE),0)</f>
        <v>6</v>
      </c>
      <c r="AH232" s="14">
        <f>_xlfn.IFNA(VLOOKUP(tbl_Batsmen!$W232,Raw_data_Batsmen_2021!$A$2:$L$150,AH$1,FALSE),0)</f>
        <v>0</v>
      </c>
      <c r="AI232" s="14">
        <v>2020</v>
      </c>
      <c r="AJ232" s="14">
        <f t="shared" si="6"/>
        <v>230</v>
      </c>
    </row>
    <row r="233" spans="1:36" x14ac:dyDescent="0.25">
      <c r="A233" s="17" t="s">
        <v>150</v>
      </c>
      <c r="B233" s="14">
        <v>11</v>
      </c>
      <c r="C233" s="14">
        <v>108</v>
      </c>
      <c r="D233" s="14">
        <v>106</v>
      </c>
      <c r="E233" s="14">
        <v>7</v>
      </c>
      <c r="F233" s="14">
        <v>15.43</v>
      </c>
      <c r="G233" s="14">
        <v>101.89</v>
      </c>
      <c r="H233" s="14">
        <v>32</v>
      </c>
      <c r="I233" s="14">
        <v>9</v>
      </c>
      <c r="J233" s="14">
        <v>0</v>
      </c>
      <c r="K233" s="14">
        <v>0</v>
      </c>
      <c r="L233" s="14">
        <v>0</v>
      </c>
      <c r="M233" s="14">
        <v>2020</v>
      </c>
      <c r="N233" s="14">
        <f>tbl_Batsmen[[#This Row],[Innings]]-tbl_Batsmen[[#This Row],[Outs]]</f>
        <v>4</v>
      </c>
      <c r="O233" s="15">
        <f t="shared" si="7"/>
        <v>230</v>
      </c>
      <c r="W233" s="16" t="s">
        <v>51</v>
      </c>
      <c r="X233" s="14">
        <f>_xlfn.IFNA(VLOOKUP(tbl_Batsmen!$W233,Raw_data_Batsmen_2021!$A$2:$L$150,X$1,FALSE),0)</f>
        <v>0</v>
      </c>
      <c r="Y233" s="14">
        <f>_xlfn.IFNA(VLOOKUP(tbl_Batsmen!$W233,Raw_data_Batsmen_2021!$A$2:$L$150,Y$1,FALSE),0)</f>
        <v>0</v>
      </c>
      <c r="Z233" s="14">
        <f>_xlfn.IFNA(VLOOKUP(tbl_Batsmen!$W233,Raw_data_Batsmen_2021!$A$2:$L$150,Z$1,FALSE),0)</f>
        <v>0</v>
      </c>
      <c r="AA233" s="14">
        <f>_xlfn.IFNA(VLOOKUP(tbl_Batsmen!$W233,Raw_data_Batsmen_2021!$A$2:$L$150,AA$1,FALSE),0)</f>
        <v>0</v>
      </c>
      <c r="AB233" s="14">
        <f>_xlfn.IFNA(VLOOKUP(tbl_Batsmen!$W233,Raw_data_Batsmen_2021!$A$2:$L$150,AB$1,FALSE),0)</f>
        <v>0</v>
      </c>
      <c r="AC233" s="14">
        <f>_xlfn.IFNA(VLOOKUP(tbl_Batsmen!$W233,Raw_data_Batsmen_2021!$A$2:$L$150,AC$1,FALSE),0)</f>
        <v>0</v>
      </c>
      <c r="AD233" s="14">
        <f>_xlfn.IFNA(VLOOKUP(tbl_Batsmen!$W233,Raw_data_Batsmen_2021!$A$2:$L$150,AD$1,FALSE),0)</f>
        <v>0</v>
      </c>
      <c r="AE233" s="14">
        <f>_xlfn.IFNA(VLOOKUP(tbl_Batsmen!$W233,Raw_data_Batsmen_2021!$A$2:$L$150,AE$1,FALSE),0)</f>
        <v>0</v>
      </c>
      <c r="AF233" s="14">
        <f>_xlfn.IFNA(VLOOKUP(tbl_Batsmen!$W233,Raw_data_Batsmen_2021!$A$2:$L$150,AF$1,FALSE),0)</f>
        <v>0</v>
      </c>
      <c r="AG233" s="14">
        <f>_xlfn.IFNA(VLOOKUP(tbl_Batsmen!$W233,Raw_data_Batsmen_2021!$A$2:$L$150,AG$1,FALSE),0)</f>
        <v>0</v>
      </c>
      <c r="AH233" s="14">
        <f>_xlfn.IFNA(VLOOKUP(tbl_Batsmen!$W233,Raw_data_Batsmen_2021!$A$2:$L$150,AH$1,FALSE),0)</f>
        <v>0</v>
      </c>
      <c r="AI233" s="14">
        <v>2020</v>
      </c>
      <c r="AJ233" s="14">
        <f t="shared" si="6"/>
        <v>231</v>
      </c>
    </row>
    <row r="234" spans="1:36" x14ac:dyDescent="0.25">
      <c r="A234" s="17" t="s">
        <v>51</v>
      </c>
      <c r="B234" s="14">
        <v>5</v>
      </c>
      <c r="C234" s="14">
        <v>71</v>
      </c>
      <c r="D234" s="14">
        <v>80</v>
      </c>
      <c r="E234" s="14">
        <v>0</v>
      </c>
      <c r="F234" s="14">
        <v>0</v>
      </c>
      <c r="G234" s="14">
        <v>88.75</v>
      </c>
      <c r="H234" s="14">
        <v>21</v>
      </c>
      <c r="I234" s="14">
        <v>8</v>
      </c>
      <c r="J234" s="14">
        <v>0</v>
      </c>
      <c r="K234" s="14">
        <v>0</v>
      </c>
      <c r="L234" s="14">
        <v>0</v>
      </c>
      <c r="M234" s="14">
        <v>2020</v>
      </c>
      <c r="N234" s="14">
        <f>tbl_Batsmen[[#This Row],[Innings]]-tbl_Batsmen[[#This Row],[Outs]]</f>
        <v>5</v>
      </c>
      <c r="O234" s="15">
        <f t="shared" si="7"/>
        <v>231</v>
      </c>
      <c r="W234" s="13" t="s">
        <v>80</v>
      </c>
      <c r="X234" s="14">
        <f>_xlfn.IFNA(VLOOKUP(tbl_Batsmen!$W234,Raw_data_Batsmen_2021!$A$2:$L$150,X$1,FALSE),0)</f>
        <v>11</v>
      </c>
      <c r="Y234" s="14">
        <f>_xlfn.IFNA(VLOOKUP(tbl_Batsmen!$W234,Raw_data_Batsmen_2021!$A$2:$L$150,Y$1,FALSE),0)</f>
        <v>127</v>
      </c>
      <c r="Z234" s="14">
        <f>_xlfn.IFNA(VLOOKUP(tbl_Batsmen!$W234,Raw_data_Batsmen_2021!$A$2:$L$150,Z$1,FALSE),0)</f>
        <v>112</v>
      </c>
      <c r="AA234" s="14">
        <f>_xlfn.IFNA(VLOOKUP(tbl_Batsmen!$W234,Raw_data_Batsmen_2021!$A$2:$L$150,AA$1,FALSE),0)</f>
        <v>9</v>
      </c>
      <c r="AB234" s="14">
        <f>_xlfn.IFNA(VLOOKUP(tbl_Batsmen!$W234,Raw_data_Batsmen_2021!$A$2:$L$150,AB$1,FALSE),0)</f>
        <v>14.11</v>
      </c>
      <c r="AC234" s="14">
        <f>_xlfn.IFNA(VLOOKUP(tbl_Batsmen!$W234,Raw_data_Batsmen_2021!$A$2:$L$150,AC$1,FALSE),0)</f>
        <v>113.39</v>
      </c>
      <c r="AD234" s="14">
        <f>_xlfn.IFNA(VLOOKUP(tbl_Batsmen!$W234,Raw_data_Batsmen_2021!$A$2:$L$150,AD$1,FALSE),0)</f>
        <v>40</v>
      </c>
      <c r="AE234" s="14">
        <f>_xlfn.IFNA(VLOOKUP(tbl_Batsmen!$W234,Raw_data_Batsmen_2021!$A$2:$L$150,AE$1,FALSE),0)</f>
        <v>11</v>
      </c>
      <c r="AF234" s="14">
        <f>_xlfn.IFNA(VLOOKUP(tbl_Batsmen!$W234,Raw_data_Batsmen_2021!$A$2:$L$150,AF$1,FALSE),0)</f>
        <v>5</v>
      </c>
      <c r="AG234" s="14">
        <f>_xlfn.IFNA(VLOOKUP(tbl_Batsmen!$W234,Raw_data_Batsmen_2021!$A$2:$L$150,AG$1,FALSE),0)</f>
        <v>0</v>
      </c>
      <c r="AH234" s="14">
        <f>_xlfn.IFNA(VLOOKUP(tbl_Batsmen!$W234,Raw_data_Batsmen_2021!$A$2:$L$150,AH$1,FALSE),0)</f>
        <v>0</v>
      </c>
      <c r="AI234" s="14">
        <v>2020</v>
      </c>
      <c r="AJ234" s="14">
        <f t="shared" si="6"/>
        <v>232</v>
      </c>
    </row>
    <row r="235" spans="1:36" x14ac:dyDescent="0.25">
      <c r="A235" s="17" t="s">
        <v>80</v>
      </c>
      <c r="B235" s="14">
        <v>13</v>
      </c>
      <c r="C235" s="14">
        <v>281</v>
      </c>
      <c r="D235" s="14">
        <v>157</v>
      </c>
      <c r="E235" s="14">
        <v>8</v>
      </c>
      <c r="F235" s="14">
        <v>35.119999999999997</v>
      </c>
      <c r="G235" s="14">
        <v>178.98</v>
      </c>
      <c r="H235" s="14">
        <v>60</v>
      </c>
      <c r="I235" s="14">
        <v>14</v>
      </c>
      <c r="J235" s="14">
        <v>25</v>
      </c>
      <c r="K235" s="14">
        <v>1</v>
      </c>
      <c r="L235" s="14">
        <v>0</v>
      </c>
      <c r="M235" s="14">
        <v>2020</v>
      </c>
      <c r="N235" s="14">
        <f>tbl_Batsmen[[#This Row],[Innings]]-tbl_Batsmen[[#This Row],[Outs]]</f>
        <v>5</v>
      </c>
      <c r="O235" s="15">
        <f t="shared" si="7"/>
        <v>232</v>
      </c>
      <c r="W235" s="16" t="s">
        <v>151</v>
      </c>
      <c r="X235" s="14">
        <f>_xlfn.IFNA(VLOOKUP(tbl_Batsmen!$W235,Raw_data_Batsmen_2021!$A$2:$L$150,X$1,FALSE),0)</f>
        <v>7</v>
      </c>
      <c r="Y235" s="14">
        <f>_xlfn.IFNA(VLOOKUP(tbl_Batsmen!$W235,Raw_data_Batsmen_2021!$A$2:$L$150,Y$1,FALSE),0)</f>
        <v>59</v>
      </c>
      <c r="Z235" s="14">
        <f>_xlfn.IFNA(VLOOKUP(tbl_Batsmen!$W235,Raw_data_Batsmen_2021!$A$2:$L$150,Z$1,FALSE),0)</f>
        <v>46</v>
      </c>
      <c r="AA235" s="14">
        <f>_xlfn.IFNA(VLOOKUP(tbl_Batsmen!$W235,Raw_data_Batsmen_2021!$A$2:$L$150,AA$1,FALSE),0)</f>
        <v>4</v>
      </c>
      <c r="AB235" s="14">
        <f>_xlfn.IFNA(VLOOKUP(tbl_Batsmen!$W235,Raw_data_Batsmen_2021!$A$2:$L$150,AB$1,FALSE),0)</f>
        <v>14.75</v>
      </c>
      <c r="AC235" s="14">
        <f>_xlfn.IFNA(VLOOKUP(tbl_Batsmen!$W235,Raw_data_Batsmen_2021!$A$2:$L$150,AC$1,FALSE),0)</f>
        <v>128.26</v>
      </c>
      <c r="AD235" s="14">
        <f>_xlfn.IFNA(VLOOKUP(tbl_Batsmen!$W235,Raw_data_Batsmen_2021!$A$2:$L$150,AD$1,FALSE),0)</f>
        <v>31</v>
      </c>
      <c r="AE235" s="14">
        <f>_xlfn.IFNA(VLOOKUP(tbl_Batsmen!$W235,Raw_data_Batsmen_2021!$A$2:$L$150,AE$1,FALSE),0)</f>
        <v>6</v>
      </c>
      <c r="AF235" s="14">
        <f>_xlfn.IFNA(VLOOKUP(tbl_Batsmen!$W235,Raw_data_Batsmen_2021!$A$2:$L$150,AF$1,FALSE),0)</f>
        <v>2</v>
      </c>
      <c r="AG235" s="14">
        <f>_xlfn.IFNA(VLOOKUP(tbl_Batsmen!$W235,Raw_data_Batsmen_2021!$A$2:$L$150,AG$1,FALSE),0)</f>
        <v>0</v>
      </c>
      <c r="AH235" s="14">
        <f>_xlfn.IFNA(VLOOKUP(tbl_Batsmen!$W235,Raw_data_Batsmen_2021!$A$2:$L$150,AH$1,FALSE),0)</f>
        <v>0</v>
      </c>
      <c r="AI235" s="14">
        <v>2020</v>
      </c>
      <c r="AJ235" s="14">
        <f t="shared" si="6"/>
        <v>233</v>
      </c>
    </row>
    <row r="236" spans="1:36" x14ac:dyDescent="0.25">
      <c r="A236" s="17" t="s">
        <v>151</v>
      </c>
      <c r="B236" s="14">
        <v>2</v>
      </c>
      <c r="C236" s="14">
        <v>21</v>
      </c>
      <c r="D236" s="14">
        <v>24</v>
      </c>
      <c r="E236" s="14">
        <v>2</v>
      </c>
      <c r="F236" s="14">
        <v>10.5</v>
      </c>
      <c r="G236" s="14">
        <v>87.5</v>
      </c>
      <c r="H236" s="14">
        <v>16</v>
      </c>
      <c r="I236" s="14">
        <v>2</v>
      </c>
      <c r="J236" s="14">
        <v>0</v>
      </c>
      <c r="K236" s="14">
        <v>0</v>
      </c>
      <c r="L236" s="14">
        <v>0</v>
      </c>
      <c r="M236" s="14">
        <v>2020</v>
      </c>
      <c r="N236" s="14">
        <f>tbl_Batsmen[[#This Row],[Innings]]-tbl_Batsmen[[#This Row],[Outs]]</f>
        <v>0</v>
      </c>
      <c r="O236" s="15">
        <f t="shared" si="7"/>
        <v>233</v>
      </c>
      <c r="W236" s="13" t="s">
        <v>392</v>
      </c>
      <c r="X236" s="14">
        <f>_xlfn.IFNA(VLOOKUP(tbl_Batsmen!$W236,Raw_data_Batsmen_2021!$A$2:$L$150,X$1,FALSE),0)</f>
        <v>0</v>
      </c>
      <c r="Y236" s="14">
        <f>_xlfn.IFNA(VLOOKUP(tbl_Batsmen!$W236,Raw_data_Batsmen_2021!$A$2:$L$150,Y$1,FALSE),0)</f>
        <v>0</v>
      </c>
      <c r="Z236" s="14">
        <f>_xlfn.IFNA(VLOOKUP(tbl_Batsmen!$W236,Raw_data_Batsmen_2021!$A$2:$L$150,Z$1,FALSE),0)</f>
        <v>0</v>
      </c>
      <c r="AA236" s="14">
        <f>_xlfn.IFNA(VLOOKUP(tbl_Batsmen!$W236,Raw_data_Batsmen_2021!$A$2:$L$150,AA$1,FALSE),0)</f>
        <v>0</v>
      </c>
      <c r="AB236" s="14">
        <f>_xlfn.IFNA(VLOOKUP(tbl_Batsmen!$W236,Raw_data_Batsmen_2021!$A$2:$L$150,AB$1,FALSE),0)</f>
        <v>0</v>
      </c>
      <c r="AC236" s="14">
        <f>_xlfn.IFNA(VLOOKUP(tbl_Batsmen!$W236,Raw_data_Batsmen_2021!$A$2:$L$150,AC$1,FALSE),0)</f>
        <v>0</v>
      </c>
      <c r="AD236" s="14">
        <f>_xlfn.IFNA(VLOOKUP(tbl_Batsmen!$W236,Raw_data_Batsmen_2021!$A$2:$L$150,AD$1,FALSE),0)</f>
        <v>0</v>
      </c>
      <c r="AE236" s="14">
        <f>_xlfn.IFNA(VLOOKUP(tbl_Batsmen!$W236,Raw_data_Batsmen_2021!$A$2:$L$150,AE$1,FALSE),0)</f>
        <v>0</v>
      </c>
      <c r="AF236" s="14">
        <f>_xlfn.IFNA(VLOOKUP(tbl_Batsmen!$W236,Raw_data_Batsmen_2021!$A$2:$L$150,AF$1,FALSE),0)</f>
        <v>0</v>
      </c>
      <c r="AG236" s="14">
        <f>_xlfn.IFNA(VLOOKUP(tbl_Batsmen!$W236,Raw_data_Batsmen_2021!$A$2:$L$150,AG$1,FALSE),0)</f>
        <v>0</v>
      </c>
      <c r="AH236" s="14">
        <f>_xlfn.IFNA(VLOOKUP(tbl_Batsmen!$W236,Raw_data_Batsmen_2021!$A$2:$L$150,AH$1,FALSE),0)</f>
        <v>0</v>
      </c>
      <c r="AI236" s="14">
        <v>2020</v>
      </c>
      <c r="AJ236" s="14">
        <f t="shared" si="6"/>
        <v>234</v>
      </c>
    </row>
    <row r="237" spans="1:36" x14ac:dyDescent="0.25">
      <c r="A237" s="17" t="s">
        <v>392</v>
      </c>
      <c r="B237" s="14">
        <v>4</v>
      </c>
      <c r="C237" s="14">
        <v>15</v>
      </c>
      <c r="D237" s="14">
        <v>11</v>
      </c>
      <c r="E237" s="14">
        <v>3</v>
      </c>
      <c r="F237" s="14">
        <v>5</v>
      </c>
      <c r="G237" s="14">
        <v>136.36000000000001</v>
      </c>
      <c r="H237" s="14">
        <v>10</v>
      </c>
      <c r="I237" s="14">
        <v>1</v>
      </c>
      <c r="J237" s="14">
        <v>1</v>
      </c>
      <c r="K237" s="14">
        <v>0</v>
      </c>
      <c r="L237" s="14">
        <v>0</v>
      </c>
      <c r="M237" s="14">
        <v>2020</v>
      </c>
      <c r="N237" s="14">
        <f>tbl_Batsmen[[#This Row],[Innings]]-tbl_Batsmen[[#This Row],[Outs]]</f>
        <v>1</v>
      </c>
      <c r="O237" s="15">
        <f t="shared" si="7"/>
        <v>234</v>
      </c>
      <c r="W237" s="16" t="s">
        <v>6</v>
      </c>
      <c r="X237" s="14">
        <f>_xlfn.IFNA(VLOOKUP(tbl_Batsmen!$W237,Raw_data_Batsmen_2021!$A$2:$L$150,X$1,FALSE),0)</f>
        <v>0</v>
      </c>
      <c r="Y237" s="14">
        <f>_xlfn.IFNA(VLOOKUP(tbl_Batsmen!$W237,Raw_data_Batsmen_2021!$A$2:$L$150,Y$1,FALSE),0)</f>
        <v>0</v>
      </c>
      <c r="Z237" s="14">
        <f>_xlfn.IFNA(VLOOKUP(tbl_Batsmen!$W237,Raw_data_Batsmen_2021!$A$2:$L$150,Z$1,FALSE),0)</f>
        <v>0</v>
      </c>
      <c r="AA237" s="14">
        <f>_xlfn.IFNA(VLOOKUP(tbl_Batsmen!$W237,Raw_data_Batsmen_2021!$A$2:$L$150,AA$1,FALSE),0)</f>
        <v>0</v>
      </c>
      <c r="AB237" s="14">
        <f>_xlfn.IFNA(VLOOKUP(tbl_Batsmen!$W237,Raw_data_Batsmen_2021!$A$2:$L$150,AB$1,FALSE),0)</f>
        <v>0</v>
      </c>
      <c r="AC237" s="14">
        <f>_xlfn.IFNA(VLOOKUP(tbl_Batsmen!$W237,Raw_data_Batsmen_2021!$A$2:$L$150,AC$1,FALSE),0)</f>
        <v>0</v>
      </c>
      <c r="AD237" s="14">
        <f>_xlfn.IFNA(VLOOKUP(tbl_Batsmen!$W237,Raw_data_Batsmen_2021!$A$2:$L$150,AD$1,FALSE),0)</f>
        <v>0</v>
      </c>
      <c r="AE237" s="14">
        <f>_xlfn.IFNA(VLOOKUP(tbl_Batsmen!$W237,Raw_data_Batsmen_2021!$A$2:$L$150,AE$1,FALSE),0)</f>
        <v>0</v>
      </c>
      <c r="AF237" s="14">
        <f>_xlfn.IFNA(VLOOKUP(tbl_Batsmen!$W237,Raw_data_Batsmen_2021!$A$2:$L$150,AF$1,FALSE),0)</f>
        <v>0</v>
      </c>
      <c r="AG237" s="14">
        <f>_xlfn.IFNA(VLOOKUP(tbl_Batsmen!$W237,Raw_data_Batsmen_2021!$A$2:$L$150,AG$1,FALSE),0)</f>
        <v>0</v>
      </c>
      <c r="AH237" s="14">
        <f>_xlfn.IFNA(VLOOKUP(tbl_Batsmen!$W237,Raw_data_Batsmen_2021!$A$2:$L$150,AH$1,FALSE),0)</f>
        <v>0</v>
      </c>
      <c r="AI237" s="14">
        <v>2020</v>
      </c>
      <c r="AJ237" s="14">
        <f t="shared" si="6"/>
        <v>235</v>
      </c>
    </row>
    <row r="238" spans="1:36" x14ac:dyDescent="0.25">
      <c r="A238" s="17" t="s">
        <v>6</v>
      </c>
      <c r="B238" s="14">
        <v>1</v>
      </c>
      <c r="C238" s="14">
        <v>13</v>
      </c>
      <c r="D238" s="14">
        <v>10</v>
      </c>
      <c r="E238" s="14">
        <v>0</v>
      </c>
      <c r="F238" s="14">
        <v>0</v>
      </c>
      <c r="G238" s="14">
        <v>130</v>
      </c>
      <c r="H238" s="14">
        <v>13</v>
      </c>
      <c r="I238" s="14">
        <v>2</v>
      </c>
      <c r="J238" s="14">
        <v>0</v>
      </c>
      <c r="K238" s="14">
        <v>0</v>
      </c>
      <c r="L238" s="14">
        <v>0</v>
      </c>
      <c r="M238" s="14">
        <v>2020</v>
      </c>
      <c r="N238" s="14">
        <f>tbl_Batsmen[[#This Row],[Innings]]-tbl_Batsmen[[#This Row],[Outs]]</f>
        <v>1</v>
      </c>
      <c r="O238" s="15">
        <f t="shared" si="7"/>
        <v>235</v>
      </c>
      <c r="W238" s="13" t="s">
        <v>81</v>
      </c>
      <c r="X238" s="14">
        <f>_xlfn.IFNA(VLOOKUP(tbl_Batsmen!$W238,Raw_data_Batsmen_2021!$A$2:$L$150,X$1,FALSE),0)</f>
        <v>10</v>
      </c>
      <c r="Y238" s="14">
        <f>_xlfn.IFNA(VLOOKUP(tbl_Batsmen!$W238,Raw_data_Batsmen_2021!$A$2:$L$150,Y$1,FALSE),0)</f>
        <v>241</v>
      </c>
      <c r="Z238" s="14">
        <f>_xlfn.IFNA(VLOOKUP(tbl_Batsmen!$W238,Raw_data_Batsmen_2021!$A$2:$L$150,Z$1,FALSE),0)</f>
        <v>180</v>
      </c>
      <c r="AA238" s="14">
        <f>_xlfn.IFNA(VLOOKUP(tbl_Batsmen!$W238,Raw_data_Batsmen_2021!$A$2:$L$150,AA$1,FALSE),0)</f>
        <v>9</v>
      </c>
      <c r="AB238" s="14">
        <f>_xlfn.IFNA(VLOOKUP(tbl_Batsmen!$W238,Raw_data_Batsmen_2021!$A$2:$L$150,AB$1,FALSE),0)</f>
        <v>26.78</v>
      </c>
      <c r="AC238" s="14">
        <f>_xlfn.IFNA(VLOOKUP(tbl_Batsmen!$W238,Raw_data_Batsmen_2021!$A$2:$L$150,AC$1,FALSE),0)</f>
        <v>133.88999999999999</v>
      </c>
      <c r="AD238" s="14">
        <f>_xlfn.IFNA(VLOOKUP(tbl_Batsmen!$W238,Raw_data_Batsmen_2021!$A$2:$L$150,AD$1,FALSE),0)</f>
        <v>84</v>
      </c>
      <c r="AE238" s="14">
        <f>_xlfn.IFNA(VLOOKUP(tbl_Batsmen!$W238,Raw_data_Batsmen_2021!$A$2:$L$150,AE$1,FALSE),0)</f>
        <v>21</v>
      </c>
      <c r="AF238" s="14">
        <f>_xlfn.IFNA(VLOOKUP(tbl_Batsmen!$W238,Raw_data_Batsmen_2021!$A$2:$L$150,AF$1,FALSE),0)</f>
        <v>10</v>
      </c>
      <c r="AG238" s="14">
        <f>_xlfn.IFNA(VLOOKUP(tbl_Batsmen!$W238,Raw_data_Batsmen_2021!$A$2:$L$150,AG$1,FALSE),0)</f>
        <v>2</v>
      </c>
      <c r="AH238" s="14">
        <f>_xlfn.IFNA(VLOOKUP(tbl_Batsmen!$W238,Raw_data_Batsmen_2021!$A$2:$L$150,AH$1,FALSE),0)</f>
        <v>0</v>
      </c>
      <c r="AI238" s="14">
        <v>2020</v>
      </c>
      <c r="AJ238" s="14">
        <f t="shared" si="6"/>
        <v>236</v>
      </c>
    </row>
    <row r="239" spans="1:36" x14ac:dyDescent="0.25">
      <c r="A239" s="17" t="s">
        <v>81</v>
      </c>
      <c r="B239" s="14">
        <v>13</v>
      </c>
      <c r="C239" s="14">
        <v>516</v>
      </c>
      <c r="D239" s="14">
        <v>354</v>
      </c>
      <c r="E239" s="14">
        <v>9</v>
      </c>
      <c r="F239" s="14">
        <v>57.33</v>
      </c>
      <c r="G239" s="14">
        <v>145.76</v>
      </c>
      <c r="H239" s="14">
        <v>99</v>
      </c>
      <c r="I239" s="14">
        <v>36</v>
      </c>
      <c r="J239" s="14">
        <v>30</v>
      </c>
      <c r="K239" s="14">
        <v>4</v>
      </c>
      <c r="L239" s="14">
        <v>0</v>
      </c>
      <c r="M239" s="14">
        <v>2020</v>
      </c>
      <c r="N239" s="14">
        <f>tbl_Batsmen[[#This Row],[Innings]]-tbl_Batsmen[[#This Row],[Outs]]</f>
        <v>4</v>
      </c>
      <c r="O239" s="15">
        <f t="shared" si="7"/>
        <v>236</v>
      </c>
      <c r="W239" s="16" t="s">
        <v>129</v>
      </c>
      <c r="X239" s="14">
        <f>_xlfn.IFNA(VLOOKUP(tbl_Batsmen!$W239,Raw_data_Batsmen_2021!$A$2:$L$150,X$1,FALSE),0)</f>
        <v>0</v>
      </c>
      <c r="Y239" s="14">
        <f>_xlfn.IFNA(VLOOKUP(tbl_Batsmen!$W239,Raw_data_Batsmen_2021!$A$2:$L$150,Y$1,FALSE),0)</f>
        <v>0</v>
      </c>
      <c r="Z239" s="14">
        <f>_xlfn.IFNA(VLOOKUP(tbl_Batsmen!$W239,Raw_data_Batsmen_2021!$A$2:$L$150,Z$1,FALSE),0)</f>
        <v>0</v>
      </c>
      <c r="AA239" s="14">
        <f>_xlfn.IFNA(VLOOKUP(tbl_Batsmen!$W239,Raw_data_Batsmen_2021!$A$2:$L$150,AA$1,FALSE),0)</f>
        <v>0</v>
      </c>
      <c r="AB239" s="14">
        <f>_xlfn.IFNA(VLOOKUP(tbl_Batsmen!$W239,Raw_data_Batsmen_2021!$A$2:$L$150,AB$1,FALSE),0)</f>
        <v>0</v>
      </c>
      <c r="AC239" s="14">
        <f>_xlfn.IFNA(VLOOKUP(tbl_Batsmen!$W239,Raw_data_Batsmen_2021!$A$2:$L$150,AC$1,FALSE),0)</f>
        <v>0</v>
      </c>
      <c r="AD239" s="14">
        <f>_xlfn.IFNA(VLOOKUP(tbl_Batsmen!$W239,Raw_data_Batsmen_2021!$A$2:$L$150,AD$1,FALSE),0)</f>
        <v>0</v>
      </c>
      <c r="AE239" s="14">
        <f>_xlfn.IFNA(VLOOKUP(tbl_Batsmen!$W239,Raw_data_Batsmen_2021!$A$2:$L$150,AE$1,FALSE),0)</f>
        <v>0</v>
      </c>
      <c r="AF239" s="14">
        <f>_xlfn.IFNA(VLOOKUP(tbl_Batsmen!$W239,Raw_data_Batsmen_2021!$A$2:$L$150,AF$1,FALSE),0)</f>
        <v>0</v>
      </c>
      <c r="AG239" s="14">
        <f>_xlfn.IFNA(VLOOKUP(tbl_Batsmen!$W239,Raw_data_Batsmen_2021!$A$2:$L$150,AG$1,FALSE),0)</f>
        <v>0</v>
      </c>
      <c r="AH239" s="14">
        <f>_xlfn.IFNA(VLOOKUP(tbl_Batsmen!$W239,Raw_data_Batsmen_2021!$A$2:$L$150,AH$1,FALSE),0)</f>
        <v>0</v>
      </c>
      <c r="AI239" s="14">
        <v>2020</v>
      </c>
      <c r="AJ239" s="14">
        <f t="shared" si="6"/>
        <v>237</v>
      </c>
    </row>
    <row r="240" spans="1:36" x14ac:dyDescent="0.25">
      <c r="A240" s="17" t="s">
        <v>129</v>
      </c>
      <c r="B240" s="14">
        <v>10</v>
      </c>
      <c r="C240" s="14">
        <v>112</v>
      </c>
      <c r="D240" s="14">
        <v>63</v>
      </c>
      <c r="E240" s="14">
        <v>6</v>
      </c>
      <c r="F240" s="14">
        <v>18.670000000000002</v>
      </c>
      <c r="G240" s="14">
        <v>177.78</v>
      </c>
      <c r="H240" s="14">
        <v>27</v>
      </c>
      <c r="I240" s="14">
        <v>5</v>
      </c>
      <c r="J240" s="14">
        <v>10</v>
      </c>
      <c r="K240" s="14">
        <v>0</v>
      </c>
      <c r="L240" s="14">
        <v>0</v>
      </c>
      <c r="M240" s="14">
        <v>2020</v>
      </c>
      <c r="N240" s="14">
        <f>tbl_Batsmen[[#This Row],[Innings]]-tbl_Batsmen[[#This Row],[Outs]]</f>
        <v>4</v>
      </c>
      <c r="O240" s="15">
        <f t="shared" si="7"/>
        <v>237</v>
      </c>
      <c r="W240" s="13" t="s">
        <v>130</v>
      </c>
      <c r="X240" s="14">
        <f>_xlfn.IFNA(VLOOKUP(tbl_Batsmen!$W240,Raw_data_Batsmen_2021!$A$2:$L$150,X$1,FALSE),0)</f>
        <v>7</v>
      </c>
      <c r="Y240" s="14">
        <f>_xlfn.IFNA(VLOOKUP(tbl_Batsmen!$W240,Raw_data_Batsmen_2021!$A$2:$L$150,Y$1,FALSE),0)</f>
        <v>254</v>
      </c>
      <c r="Z240" s="14">
        <f>_xlfn.IFNA(VLOOKUP(tbl_Batsmen!$W240,Raw_data_Batsmen_2021!$A$2:$L$150,Z$1,FALSE),0)</f>
        <v>166</v>
      </c>
      <c r="AA240" s="14">
        <f>_xlfn.IFNA(VLOOKUP(tbl_Batsmen!$W240,Raw_data_Batsmen_2021!$A$2:$L$150,AA$1,FALSE),0)</f>
        <v>7</v>
      </c>
      <c r="AB240" s="14">
        <f>_xlfn.IFNA(VLOOKUP(tbl_Batsmen!$W240,Raw_data_Batsmen_2021!$A$2:$L$150,AB$1,FALSE),0)</f>
        <v>36.29</v>
      </c>
      <c r="AC240" s="14">
        <f>_xlfn.IFNA(VLOOKUP(tbl_Batsmen!$W240,Raw_data_Batsmen_2021!$A$2:$L$150,AC$1,FALSE),0)</f>
        <v>153.01</v>
      </c>
      <c r="AD240" s="14">
        <f>_xlfn.IFNA(VLOOKUP(tbl_Batsmen!$W240,Raw_data_Batsmen_2021!$A$2:$L$150,AD$1,FALSE),0)</f>
        <v>124</v>
      </c>
      <c r="AE240" s="14">
        <f>_xlfn.IFNA(VLOOKUP(tbl_Batsmen!$W240,Raw_data_Batsmen_2021!$A$2:$L$150,AE$1,FALSE),0)</f>
        <v>27</v>
      </c>
      <c r="AF240" s="14">
        <f>_xlfn.IFNA(VLOOKUP(tbl_Batsmen!$W240,Raw_data_Batsmen_2021!$A$2:$L$150,AF$1,FALSE),0)</f>
        <v>13</v>
      </c>
      <c r="AG240" s="14">
        <f>_xlfn.IFNA(VLOOKUP(tbl_Batsmen!$W240,Raw_data_Batsmen_2021!$A$2:$L$150,AG$1,FALSE),0)</f>
        <v>0</v>
      </c>
      <c r="AH240" s="14">
        <f>_xlfn.IFNA(VLOOKUP(tbl_Batsmen!$W240,Raw_data_Batsmen_2021!$A$2:$L$150,AH$1,FALSE),0)</f>
        <v>1</v>
      </c>
      <c r="AI240" s="14">
        <v>2020</v>
      </c>
      <c r="AJ240" s="14">
        <f t="shared" si="6"/>
        <v>238</v>
      </c>
    </row>
    <row r="241" spans="1:36" x14ac:dyDescent="0.25">
      <c r="A241" s="17" t="s">
        <v>130</v>
      </c>
      <c r="B241" s="14">
        <v>12</v>
      </c>
      <c r="C241" s="14">
        <v>328</v>
      </c>
      <c r="D241" s="14">
        <v>227</v>
      </c>
      <c r="E241" s="14">
        <v>10</v>
      </c>
      <c r="F241" s="14">
        <v>32.799999999999997</v>
      </c>
      <c r="G241" s="14">
        <v>144.49</v>
      </c>
      <c r="H241" s="14">
        <v>70</v>
      </c>
      <c r="I241" s="14">
        <v>27</v>
      </c>
      <c r="J241" s="14">
        <v>16</v>
      </c>
      <c r="K241" s="14">
        <v>2</v>
      </c>
      <c r="L241" s="14">
        <v>0</v>
      </c>
      <c r="M241" s="14">
        <v>2020</v>
      </c>
      <c r="N241" s="14">
        <f>tbl_Batsmen[[#This Row],[Innings]]-tbl_Batsmen[[#This Row],[Outs]]</f>
        <v>2</v>
      </c>
      <c r="O241" s="15">
        <f t="shared" si="7"/>
        <v>238</v>
      </c>
      <c r="W241" s="16" t="s">
        <v>131</v>
      </c>
      <c r="X241" s="14">
        <f>_xlfn.IFNA(VLOOKUP(tbl_Batsmen!$W241,Raw_data_Batsmen_2021!$A$2:$L$150,X$1,FALSE),0)</f>
        <v>3</v>
      </c>
      <c r="Y241" s="14">
        <f>_xlfn.IFNA(VLOOKUP(tbl_Batsmen!$W241,Raw_data_Batsmen_2021!$A$2:$L$150,Y$1,FALSE),0)</f>
        <v>41</v>
      </c>
      <c r="Z241" s="14">
        <f>_xlfn.IFNA(VLOOKUP(tbl_Batsmen!$W241,Raw_data_Batsmen_2021!$A$2:$L$150,Z$1,FALSE),0)</f>
        <v>29</v>
      </c>
      <c r="AA241" s="14">
        <f>_xlfn.IFNA(VLOOKUP(tbl_Batsmen!$W241,Raw_data_Batsmen_2021!$A$2:$L$150,AA$1,FALSE),0)</f>
        <v>2</v>
      </c>
      <c r="AB241" s="14">
        <f>_xlfn.IFNA(VLOOKUP(tbl_Batsmen!$W241,Raw_data_Batsmen_2021!$A$2:$L$150,AB$1,FALSE),0)</f>
        <v>20.5</v>
      </c>
      <c r="AC241" s="14">
        <f>_xlfn.IFNA(VLOOKUP(tbl_Batsmen!$W241,Raw_data_Batsmen_2021!$A$2:$L$150,AC$1,FALSE),0)</f>
        <v>141.38</v>
      </c>
      <c r="AD241" s="14">
        <f>_xlfn.IFNA(VLOOKUP(tbl_Batsmen!$W241,Raw_data_Batsmen_2021!$A$2:$L$150,AD$1,FALSE),0)</f>
        <v>24</v>
      </c>
      <c r="AE241" s="14">
        <f>_xlfn.IFNA(VLOOKUP(tbl_Batsmen!$W241,Raw_data_Batsmen_2021!$A$2:$L$150,AE$1,FALSE),0)</f>
        <v>3</v>
      </c>
      <c r="AF241" s="14">
        <f>_xlfn.IFNA(VLOOKUP(tbl_Batsmen!$W241,Raw_data_Batsmen_2021!$A$2:$L$150,AF$1,FALSE),0)</f>
        <v>2</v>
      </c>
      <c r="AG241" s="14">
        <f>_xlfn.IFNA(VLOOKUP(tbl_Batsmen!$W241,Raw_data_Batsmen_2021!$A$2:$L$150,AG$1,FALSE),0)</f>
        <v>0</v>
      </c>
      <c r="AH241" s="14">
        <f>_xlfn.IFNA(VLOOKUP(tbl_Batsmen!$W241,Raw_data_Batsmen_2021!$A$2:$L$150,AH$1,FALSE),0)</f>
        <v>0</v>
      </c>
      <c r="AI241" s="14">
        <v>2020</v>
      </c>
      <c r="AJ241" s="14">
        <f t="shared" si="6"/>
        <v>239</v>
      </c>
    </row>
    <row r="242" spans="1:36" x14ac:dyDescent="0.25">
      <c r="A242" s="17" t="s">
        <v>131</v>
      </c>
      <c r="B242" s="14">
        <v>1</v>
      </c>
      <c r="C242" s="14">
        <v>9</v>
      </c>
      <c r="D242" s="14">
        <v>13</v>
      </c>
      <c r="E242" s="14">
        <v>1</v>
      </c>
      <c r="F242" s="14">
        <v>9</v>
      </c>
      <c r="G242" s="14">
        <v>69.23</v>
      </c>
      <c r="H242" s="14">
        <v>9</v>
      </c>
      <c r="I242" s="14">
        <v>0</v>
      </c>
      <c r="J242" s="14">
        <v>0</v>
      </c>
      <c r="K242" s="14">
        <v>0</v>
      </c>
      <c r="L242" s="14">
        <v>0</v>
      </c>
      <c r="M242" s="14">
        <v>2020</v>
      </c>
      <c r="N242" s="14">
        <f>tbl_Batsmen[[#This Row],[Innings]]-tbl_Batsmen[[#This Row],[Outs]]</f>
        <v>0</v>
      </c>
      <c r="O242" s="15">
        <f t="shared" si="7"/>
        <v>239</v>
      </c>
      <c r="W242" s="13" t="s">
        <v>83</v>
      </c>
      <c r="X242" s="14">
        <f>_xlfn.IFNA(VLOOKUP(tbl_Batsmen!$W242,Raw_data_Batsmen_2021!$A$2:$L$150,X$1,FALSE),0)</f>
        <v>2</v>
      </c>
      <c r="Y242" s="14">
        <f>_xlfn.IFNA(VLOOKUP(tbl_Batsmen!$W242,Raw_data_Batsmen_2021!$A$2:$L$150,Y$1,FALSE),0)</f>
        <v>0</v>
      </c>
      <c r="Z242" s="14">
        <f>_xlfn.IFNA(VLOOKUP(tbl_Batsmen!$W242,Raw_data_Batsmen_2021!$A$2:$L$150,Z$1,FALSE),0)</f>
        <v>2</v>
      </c>
      <c r="AA242" s="14">
        <f>_xlfn.IFNA(VLOOKUP(tbl_Batsmen!$W242,Raw_data_Batsmen_2021!$A$2:$L$150,AA$1,FALSE),0)</f>
        <v>2</v>
      </c>
      <c r="AB242" s="14">
        <f>_xlfn.IFNA(VLOOKUP(tbl_Batsmen!$W242,Raw_data_Batsmen_2021!$A$2:$L$150,AB$1,FALSE),0)</f>
        <v>0</v>
      </c>
      <c r="AC242" s="14">
        <f>_xlfn.IFNA(VLOOKUP(tbl_Batsmen!$W242,Raw_data_Batsmen_2021!$A$2:$L$150,AC$1,FALSE),0)</f>
        <v>0</v>
      </c>
      <c r="AD242" s="14">
        <f>_xlfn.IFNA(VLOOKUP(tbl_Batsmen!$W242,Raw_data_Batsmen_2021!$A$2:$L$150,AD$1,FALSE),0)</f>
        <v>0</v>
      </c>
      <c r="AE242" s="14">
        <f>_xlfn.IFNA(VLOOKUP(tbl_Batsmen!$W242,Raw_data_Batsmen_2021!$A$2:$L$150,AE$1,FALSE),0)</f>
        <v>0</v>
      </c>
      <c r="AF242" s="14">
        <f>_xlfn.IFNA(VLOOKUP(tbl_Batsmen!$W242,Raw_data_Batsmen_2021!$A$2:$L$150,AF$1,FALSE),0)</f>
        <v>0</v>
      </c>
      <c r="AG242" s="14">
        <f>_xlfn.IFNA(VLOOKUP(tbl_Batsmen!$W242,Raw_data_Batsmen_2021!$A$2:$L$150,AG$1,FALSE),0)</f>
        <v>0</v>
      </c>
      <c r="AH242" s="14">
        <f>_xlfn.IFNA(VLOOKUP(tbl_Batsmen!$W242,Raw_data_Batsmen_2021!$A$2:$L$150,AH$1,FALSE),0)</f>
        <v>0</v>
      </c>
      <c r="AI242" s="14">
        <v>2020</v>
      </c>
      <c r="AJ242" s="14">
        <f t="shared" si="6"/>
        <v>240</v>
      </c>
    </row>
    <row r="243" spans="1:36" x14ac:dyDescent="0.25">
      <c r="A243" s="17" t="s">
        <v>83</v>
      </c>
      <c r="B243" s="14">
        <v>3</v>
      </c>
      <c r="C243" s="14">
        <v>19</v>
      </c>
      <c r="D243" s="14">
        <v>18</v>
      </c>
      <c r="E243" s="14">
        <v>2</v>
      </c>
      <c r="F243" s="14">
        <v>9.5</v>
      </c>
      <c r="G243" s="14">
        <v>105.56</v>
      </c>
      <c r="H243" s="14">
        <v>10</v>
      </c>
      <c r="I243" s="14">
        <v>0</v>
      </c>
      <c r="J243" s="14">
        <v>1</v>
      </c>
      <c r="K243" s="14">
        <v>0</v>
      </c>
      <c r="L243" s="14">
        <v>0</v>
      </c>
      <c r="M243" s="14">
        <v>2020</v>
      </c>
      <c r="N243" s="14">
        <f>tbl_Batsmen[[#This Row],[Innings]]-tbl_Batsmen[[#This Row],[Outs]]</f>
        <v>1</v>
      </c>
      <c r="O243" s="15">
        <f t="shared" si="7"/>
        <v>240</v>
      </c>
      <c r="W243" s="16" t="s">
        <v>84</v>
      </c>
      <c r="X243" s="14">
        <f>_xlfn.IFNA(VLOOKUP(tbl_Batsmen!$W243,Raw_data_Batsmen_2021!$A$2:$L$150,X$1,FALSE),0)</f>
        <v>7</v>
      </c>
      <c r="Y243" s="14">
        <f>_xlfn.IFNA(VLOOKUP(tbl_Batsmen!$W243,Raw_data_Batsmen_2021!$A$2:$L$150,Y$1,FALSE),0)</f>
        <v>16</v>
      </c>
      <c r="Z243" s="14">
        <f>_xlfn.IFNA(VLOOKUP(tbl_Batsmen!$W243,Raw_data_Batsmen_2021!$A$2:$L$150,Z$1,FALSE),0)</f>
        <v>17</v>
      </c>
      <c r="AA243" s="14">
        <f>_xlfn.IFNA(VLOOKUP(tbl_Batsmen!$W243,Raw_data_Batsmen_2021!$A$2:$L$150,AA$1,FALSE),0)</f>
        <v>2</v>
      </c>
      <c r="AB243" s="14">
        <f>_xlfn.IFNA(VLOOKUP(tbl_Batsmen!$W243,Raw_data_Batsmen_2021!$A$2:$L$150,AB$1,FALSE),0)</f>
        <v>8</v>
      </c>
      <c r="AC243" s="14">
        <f>_xlfn.IFNA(VLOOKUP(tbl_Batsmen!$W243,Raw_data_Batsmen_2021!$A$2:$L$150,AC$1,FALSE),0)</f>
        <v>94.12</v>
      </c>
      <c r="AD243" s="14">
        <f>_xlfn.IFNA(VLOOKUP(tbl_Batsmen!$W243,Raw_data_Batsmen_2021!$A$2:$L$150,AD$1,FALSE),0)</f>
        <v>5</v>
      </c>
      <c r="AE243" s="14">
        <f>_xlfn.IFNA(VLOOKUP(tbl_Batsmen!$W243,Raw_data_Batsmen_2021!$A$2:$L$150,AE$1,FALSE),0)</f>
        <v>2</v>
      </c>
      <c r="AF243" s="14">
        <f>_xlfn.IFNA(VLOOKUP(tbl_Batsmen!$W243,Raw_data_Batsmen_2021!$A$2:$L$150,AF$1,FALSE),0)</f>
        <v>0</v>
      </c>
      <c r="AG243" s="14">
        <f>_xlfn.IFNA(VLOOKUP(tbl_Batsmen!$W243,Raw_data_Batsmen_2021!$A$2:$L$150,AG$1,FALSE),0)</f>
        <v>0</v>
      </c>
      <c r="AH243" s="14">
        <f>_xlfn.IFNA(VLOOKUP(tbl_Batsmen!$W243,Raw_data_Batsmen_2021!$A$2:$L$150,AH$1,FALSE),0)</f>
        <v>0</v>
      </c>
      <c r="AI243" s="14">
        <v>2020</v>
      </c>
      <c r="AJ243" s="14">
        <f t="shared" si="6"/>
        <v>241</v>
      </c>
    </row>
    <row r="244" spans="1:36" x14ac:dyDescent="0.25">
      <c r="A244" s="17" t="s">
        <v>84</v>
      </c>
      <c r="B244" s="14">
        <v>1</v>
      </c>
      <c r="C244" s="14">
        <v>5</v>
      </c>
      <c r="D244" s="14">
        <v>3</v>
      </c>
      <c r="E244" s="14">
        <v>0</v>
      </c>
      <c r="F244" s="14">
        <v>0</v>
      </c>
      <c r="G244" s="14">
        <v>166.67</v>
      </c>
      <c r="H244" s="14">
        <v>5</v>
      </c>
      <c r="I244" s="14">
        <v>0</v>
      </c>
      <c r="J244" s="14">
        <v>0</v>
      </c>
      <c r="K244" s="14">
        <v>0</v>
      </c>
      <c r="L244" s="14">
        <v>0</v>
      </c>
      <c r="M244" s="14">
        <v>2020</v>
      </c>
      <c r="N244" s="14">
        <f>tbl_Batsmen[[#This Row],[Innings]]-tbl_Batsmen[[#This Row],[Outs]]</f>
        <v>1</v>
      </c>
      <c r="O244" s="15">
        <f t="shared" si="7"/>
        <v>241</v>
      </c>
      <c r="W244" s="13" t="s">
        <v>382</v>
      </c>
      <c r="X244" s="14">
        <f>_xlfn.IFNA(VLOOKUP(tbl_Batsmen!$W244,Raw_data_Batsmen_2021!$A$2:$L$150,X$1,FALSE),0)</f>
        <v>0</v>
      </c>
      <c r="Y244" s="14">
        <f>_xlfn.IFNA(VLOOKUP(tbl_Batsmen!$W244,Raw_data_Batsmen_2021!$A$2:$L$150,Y$1,FALSE),0)</f>
        <v>0</v>
      </c>
      <c r="Z244" s="14">
        <f>_xlfn.IFNA(VLOOKUP(tbl_Batsmen!$W244,Raw_data_Batsmen_2021!$A$2:$L$150,Z$1,FALSE),0)</f>
        <v>0</v>
      </c>
      <c r="AA244" s="14">
        <f>_xlfn.IFNA(VLOOKUP(tbl_Batsmen!$W244,Raw_data_Batsmen_2021!$A$2:$L$150,AA$1,FALSE),0)</f>
        <v>0</v>
      </c>
      <c r="AB244" s="14">
        <f>_xlfn.IFNA(VLOOKUP(tbl_Batsmen!$W244,Raw_data_Batsmen_2021!$A$2:$L$150,AB$1,FALSE),0)</f>
        <v>0</v>
      </c>
      <c r="AC244" s="14">
        <f>_xlfn.IFNA(VLOOKUP(tbl_Batsmen!$W244,Raw_data_Batsmen_2021!$A$2:$L$150,AC$1,FALSE),0)</f>
        <v>0</v>
      </c>
      <c r="AD244" s="14">
        <f>_xlfn.IFNA(VLOOKUP(tbl_Batsmen!$W244,Raw_data_Batsmen_2021!$A$2:$L$150,AD$1,FALSE),0)</f>
        <v>0</v>
      </c>
      <c r="AE244" s="14">
        <f>_xlfn.IFNA(VLOOKUP(tbl_Batsmen!$W244,Raw_data_Batsmen_2021!$A$2:$L$150,AE$1,FALSE),0)</f>
        <v>0</v>
      </c>
      <c r="AF244" s="14">
        <f>_xlfn.IFNA(VLOOKUP(tbl_Batsmen!$W244,Raw_data_Batsmen_2021!$A$2:$L$150,AF$1,FALSE),0)</f>
        <v>0</v>
      </c>
      <c r="AG244" s="14">
        <f>_xlfn.IFNA(VLOOKUP(tbl_Batsmen!$W244,Raw_data_Batsmen_2021!$A$2:$L$150,AG$1,FALSE),0)</f>
        <v>0</v>
      </c>
      <c r="AH244" s="14">
        <f>_xlfn.IFNA(VLOOKUP(tbl_Batsmen!$W244,Raw_data_Batsmen_2021!$A$2:$L$150,AH$1,FALSE),0)</f>
        <v>0</v>
      </c>
      <c r="AI244" s="14">
        <v>2020</v>
      </c>
      <c r="AJ244" s="14">
        <f t="shared" si="6"/>
        <v>242</v>
      </c>
    </row>
    <row r="245" spans="1:36" x14ac:dyDescent="0.25">
      <c r="A245" s="17" t="s">
        <v>382</v>
      </c>
      <c r="B245" s="14">
        <v>2</v>
      </c>
      <c r="C245" s="14">
        <v>15</v>
      </c>
      <c r="D245" s="14">
        <v>13</v>
      </c>
      <c r="E245" s="14">
        <v>1</v>
      </c>
      <c r="F245" s="14">
        <v>15</v>
      </c>
      <c r="G245" s="14">
        <v>115.38</v>
      </c>
      <c r="H245" s="14">
        <v>11</v>
      </c>
      <c r="I245" s="14">
        <v>2</v>
      </c>
      <c r="J245" s="14">
        <v>0</v>
      </c>
      <c r="K245" s="14">
        <v>0</v>
      </c>
      <c r="L245" s="14">
        <v>0</v>
      </c>
      <c r="M245" s="14">
        <v>2020</v>
      </c>
      <c r="N245" s="14">
        <f>tbl_Batsmen[[#This Row],[Innings]]-tbl_Batsmen[[#This Row],[Outs]]</f>
        <v>1</v>
      </c>
      <c r="O245" s="15">
        <f t="shared" si="7"/>
        <v>242</v>
      </c>
      <c r="W245" s="16" t="s">
        <v>171</v>
      </c>
      <c r="X245" s="14">
        <f>_xlfn.IFNA(VLOOKUP(tbl_Batsmen!$W245,Raw_data_Batsmen_2021!$A$2:$L$150,X$1,FALSE),0)</f>
        <v>7</v>
      </c>
      <c r="Y245" s="14">
        <f>_xlfn.IFNA(VLOOKUP(tbl_Batsmen!$W245,Raw_data_Batsmen_2021!$A$2:$L$150,Y$1,FALSE),0)</f>
        <v>248</v>
      </c>
      <c r="Z245" s="14">
        <f>_xlfn.IFNA(VLOOKUP(tbl_Batsmen!$W245,Raw_data_Batsmen_2021!$A$2:$L$150,Z$1,FALSE),0)</f>
        <v>175</v>
      </c>
      <c r="AA245" s="14">
        <f>_xlfn.IFNA(VLOOKUP(tbl_Batsmen!$W245,Raw_data_Batsmen_2021!$A$2:$L$150,AA$1,FALSE),0)</f>
        <v>6</v>
      </c>
      <c r="AB245" s="14">
        <f>_xlfn.IFNA(VLOOKUP(tbl_Batsmen!$W245,Raw_data_Batsmen_2021!$A$2:$L$150,AB$1,FALSE),0)</f>
        <v>41.33</v>
      </c>
      <c r="AC245" s="14">
        <f>_xlfn.IFNA(VLOOKUP(tbl_Batsmen!$W245,Raw_data_Batsmen_2021!$A$2:$L$150,AC$1,FALSE),0)</f>
        <v>141.71</v>
      </c>
      <c r="AD245" s="14">
        <f>_xlfn.IFNA(VLOOKUP(tbl_Batsmen!$W245,Raw_data_Batsmen_2021!$A$2:$L$150,AD$1,FALSE),0)</f>
        <v>63</v>
      </c>
      <c r="AE245" s="14">
        <f>_xlfn.IFNA(VLOOKUP(tbl_Batsmen!$W245,Raw_data_Batsmen_2021!$A$2:$L$150,AE$1,FALSE),0)</f>
        <v>20</v>
      </c>
      <c r="AF245" s="14">
        <f>_xlfn.IFNA(VLOOKUP(tbl_Batsmen!$W245,Raw_data_Batsmen_2021!$A$2:$L$150,AF$1,FALSE),0)</f>
        <v>15</v>
      </c>
      <c r="AG245" s="14">
        <f>_xlfn.IFNA(VLOOKUP(tbl_Batsmen!$W245,Raw_data_Batsmen_2021!$A$2:$L$150,AG$1,FALSE),0)</f>
        <v>2</v>
      </c>
      <c r="AH245" s="14">
        <f>_xlfn.IFNA(VLOOKUP(tbl_Batsmen!$W245,Raw_data_Batsmen_2021!$A$2:$L$150,AH$1,FALSE),0)</f>
        <v>0</v>
      </c>
      <c r="AI245" s="14">
        <v>2020</v>
      </c>
      <c r="AJ245" s="14">
        <f t="shared" si="6"/>
        <v>243</v>
      </c>
    </row>
    <row r="246" spans="1:36" x14ac:dyDescent="0.25">
      <c r="A246" s="17" t="s">
        <v>171</v>
      </c>
      <c r="B246" s="14">
        <v>11</v>
      </c>
      <c r="C246" s="14">
        <v>345</v>
      </c>
      <c r="D246" s="14">
        <v>272</v>
      </c>
      <c r="E246" s="14">
        <v>11</v>
      </c>
      <c r="F246" s="14">
        <v>31.36</v>
      </c>
      <c r="G246" s="14">
        <v>126.84</v>
      </c>
      <c r="H246" s="14">
        <v>97</v>
      </c>
      <c r="I246" s="14">
        <v>31</v>
      </c>
      <c r="J246" s="14">
        <v>13</v>
      </c>
      <c r="K246" s="14">
        <v>3</v>
      </c>
      <c r="L246" s="14">
        <v>0</v>
      </c>
      <c r="M246" s="14">
        <v>2020</v>
      </c>
      <c r="N246" s="14">
        <f>tbl_Batsmen[[#This Row],[Innings]]-tbl_Batsmen[[#This Row],[Outs]]</f>
        <v>0</v>
      </c>
      <c r="O246" s="15">
        <f t="shared" si="7"/>
        <v>243</v>
      </c>
      <c r="W246" s="13" t="s">
        <v>172</v>
      </c>
      <c r="X246" s="14">
        <f>_xlfn.IFNA(VLOOKUP(tbl_Batsmen!$W246,Raw_data_Batsmen_2021!$A$2:$L$150,X$1,FALSE),0)</f>
        <v>7</v>
      </c>
      <c r="Y246" s="14">
        <f>_xlfn.IFNA(VLOOKUP(tbl_Batsmen!$W246,Raw_data_Batsmen_2021!$A$2:$L$150,Y$1,FALSE),0)</f>
        <v>85</v>
      </c>
      <c r="Z246" s="14">
        <f>_xlfn.IFNA(VLOOKUP(tbl_Batsmen!$W246,Raw_data_Batsmen_2021!$A$2:$L$150,Z$1,FALSE),0)</f>
        <v>72</v>
      </c>
      <c r="AA246" s="14">
        <f>_xlfn.IFNA(VLOOKUP(tbl_Batsmen!$W246,Raw_data_Batsmen_2021!$A$2:$L$150,AA$1,FALSE),0)</f>
        <v>6</v>
      </c>
      <c r="AB246" s="14">
        <f>_xlfn.IFNA(VLOOKUP(tbl_Batsmen!$W246,Raw_data_Batsmen_2021!$A$2:$L$150,AB$1,FALSE),0)</f>
        <v>14.17</v>
      </c>
      <c r="AC246" s="14">
        <f>_xlfn.IFNA(VLOOKUP(tbl_Batsmen!$W246,Raw_data_Batsmen_2021!$A$2:$L$150,AC$1,FALSE),0)</f>
        <v>118.06</v>
      </c>
      <c r="AD246" s="14">
        <f>_xlfn.IFNA(VLOOKUP(tbl_Batsmen!$W246,Raw_data_Batsmen_2021!$A$2:$L$150,AD$1,FALSE),0)</f>
        <v>47</v>
      </c>
      <c r="AE246" s="14">
        <f>_xlfn.IFNA(VLOOKUP(tbl_Batsmen!$W246,Raw_data_Batsmen_2021!$A$2:$L$150,AE$1,FALSE),0)</f>
        <v>2</v>
      </c>
      <c r="AF246" s="14">
        <f>_xlfn.IFNA(VLOOKUP(tbl_Batsmen!$W246,Raw_data_Batsmen_2021!$A$2:$L$150,AF$1,FALSE),0)</f>
        <v>6</v>
      </c>
      <c r="AG246" s="14">
        <f>_xlfn.IFNA(VLOOKUP(tbl_Batsmen!$W246,Raw_data_Batsmen_2021!$A$2:$L$150,AG$1,FALSE),0)</f>
        <v>0</v>
      </c>
      <c r="AH246" s="14">
        <f>_xlfn.IFNA(VLOOKUP(tbl_Batsmen!$W246,Raw_data_Batsmen_2021!$A$2:$L$150,AH$1,FALSE),0)</f>
        <v>0</v>
      </c>
      <c r="AI246" s="14">
        <v>2020</v>
      </c>
      <c r="AJ246" s="14">
        <f t="shared" si="6"/>
        <v>244</v>
      </c>
    </row>
    <row r="247" spans="1:36" x14ac:dyDescent="0.25">
      <c r="A247" s="17" t="s">
        <v>172</v>
      </c>
      <c r="B247" s="14">
        <v>4</v>
      </c>
      <c r="C247" s="14">
        <v>66</v>
      </c>
      <c r="D247" s="14">
        <v>53</v>
      </c>
      <c r="E247" s="14">
        <v>2</v>
      </c>
      <c r="F247" s="14">
        <v>33</v>
      </c>
      <c r="G247" s="14">
        <v>124.53</v>
      </c>
      <c r="H247" s="14">
        <v>26</v>
      </c>
      <c r="I247" s="14">
        <v>5</v>
      </c>
      <c r="J247" s="14">
        <v>3</v>
      </c>
      <c r="K247" s="14">
        <v>0</v>
      </c>
      <c r="L247" s="14">
        <v>0</v>
      </c>
      <c r="M247" s="14">
        <v>2020</v>
      </c>
      <c r="N247" s="14">
        <f>tbl_Batsmen[[#This Row],[Innings]]-tbl_Batsmen[[#This Row],[Outs]]</f>
        <v>2</v>
      </c>
      <c r="O247" s="15">
        <f t="shared" si="7"/>
        <v>244</v>
      </c>
      <c r="W247" s="16" t="s">
        <v>393</v>
      </c>
      <c r="X247" s="14">
        <f>_xlfn.IFNA(VLOOKUP(tbl_Batsmen!$W247,Raw_data_Batsmen_2021!$A$2:$L$150,X$1,FALSE),0)</f>
        <v>0</v>
      </c>
      <c r="Y247" s="14">
        <f>_xlfn.IFNA(VLOOKUP(tbl_Batsmen!$W247,Raw_data_Batsmen_2021!$A$2:$L$150,Y$1,FALSE),0)</f>
        <v>0</v>
      </c>
      <c r="Z247" s="14">
        <f>_xlfn.IFNA(VLOOKUP(tbl_Batsmen!$W247,Raw_data_Batsmen_2021!$A$2:$L$150,Z$1,FALSE),0)</f>
        <v>0</v>
      </c>
      <c r="AA247" s="14">
        <f>_xlfn.IFNA(VLOOKUP(tbl_Batsmen!$W247,Raw_data_Batsmen_2021!$A$2:$L$150,AA$1,FALSE),0)</f>
        <v>0</v>
      </c>
      <c r="AB247" s="14">
        <f>_xlfn.IFNA(VLOOKUP(tbl_Batsmen!$W247,Raw_data_Batsmen_2021!$A$2:$L$150,AB$1,FALSE),0)</f>
        <v>0</v>
      </c>
      <c r="AC247" s="14">
        <f>_xlfn.IFNA(VLOOKUP(tbl_Batsmen!$W247,Raw_data_Batsmen_2021!$A$2:$L$150,AC$1,FALSE),0)</f>
        <v>0</v>
      </c>
      <c r="AD247" s="14">
        <f>_xlfn.IFNA(VLOOKUP(tbl_Batsmen!$W247,Raw_data_Batsmen_2021!$A$2:$L$150,AD$1,FALSE),0)</f>
        <v>0</v>
      </c>
      <c r="AE247" s="14">
        <f>_xlfn.IFNA(VLOOKUP(tbl_Batsmen!$W247,Raw_data_Batsmen_2021!$A$2:$L$150,AE$1,FALSE),0)</f>
        <v>0</v>
      </c>
      <c r="AF247" s="14">
        <f>_xlfn.IFNA(VLOOKUP(tbl_Batsmen!$W247,Raw_data_Batsmen_2021!$A$2:$L$150,AF$1,FALSE),0)</f>
        <v>0</v>
      </c>
      <c r="AG247" s="14">
        <f>_xlfn.IFNA(VLOOKUP(tbl_Batsmen!$W247,Raw_data_Batsmen_2021!$A$2:$L$150,AG$1,FALSE),0)</f>
        <v>0</v>
      </c>
      <c r="AH247" s="14">
        <f>_xlfn.IFNA(VLOOKUP(tbl_Batsmen!$W247,Raw_data_Batsmen_2021!$A$2:$L$150,AH$1,FALSE),0)</f>
        <v>0</v>
      </c>
      <c r="AI247" s="14">
        <v>2020</v>
      </c>
      <c r="AJ247" s="14">
        <f t="shared" si="6"/>
        <v>245</v>
      </c>
    </row>
    <row r="248" spans="1:36" x14ac:dyDescent="0.25">
      <c r="A248" s="17" t="s">
        <v>393</v>
      </c>
      <c r="B248" s="14">
        <v>5</v>
      </c>
      <c r="C248" s="14">
        <v>78</v>
      </c>
      <c r="D248" s="14">
        <v>77</v>
      </c>
      <c r="E248" s="14">
        <v>4</v>
      </c>
      <c r="F248" s="14">
        <v>19.5</v>
      </c>
      <c r="G248" s="14">
        <v>101.3</v>
      </c>
      <c r="H248" s="14">
        <v>33</v>
      </c>
      <c r="I248" s="14">
        <v>9</v>
      </c>
      <c r="J248" s="14">
        <v>1</v>
      </c>
      <c r="K248" s="14">
        <v>0</v>
      </c>
      <c r="L248" s="14">
        <v>0</v>
      </c>
      <c r="M248" s="14">
        <v>2020</v>
      </c>
      <c r="N248" s="14">
        <f>tbl_Batsmen[[#This Row],[Innings]]-tbl_Batsmen[[#This Row],[Outs]]</f>
        <v>1</v>
      </c>
      <c r="O248" s="15">
        <f t="shared" si="7"/>
        <v>245</v>
      </c>
      <c r="W248" s="13" t="s">
        <v>9</v>
      </c>
      <c r="X248" s="14">
        <f>_xlfn.IFNA(VLOOKUP(tbl_Batsmen!$W248,Raw_data_Batsmen_2021!$A$2:$L$150,X$1,FALSE),0)</f>
        <v>0</v>
      </c>
      <c r="Y248" s="14">
        <f>_xlfn.IFNA(VLOOKUP(tbl_Batsmen!$W248,Raw_data_Batsmen_2021!$A$2:$L$150,Y$1,FALSE),0)</f>
        <v>0</v>
      </c>
      <c r="Z248" s="14">
        <f>_xlfn.IFNA(VLOOKUP(tbl_Batsmen!$W248,Raw_data_Batsmen_2021!$A$2:$L$150,Z$1,FALSE),0)</f>
        <v>0</v>
      </c>
      <c r="AA248" s="14">
        <f>_xlfn.IFNA(VLOOKUP(tbl_Batsmen!$W248,Raw_data_Batsmen_2021!$A$2:$L$150,AA$1,FALSE),0)</f>
        <v>0</v>
      </c>
      <c r="AB248" s="14">
        <f>_xlfn.IFNA(VLOOKUP(tbl_Batsmen!$W248,Raw_data_Batsmen_2021!$A$2:$L$150,AB$1,FALSE),0)</f>
        <v>0</v>
      </c>
      <c r="AC248" s="14">
        <f>_xlfn.IFNA(VLOOKUP(tbl_Batsmen!$W248,Raw_data_Batsmen_2021!$A$2:$L$150,AC$1,FALSE),0)</f>
        <v>0</v>
      </c>
      <c r="AD248" s="14">
        <f>_xlfn.IFNA(VLOOKUP(tbl_Batsmen!$W248,Raw_data_Batsmen_2021!$A$2:$L$150,AD$1,FALSE),0)</f>
        <v>0</v>
      </c>
      <c r="AE248" s="14">
        <f>_xlfn.IFNA(VLOOKUP(tbl_Batsmen!$W248,Raw_data_Batsmen_2021!$A$2:$L$150,AE$1,FALSE),0)</f>
        <v>0</v>
      </c>
      <c r="AF248" s="14">
        <f>_xlfn.IFNA(VLOOKUP(tbl_Batsmen!$W248,Raw_data_Batsmen_2021!$A$2:$L$150,AF$1,FALSE),0)</f>
        <v>0</v>
      </c>
      <c r="AG248" s="14">
        <f>_xlfn.IFNA(VLOOKUP(tbl_Batsmen!$W248,Raw_data_Batsmen_2021!$A$2:$L$150,AG$1,FALSE),0)</f>
        <v>0</v>
      </c>
      <c r="AH248" s="14">
        <f>_xlfn.IFNA(VLOOKUP(tbl_Batsmen!$W248,Raw_data_Batsmen_2021!$A$2:$L$150,AH$1,FALSE),0)</f>
        <v>0</v>
      </c>
      <c r="AI248" s="14">
        <v>2020</v>
      </c>
      <c r="AJ248" s="14">
        <f t="shared" si="6"/>
        <v>246</v>
      </c>
    </row>
    <row r="249" spans="1:36" x14ac:dyDescent="0.25">
      <c r="A249" s="17" t="s">
        <v>9</v>
      </c>
      <c r="B249" s="14">
        <v>2</v>
      </c>
      <c r="C249" s="14">
        <v>42</v>
      </c>
      <c r="D249" s="14">
        <v>27</v>
      </c>
      <c r="E249" s="14">
        <v>1</v>
      </c>
      <c r="F249" s="14">
        <v>42</v>
      </c>
      <c r="G249" s="14">
        <v>155.56</v>
      </c>
      <c r="H249" s="14">
        <v>22</v>
      </c>
      <c r="I249" s="14">
        <v>3</v>
      </c>
      <c r="J249" s="14">
        <v>2</v>
      </c>
      <c r="K249" s="14">
        <v>0</v>
      </c>
      <c r="L249" s="14">
        <v>0</v>
      </c>
      <c r="M249" s="14">
        <v>2020</v>
      </c>
      <c r="N249" s="14">
        <f>tbl_Batsmen[[#This Row],[Innings]]-tbl_Batsmen[[#This Row],[Outs]]</f>
        <v>1</v>
      </c>
      <c r="O249" s="15">
        <f t="shared" si="7"/>
        <v>246</v>
      </c>
      <c r="W249" s="16" t="s">
        <v>31</v>
      </c>
      <c r="X249" s="14">
        <f>_xlfn.IFNA(VLOOKUP(tbl_Batsmen!$W249,Raw_data_Batsmen_2021!$A$2:$L$150,X$1,FALSE),0)</f>
        <v>3</v>
      </c>
      <c r="Y249" s="14">
        <f>_xlfn.IFNA(VLOOKUP(tbl_Batsmen!$W249,Raw_data_Batsmen_2021!$A$2:$L$150,Y$1,FALSE),0)</f>
        <v>13</v>
      </c>
      <c r="Z249" s="14">
        <f>_xlfn.IFNA(VLOOKUP(tbl_Batsmen!$W249,Raw_data_Batsmen_2021!$A$2:$L$150,Z$1,FALSE),0)</f>
        <v>6</v>
      </c>
      <c r="AA249" s="14">
        <f>_xlfn.IFNA(VLOOKUP(tbl_Batsmen!$W249,Raw_data_Batsmen_2021!$A$2:$L$150,AA$1,FALSE),0)</f>
        <v>0</v>
      </c>
      <c r="AB249" s="14">
        <f>_xlfn.IFNA(VLOOKUP(tbl_Batsmen!$W249,Raw_data_Batsmen_2021!$A$2:$L$150,AB$1,FALSE),0)</f>
        <v>0</v>
      </c>
      <c r="AC249" s="14">
        <f>_xlfn.IFNA(VLOOKUP(tbl_Batsmen!$W249,Raw_data_Batsmen_2021!$A$2:$L$150,AC$1,FALSE),0)</f>
        <v>216.67</v>
      </c>
      <c r="AD249" s="14">
        <f>_xlfn.IFNA(VLOOKUP(tbl_Batsmen!$W249,Raw_data_Batsmen_2021!$A$2:$L$150,AD$1,FALSE),0)</f>
        <v>9</v>
      </c>
      <c r="AE249" s="14">
        <f>_xlfn.IFNA(VLOOKUP(tbl_Batsmen!$W249,Raw_data_Batsmen_2021!$A$2:$L$150,AE$1,FALSE),0)</f>
        <v>2</v>
      </c>
      <c r="AF249" s="14">
        <f>_xlfn.IFNA(VLOOKUP(tbl_Batsmen!$W249,Raw_data_Batsmen_2021!$A$2:$L$150,AF$1,FALSE),0)</f>
        <v>0</v>
      </c>
      <c r="AG249" s="14">
        <f>_xlfn.IFNA(VLOOKUP(tbl_Batsmen!$W249,Raw_data_Batsmen_2021!$A$2:$L$150,AG$1,FALSE),0)</f>
        <v>0</v>
      </c>
      <c r="AH249" s="14">
        <f>_xlfn.IFNA(VLOOKUP(tbl_Batsmen!$W249,Raw_data_Batsmen_2021!$A$2:$L$150,AH$1,FALSE),0)</f>
        <v>0</v>
      </c>
      <c r="AI249" s="14">
        <v>2020</v>
      </c>
      <c r="AJ249" s="14">
        <f t="shared" si="6"/>
        <v>247</v>
      </c>
    </row>
    <row r="250" spans="1:36" x14ac:dyDescent="0.25">
      <c r="A250" s="17" t="s">
        <v>31</v>
      </c>
      <c r="B250" s="14">
        <v>6</v>
      </c>
      <c r="C250" s="14">
        <v>56</v>
      </c>
      <c r="D250" s="14">
        <v>49</v>
      </c>
      <c r="E250" s="14">
        <v>4</v>
      </c>
      <c r="F250" s="14">
        <v>14</v>
      </c>
      <c r="G250" s="14">
        <v>114.29</v>
      </c>
      <c r="H250" s="14">
        <v>15</v>
      </c>
      <c r="I250" s="14">
        <v>4</v>
      </c>
      <c r="J250" s="14">
        <v>2</v>
      </c>
      <c r="K250" s="14">
        <v>0</v>
      </c>
      <c r="L250" s="14">
        <v>0</v>
      </c>
      <c r="M250" s="14">
        <v>2020</v>
      </c>
      <c r="N250" s="14">
        <f>tbl_Batsmen[[#This Row],[Innings]]-tbl_Batsmen[[#This Row],[Outs]]</f>
        <v>2</v>
      </c>
      <c r="O250" s="15">
        <f t="shared" si="7"/>
        <v>247</v>
      </c>
      <c r="W250" s="13" t="s">
        <v>85</v>
      </c>
      <c r="X250" s="14">
        <f>_xlfn.IFNA(VLOOKUP(tbl_Batsmen!$W250,Raw_data_Batsmen_2021!$A$2:$L$150,X$1,FALSE),0)</f>
        <v>13</v>
      </c>
      <c r="Y250" s="14">
        <f>_xlfn.IFNA(VLOOKUP(tbl_Batsmen!$W250,Raw_data_Batsmen_2021!$A$2:$L$150,Y$1,FALSE),0)</f>
        <v>245</v>
      </c>
      <c r="Z250" s="14">
        <f>_xlfn.IFNA(VLOOKUP(tbl_Batsmen!$W250,Raw_data_Batsmen_2021!$A$2:$L$150,Z$1,FALSE),0)</f>
        <v>165</v>
      </c>
      <c r="AA250" s="14">
        <f>_xlfn.IFNA(VLOOKUP(tbl_Batsmen!$W250,Raw_data_Batsmen_2021!$A$2:$L$150,AA$1,FALSE),0)</f>
        <v>8</v>
      </c>
      <c r="AB250" s="14">
        <f>_xlfn.IFNA(VLOOKUP(tbl_Batsmen!$W250,Raw_data_Batsmen_2021!$A$2:$L$150,AB$1,FALSE),0)</f>
        <v>30.62</v>
      </c>
      <c r="AC250" s="14">
        <f>_xlfn.IFNA(VLOOKUP(tbl_Batsmen!$W250,Raw_data_Batsmen_2021!$A$2:$L$150,AC$1,FALSE),0)</f>
        <v>148.47999999999999</v>
      </c>
      <c r="AD250" s="14">
        <f>_xlfn.IFNA(VLOOKUP(tbl_Batsmen!$W250,Raw_data_Batsmen_2021!$A$2:$L$150,AD$1,FALSE),0)</f>
        <v>87</v>
      </c>
      <c r="AE250" s="14">
        <f>_xlfn.IFNA(VLOOKUP(tbl_Batsmen!$W250,Raw_data_Batsmen_2021!$A$2:$L$150,AE$1,FALSE),0)</f>
        <v>16</v>
      </c>
      <c r="AF250" s="14">
        <f>_xlfn.IFNA(VLOOKUP(tbl_Batsmen!$W250,Raw_data_Batsmen_2021!$A$2:$L$150,AF$1,FALSE),0)</f>
        <v>16</v>
      </c>
      <c r="AG250" s="14">
        <f>_xlfn.IFNA(VLOOKUP(tbl_Batsmen!$W250,Raw_data_Batsmen_2021!$A$2:$L$150,AG$1,FALSE),0)</f>
        <v>1</v>
      </c>
      <c r="AH250" s="14">
        <f>_xlfn.IFNA(VLOOKUP(tbl_Batsmen!$W250,Raw_data_Batsmen_2021!$A$2:$L$150,AH$1,FALSE),0)</f>
        <v>0</v>
      </c>
      <c r="AI250" s="14">
        <v>2020</v>
      </c>
      <c r="AJ250" s="14">
        <f t="shared" si="6"/>
        <v>248</v>
      </c>
    </row>
    <row r="251" spans="1:36" x14ac:dyDescent="0.25">
      <c r="A251" s="17" t="s">
        <v>85</v>
      </c>
      <c r="B251" s="14">
        <v>12</v>
      </c>
      <c r="C251" s="14">
        <v>268</v>
      </c>
      <c r="D251" s="14">
        <v>140</v>
      </c>
      <c r="E251" s="14">
        <v>5</v>
      </c>
      <c r="F251" s="14">
        <v>53.6</v>
      </c>
      <c r="G251" s="14">
        <v>191.43</v>
      </c>
      <c r="H251" s="14">
        <v>60</v>
      </c>
      <c r="I251" s="14">
        <v>15</v>
      </c>
      <c r="J251" s="14">
        <v>22</v>
      </c>
      <c r="K251" s="14">
        <v>1</v>
      </c>
      <c r="L251" s="14">
        <v>0</v>
      </c>
      <c r="M251" s="14">
        <v>2020</v>
      </c>
      <c r="N251" s="14">
        <f>tbl_Batsmen[[#This Row],[Innings]]-tbl_Batsmen[[#This Row],[Outs]]</f>
        <v>7</v>
      </c>
      <c r="O251" s="15">
        <f t="shared" si="7"/>
        <v>248</v>
      </c>
      <c r="W251" s="16" t="s">
        <v>132</v>
      </c>
      <c r="X251" s="14">
        <f>_xlfn.IFNA(VLOOKUP(tbl_Batsmen!$W251,Raw_data_Batsmen_2021!$A$2:$L$150,X$1,FALSE),0)</f>
        <v>2</v>
      </c>
      <c r="Y251" s="14">
        <f>_xlfn.IFNA(VLOOKUP(tbl_Batsmen!$W251,Raw_data_Batsmen_2021!$A$2:$L$150,Y$1,FALSE),0)</f>
        <v>2</v>
      </c>
      <c r="Z251" s="14">
        <f>_xlfn.IFNA(VLOOKUP(tbl_Batsmen!$W251,Raw_data_Batsmen_2021!$A$2:$L$150,Z$1,FALSE),0)</f>
        <v>4</v>
      </c>
      <c r="AA251" s="14">
        <f>_xlfn.IFNA(VLOOKUP(tbl_Batsmen!$W251,Raw_data_Batsmen_2021!$A$2:$L$150,AA$1,FALSE),0)</f>
        <v>1</v>
      </c>
      <c r="AB251" s="14">
        <f>_xlfn.IFNA(VLOOKUP(tbl_Batsmen!$W251,Raw_data_Batsmen_2021!$A$2:$L$150,AB$1,FALSE),0)</f>
        <v>2</v>
      </c>
      <c r="AC251" s="14">
        <f>_xlfn.IFNA(VLOOKUP(tbl_Batsmen!$W251,Raw_data_Batsmen_2021!$A$2:$L$150,AC$1,FALSE),0)</f>
        <v>50</v>
      </c>
      <c r="AD251" s="14">
        <f>_xlfn.IFNA(VLOOKUP(tbl_Batsmen!$W251,Raw_data_Batsmen_2021!$A$2:$L$150,AD$1,FALSE),0)</f>
        <v>1</v>
      </c>
      <c r="AE251" s="14">
        <f>_xlfn.IFNA(VLOOKUP(tbl_Batsmen!$W251,Raw_data_Batsmen_2021!$A$2:$L$150,AE$1,FALSE),0)</f>
        <v>0</v>
      </c>
      <c r="AF251" s="14">
        <f>_xlfn.IFNA(VLOOKUP(tbl_Batsmen!$W251,Raw_data_Batsmen_2021!$A$2:$L$150,AF$1,FALSE),0)</f>
        <v>0</v>
      </c>
      <c r="AG251" s="14">
        <f>_xlfn.IFNA(VLOOKUP(tbl_Batsmen!$W251,Raw_data_Batsmen_2021!$A$2:$L$150,AG$1,FALSE),0)</f>
        <v>0</v>
      </c>
      <c r="AH251" s="14">
        <f>_xlfn.IFNA(VLOOKUP(tbl_Batsmen!$W251,Raw_data_Batsmen_2021!$A$2:$L$150,AH$1,FALSE),0)</f>
        <v>0</v>
      </c>
      <c r="AI251" s="14">
        <v>2020</v>
      </c>
      <c r="AJ251" s="14">
        <f t="shared" si="6"/>
        <v>249</v>
      </c>
    </row>
    <row r="252" spans="1:36" x14ac:dyDescent="0.25">
      <c r="A252" s="17" t="s">
        <v>132</v>
      </c>
      <c r="B252" s="14">
        <v>2</v>
      </c>
      <c r="C252" s="14">
        <v>4</v>
      </c>
      <c r="D252" s="14">
        <v>6</v>
      </c>
      <c r="E252" s="14">
        <v>1</v>
      </c>
      <c r="F252" s="14">
        <v>4</v>
      </c>
      <c r="G252" s="14">
        <v>66.67</v>
      </c>
      <c r="H252" s="14">
        <v>2</v>
      </c>
      <c r="I252" s="14">
        <v>0</v>
      </c>
      <c r="J252" s="14">
        <v>0</v>
      </c>
      <c r="K252" s="14">
        <v>0</v>
      </c>
      <c r="L252" s="14">
        <v>0</v>
      </c>
      <c r="M252" s="14">
        <v>2020</v>
      </c>
      <c r="N252" s="14">
        <f>tbl_Batsmen[[#This Row],[Innings]]-tbl_Batsmen[[#This Row],[Outs]]</f>
        <v>1</v>
      </c>
      <c r="O252" s="15">
        <f t="shared" si="7"/>
        <v>249</v>
      </c>
      <c r="W252" s="13" t="s">
        <v>53</v>
      </c>
      <c r="X252" s="14">
        <f>_xlfn.IFNA(VLOOKUP(tbl_Batsmen!$W252,Raw_data_Batsmen_2021!$A$2:$L$150,X$1,FALSE),0)</f>
        <v>15</v>
      </c>
      <c r="Y252" s="14">
        <f>_xlfn.IFNA(VLOOKUP(tbl_Batsmen!$W252,Raw_data_Batsmen_2021!$A$2:$L$150,Y$1,FALSE),0)</f>
        <v>223</v>
      </c>
      <c r="Z252" s="14">
        <f>_xlfn.IFNA(VLOOKUP(tbl_Batsmen!$W252,Raw_data_Batsmen_2021!$A$2:$L$150,Z$1,FALSE),0)</f>
        <v>170</v>
      </c>
      <c r="AA252" s="14">
        <f>_xlfn.IFNA(VLOOKUP(tbl_Batsmen!$W252,Raw_data_Batsmen_2021!$A$2:$L$150,AA$1,FALSE),0)</f>
        <v>10</v>
      </c>
      <c r="AB252" s="14">
        <f>_xlfn.IFNA(VLOOKUP(tbl_Batsmen!$W252,Raw_data_Batsmen_2021!$A$2:$L$150,AB$1,FALSE),0)</f>
        <v>22.3</v>
      </c>
      <c r="AC252" s="14">
        <f>_xlfn.IFNA(VLOOKUP(tbl_Batsmen!$W252,Raw_data_Batsmen_2021!$A$2:$L$150,AC$1,FALSE),0)</f>
        <v>131.18</v>
      </c>
      <c r="AD252" s="14">
        <f>_xlfn.IFNA(VLOOKUP(tbl_Batsmen!$W252,Raw_data_Batsmen_2021!$A$2:$L$150,AD$1,FALSE),0)</f>
        <v>40</v>
      </c>
      <c r="AE252" s="14">
        <f>_xlfn.IFNA(VLOOKUP(tbl_Batsmen!$W252,Raw_data_Batsmen_2021!$A$2:$L$150,AE$1,FALSE),0)</f>
        <v>22</v>
      </c>
      <c r="AF252" s="14">
        <f>_xlfn.IFNA(VLOOKUP(tbl_Batsmen!$W252,Raw_data_Batsmen_2021!$A$2:$L$150,AF$1,FALSE),0)</f>
        <v>7</v>
      </c>
      <c r="AG252" s="14">
        <f>_xlfn.IFNA(VLOOKUP(tbl_Batsmen!$W252,Raw_data_Batsmen_2021!$A$2:$L$150,AG$1,FALSE),0)</f>
        <v>0</v>
      </c>
      <c r="AH252" s="14">
        <f>_xlfn.IFNA(VLOOKUP(tbl_Batsmen!$W252,Raw_data_Batsmen_2021!$A$2:$L$150,AH$1,FALSE),0)</f>
        <v>0</v>
      </c>
      <c r="AI252" s="14">
        <v>2020</v>
      </c>
      <c r="AJ252" s="14">
        <f t="shared" si="6"/>
        <v>250</v>
      </c>
    </row>
    <row r="253" spans="1:36" x14ac:dyDescent="0.25">
      <c r="A253" s="17" t="s">
        <v>53</v>
      </c>
      <c r="B253" s="14">
        <v>14</v>
      </c>
      <c r="C253" s="14">
        <v>169</v>
      </c>
      <c r="D253" s="14">
        <v>134</v>
      </c>
      <c r="E253" s="14">
        <v>12</v>
      </c>
      <c r="F253" s="14">
        <v>14.08</v>
      </c>
      <c r="G253" s="14">
        <v>126.12</v>
      </c>
      <c r="H253" s="14">
        <v>58</v>
      </c>
      <c r="I253" s="14">
        <v>20</v>
      </c>
      <c r="J253" s="14">
        <v>4</v>
      </c>
      <c r="K253" s="14">
        <v>1</v>
      </c>
      <c r="L253" s="14">
        <v>0</v>
      </c>
      <c r="M253" s="14">
        <v>2020</v>
      </c>
      <c r="N253" s="14">
        <f>tbl_Batsmen[[#This Row],[Innings]]-tbl_Batsmen[[#This Row],[Outs]]</f>
        <v>2</v>
      </c>
      <c r="O253" s="15">
        <f t="shared" si="7"/>
        <v>250</v>
      </c>
      <c r="W253" s="16" t="s">
        <v>86</v>
      </c>
      <c r="X253" s="14">
        <f>_xlfn.IFNA(VLOOKUP(tbl_Batsmen!$W253,Raw_data_Batsmen_2021!$A$2:$L$150,X$1,FALSE),0)</f>
        <v>12</v>
      </c>
      <c r="Y253" s="14">
        <f>_xlfn.IFNA(VLOOKUP(tbl_Batsmen!$W253,Raw_data_Batsmen_2021!$A$2:$L$150,Y$1,FALSE),0)</f>
        <v>143</v>
      </c>
      <c r="Z253" s="14">
        <f>_xlfn.IFNA(VLOOKUP(tbl_Batsmen!$W253,Raw_data_Batsmen_2021!$A$2:$L$150,Z$1,FALSE),0)</f>
        <v>123</v>
      </c>
      <c r="AA253" s="14">
        <f>_xlfn.IFNA(VLOOKUP(tbl_Batsmen!$W253,Raw_data_Batsmen_2021!$A$2:$L$150,AA$1,FALSE),0)</f>
        <v>10</v>
      </c>
      <c r="AB253" s="14">
        <f>_xlfn.IFNA(VLOOKUP(tbl_Batsmen!$W253,Raw_data_Batsmen_2021!$A$2:$L$150,AB$1,FALSE),0)</f>
        <v>14.3</v>
      </c>
      <c r="AC253" s="14">
        <f>_xlfn.IFNA(VLOOKUP(tbl_Batsmen!$W253,Raw_data_Batsmen_2021!$A$2:$L$150,AC$1,FALSE),0)</f>
        <v>116.26</v>
      </c>
      <c r="AD253" s="14">
        <f>_xlfn.IFNA(VLOOKUP(tbl_Batsmen!$W253,Raw_data_Batsmen_2021!$A$2:$L$150,AD$1,FALSE),0)</f>
        <v>39</v>
      </c>
      <c r="AE253" s="14">
        <f>_xlfn.IFNA(VLOOKUP(tbl_Batsmen!$W253,Raw_data_Batsmen_2021!$A$2:$L$150,AE$1,FALSE),0)</f>
        <v>10</v>
      </c>
      <c r="AF253" s="14">
        <f>_xlfn.IFNA(VLOOKUP(tbl_Batsmen!$W253,Raw_data_Batsmen_2021!$A$2:$L$150,AF$1,FALSE),0)</f>
        <v>6</v>
      </c>
      <c r="AG253" s="14">
        <f>_xlfn.IFNA(VLOOKUP(tbl_Batsmen!$W253,Raw_data_Batsmen_2021!$A$2:$L$150,AG$1,FALSE),0)</f>
        <v>0</v>
      </c>
      <c r="AH253" s="14">
        <f>_xlfn.IFNA(VLOOKUP(tbl_Batsmen!$W253,Raw_data_Batsmen_2021!$A$2:$L$150,AH$1,FALSE),0)</f>
        <v>0</v>
      </c>
      <c r="AI253" s="14">
        <v>2020</v>
      </c>
      <c r="AJ253" s="14">
        <f t="shared" si="6"/>
        <v>251</v>
      </c>
    </row>
    <row r="254" spans="1:36" x14ac:dyDescent="0.25">
      <c r="A254" s="17" t="s">
        <v>86</v>
      </c>
      <c r="B254" s="14">
        <v>11</v>
      </c>
      <c r="C254" s="14">
        <v>109</v>
      </c>
      <c r="D254" s="14">
        <v>92</v>
      </c>
      <c r="E254" s="14">
        <v>6</v>
      </c>
      <c r="F254" s="14">
        <v>18.170000000000002</v>
      </c>
      <c r="G254" s="14">
        <v>118.48</v>
      </c>
      <c r="H254" s="14">
        <v>34</v>
      </c>
      <c r="I254" s="14">
        <v>9</v>
      </c>
      <c r="J254" s="14">
        <v>5</v>
      </c>
      <c r="K254" s="14">
        <v>0</v>
      </c>
      <c r="L254" s="14">
        <v>0</v>
      </c>
      <c r="M254" s="14">
        <v>2020</v>
      </c>
      <c r="N254" s="14">
        <f>tbl_Batsmen[[#This Row],[Innings]]-tbl_Batsmen[[#This Row],[Outs]]</f>
        <v>5</v>
      </c>
      <c r="O254" s="15">
        <f t="shared" si="7"/>
        <v>251</v>
      </c>
      <c r="W254" s="13" t="s">
        <v>173</v>
      </c>
      <c r="X254" s="14">
        <f>_xlfn.IFNA(VLOOKUP(tbl_Batsmen!$W254,Raw_data_Batsmen_2021!$A$2:$L$150,X$1,FALSE),0)</f>
        <v>1</v>
      </c>
      <c r="Y254" s="14">
        <f>_xlfn.IFNA(VLOOKUP(tbl_Batsmen!$W254,Raw_data_Batsmen_2021!$A$2:$L$150,Y$1,FALSE),0)</f>
        <v>1</v>
      </c>
      <c r="Z254" s="14">
        <f>_xlfn.IFNA(VLOOKUP(tbl_Batsmen!$W254,Raw_data_Batsmen_2021!$A$2:$L$150,Z$1,FALSE),0)</f>
        <v>2</v>
      </c>
      <c r="AA254" s="14">
        <f>_xlfn.IFNA(VLOOKUP(tbl_Batsmen!$W254,Raw_data_Batsmen_2021!$A$2:$L$150,AA$1,FALSE),0)</f>
        <v>1</v>
      </c>
      <c r="AB254" s="14">
        <f>_xlfn.IFNA(VLOOKUP(tbl_Batsmen!$W254,Raw_data_Batsmen_2021!$A$2:$L$150,AB$1,FALSE),0)</f>
        <v>1</v>
      </c>
      <c r="AC254" s="14">
        <f>_xlfn.IFNA(VLOOKUP(tbl_Batsmen!$W254,Raw_data_Batsmen_2021!$A$2:$L$150,AC$1,FALSE),0)</f>
        <v>50</v>
      </c>
      <c r="AD254" s="14">
        <f>_xlfn.IFNA(VLOOKUP(tbl_Batsmen!$W254,Raw_data_Batsmen_2021!$A$2:$L$150,AD$1,FALSE),0)</f>
        <v>1</v>
      </c>
      <c r="AE254" s="14">
        <f>_xlfn.IFNA(VLOOKUP(tbl_Batsmen!$W254,Raw_data_Batsmen_2021!$A$2:$L$150,AE$1,FALSE),0)</f>
        <v>0</v>
      </c>
      <c r="AF254" s="14">
        <f>_xlfn.IFNA(VLOOKUP(tbl_Batsmen!$W254,Raw_data_Batsmen_2021!$A$2:$L$150,AF$1,FALSE),0)</f>
        <v>0</v>
      </c>
      <c r="AG254" s="14">
        <f>_xlfn.IFNA(VLOOKUP(tbl_Batsmen!$W254,Raw_data_Batsmen_2021!$A$2:$L$150,AG$1,FALSE),0)</f>
        <v>0</v>
      </c>
      <c r="AH254" s="14">
        <f>_xlfn.IFNA(VLOOKUP(tbl_Batsmen!$W254,Raw_data_Batsmen_2021!$A$2:$L$150,AH$1,FALSE),0)</f>
        <v>0</v>
      </c>
      <c r="AI254" s="14">
        <v>2020</v>
      </c>
      <c r="AJ254" s="14">
        <f t="shared" si="6"/>
        <v>252</v>
      </c>
    </row>
    <row r="255" spans="1:36" x14ac:dyDescent="0.25">
      <c r="A255" s="17" t="s">
        <v>173</v>
      </c>
      <c r="B255" s="14">
        <v>1</v>
      </c>
      <c r="C255" s="14">
        <v>0</v>
      </c>
      <c r="D255" s="14">
        <v>2</v>
      </c>
      <c r="E255" s="14">
        <v>1</v>
      </c>
      <c r="F255" s="14">
        <v>0</v>
      </c>
      <c r="G255" s="14">
        <v>0</v>
      </c>
      <c r="H255" s="14">
        <v>0</v>
      </c>
      <c r="I255" s="14">
        <v>0</v>
      </c>
      <c r="J255" s="14">
        <v>0</v>
      </c>
      <c r="K255" s="14">
        <v>0</v>
      </c>
      <c r="L255" s="14">
        <v>0</v>
      </c>
      <c r="M255" s="14">
        <v>2020</v>
      </c>
      <c r="N255" s="14">
        <f>tbl_Batsmen[[#This Row],[Innings]]-tbl_Batsmen[[#This Row],[Outs]]</f>
        <v>0</v>
      </c>
      <c r="O255" s="15">
        <f t="shared" si="7"/>
        <v>252</v>
      </c>
      <c r="W255" s="16" t="s">
        <v>54</v>
      </c>
      <c r="X255" s="14">
        <f>_xlfn.IFNA(VLOOKUP(tbl_Batsmen!$W255,Raw_data_Batsmen_2021!$A$2:$L$150,X$1,FALSE),0)</f>
        <v>0</v>
      </c>
      <c r="Y255" s="14">
        <f>_xlfn.IFNA(VLOOKUP(tbl_Batsmen!$W255,Raw_data_Batsmen_2021!$A$2:$L$150,Y$1,FALSE),0)</f>
        <v>0</v>
      </c>
      <c r="Z255" s="14">
        <f>_xlfn.IFNA(VLOOKUP(tbl_Batsmen!$W255,Raw_data_Batsmen_2021!$A$2:$L$150,Z$1,FALSE),0)</f>
        <v>0</v>
      </c>
      <c r="AA255" s="14">
        <f>_xlfn.IFNA(VLOOKUP(tbl_Batsmen!$W255,Raw_data_Batsmen_2021!$A$2:$L$150,AA$1,FALSE),0)</f>
        <v>0</v>
      </c>
      <c r="AB255" s="14">
        <f>_xlfn.IFNA(VLOOKUP(tbl_Batsmen!$W255,Raw_data_Batsmen_2021!$A$2:$L$150,AB$1,FALSE),0)</f>
        <v>0</v>
      </c>
      <c r="AC255" s="14">
        <f>_xlfn.IFNA(VLOOKUP(tbl_Batsmen!$W255,Raw_data_Batsmen_2021!$A$2:$L$150,AC$1,FALSE),0)</f>
        <v>0</v>
      </c>
      <c r="AD255" s="14">
        <f>_xlfn.IFNA(VLOOKUP(tbl_Batsmen!$W255,Raw_data_Batsmen_2021!$A$2:$L$150,AD$1,FALSE),0)</f>
        <v>0</v>
      </c>
      <c r="AE255" s="14">
        <f>_xlfn.IFNA(VLOOKUP(tbl_Batsmen!$W255,Raw_data_Batsmen_2021!$A$2:$L$150,AE$1,FALSE),0)</f>
        <v>0</v>
      </c>
      <c r="AF255" s="14">
        <f>_xlfn.IFNA(VLOOKUP(tbl_Batsmen!$W255,Raw_data_Batsmen_2021!$A$2:$L$150,AF$1,FALSE),0)</f>
        <v>0</v>
      </c>
      <c r="AG255" s="14">
        <f>_xlfn.IFNA(VLOOKUP(tbl_Batsmen!$W255,Raw_data_Batsmen_2021!$A$2:$L$150,AG$1,FALSE),0)</f>
        <v>0</v>
      </c>
      <c r="AH255" s="14">
        <f>_xlfn.IFNA(VLOOKUP(tbl_Batsmen!$W255,Raw_data_Batsmen_2021!$A$2:$L$150,AH$1,FALSE),0)</f>
        <v>0</v>
      </c>
      <c r="AI255" s="14">
        <v>2020</v>
      </c>
      <c r="AJ255" s="14">
        <f t="shared" si="6"/>
        <v>253</v>
      </c>
    </row>
    <row r="256" spans="1:36" x14ac:dyDescent="0.25">
      <c r="A256" s="17" t="s">
        <v>54</v>
      </c>
      <c r="B256" s="14">
        <v>3</v>
      </c>
      <c r="C256" s="14">
        <v>16</v>
      </c>
      <c r="D256" s="14">
        <v>14</v>
      </c>
      <c r="E256" s="14">
        <v>2</v>
      </c>
      <c r="F256" s="14">
        <v>8</v>
      </c>
      <c r="G256" s="14">
        <v>114.29</v>
      </c>
      <c r="H256" s="14">
        <v>15</v>
      </c>
      <c r="I256" s="14">
        <v>2</v>
      </c>
      <c r="J256" s="14">
        <v>0</v>
      </c>
      <c r="K256" s="14">
        <v>0</v>
      </c>
      <c r="L256" s="14">
        <v>0</v>
      </c>
      <c r="M256" s="14">
        <v>2020</v>
      </c>
      <c r="N256" s="14">
        <f>tbl_Batsmen[[#This Row],[Innings]]-tbl_Batsmen[[#This Row],[Outs]]</f>
        <v>1</v>
      </c>
      <c r="O256" s="15">
        <f t="shared" si="7"/>
        <v>253</v>
      </c>
      <c r="W256" s="13" t="s">
        <v>55</v>
      </c>
      <c r="X256" s="14">
        <f>_xlfn.IFNA(VLOOKUP(tbl_Batsmen!$W256,Raw_data_Batsmen_2021!$A$2:$L$150,X$1,FALSE),0)</f>
        <v>1</v>
      </c>
      <c r="Y256" s="14">
        <f>_xlfn.IFNA(VLOOKUP(tbl_Batsmen!$W256,Raw_data_Batsmen_2021!$A$2:$L$150,Y$1,FALSE),0)</f>
        <v>0</v>
      </c>
      <c r="Z256" s="14">
        <f>_xlfn.IFNA(VLOOKUP(tbl_Batsmen!$W256,Raw_data_Batsmen_2021!$A$2:$L$150,Z$1,FALSE),0)</f>
        <v>2</v>
      </c>
      <c r="AA256" s="14">
        <f>_xlfn.IFNA(VLOOKUP(tbl_Batsmen!$W256,Raw_data_Batsmen_2021!$A$2:$L$150,AA$1,FALSE),0)</f>
        <v>1</v>
      </c>
      <c r="AB256" s="14">
        <f>_xlfn.IFNA(VLOOKUP(tbl_Batsmen!$W256,Raw_data_Batsmen_2021!$A$2:$L$150,AB$1,FALSE),0)</f>
        <v>0</v>
      </c>
      <c r="AC256" s="14">
        <f>_xlfn.IFNA(VLOOKUP(tbl_Batsmen!$W256,Raw_data_Batsmen_2021!$A$2:$L$150,AC$1,FALSE),0)</f>
        <v>0</v>
      </c>
      <c r="AD256" s="14">
        <f>_xlfn.IFNA(VLOOKUP(tbl_Batsmen!$W256,Raw_data_Batsmen_2021!$A$2:$L$150,AD$1,FALSE),0)</f>
        <v>0</v>
      </c>
      <c r="AE256" s="14">
        <f>_xlfn.IFNA(VLOOKUP(tbl_Batsmen!$W256,Raw_data_Batsmen_2021!$A$2:$L$150,AE$1,FALSE),0)</f>
        <v>0</v>
      </c>
      <c r="AF256" s="14">
        <f>_xlfn.IFNA(VLOOKUP(tbl_Batsmen!$W256,Raw_data_Batsmen_2021!$A$2:$L$150,AF$1,FALSE),0)</f>
        <v>0</v>
      </c>
      <c r="AG256" s="14">
        <f>_xlfn.IFNA(VLOOKUP(tbl_Batsmen!$W256,Raw_data_Batsmen_2021!$A$2:$L$150,AG$1,FALSE),0)</f>
        <v>0</v>
      </c>
      <c r="AH256" s="14">
        <f>_xlfn.IFNA(VLOOKUP(tbl_Batsmen!$W256,Raw_data_Batsmen_2021!$A$2:$L$150,AH$1,FALSE),0)</f>
        <v>0</v>
      </c>
      <c r="AI256" s="14">
        <v>2020</v>
      </c>
      <c r="AJ256" s="14">
        <f t="shared" si="6"/>
        <v>254</v>
      </c>
    </row>
    <row r="257" spans="1:36" x14ac:dyDescent="0.25">
      <c r="A257" s="17" t="s">
        <v>55</v>
      </c>
      <c r="B257" s="14">
        <v>6</v>
      </c>
      <c r="C257" s="14">
        <v>22</v>
      </c>
      <c r="D257" s="14">
        <v>31</v>
      </c>
      <c r="E257" s="14">
        <v>3</v>
      </c>
      <c r="F257" s="14">
        <v>7.33</v>
      </c>
      <c r="G257" s="14">
        <v>70.97</v>
      </c>
      <c r="H257" s="14">
        <v>8</v>
      </c>
      <c r="I257" s="14">
        <v>1</v>
      </c>
      <c r="J257" s="14">
        <v>0</v>
      </c>
      <c r="K257" s="14">
        <v>0</v>
      </c>
      <c r="L257" s="14">
        <v>0</v>
      </c>
      <c r="M257" s="14">
        <v>2020</v>
      </c>
      <c r="N257" s="14">
        <f>tbl_Batsmen[[#This Row],[Innings]]-tbl_Batsmen[[#This Row],[Outs]]</f>
        <v>3</v>
      </c>
      <c r="O257" s="15">
        <f t="shared" si="7"/>
        <v>254</v>
      </c>
      <c r="W257" s="16" t="s">
        <v>107</v>
      </c>
      <c r="X257" s="14">
        <f>_xlfn.IFNA(VLOOKUP(tbl_Batsmen!$W257,Raw_data_Batsmen_2021!$A$2:$L$150,X$1,FALSE),0)</f>
        <v>13</v>
      </c>
      <c r="Y257" s="14">
        <f>_xlfn.IFNA(VLOOKUP(tbl_Batsmen!$W257,Raw_data_Batsmen_2021!$A$2:$L$150,Y$1,FALSE),0)</f>
        <v>626</v>
      </c>
      <c r="Z257" s="14">
        <f>_xlfn.IFNA(VLOOKUP(tbl_Batsmen!$W257,Raw_data_Batsmen_2021!$A$2:$L$150,Z$1,FALSE),0)</f>
        <v>451</v>
      </c>
      <c r="AA257" s="14">
        <f>_xlfn.IFNA(VLOOKUP(tbl_Batsmen!$W257,Raw_data_Batsmen_2021!$A$2:$L$150,AA$1,FALSE),0)</f>
        <v>10</v>
      </c>
      <c r="AB257" s="14">
        <f>_xlfn.IFNA(VLOOKUP(tbl_Batsmen!$W257,Raw_data_Batsmen_2021!$A$2:$L$150,AB$1,FALSE),0)</f>
        <v>62.6</v>
      </c>
      <c r="AC257" s="14">
        <f>_xlfn.IFNA(VLOOKUP(tbl_Batsmen!$W257,Raw_data_Batsmen_2021!$A$2:$L$150,AC$1,FALSE),0)</f>
        <v>138.80000000000001</v>
      </c>
      <c r="AD257" s="14">
        <f>_xlfn.IFNA(VLOOKUP(tbl_Batsmen!$W257,Raw_data_Batsmen_2021!$A$2:$L$150,AD$1,FALSE),0)</f>
        <v>98</v>
      </c>
      <c r="AE257" s="14">
        <f>_xlfn.IFNA(VLOOKUP(tbl_Batsmen!$W257,Raw_data_Batsmen_2021!$A$2:$L$150,AE$1,FALSE),0)</f>
        <v>48</v>
      </c>
      <c r="AF257" s="14">
        <f>_xlfn.IFNA(VLOOKUP(tbl_Batsmen!$W257,Raw_data_Batsmen_2021!$A$2:$L$150,AF$1,FALSE),0)</f>
        <v>30</v>
      </c>
      <c r="AG257" s="14">
        <f>_xlfn.IFNA(VLOOKUP(tbl_Batsmen!$W257,Raw_data_Batsmen_2021!$A$2:$L$150,AG$1,FALSE),0)</f>
        <v>6</v>
      </c>
      <c r="AH257" s="14">
        <f>_xlfn.IFNA(VLOOKUP(tbl_Batsmen!$W257,Raw_data_Batsmen_2021!$A$2:$L$150,AH$1,FALSE),0)</f>
        <v>0</v>
      </c>
      <c r="AI257" s="14">
        <v>2020</v>
      </c>
      <c r="AJ257" s="14">
        <f t="shared" si="6"/>
        <v>255</v>
      </c>
    </row>
    <row r="258" spans="1:36" x14ac:dyDescent="0.25">
      <c r="A258" s="17" t="s">
        <v>107</v>
      </c>
      <c r="B258" s="14">
        <v>14</v>
      </c>
      <c r="C258" s="14">
        <v>668</v>
      </c>
      <c r="D258" s="14">
        <v>518</v>
      </c>
      <c r="E258" s="14">
        <v>12</v>
      </c>
      <c r="F258" s="14">
        <v>55.67</v>
      </c>
      <c r="G258" s="14">
        <v>128.96</v>
      </c>
      <c r="H258" s="14">
        <v>130</v>
      </c>
      <c r="I258" s="14">
        <v>58</v>
      </c>
      <c r="J258" s="14">
        <v>23</v>
      </c>
      <c r="K258" s="14">
        <v>5</v>
      </c>
      <c r="L258" s="14">
        <v>1</v>
      </c>
      <c r="M258" s="14">
        <v>2020</v>
      </c>
      <c r="N258" s="14">
        <f>tbl_Batsmen[[#This Row],[Innings]]-tbl_Batsmen[[#This Row],[Outs]]</f>
        <v>2</v>
      </c>
      <c r="O258" s="15">
        <f t="shared" si="7"/>
        <v>255</v>
      </c>
      <c r="W258" s="13" t="s">
        <v>174</v>
      </c>
      <c r="X258" s="14">
        <f>_xlfn.IFNA(VLOOKUP(tbl_Batsmen!$W258,Raw_data_Batsmen_2021!$A$2:$L$150,X$1,FALSE),0)</f>
        <v>5</v>
      </c>
      <c r="Y258" s="14">
        <f>_xlfn.IFNA(VLOOKUP(tbl_Batsmen!$W258,Raw_data_Batsmen_2021!$A$2:$L$150,Y$1,FALSE),0)</f>
        <v>55</v>
      </c>
      <c r="Z258" s="14">
        <f>_xlfn.IFNA(VLOOKUP(tbl_Batsmen!$W258,Raw_data_Batsmen_2021!$A$2:$L$150,Z$1,FALSE),0)</f>
        <v>52</v>
      </c>
      <c r="AA258" s="14">
        <f>_xlfn.IFNA(VLOOKUP(tbl_Batsmen!$W258,Raw_data_Batsmen_2021!$A$2:$L$150,AA$1,FALSE),0)</f>
        <v>4</v>
      </c>
      <c r="AB258" s="14">
        <f>_xlfn.IFNA(VLOOKUP(tbl_Batsmen!$W258,Raw_data_Batsmen_2021!$A$2:$L$150,AB$1,FALSE),0)</f>
        <v>13.75</v>
      </c>
      <c r="AC258" s="14">
        <f>_xlfn.IFNA(VLOOKUP(tbl_Batsmen!$W258,Raw_data_Batsmen_2021!$A$2:$L$150,AC$1,FALSE),0)</f>
        <v>105.77</v>
      </c>
      <c r="AD258" s="14">
        <f>_xlfn.IFNA(VLOOKUP(tbl_Batsmen!$W258,Raw_data_Batsmen_2021!$A$2:$L$150,AD$1,FALSE),0)</f>
        <v>19</v>
      </c>
      <c r="AE258" s="14">
        <f>_xlfn.IFNA(VLOOKUP(tbl_Batsmen!$W258,Raw_data_Batsmen_2021!$A$2:$L$150,AE$1,FALSE),0)</f>
        <v>2</v>
      </c>
      <c r="AF258" s="14">
        <f>_xlfn.IFNA(VLOOKUP(tbl_Batsmen!$W258,Raw_data_Batsmen_2021!$A$2:$L$150,AF$1,FALSE),0)</f>
        <v>2</v>
      </c>
      <c r="AG258" s="14">
        <f>_xlfn.IFNA(VLOOKUP(tbl_Batsmen!$W258,Raw_data_Batsmen_2021!$A$2:$L$150,AG$1,FALSE),0)</f>
        <v>0</v>
      </c>
      <c r="AH258" s="14">
        <f>_xlfn.IFNA(VLOOKUP(tbl_Batsmen!$W258,Raw_data_Batsmen_2021!$A$2:$L$150,AH$1,FALSE),0)</f>
        <v>0</v>
      </c>
      <c r="AI258" s="14">
        <v>2020</v>
      </c>
      <c r="AJ258" s="14">
        <f t="shared" si="6"/>
        <v>256</v>
      </c>
    </row>
    <row r="259" spans="1:36" x14ac:dyDescent="0.25">
      <c r="A259" s="17" t="s">
        <v>174</v>
      </c>
      <c r="B259" s="14">
        <v>5</v>
      </c>
      <c r="C259" s="14">
        <v>62</v>
      </c>
      <c r="D259" s="14">
        <v>66</v>
      </c>
      <c r="E259" s="14">
        <v>3</v>
      </c>
      <c r="F259" s="14">
        <v>20.67</v>
      </c>
      <c r="G259" s="14">
        <v>93.94</v>
      </c>
      <c r="H259" s="14">
        <v>26</v>
      </c>
      <c r="I259" s="14">
        <v>7</v>
      </c>
      <c r="J259" s="14">
        <v>0</v>
      </c>
      <c r="K259" s="14">
        <v>0</v>
      </c>
      <c r="L259" s="14">
        <v>0</v>
      </c>
      <c r="M259" s="14">
        <v>2020</v>
      </c>
      <c r="N259" s="14">
        <f>tbl_Batsmen[[#This Row],[Innings]]-tbl_Batsmen[[#This Row],[Outs]]</f>
        <v>2</v>
      </c>
      <c r="O259" s="15">
        <f t="shared" si="7"/>
        <v>256</v>
      </c>
      <c r="W259" s="16" t="s">
        <v>175</v>
      </c>
      <c r="X259" s="14">
        <f>_xlfn.IFNA(VLOOKUP(tbl_Batsmen!$W259,Raw_data_Batsmen_2021!$A$2:$L$150,X$1,FALSE),0)</f>
        <v>10</v>
      </c>
      <c r="Y259" s="14">
        <f>_xlfn.IFNA(VLOOKUP(tbl_Batsmen!$W259,Raw_data_Batsmen_2021!$A$2:$L$150,Y$1,FALSE),0)</f>
        <v>262</v>
      </c>
      <c r="Z259" s="14">
        <f>_xlfn.IFNA(VLOOKUP(tbl_Batsmen!$W259,Raw_data_Batsmen_2021!$A$2:$L$150,Z$1,FALSE),0)</f>
        <v>234</v>
      </c>
      <c r="AA259" s="14">
        <f>_xlfn.IFNA(VLOOKUP(tbl_Batsmen!$W259,Raw_data_Batsmen_2021!$A$2:$L$150,AA$1,FALSE),0)</f>
        <v>6</v>
      </c>
      <c r="AB259" s="14">
        <f>_xlfn.IFNA(VLOOKUP(tbl_Batsmen!$W259,Raw_data_Batsmen_2021!$A$2:$L$150,AB$1,FALSE),0)</f>
        <v>43.67</v>
      </c>
      <c r="AC259" s="14">
        <f>_xlfn.IFNA(VLOOKUP(tbl_Batsmen!$W259,Raw_data_Batsmen_2021!$A$2:$L$150,AC$1,FALSE),0)</f>
        <v>111.97</v>
      </c>
      <c r="AD259" s="14">
        <f>_xlfn.IFNA(VLOOKUP(tbl_Batsmen!$W259,Raw_data_Batsmen_2021!$A$2:$L$150,AD$1,FALSE),0)</f>
        <v>66</v>
      </c>
      <c r="AE259" s="14">
        <f>_xlfn.IFNA(VLOOKUP(tbl_Batsmen!$W259,Raw_data_Batsmen_2021!$A$2:$L$150,AE$1,FALSE),0)</f>
        <v>28</v>
      </c>
      <c r="AF259" s="14">
        <f>_xlfn.IFNA(VLOOKUP(tbl_Batsmen!$W259,Raw_data_Batsmen_2021!$A$2:$L$150,AF$1,FALSE),0)</f>
        <v>2</v>
      </c>
      <c r="AG259" s="14">
        <f>_xlfn.IFNA(VLOOKUP(tbl_Batsmen!$W259,Raw_data_Batsmen_2021!$A$2:$L$150,AG$1,FALSE),0)</f>
        <v>1</v>
      </c>
      <c r="AH259" s="14">
        <f>_xlfn.IFNA(VLOOKUP(tbl_Batsmen!$W259,Raw_data_Batsmen_2021!$A$2:$L$150,AH$1,FALSE),0)</f>
        <v>0</v>
      </c>
      <c r="AI259" s="14">
        <v>2020</v>
      </c>
      <c r="AJ259" s="14">
        <f t="shared" si="6"/>
        <v>257</v>
      </c>
    </row>
    <row r="260" spans="1:36" x14ac:dyDescent="0.25">
      <c r="A260" s="17" t="s">
        <v>175</v>
      </c>
      <c r="B260" s="14">
        <v>11</v>
      </c>
      <c r="C260" s="14">
        <v>317</v>
      </c>
      <c r="D260" s="14">
        <v>237</v>
      </c>
      <c r="E260" s="14">
        <v>7</v>
      </c>
      <c r="F260" s="14">
        <v>45.29</v>
      </c>
      <c r="G260" s="14">
        <v>133.76</v>
      </c>
      <c r="H260" s="14">
        <v>67</v>
      </c>
      <c r="I260" s="14">
        <v>26</v>
      </c>
      <c r="J260" s="14">
        <v>10</v>
      </c>
      <c r="K260" s="14">
        <v>3</v>
      </c>
      <c r="L260" s="14">
        <v>0</v>
      </c>
      <c r="M260" s="14">
        <v>2020</v>
      </c>
      <c r="N260" s="14">
        <f>tbl_Batsmen[[#This Row],[Innings]]-tbl_Batsmen[[#This Row],[Outs]]</f>
        <v>4</v>
      </c>
      <c r="O260" s="15">
        <f t="shared" si="7"/>
        <v>257</v>
      </c>
      <c r="W260" s="13" t="s">
        <v>56</v>
      </c>
      <c r="X260" s="14">
        <f>_xlfn.IFNA(VLOOKUP(tbl_Batsmen!$W260,Raw_data_Batsmen_2021!$A$2:$L$150,X$1,FALSE),0)</f>
        <v>0</v>
      </c>
      <c r="Y260" s="14">
        <f>_xlfn.IFNA(VLOOKUP(tbl_Batsmen!$W260,Raw_data_Batsmen_2021!$A$2:$L$150,Y$1,FALSE),0)</f>
        <v>0</v>
      </c>
      <c r="Z260" s="14">
        <f>_xlfn.IFNA(VLOOKUP(tbl_Batsmen!$W260,Raw_data_Batsmen_2021!$A$2:$L$150,Z$1,FALSE),0)</f>
        <v>0</v>
      </c>
      <c r="AA260" s="14">
        <f>_xlfn.IFNA(VLOOKUP(tbl_Batsmen!$W260,Raw_data_Batsmen_2021!$A$2:$L$150,AA$1,FALSE),0)</f>
        <v>0</v>
      </c>
      <c r="AB260" s="14">
        <f>_xlfn.IFNA(VLOOKUP(tbl_Batsmen!$W260,Raw_data_Batsmen_2021!$A$2:$L$150,AB$1,FALSE),0)</f>
        <v>0</v>
      </c>
      <c r="AC260" s="14">
        <f>_xlfn.IFNA(VLOOKUP(tbl_Batsmen!$W260,Raw_data_Batsmen_2021!$A$2:$L$150,AC$1,FALSE),0)</f>
        <v>0</v>
      </c>
      <c r="AD260" s="14">
        <f>_xlfn.IFNA(VLOOKUP(tbl_Batsmen!$W260,Raw_data_Batsmen_2021!$A$2:$L$150,AD$1,FALSE),0)</f>
        <v>0</v>
      </c>
      <c r="AE260" s="14">
        <f>_xlfn.IFNA(VLOOKUP(tbl_Batsmen!$W260,Raw_data_Batsmen_2021!$A$2:$L$150,AE$1,FALSE),0)</f>
        <v>0</v>
      </c>
      <c r="AF260" s="14">
        <f>_xlfn.IFNA(VLOOKUP(tbl_Batsmen!$W260,Raw_data_Batsmen_2021!$A$2:$L$150,AF$1,FALSE),0)</f>
        <v>0</v>
      </c>
      <c r="AG260" s="14">
        <f>_xlfn.IFNA(VLOOKUP(tbl_Batsmen!$W260,Raw_data_Batsmen_2021!$A$2:$L$150,AG$1,FALSE),0)</f>
        <v>0</v>
      </c>
      <c r="AH260" s="14">
        <f>_xlfn.IFNA(VLOOKUP(tbl_Batsmen!$W260,Raw_data_Batsmen_2021!$A$2:$L$150,AH$1,FALSE),0)</f>
        <v>0</v>
      </c>
      <c r="AI260" s="14">
        <v>2020</v>
      </c>
      <c r="AJ260" s="14">
        <f t="shared" si="6"/>
        <v>258</v>
      </c>
    </row>
    <row r="261" spans="1:36" x14ac:dyDescent="0.25">
      <c r="A261" s="17" t="s">
        <v>56</v>
      </c>
      <c r="B261" s="14">
        <v>2</v>
      </c>
      <c r="C261" s="14">
        <v>13</v>
      </c>
      <c r="D261" s="14">
        <v>21</v>
      </c>
      <c r="E261" s="14">
        <v>1</v>
      </c>
      <c r="F261" s="14">
        <v>13</v>
      </c>
      <c r="G261" s="14">
        <v>61.9</v>
      </c>
      <c r="H261" s="14">
        <v>12</v>
      </c>
      <c r="I261" s="14">
        <v>1</v>
      </c>
      <c r="J261" s="14">
        <v>0</v>
      </c>
      <c r="K261" s="14">
        <v>0</v>
      </c>
      <c r="L261" s="14">
        <v>0</v>
      </c>
      <c r="M261" s="14">
        <v>2020</v>
      </c>
      <c r="N261" s="14">
        <f>tbl_Batsmen[[#This Row],[Innings]]-tbl_Batsmen[[#This Row],[Outs]]</f>
        <v>1</v>
      </c>
      <c r="O261" s="15">
        <f t="shared" si="7"/>
        <v>258</v>
      </c>
      <c r="W261" s="16" t="s">
        <v>57</v>
      </c>
      <c r="X261" s="14">
        <f>_xlfn.IFNA(VLOOKUP(tbl_Batsmen!$W261,Raw_data_Batsmen_2021!$A$2:$L$150,X$1,FALSE),0)</f>
        <v>1</v>
      </c>
      <c r="Y261" s="14">
        <f>_xlfn.IFNA(VLOOKUP(tbl_Batsmen!$W261,Raw_data_Batsmen_2021!$A$2:$L$150,Y$1,FALSE),0)</f>
        <v>18</v>
      </c>
      <c r="Z261" s="14">
        <f>_xlfn.IFNA(VLOOKUP(tbl_Batsmen!$W261,Raw_data_Batsmen_2021!$A$2:$L$150,Z$1,FALSE),0)</f>
        <v>11</v>
      </c>
      <c r="AA261" s="14">
        <f>_xlfn.IFNA(VLOOKUP(tbl_Batsmen!$W261,Raw_data_Batsmen_2021!$A$2:$L$150,AA$1,FALSE),0)</f>
        <v>0</v>
      </c>
      <c r="AB261" s="14">
        <f>_xlfn.IFNA(VLOOKUP(tbl_Batsmen!$W261,Raw_data_Batsmen_2021!$A$2:$L$150,AB$1,FALSE),0)</f>
        <v>0</v>
      </c>
      <c r="AC261" s="14">
        <f>_xlfn.IFNA(VLOOKUP(tbl_Batsmen!$W261,Raw_data_Batsmen_2021!$A$2:$L$150,AC$1,FALSE),0)</f>
        <v>163.63999999999999</v>
      </c>
      <c r="AD261" s="14">
        <f>_xlfn.IFNA(VLOOKUP(tbl_Batsmen!$W261,Raw_data_Batsmen_2021!$A$2:$L$150,AD$1,FALSE),0)</f>
        <v>18</v>
      </c>
      <c r="AE261" s="14">
        <f>_xlfn.IFNA(VLOOKUP(tbl_Batsmen!$W261,Raw_data_Batsmen_2021!$A$2:$L$150,AE$1,FALSE),0)</f>
        <v>1</v>
      </c>
      <c r="AF261" s="14">
        <f>_xlfn.IFNA(VLOOKUP(tbl_Batsmen!$W261,Raw_data_Batsmen_2021!$A$2:$L$150,AF$1,FALSE),0)</f>
        <v>1</v>
      </c>
      <c r="AG261" s="14">
        <f>_xlfn.IFNA(VLOOKUP(tbl_Batsmen!$W261,Raw_data_Batsmen_2021!$A$2:$L$150,AG$1,FALSE),0)</f>
        <v>0</v>
      </c>
      <c r="AH261" s="14">
        <f>_xlfn.IFNA(VLOOKUP(tbl_Batsmen!$W261,Raw_data_Batsmen_2021!$A$2:$L$150,AH$1,FALSE),0)</f>
        <v>0</v>
      </c>
      <c r="AI261" s="14">
        <v>2020</v>
      </c>
      <c r="AJ261" s="14">
        <f t="shared" ref="AJ261:AJ324" si="8">AJ260+1</f>
        <v>259</v>
      </c>
    </row>
    <row r="262" spans="1:36" x14ac:dyDescent="0.25">
      <c r="A262" s="17" t="s">
        <v>57</v>
      </c>
      <c r="B262" s="14">
        <v>2</v>
      </c>
      <c r="C262" s="14">
        <v>43</v>
      </c>
      <c r="D262" s="14">
        <v>29</v>
      </c>
      <c r="E262" s="14">
        <v>0</v>
      </c>
      <c r="F262" s="14">
        <v>0</v>
      </c>
      <c r="G262" s="14">
        <v>148.28</v>
      </c>
      <c r="H262" s="14">
        <v>24</v>
      </c>
      <c r="I262" s="14">
        <v>4</v>
      </c>
      <c r="J262" s="14">
        <v>1</v>
      </c>
      <c r="K262" s="14">
        <v>0</v>
      </c>
      <c r="L262" s="14">
        <v>0</v>
      </c>
      <c r="M262" s="14">
        <v>2020</v>
      </c>
      <c r="N262" s="14">
        <f>tbl_Batsmen[[#This Row],[Innings]]-tbl_Batsmen[[#This Row],[Outs]]</f>
        <v>2</v>
      </c>
      <c r="O262" s="15">
        <f t="shared" ref="O262:O325" si="9">1+O261</f>
        <v>259</v>
      </c>
      <c r="W262" s="13" t="s">
        <v>108</v>
      </c>
      <c r="X262" s="14">
        <f>_xlfn.IFNA(VLOOKUP(tbl_Batsmen!$W262,Raw_data_Batsmen_2021!$A$2:$L$150,X$1,FALSE),0)</f>
        <v>2</v>
      </c>
      <c r="Y262" s="14">
        <f>_xlfn.IFNA(VLOOKUP(tbl_Batsmen!$W262,Raw_data_Batsmen_2021!$A$2:$L$150,Y$1,FALSE),0)</f>
        <v>15</v>
      </c>
      <c r="Z262" s="14">
        <f>_xlfn.IFNA(VLOOKUP(tbl_Batsmen!$W262,Raw_data_Batsmen_2021!$A$2:$L$150,Z$1,FALSE),0)</f>
        <v>24</v>
      </c>
      <c r="AA262" s="14">
        <f>_xlfn.IFNA(VLOOKUP(tbl_Batsmen!$W262,Raw_data_Batsmen_2021!$A$2:$L$150,AA$1,FALSE),0)</f>
        <v>2</v>
      </c>
      <c r="AB262" s="14">
        <f>_xlfn.IFNA(VLOOKUP(tbl_Batsmen!$W262,Raw_data_Batsmen_2021!$A$2:$L$150,AB$1,FALSE),0)</f>
        <v>7.5</v>
      </c>
      <c r="AC262" s="14">
        <f>_xlfn.IFNA(VLOOKUP(tbl_Batsmen!$W262,Raw_data_Batsmen_2021!$A$2:$L$150,AC$1,FALSE),0)</f>
        <v>62.5</v>
      </c>
      <c r="AD262" s="14">
        <f>_xlfn.IFNA(VLOOKUP(tbl_Batsmen!$W262,Raw_data_Batsmen_2021!$A$2:$L$150,AD$1,FALSE),0)</f>
        <v>9</v>
      </c>
      <c r="AE262" s="14">
        <f>_xlfn.IFNA(VLOOKUP(tbl_Batsmen!$W262,Raw_data_Batsmen_2021!$A$2:$L$150,AE$1,FALSE),0)</f>
        <v>1</v>
      </c>
      <c r="AF262" s="14">
        <f>_xlfn.IFNA(VLOOKUP(tbl_Batsmen!$W262,Raw_data_Batsmen_2021!$A$2:$L$150,AF$1,FALSE),0)</f>
        <v>0</v>
      </c>
      <c r="AG262" s="14">
        <f>_xlfn.IFNA(VLOOKUP(tbl_Batsmen!$W262,Raw_data_Batsmen_2021!$A$2:$L$150,AG$1,FALSE),0)</f>
        <v>0</v>
      </c>
      <c r="AH262" s="14">
        <f>_xlfn.IFNA(VLOOKUP(tbl_Batsmen!$W262,Raw_data_Batsmen_2021!$A$2:$L$150,AH$1,FALSE),0)</f>
        <v>0</v>
      </c>
      <c r="AI262" s="14">
        <v>2020</v>
      </c>
      <c r="AJ262" s="14">
        <f t="shared" si="8"/>
        <v>260</v>
      </c>
    </row>
    <row r="263" spans="1:36" x14ac:dyDescent="0.25">
      <c r="A263" s="17" t="s">
        <v>108</v>
      </c>
      <c r="B263" s="14">
        <v>1</v>
      </c>
      <c r="C263" s="14">
        <v>4</v>
      </c>
      <c r="D263" s="14">
        <v>4</v>
      </c>
      <c r="E263" s="14">
        <v>1</v>
      </c>
      <c r="F263" s="14">
        <v>4</v>
      </c>
      <c r="G263" s="14">
        <v>100</v>
      </c>
      <c r="H263" s="14">
        <v>4</v>
      </c>
      <c r="I263" s="14">
        <v>0</v>
      </c>
      <c r="J263" s="14">
        <v>0</v>
      </c>
      <c r="K263" s="14">
        <v>0</v>
      </c>
      <c r="L263" s="14">
        <v>0</v>
      </c>
      <c r="M263" s="14">
        <v>2020</v>
      </c>
      <c r="N263" s="14">
        <f>tbl_Batsmen[[#This Row],[Innings]]-tbl_Batsmen[[#This Row],[Outs]]</f>
        <v>0</v>
      </c>
      <c r="O263" s="15">
        <f t="shared" si="9"/>
        <v>260</v>
      </c>
      <c r="W263" s="16" t="s">
        <v>58</v>
      </c>
      <c r="X263" s="14">
        <f>_xlfn.IFNA(VLOOKUP(tbl_Batsmen!$W263,Raw_data_Batsmen_2021!$A$2:$L$150,X$1,FALSE),0)</f>
        <v>1</v>
      </c>
      <c r="Y263" s="14">
        <f>_xlfn.IFNA(VLOOKUP(tbl_Batsmen!$W263,Raw_data_Batsmen_2021!$A$2:$L$150,Y$1,FALSE),0)</f>
        <v>0</v>
      </c>
      <c r="Z263" s="14">
        <f>_xlfn.IFNA(VLOOKUP(tbl_Batsmen!$W263,Raw_data_Batsmen_2021!$A$2:$L$150,Z$1,FALSE),0)</f>
        <v>1</v>
      </c>
      <c r="AA263" s="14">
        <f>_xlfn.IFNA(VLOOKUP(tbl_Batsmen!$W263,Raw_data_Batsmen_2021!$A$2:$L$150,AA$1,FALSE),0)</f>
        <v>1</v>
      </c>
      <c r="AB263" s="14">
        <f>_xlfn.IFNA(VLOOKUP(tbl_Batsmen!$W263,Raw_data_Batsmen_2021!$A$2:$L$150,AB$1,FALSE),0)</f>
        <v>0</v>
      </c>
      <c r="AC263" s="14">
        <f>_xlfn.IFNA(VLOOKUP(tbl_Batsmen!$W263,Raw_data_Batsmen_2021!$A$2:$L$150,AC$1,FALSE),0)</f>
        <v>0</v>
      </c>
      <c r="AD263" s="14">
        <f>_xlfn.IFNA(VLOOKUP(tbl_Batsmen!$W263,Raw_data_Batsmen_2021!$A$2:$L$150,AD$1,FALSE),0)</f>
        <v>0</v>
      </c>
      <c r="AE263" s="14">
        <f>_xlfn.IFNA(VLOOKUP(tbl_Batsmen!$W263,Raw_data_Batsmen_2021!$A$2:$L$150,AE$1,FALSE),0)</f>
        <v>0</v>
      </c>
      <c r="AF263" s="14">
        <f>_xlfn.IFNA(VLOOKUP(tbl_Batsmen!$W263,Raw_data_Batsmen_2021!$A$2:$L$150,AF$1,FALSE),0)</f>
        <v>0</v>
      </c>
      <c r="AG263" s="14">
        <f>_xlfn.IFNA(VLOOKUP(tbl_Batsmen!$W263,Raw_data_Batsmen_2021!$A$2:$L$150,AG$1,FALSE),0)</f>
        <v>0</v>
      </c>
      <c r="AH263" s="14">
        <f>_xlfn.IFNA(VLOOKUP(tbl_Batsmen!$W263,Raw_data_Batsmen_2021!$A$2:$L$150,AH$1,FALSE),0)</f>
        <v>0</v>
      </c>
      <c r="AI263" s="14">
        <v>2020</v>
      </c>
      <c r="AJ263" s="14">
        <f t="shared" si="8"/>
        <v>261</v>
      </c>
    </row>
    <row r="264" spans="1:36" x14ac:dyDescent="0.25">
      <c r="A264" s="17" t="s">
        <v>58</v>
      </c>
      <c r="B264" s="14">
        <v>2</v>
      </c>
      <c r="C264" s="14">
        <v>2</v>
      </c>
      <c r="D264" s="14">
        <v>4</v>
      </c>
      <c r="E264" s="14">
        <v>0</v>
      </c>
      <c r="F264" s="14">
        <v>0</v>
      </c>
      <c r="G264" s="14">
        <v>50</v>
      </c>
      <c r="H264" s="14">
        <v>2</v>
      </c>
      <c r="I264" s="14">
        <v>0</v>
      </c>
      <c r="J264" s="14">
        <v>0</v>
      </c>
      <c r="K264" s="14">
        <v>0</v>
      </c>
      <c r="L264" s="14">
        <v>0</v>
      </c>
      <c r="M264" s="14">
        <v>2020</v>
      </c>
      <c r="N264" s="14">
        <f>tbl_Batsmen[[#This Row],[Innings]]-tbl_Batsmen[[#This Row],[Outs]]</f>
        <v>2</v>
      </c>
      <c r="O264" s="15">
        <f t="shared" si="9"/>
        <v>261</v>
      </c>
      <c r="W264" s="13" t="s">
        <v>357</v>
      </c>
      <c r="X264" s="14">
        <f>_xlfn.IFNA(VLOOKUP(tbl_Batsmen!$W264,Raw_data_Batsmen_2021!$A$2:$L$150,X$1,FALSE),0)</f>
        <v>0</v>
      </c>
      <c r="Y264" s="14">
        <f>_xlfn.IFNA(VLOOKUP(tbl_Batsmen!$W264,Raw_data_Batsmen_2021!$A$2:$L$150,Y$1,FALSE),0)</f>
        <v>0</v>
      </c>
      <c r="Z264" s="14">
        <f>_xlfn.IFNA(VLOOKUP(tbl_Batsmen!$W264,Raw_data_Batsmen_2021!$A$2:$L$150,Z$1,FALSE),0)</f>
        <v>0</v>
      </c>
      <c r="AA264" s="14">
        <f>_xlfn.IFNA(VLOOKUP(tbl_Batsmen!$W264,Raw_data_Batsmen_2021!$A$2:$L$150,AA$1,FALSE),0)</f>
        <v>0</v>
      </c>
      <c r="AB264" s="14">
        <f>_xlfn.IFNA(VLOOKUP(tbl_Batsmen!$W264,Raw_data_Batsmen_2021!$A$2:$L$150,AB$1,FALSE),0)</f>
        <v>0</v>
      </c>
      <c r="AC264" s="14">
        <f>_xlfn.IFNA(VLOOKUP(tbl_Batsmen!$W264,Raw_data_Batsmen_2021!$A$2:$L$150,AC$1,FALSE),0)</f>
        <v>0</v>
      </c>
      <c r="AD264" s="14">
        <f>_xlfn.IFNA(VLOOKUP(tbl_Batsmen!$W264,Raw_data_Batsmen_2021!$A$2:$L$150,AD$1,FALSE),0)</f>
        <v>0</v>
      </c>
      <c r="AE264" s="14">
        <f>_xlfn.IFNA(VLOOKUP(tbl_Batsmen!$W264,Raw_data_Batsmen_2021!$A$2:$L$150,AE$1,FALSE),0)</f>
        <v>0</v>
      </c>
      <c r="AF264" s="14">
        <f>_xlfn.IFNA(VLOOKUP(tbl_Batsmen!$W264,Raw_data_Batsmen_2021!$A$2:$L$150,AF$1,FALSE),0)</f>
        <v>0</v>
      </c>
      <c r="AG264" s="14">
        <f>_xlfn.IFNA(VLOOKUP(tbl_Batsmen!$W264,Raw_data_Batsmen_2021!$A$2:$L$150,AG$1,FALSE),0)</f>
        <v>0</v>
      </c>
      <c r="AH264" s="14">
        <f>_xlfn.IFNA(VLOOKUP(tbl_Batsmen!$W264,Raw_data_Batsmen_2021!$A$2:$L$150,AH$1,FALSE),0)</f>
        <v>0</v>
      </c>
      <c r="AI264" s="14">
        <v>2020</v>
      </c>
      <c r="AJ264" s="14">
        <f t="shared" si="8"/>
        <v>262</v>
      </c>
    </row>
    <row r="265" spans="1:36" x14ac:dyDescent="0.25">
      <c r="A265" s="17" t="s">
        <v>357</v>
      </c>
      <c r="B265" s="14">
        <v>3</v>
      </c>
      <c r="C265" s="14">
        <v>32</v>
      </c>
      <c r="D265" s="14">
        <v>43</v>
      </c>
      <c r="E265" s="14">
        <v>3</v>
      </c>
      <c r="F265" s="14">
        <v>10.67</v>
      </c>
      <c r="G265" s="14">
        <v>74.42</v>
      </c>
      <c r="H265" s="14">
        <v>21</v>
      </c>
      <c r="I265" s="14">
        <v>4</v>
      </c>
      <c r="J265" s="14">
        <v>0</v>
      </c>
      <c r="K265" s="14">
        <v>0</v>
      </c>
      <c r="L265" s="14">
        <v>0</v>
      </c>
      <c r="M265" s="14">
        <v>2020</v>
      </c>
      <c r="N265" s="14">
        <f>tbl_Batsmen[[#This Row],[Innings]]-tbl_Batsmen[[#This Row],[Outs]]</f>
        <v>0</v>
      </c>
      <c r="O265" s="15">
        <f t="shared" si="9"/>
        <v>262</v>
      </c>
      <c r="W265" s="16" t="s">
        <v>110</v>
      </c>
      <c r="X265" s="14">
        <f>_xlfn.IFNA(VLOOKUP(tbl_Batsmen!$W265,Raw_data_Batsmen_2021!$A$2:$L$150,X$1,FALSE),0)</f>
        <v>12</v>
      </c>
      <c r="Y265" s="14">
        <f>_xlfn.IFNA(VLOOKUP(tbl_Batsmen!$W265,Raw_data_Batsmen_2021!$A$2:$L$150,Y$1,FALSE),0)</f>
        <v>441</v>
      </c>
      <c r="Z265" s="14">
        <f>_xlfn.IFNA(VLOOKUP(tbl_Batsmen!$W265,Raw_data_Batsmen_2021!$A$2:$L$150,Z$1,FALSE),0)</f>
        <v>314</v>
      </c>
      <c r="AA265" s="14">
        <f>_xlfn.IFNA(VLOOKUP(tbl_Batsmen!$W265,Raw_data_Batsmen_2021!$A$2:$L$150,AA$1,FALSE),0)</f>
        <v>11</v>
      </c>
      <c r="AB265" s="14">
        <f>_xlfn.IFNA(VLOOKUP(tbl_Batsmen!$W265,Raw_data_Batsmen_2021!$A$2:$L$150,AB$1,FALSE),0)</f>
        <v>40.090000000000003</v>
      </c>
      <c r="AC265" s="14">
        <f>_xlfn.IFNA(VLOOKUP(tbl_Batsmen!$W265,Raw_data_Batsmen_2021!$A$2:$L$150,AC$1,FALSE),0)</f>
        <v>140.44999999999999</v>
      </c>
      <c r="AD265" s="14">
        <f>_xlfn.IFNA(VLOOKUP(tbl_Batsmen!$W265,Raw_data_Batsmen_2021!$A$2:$L$150,AD$1,FALSE),0)</f>
        <v>99</v>
      </c>
      <c r="AE265" s="14">
        <f>_xlfn.IFNA(VLOOKUP(tbl_Batsmen!$W265,Raw_data_Batsmen_2021!$A$2:$L$150,AE$1,FALSE),0)</f>
        <v>42</v>
      </c>
      <c r="AF265" s="14">
        <f>_xlfn.IFNA(VLOOKUP(tbl_Batsmen!$W265,Raw_data_Batsmen_2021!$A$2:$L$150,AF$1,FALSE),0)</f>
        <v>18</v>
      </c>
      <c r="AG265" s="14">
        <f>_xlfn.IFNA(VLOOKUP(tbl_Batsmen!$W265,Raw_data_Batsmen_2021!$A$2:$L$150,AG$1,FALSE),0)</f>
        <v>4</v>
      </c>
      <c r="AH265" s="14">
        <f>_xlfn.IFNA(VLOOKUP(tbl_Batsmen!$W265,Raw_data_Batsmen_2021!$A$2:$L$150,AH$1,FALSE),0)</f>
        <v>0</v>
      </c>
      <c r="AI265" s="14">
        <v>2020</v>
      </c>
      <c r="AJ265" s="14">
        <f t="shared" si="8"/>
        <v>263</v>
      </c>
    </row>
    <row r="266" spans="1:36" x14ac:dyDescent="0.25">
      <c r="A266" s="17" t="s">
        <v>110</v>
      </c>
      <c r="B266" s="14">
        <v>11</v>
      </c>
      <c r="C266" s="14">
        <v>423</v>
      </c>
      <c r="D266" s="14">
        <v>271</v>
      </c>
      <c r="E266" s="14">
        <v>11</v>
      </c>
      <c r="F266" s="14">
        <v>38.450000000000003</v>
      </c>
      <c r="G266" s="14">
        <v>156.09</v>
      </c>
      <c r="H266" s="14">
        <v>105</v>
      </c>
      <c r="I266" s="14">
        <v>44</v>
      </c>
      <c r="J266" s="14">
        <v>15</v>
      </c>
      <c r="K266" s="14">
        <v>2</v>
      </c>
      <c r="L266" s="14">
        <v>1</v>
      </c>
      <c r="M266" s="14">
        <v>2020</v>
      </c>
      <c r="N266" s="14">
        <f>tbl_Batsmen[[#This Row],[Innings]]-tbl_Batsmen[[#This Row],[Outs]]</f>
        <v>0</v>
      </c>
      <c r="O266" s="15">
        <f t="shared" si="9"/>
        <v>263</v>
      </c>
      <c r="W266" s="13" t="s">
        <v>111</v>
      </c>
      <c r="X266" s="14">
        <f>_xlfn.IFNA(VLOOKUP(tbl_Batsmen!$W266,Raw_data_Batsmen_2021!$A$2:$L$150,X$1,FALSE),0)</f>
        <v>1</v>
      </c>
      <c r="Y266" s="14">
        <f>_xlfn.IFNA(VLOOKUP(tbl_Batsmen!$W266,Raw_data_Batsmen_2021!$A$2:$L$150,Y$1,FALSE),0)</f>
        <v>15</v>
      </c>
      <c r="Z266" s="14">
        <f>_xlfn.IFNA(VLOOKUP(tbl_Batsmen!$W266,Raw_data_Batsmen_2021!$A$2:$L$150,Z$1,FALSE),0)</f>
        <v>14</v>
      </c>
      <c r="AA266" s="14">
        <f>_xlfn.IFNA(VLOOKUP(tbl_Batsmen!$W266,Raw_data_Batsmen_2021!$A$2:$L$150,AA$1,FALSE),0)</f>
        <v>1</v>
      </c>
      <c r="AB266" s="14">
        <f>_xlfn.IFNA(VLOOKUP(tbl_Batsmen!$W266,Raw_data_Batsmen_2021!$A$2:$L$150,AB$1,FALSE),0)</f>
        <v>15</v>
      </c>
      <c r="AC266" s="14">
        <f>_xlfn.IFNA(VLOOKUP(tbl_Batsmen!$W266,Raw_data_Batsmen_2021!$A$2:$L$150,AC$1,FALSE),0)</f>
        <v>107.14</v>
      </c>
      <c r="AD266" s="14">
        <f>_xlfn.IFNA(VLOOKUP(tbl_Batsmen!$W266,Raw_data_Batsmen_2021!$A$2:$L$150,AD$1,FALSE),0)</f>
        <v>15</v>
      </c>
      <c r="AE266" s="14">
        <f>_xlfn.IFNA(VLOOKUP(tbl_Batsmen!$W266,Raw_data_Batsmen_2021!$A$2:$L$150,AE$1,FALSE),0)</f>
        <v>2</v>
      </c>
      <c r="AF266" s="14">
        <f>_xlfn.IFNA(VLOOKUP(tbl_Batsmen!$W266,Raw_data_Batsmen_2021!$A$2:$L$150,AF$1,FALSE),0)</f>
        <v>0</v>
      </c>
      <c r="AG266" s="14">
        <f>_xlfn.IFNA(VLOOKUP(tbl_Batsmen!$W266,Raw_data_Batsmen_2021!$A$2:$L$150,AG$1,FALSE),0)</f>
        <v>0</v>
      </c>
      <c r="AH266" s="14">
        <f>_xlfn.IFNA(VLOOKUP(tbl_Batsmen!$W266,Raw_data_Batsmen_2021!$A$2:$L$150,AH$1,FALSE),0)</f>
        <v>0</v>
      </c>
      <c r="AI266" s="14">
        <v>2020</v>
      </c>
      <c r="AJ266" s="14">
        <f t="shared" si="8"/>
        <v>264</v>
      </c>
    </row>
    <row r="267" spans="1:36" x14ac:dyDescent="0.25">
      <c r="A267" s="17" t="s">
        <v>111</v>
      </c>
      <c r="B267" s="14">
        <v>7</v>
      </c>
      <c r="C267" s="14">
        <v>130</v>
      </c>
      <c r="D267" s="14">
        <v>109</v>
      </c>
      <c r="E267" s="14">
        <v>6</v>
      </c>
      <c r="F267" s="14">
        <v>21.67</v>
      </c>
      <c r="G267" s="14">
        <v>119.27</v>
      </c>
      <c r="H267" s="14">
        <v>66</v>
      </c>
      <c r="I267" s="14">
        <v>10</v>
      </c>
      <c r="J267" s="14">
        <v>4</v>
      </c>
      <c r="K267" s="14">
        <v>1</v>
      </c>
      <c r="L267" s="14">
        <v>0</v>
      </c>
      <c r="M267" s="14">
        <v>2020</v>
      </c>
      <c r="N267" s="14">
        <f>tbl_Batsmen[[#This Row],[Innings]]-tbl_Batsmen[[#This Row],[Outs]]</f>
        <v>1</v>
      </c>
      <c r="O267" s="15">
        <f t="shared" si="9"/>
        <v>264</v>
      </c>
      <c r="W267" s="16" t="s">
        <v>137</v>
      </c>
      <c r="X267" s="14">
        <f>_xlfn.IFNA(VLOOKUP(tbl_Batsmen!$W267,Raw_data_Batsmen_2021!$A$2:$L$150,X$1,FALSE),0)</f>
        <v>4</v>
      </c>
      <c r="Y267" s="14">
        <f>_xlfn.IFNA(VLOOKUP(tbl_Batsmen!$W267,Raw_data_Batsmen_2021!$A$2:$L$150,Y$1,FALSE),0)</f>
        <v>94</v>
      </c>
      <c r="Z267" s="14">
        <f>_xlfn.IFNA(VLOOKUP(tbl_Batsmen!$W267,Raw_data_Batsmen_2021!$A$2:$L$150,Z$1,FALSE),0)</f>
        <v>73</v>
      </c>
      <c r="AA267" s="14">
        <f>_xlfn.IFNA(VLOOKUP(tbl_Batsmen!$W267,Raw_data_Batsmen_2021!$A$2:$L$150,AA$1,FALSE),0)</f>
        <v>3</v>
      </c>
      <c r="AB267" s="14">
        <f>_xlfn.IFNA(VLOOKUP(tbl_Batsmen!$W267,Raw_data_Batsmen_2021!$A$2:$L$150,AB$1,FALSE),0)</f>
        <v>31.33</v>
      </c>
      <c r="AC267" s="14">
        <f>_xlfn.IFNA(VLOOKUP(tbl_Batsmen!$W267,Raw_data_Batsmen_2021!$A$2:$L$150,AC$1,FALSE),0)</f>
        <v>128.77000000000001</v>
      </c>
      <c r="AD267" s="14">
        <f>_xlfn.IFNA(VLOOKUP(tbl_Batsmen!$W267,Raw_data_Batsmen_2021!$A$2:$L$150,AD$1,FALSE),0)</f>
        <v>43</v>
      </c>
      <c r="AE267" s="14">
        <f>_xlfn.IFNA(VLOOKUP(tbl_Batsmen!$W267,Raw_data_Batsmen_2021!$A$2:$L$150,AE$1,FALSE),0)</f>
        <v>3</v>
      </c>
      <c r="AF267" s="14">
        <f>_xlfn.IFNA(VLOOKUP(tbl_Batsmen!$W267,Raw_data_Batsmen_2021!$A$2:$L$150,AF$1,FALSE),0)</f>
        <v>6</v>
      </c>
      <c r="AG267" s="14">
        <f>_xlfn.IFNA(VLOOKUP(tbl_Batsmen!$W267,Raw_data_Batsmen_2021!$A$2:$L$150,AG$1,FALSE),0)</f>
        <v>0</v>
      </c>
      <c r="AH267" s="14">
        <f>_xlfn.IFNA(VLOOKUP(tbl_Batsmen!$W267,Raw_data_Batsmen_2021!$A$2:$L$150,AH$1,FALSE),0)</f>
        <v>0</v>
      </c>
      <c r="AI267" s="14">
        <v>2020</v>
      </c>
      <c r="AJ267" s="14">
        <f t="shared" si="8"/>
        <v>265</v>
      </c>
    </row>
    <row r="268" spans="1:36" x14ac:dyDescent="0.25">
      <c r="A268" s="17" t="s">
        <v>137</v>
      </c>
      <c r="B268" s="14">
        <v>3</v>
      </c>
      <c r="C268" s="14">
        <v>59</v>
      </c>
      <c r="D268" s="14">
        <v>54</v>
      </c>
      <c r="E268" s="14">
        <v>3</v>
      </c>
      <c r="F268" s="14">
        <v>19.670000000000002</v>
      </c>
      <c r="G268" s="14">
        <v>109.26</v>
      </c>
      <c r="H268" s="14">
        <v>47</v>
      </c>
      <c r="I268" s="14">
        <v>2</v>
      </c>
      <c r="J268" s="14">
        <v>3</v>
      </c>
      <c r="K268" s="14">
        <v>0</v>
      </c>
      <c r="L268" s="14">
        <v>0</v>
      </c>
      <c r="M268" s="14">
        <v>2020</v>
      </c>
      <c r="N268" s="14">
        <f>tbl_Batsmen[[#This Row],[Innings]]-tbl_Batsmen[[#This Row],[Outs]]</f>
        <v>0</v>
      </c>
      <c r="O268" s="15">
        <f t="shared" si="9"/>
        <v>265</v>
      </c>
      <c r="W268" s="13" t="s">
        <v>176</v>
      </c>
      <c r="X268" s="14">
        <f>_xlfn.IFNA(VLOOKUP(tbl_Batsmen!$W268,Raw_data_Batsmen_2021!$A$2:$L$150,X$1,FALSE),0)</f>
        <v>8</v>
      </c>
      <c r="Y268" s="14">
        <f>_xlfn.IFNA(VLOOKUP(tbl_Batsmen!$W268,Raw_data_Batsmen_2021!$A$2:$L$150,Y$1,FALSE),0)</f>
        <v>292</v>
      </c>
      <c r="Z268" s="14">
        <f>_xlfn.IFNA(VLOOKUP(tbl_Batsmen!$W268,Raw_data_Batsmen_2021!$A$2:$L$150,Z$1,FALSE),0)</f>
        <v>236</v>
      </c>
      <c r="AA268" s="14">
        <f>_xlfn.IFNA(VLOOKUP(tbl_Batsmen!$W268,Raw_data_Batsmen_2021!$A$2:$L$150,AA$1,FALSE),0)</f>
        <v>6</v>
      </c>
      <c r="AB268" s="14">
        <f>_xlfn.IFNA(VLOOKUP(tbl_Batsmen!$W268,Raw_data_Batsmen_2021!$A$2:$L$150,AB$1,FALSE),0)</f>
        <v>48.67</v>
      </c>
      <c r="AC268" s="14">
        <f>_xlfn.IFNA(VLOOKUP(tbl_Batsmen!$W268,Raw_data_Batsmen_2021!$A$2:$L$150,AC$1,FALSE),0)</f>
        <v>123.73</v>
      </c>
      <c r="AD268" s="14">
        <f>_xlfn.IFNA(VLOOKUP(tbl_Batsmen!$W268,Raw_data_Batsmen_2021!$A$2:$L$150,AD$1,FALSE),0)</f>
        <v>69</v>
      </c>
      <c r="AE268" s="14">
        <f>_xlfn.IFNA(VLOOKUP(tbl_Batsmen!$W268,Raw_data_Batsmen_2021!$A$2:$L$150,AE$1,FALSE),0)</f>
        <v>21</v>
      </c>
      <c r="AF268" s="14">
        <f>_xlfn.IFNA(VLOOKUP(tbl_Batsmen!$W268,Raw_data_Batsmen_2021!$A$2:$L$150,AF$1,FALSE),0)</f>
        <v>10</v>
      </c>
      <c r="AG268" s="14">
        <f>_xlfn.IFNA(VLOOKUP(tbl_Batsmen!$W268,Raw_data_Batsmen_2021!$A$2:$L$150,AG$1,FALSE),0)</f>
        <v>3</v>
      </c>
      <c r="AH268" s="14">
        <f>_xlfn.IFNA(VLOOKUP(tbl_Batsmen!$W268,Raw_data_Batsmen_2021!$A$2:$L$150,AH$1,FALSE),0)</f>
        <v>0</v>
      </c>
      <c r="AI268" s="14">
        <v>2020</v>
      </c>
      <c r="AJ268" s="14">
        <f t="shared" si="8"/>
        <v>266</v>
      </c>
    </row>
    <row r="269" spans="1:36" x14ac:dyDescent="0.25">
      <c r="A269" s="17" t="s">
        <v>176</v>
      </c>
      <c r="B269" s="14">
        <v>15</v>
      </c>
      <c r="C269" s="14">
        <v>425</v>
      </c>
      <c r="D269" s="14">
        <v>333</v>
      </c>
      <c r="E269" s="14">
        <v>13</v>
      </c>
      <c r="F269" s="14">
        <v>32.69</v>
      </c>
      <c r="G269" s="14">
        <v>127.63</v>
      </c>
      <c r="H269" s="14">
        <v>83</v>
      </c>
      <c r="I269" s="14">
        <v>35</v>
      </c>
      <c r="J269" s="14">
        <v>18</v>
      </c>
      <c r="K269" s="14">
        <v>3</v>
      </c>
      <c r="L269" s="14">
        <v>0</v>
      </c>
      <c r="M269" s="14">
        <v>2020</v>
      </c>
      <c r="N269" s="14">
        <f>tbl_Batsmen[[#This Row],[Innings]]-tbl_Batsmen[[#This Row],[Outs]]</f>
        <v>2</v>
      </c>
      <c r="O269" s="15">
        <f t="shared" si="9"/>
        <v>266</v>
      </c>
      <c r="W269" s="16" t="s">
        <v>14</v>
      </c>
      <c r="X269" s="14">
        <f>_xlfn.IFNA(VLOOKUP(tbl_Batsmen!$W269,Raw_data_Batsmen_2021!$A$2:$L$150,X$1,FALSE),0)</f>
        <v>15</v>
      </c>
      <c r="Y269" s="14">
        <f>_xlfn.IFNA(VLOOKUP(tbl_Batsmen!$W269,Raw_data_Batsmen_2021!$A$2:$L$150,Y$1,FALSE),0)</f>
        <v>357</v>
      </c>
      <c r="Z269" s="14">
        <f>_xlfn.IFNA(VLOOKUP(tbl_Batsmen!$W269,Raw_data_Batsmen_2021!$A$2:$L$150,Z$1,FALSE),0)</f>
        <v>260</v>
      </c>
      <c r="AA269" s="14">
        <f>_xlfn.IFNA(VLOOKUP(tbl_Batsmen!$W269,Raw_data_Batsmen_2021!$A$2:$L$150,AA$1,FALSE),0)</f>
        <v>14</v>
      </c>
      <c r="AB269" s="14">
        <f>_xlfn.IFNA(VLOOKUP(tbl_Batsmen!$W269,Raw_data_Batsmen_2021!$A$2:$L$150,AB$1,FALSE),0)</f>
        <v>25.5</v>
      </c>
      <c r="AC269" s="14">
        <f>_xlfn.IFNA(VLOOKUP(tbl_Batsmen!$W269,Raw_data_Batsmen_2021!$A$2:$L$150,AC$1,FALSE),0)</f>
        <v>137.31</v>
      </c>
      <c r="AD269" s="14">
        <f>_xlfn.IFNA(VLOOKUP(tbl_Batsmen!$W269,Raw_data_Batsmen_2021!$A$2:$L$150,AD$1,FALSE),0)</f>
        <v>58</v>
      </c>
      <c r="AE269" s="14">
        <f>_xlfn.IFNA(VLOOKUP(tbl_Batsmen!$W269,Raw_data_Batsmen_2021!$A$2:$L$150,AE$1,FALSE),0)</f>
        <v>31</v>
      </c>
      <c r="AF269" s="14">
        <f>_xlfn.IFNA(VLOOKUP(tbl_Batsmen!$W269,Raw_data_Batsmen_2021!$A$2:$L$150,AF$1,FALSE),0)</f>
        <v>19</v>
      </c>
      <c r="AG269" s="14">
        <f>_xlfn.IFNA(VLOOKUP(tbl_Batsmen!$W269,Raw_data_Batsmen_2021!$A$2:$L$150,AG$1,FALSE),0)</f>
        <v>1</v>
      </c>
      <c r="AH269" s="14">
        <f>_xlfn.IFNA(VLOOKUP(tbl_Batsmen!$W269,Raw_data_Batsmen_2021!$A$2:$L$150,AH$1,FALSE),0)</f>
        <v>0</v>
      </c>
      <c r="AI269" s="14">
        <v>2020</v>
      </c>
      <c r="AJ269" s="14">
        <f t="shared" si="8"/>
        <v>267</v>
      </c>
    </row>
    <row r="270" spans="1:36" x14ac:dyDescent="0.25">
      <c r="A270" s="17" t="s">
        <v>14</v>
      </c>
      <c r="B270" s="14">
        <v>3</v>
      </c>
      <c r="C270" s="14">
        <v>12</v>
      </c>
      <c r="D270" s="14">
        <v>16</v>
      </c>
      <c r="E270" s="14">
        <v>3</v>
      </c>
      <c r="F270" s="14">
        <v>4</v>
      </c>
      <c r="G270" s="14">
        <v>75</v>
      </c>
      <c r="H270" s="14">
        <v>11</v>
      </c>
      <c r="I270" s="14">
        <v>1</v>
      </c>
      <c r="J270" s="14">
        <v>0</v>
      </c>
      <c r="K270" s="14">
        <v>0</v>
      </c>
      <c r="L270" s="14">
        <v>0</v>
      </c>
      <c r="M270" s="14">
        <v>2020</v>
      </c>
      <c r="N270" s="14">
        <f>tbl_Batsmen[[#This Row],[Innings]]-tbl_Batsmen[[#This Row],[Outs]]</f>
        <v>0</v>
      </c>
      <c r="O270" s="15">
        <f t="shared" si="9"/>
        <v>267</v>
      </c>
      <c r="W270" s="13" t="s">
        <v>177</v>
      </c>
      <c r="X270" s="14">
        <f>_xlfn.IFNA(VLOOKUP(tbl_Batsmen!$W270,Raw_data_Batsmen_2021!$A$2:$L$150,X$1,FALSE),0)</f>
        <v>3</v>
      </c>
      <c r="Y270" s="14">
        <f>_xlfn.IFNA(VLOOKUP(tbl_Batsmen!$W270,Raw_data_Batsmen_2021!$A$2:$L$150,Y$1,FALSE),0)</f>
        <v>34</v>
      </c>
      <c r="Z270" s="14">
        <f>_xlfn.IFNA(VLOOKUP(tbl_Batsmen!$W270,Raw_data_Batsmen_2021!$A$2:$L$150,Z$1,FALSE),0)</f>
        <v>20</v>
      </c>
      <c r="AA270" s="14">
        <f>_xlfn.IFNA(VLOOKUP(tbl_Batsmen!$W270,Raw_data_Batsmen_2021!$A$2:$L$150,AA$1,FALSE),0)</f>
        <v>3</v>
      </c>
      <c r="AB270" s="14">
        <f>_xlfn.IFNA(VLOOKUP(tbl_Batsmen!$W270,Raw_data_Batsmen_2021!$A$2:$L$150,AB$1,FALSE),0)</f>
        <v>11.33</v>
      </c>
      <c r="AC270" s="14">
        <f>_xlfn.IFNA(VLOOKUP(tbl_Batsmen!$W270,Raw_data_Batsmen_2021!$A$2:$L$150,AC$1,FALSE),0)</f>
        <v>170</v>
      </c>
      <c r="AD270" s="14">
        <f>_xlfn.IFNA(VLOOKUP(tbl_Batsmen!$W270,Raw_data_Batsmen_2021!$A$2:$L$150,AD$1,FALSE),0)</f>
        <v>17</v>
      </c>
      <c r="AE270" s="14">
        <f>_xlfn.IFNA(VLOOKUP(tbl_Batsmen!$W270,Raw_data_Batsmen_2021!$A$2:$L$150,AE$1,FALSE),0)</f>
        <v>3</v>
      </c>
      <c r="AF270" s="14">
        <f>_xlfn.IFNA(VLOOKUP(tbl_Batsmen!$W270,Raw_data_Batsmen_2021!$A$2:$L$150,AF$1,FALSE),0)</f>
        <v>2</v>
      </c>
      <c r="AG270" s="14">
        <f>_xlfn.IFNA(VLOOKUP(tbl_Batsmen!$W270,Raw_data_Batsmen_2021!$A$2:$L$150,AG$1,FALSE),0)</f>
        <v>0</v>
      </c>
      <c r="AH270" s="14">
        <f>_xlfn.IFNA(VLOOKUP(tbl_Batsmen!$W270,Raw_data_Batsmen_2021!$A$2:$L$150,AH$1,FALSE),0)</f>
        <v>0</v>
      </c>
      <c r="AI270" s="14">
        <v>2020</v>
      </c>
      <c r="AJ270" s="14">
        <f t="shared" si="8"/>
        <v>268</v>
      </c>
    </row>
    <row r="271" spans="1:36" x14ac:dyDescent="0.25">
      <c r="A271" s="17" t="s">
        <v>177</v>
      </c>
      <c r="B271" s="14">
        <v>1</v>
      </c>
      <c r="C271" s="14">
        <v>11</v>
      </c>
      <c r="D271" s="14">
        <v>8</v>
      </c>
      <c r="E271" s="14">
        <v>0</v>
      </c>
      <c r="F271" s="14">
        <v>0</v>
      </c>
      <c r="G271" s="14">
        <v>137.5</v>
      </c>
      <c r="H271" s="14">
        <v>11</v>
      </c>
      <c r="I271" s="14">
        <v>2</v>
      </c>
      <c r="J271" s="14">
        <v>0</v>
      </c>
      <c r="K271" s="14">
        <v>0</v>
      </c>
      <c r="L271" s="14">
        <v>0</v>
      </c>
      <c r="M271" s="14">
        <v>2020</v>
      </c>
      <c r="N271" s="14">
        <f>tbl_Batsmen[[#This Row],[Innings]]-tbl_Batsmen[[#This Row],[Outs]]</f>
        <v>1</v>
      </c>
      <c r="O271" s="15">
        <f t="shared" si="9"/>
        <v>268</v>
      </c>
      <c r="W271" s="16" t="s">
        <v>113</v>
      </c>
      <c r="X271" s="14">
        <f>_xlfn.IFNA(VLOOKUP(tbl_Batsmen!$W271,Raw_data_Batsmen_2021!$A$2:$L$150,X$1,FALSE),0)</f>
        <v>3</v>
      </c>
      <c r="Y271" s="14">
        <f>_xlfn.IFNA(VLOOKUP(tbl_Batsmen!$W271,Raw_data_Batsmen_2021!$A$2:$L$150,Y$1,FALSE),0)</f>
        <v>13</v>
      </c>
      <c r="Z271" s="14">
        <f>_xlfn.IFNA(VLOOKUP(tbl_Batsmen!$W271,Raw_data_Batsmen_2021!$A$2:$L$150,Z$1,FALSE),0)</f>
        <v>17</v>
      </c>
      <c r="AA271" s="14">
        <f>_xlfn.IFNA(VLOOKUP(tbl_Batsmen!$W271,Raw_data_Batsmen_2021!$A$2:$L$150,AA$1,FALSE),0)</f>
        <v>1</v>
      </c>
      <c r="AB271" s="14">
        <f>_xlfn.IFNA(VLOOKUP(tbl_Batsmen!$W271,Raw_data_Batsmen_2021!$A$2:$L$150,AB$1,FALSE),0)</f>
        <v>13</v>
      </c>
      <c r="AC271" s="14">
        <f>_xlfn.IFNA(VLOOKUP(tbl_Batsmen!$W271,Raw_data_Batsmen_2021!$A$2:$L$150,AC$1,FALSE),0)</f>
        <v>76.47</v>
      </c>
      <c r="AD271" s="14">
        <f>_xlfn.IFNA(VLOOKUP(tbl_Batsmen!$W271,Raw_data_Batsmen_2021!$A$2:$L$150,AD$1,FALSE),0)</f>
        <v>9</v>
      </c>
      <c r="AE271" s="14">
        <f>_xlfn.IFNA(VLOOKUP(tbl_Batsmen!$W271,Raw_data_Batsmen_2021!$A$2:$L$150,AE$1,FALSE),0)</f>
        <v>0</v>
      </c>
      <c r="AF271" s="14">
        <f>_xlfn.IFNA(VLOOKUP(tbl_Batsmen!$W271,Raw_data_Batsmen_2021!$A$2:$L$150,AF$1,FALSE),0)</f>
        <v>0</v>
      </c>
      <c r="AG271" s="14">
        <f>_xlfn.IFNA(VLOOKUP(tbl_Batsmen!$W271,Raw_data_Batsmen_2021!$A$2:$L$150,AG$1,FALSE),0)</f>
        <v>0</v>
      </c>
      <c r="AH271" s="14">
        <f>_xlfn.IFNA(VLOOKUP(tbl_Batsmen!$W271,Raw_data_Batsmen_2021!$A$2:$L$150,AH$1,FALSE),0)</f>
        <v>0</v>
      </c>
      <c r="AI271" s="14">
        <v>2020</v>
      </c>
      <c r="AJ271" s="14">
        <f t="shared" si="8"/>
        <v>269</v>
      </c>
    </row>
    <row r="272" spans="1:36" x14ac:dyDescent="0.25">
      <c r="A272" s="17" t="s">
        <v>113</v>
      </c>
      <c r="B272" s="14">
        <v>2</v>
      </c>
      <c r="C272" s="14">
        <v>2</v>
      </c>
      <c r="D272" s="14">
        <v>3</v>
      </c>
      <c r="E272" s="14">
        <v>1</v>
      </c>
      <c r="F272" s="14">
        <v>2</v>
      </c>
      <c r="G272" s="14">
        <v>66.67</v>
      </c>
      <c r="H272" s="14">
        <v>2</v>
      </c>
      <c r="I272" s="14">
        <v>0</v>
      </c>
      <c r="J272" s="14">
        <v>0</v>
      </c>
      <c r="K272" s="14">
        <v>0</v>
      </c>
      <c r="L272" s="14">
        <v>0</v>
      </c>
      <c r="M272" s="14">
        <v>2020</v>
      </c>
      <c r="N272" s="14">
        <f>tbl_Batsmen[[#This Row],[Innings]]-tbl_Batsmen[[#This Row],[Outs]]</f>
        <v>1</v>
      </c>
      <c r="O272" s="15">
        <f t="shared" si="9"/>
        <v>269</v>
      </c>
      <c r="W272" s="13" t="s">
        <v>155</v>
      </c>
      <c r="X272" s="14">
        <f>_xlfn.IFNA(VLOOKUP(tbl_Batsmen!$W272,Raw_data_Batsmen_2021!$A$2:$L$150,X$1,FALSE),0)</f>
        <v>4</v>
      </c>
      <c r="Y272" s="14">
        <f>_xlfn.IFNA(VLOOKUP(tbl_Batsmen!$W272,Raw_data_Batsmen_2021!$A$2:$L$150,Y$1,FALSE),0)</f>
        <v>20</v>
      </c>
      <c r="Z272" s="14">
        <f>_xlfn.IFNA(VLOOKUP(tbl_Batsmen!$W272,Raw_data_Batsmen_2021!$A$2:$L$150,Z$1,FALSE),0)</f>
        <v>26</v>
      </c>
      <c r="AA272" s="14">
        <f>_xlfn.IFNA(VLOOKUP(tbl_Batsmen!$W272,Raw_data_Batsmen_2021!$A$2:$L$150,AA$1,FALSE),0)</f>
        <v>1</v>
      </c>
      <c r="AB272" s="14">
        <f>_xlfn.IFNA(VLOOKUP(tbl_Batsmen!$W272,Raw_data_Batsmen_2021!$A$2:$L$150,AB$1,FALSE),0)</f>
        <v>20</v>
      </c>
      <c r="AC272" s="14">
        <f>_xlfn.IFNA(VLOOKUP(tbl_Batsmen!$W272,Raw_data_Batsmen_2021!$A$2:$L$150,AC$1,FALSE),0)</f>
        <v>76.92</v>
      </c>
      <c r="AD272" s="14">
        <f>_xlfn.IFNA(VLOOKUP(tbl_Batsmen!$W272,Raw_data_Batsmen_2021!$A$2:$L$150,AD$1,FALSE),0)</f>
        <v>12</v>
      </c>
      <c r="AE272" s="14">
        <f>_xlfn.IFNA(VLOOKUP(tbl_Batsmen!$W272,Raw_data_Batsmen_2021!$A$2:$L$150,AE$1,FALSE),0)</f>
        <v>1</v>
      </c>
      <c r="AF272" s="14">
        <f>_xlfn.IFNA(VLOOKUP(tbl_Batsmen!$W272,Raw_data_Batsmen_2021!$A$2:$L$150,AF$1,FALSE),0)</f>
        <v>1</v>
      </c>
      <c r="AG272" s="14">
        <f>_xlfn.IFNA(VLOOKUP(tbl_Batsmen!$W272,Raw_data_Batsmen_2021!$A$2:$L$150,AG$1,FALSE),0)</f>
        <v>0</v>
      </c>
      <c r="AH272" s="14">
        <f>_xlfn.IFNA(VLOOKUP(tbl_Batsmen!$W272,Raw_data_Batsmen_2021!$A$2:$L$150,AH$1,FALSE),0)</f>
        <v>0</v>
      </c>
      <c r="AI272" s="14">
        <v>2020</v>
      </c>
      <c r="AJ272" s="14">
        <f t="shared" si="8"/>
        <v>270</v>
      </c>
    </row>
    <row r="273" spans="1:36" x14ac:dyDescent="0.25">
      <c r="A273" s="17" t="s">
        <v>155</v>
      </c>
      <c r="B273" s="14">
        <v>3</v>
      </c>
      <c r="C273" s="14">
        <v>17</v>
      </c>
      <c r="D273" s="14">
        <v>14</v>
      </c>
      <c r="E273" s="14">
        <v>1</v>
      </c>
      <c r="F273" s="14">
        <v>17</v>
      </c>
      <c r="G273" s="14">
        <v>121.43</v>
      </c>
      <c r="H273" s="14">
        <v>10</v>
      </c>
      <c r="I273" s="14">
        <v>2</v>
      </c>
      <c r="J273" s="14">
        <v>0</v>
      </c>
      <c r="K273" s="14">
        <v>0</v>
      </c>
      <c r="L273" s="14">
        <v>0</v>
      </c>
      <c r="M273" s="14">
        <v>2020</v>
      </c>
      <c r="N273" s="14">
        <f>tbl_Batsmen[[#This Row],[Innings]]-tbl_Batsmen[[#This Row],[Outs]]</f>
        <v>2</v>
      </c>
      <c r="O273" s="15">
        <f t="shared" si="9"/>
        <v>270</v>
      </c>
      <c r="W273" s="16" t="s">
        <v>33</v>
      </c>
      <c r="X273" s="14">
        <f>_xlfn.IFNA(VLOOKUP(tbl_Batsmen!$W273,Raw_data_Batsmen_2021!$A$2:$L$150,X$1,FALSE),0)</f>
        <v>7</v>
      </c>
      <c r="Y273" s="14">
        <f>_xlfn.IFNA(VLOOKUP(tbl_Batsmen!$W273,Raw_data_Batsmen_2021!$A$2:$L$150,Y$1,FALSE),0)</f>
        <v>89</v>
      </c>
      <c r="Z273" s="14">
        <f>_xlfn.IFNA(VLOOKUP(tbl_Batsmen!$W273,Raw_data_Batsmen_2021!$A$2:$L$150,Z$1,FALSE),0)</f>
        <v>72</v>
      </c>
      <c r="AA273" s="14">
        <f>_xlfn.IFNA(VLOOKUP(tbl_Batsmen!$W273,Raw_data_Batsmen_2021!$A$2:$L$150,AA$1,FALSE),0)</f>
        <v>4</v>
      </c>
      <c r="AB273" s="14">
        <f>_xlfn.IFNA(VLOOKUP(tbl_Batsmen!$W273,Raw_data_Batsmen_2021!$A$2:$L$150,AB$1,FALSE),0)</f>
        <v>22.25</v>
      </c>
      <c r="AC273" s="14">
        <f>_xlfn.IFNA(VLOOKUP(tbl_Batsmen!$W273,Raw_data_Batsmen_2021!$A$2:$L$150,AC$1,FALSE),0)</f>
        <v>123.61</v>
      </c>
      <c r="AD273" s="14">
        <f>_xlfn.IFNA(VLOOKUP(tbl_Batsmen!$W273,Raw_data_Batsmen_2021!$A$2:$L$150,AD$1,FALSE),0)</f>
        <v>27</v>
      </c>
      <c r="AE273" s="14">
        <f>_xlfn.IFNA(VLOOKUP(tbl_Batsmen!$W273,Raw_data_Batsmen_2021!$A$2:$L$150,AE$1,FALSE),0)</f>
        <v>11</v>
      </c>
      <c r="AF273" s="14">
        <f>_xlfn.IFNA(VLOOKUP(tbl_Batsmen!$W273,Raw_data_Batsmen_2021!$A$2:$L$150,AF$1,FALSE),0)</f>
        <v>1</v>
      </c>
      <c r="AG273" s="14">
        <f>_xlfn.IFNA(VLOOKUP(tbl_Batsmen!$W273,Raw_data_Batsmen_2021!$A$2:$L$150,AG$1,FALSE),0)</f>
        <v>0</v>
      </c>
      <c r="AH273" s="14">
        <f>_xlfn.IFNA(VLOOKUP(tbl_Batsmen!$W273,Raw_data_Batsmen_2021!$A$2:$L$150,AH$1,FALSE),0)</f>
        <v>0</v>
      </c>
      <c r="AI273" s="14">
        <v>2020</v>
      </c>
      <c r="AJ273" s="14">
        <f t="shared" si="8"/>
        <v>271</v>
      </c>
    </row>
    <row r="274" spans="1:36" x14ac:dyDescent="0.25">
      <c r="A274" s="17" t="s">
        <v>33</v>
      </c>
      <c r="B274" s="14">
        <v>17</v>
      </c>
      <c r="C274" s="14">
        <v>352</v>
      </c>
      <c r="D274" s="14">
        <v>237</v>
      </c>
      <c r="E274" s="14">
        <v>14</v>
      </c>
      <c r="F274" s="14">
        <v>25.14</v>
      </c>
      <c r="G274" s="14">
        <v>148.52000000000001</v>
      </c>
      <c r="H274" s="14">
        <v>65</v>
      </c>
      <c r="I274" s="14">
        <v>31</v>
      </c>
      <c r="J274" s="14">
        <v>16</v>
      </c>
      <c r="K274" s="14">
        <v>3</v>
      </c>
      <c r="L274" s="14">
        <v>0</v>
      </c>
      <c r="M274" s="14">
        <v>2020</v>
      </c>
      <c r="N274" s="14">
        <f>tbl_Batsmen[[#This Row],[Innings]]-tbl_Batsmen[[#This Row],[Outs]]</f>
        <v>3</v>
      </c>
      <c r="O274" s="15">
        <f t="shared" si="9"/>
        <v>271</v>
      </c>
      <c r="W274" s="13" t="s">
        <v>178</v>
      </c>
      <c r="X274" s="14">
        <f>_xlfn.IFNA(VLOOKUP(tbl_Batsmen!$W274,Raw_data_Batsmen_2021!$A$2:$L$150,X$1,FALSE),0)</f>
        <v>0</v>
      </c>
      <c r="Y274" s="14">
        <f>_xlfn.IFNA(VLOOKUP(tbl_Batsmen!$W274,Raw_data_Batsmen_2021!$A$2:$L$150,Y$1,FALSE),0)</f>
        <v>0</v>
      </c>
      <c r="Z274" s="14">
        <f>_xlfn.IFNA(VLOOKUP(tbl_Batsmen!$W274,Raw_data_Batsmen_2021!$A$2:$L$150,Z$1,FALSE),0)</f>
        <v>0</v>
      </c>
      <c r="AA274" s="14">
        <f>_xlfn.IFNA(VLOOKUP(tbl_Batsmen!$W274,Raw_data_Batsmen_2021!$A$2:$L$150,AA$1,FALSE),0)</f>
        <v>0</v>
      </c>
      <c r="AB274" s="14">
        <f>_xlfn.IFNA(VLOOKUP(tbl_Batsmen!$W274,Raw_data_Batsmen_2021!$A$2:$L$150,AB$1,FALSE),0)</f>
        <v>0</v>
      </c>
      <c r="AC274" s="14">
        <f>_xlfn.IFNA(VLOOKUP(tbl_Batsmen!$W274,Raw_data_Batsmen_2021!$A$2:$L$150,AC$1,FALSE),0)</f>
        <v>0</v>
      </c>
      <c r="AD274" s="14">
        <f>_xlfn.IFNA(VLOOKUP(tbl_Batsmen!$W274,Raw_data_Batsmen_2021!$A$2:$L$150,AD$1,FALSE),0)</f>
        <v>0</v>
      </c>
      <c r="AE274" s="14">
        <f>_xlfn.IFNA(VLOOKUP(tbl_Batsmen!$W274,Raw_data_Batsmen_2021!$A$2:$L$150,AE$1,FALSE),0)</f>
        <v>0</v>
      </c>
      <c r="AF274" s="14">
        <f>_xlfn.IFNA(VLOOKUP(tbl_Batsmen!$W274,Raw_data_Batsmen_2021!$A$2:$L$150,AF$1,FALSE),0)</f>
        <v>0</v>
      </c>
      <c r="AG274" s="14">
        <f>_xlfn.IFNA(VLOOKUP(tbl_Batsmen!$W274,Raw_data_Batsmen_2021!$A$2:$L$150,AG$1,FALSE),0)</f>
        <v>0</v>
      </c>
      <c r="AH274" s="14">
        <f>_xlfn.IFNA(VLOOKUP(tbl_Batsmen!$W274,Raw_data_Batsmen_2021!$A$2:$L$150,AH$1,FALSE),0)</f>
        <v>0</v>
      </c>
      <c r="AI274" s="14">
        <v>2020</v>
      </c>
      <c r="AJ274" s="14">
        <f t="shared" si="8"/>
        <v>272</v>
      </c>
    </row>
    <row r="275" spans="1:36" x14ac:dyDescent="0.25">
      <c r="A275" s="17" t="s">
        <v>178</v>
      </c>
      <c r="B275" s="14">
        <v>1</v>
      </c>
      <c r="C275" s="14">
        <v>0</v>
      </c>
      <c r="D275" s="14">
        <v>1</v>
      </c>
      <c r="E275" s="14">
        <v>1</v>
      </c>
      <c r="F275" s="14">
        <v>0</v>
      </c>
      <c r="G275" s="14">
        <v>0</v>
      </c>
      <c r="H275" s="14">
        <v>0</v>
      </c>
      <c r="I275" s="14">
        <v>0</v>
      </c>
      <c r="J275" s="14">
        <v>0</v>
      </c>
      <c r="K275" s="14">
        <v>0</v>
      </c>
      <c r="L275" s="14">
        <v>0</v>
      </c>
      <c r="M275" s="14">
        <v>2020</v>
      </c>
      <c r="N275" s="14">
        <f>tbl_Batsmen[[#This Row],[Innings]]-tbl_Batsmen[[#This Row],[Outs]]</f>
        <v>0</v>
      </c>
      <c r="O275" s="15">
        <f t="shared" si="9"/>
        <v>272</v>
      </c>
      <c r="W275" s="16" t="s">
        <v>15</v>
      </c>
      <c r="X275" s="14">
        <f>_xlfn.IFNA(VLOOKUP(tbl_Batsmen!$W275,Raw_data_Batsmen_2021!$A$2:$L$150,X$1,FALSE),0)</f>
        <v>11</v>
      </c>
      <c r="Y275" s="14">
        <f>_xlfn.IFNA(VLOOKUP(tbl_Batsmen!$W275,Raw_data_Batsmen_2021!$A$2:$L$150,Y$1,FALSE),0)</f>
        <v>114</v>
      </c>
      <c r="Z275" s="14">
        <f>_xlfn.IFNA(VLOOKUP(tbl_Batsmen!$W275,Raw_data_Batsmen_2021!$A$2:$L$150,Z$1,FALSE),0)</f>
        <v>107</v>
      </c>
      <c r="AA275" s="14">
        <f>_xlfn.IFNA(VLOOKUP(tbl_Batsmen!$W275,Raw_data_Batsmen_2021!$A$2:$L$150,AA$1,FALSE),0)</f>
        <v>7</v>
      </c>
      <c r="AB275" s="14">
        <f>_xlfn.IFNA(VLOOKUP(tbl_Batsmen!$W275,Raw_data_Batsmen_2021!$A$2:$L$150,AB$1,FALSE),0)</f>
        <v>16.29</v>
      </c>
      <c r="AC275" s="14">
        <f>_xlfn.IFNA(VLOOKUP(tbl_Batsmen!$W275,Raw_data_Batsmen_2021!$A$2:$L$150,AC$1,FALSE),0)</f>
        <v>106.54</v>
      </c>
      <c r="AD275" s="14">
        <f>_xlfn.IFNA(VLOOKUP(tbl_Batsmen!$W275,Raw_data_Batsmen_2021!$A$2:$L$150,AD$1,FALSE),0)</f>
        <v>18</v>
      </c>
      <c r="AE275" s="14">
        <f>_xlfn.IFNA(VLOOKUP(tbl_Batsmen!$W275,Raw_data_Batsmen_2021!$A$2:$L$150,AE$1,FALSE),0)</f>
        <v>12</v>
      </c>
      <c r="AF275" s="14">
        <f>_xlfn.IFNA(VLOOKUP(tbl_Batsmen!$W275,Raw_data_Batsmen_2021!$A$2:$L$150,AF$1,FALSE),0)</f>
        <v>3</v>
      </c>
      <c r="AG275" s="14">
        <f>_xlfn.IFNA(VLOOKUP(tbl_Batsmen!$W275,Raw_data_Batsmen_2021!$A$2:$L$150,AG$1,FALSE),0)</f>
        <v>0</v>
      </c>
      <c r="AH275" s="14">
        <f>_xlfn.IFNA(VLOOKUP(tbl_Batsmen!$W275,Raw_data_Batsmen_2021!$A$2:$L$150,AH$1,FALSE),0)</f>
        <v>0</v>
      </c>
      <c r="AI275" s="14">
        <v>2020</v>
      </c>
      <c r="AJ275" s="14">
        <f t="shared" si="8"/>
        <v>273</v>
      </c>
    </row>
    <row r="276" spans="1:36" x14ac:dyDescent="0.25">
      <c r="A276" s="17" t="s">
        <v>15</v>
      </c>
      <c r="B276" s="14">
        <v>12</v>
      </c>
      <c r="C276" s="14">
        <v>200</v>
      </c>
      <c r="D276" s="14">
        <v>172</v>
      </c>
      <c r="E276" s="14">
        <v>8</v>
      </c>
      <c r="F276" s="14">
        <v>25</v>
      </c>
      <c r="G276" s="14">
        <v>116.28</v>
      </c>
      <c r="H276" s="14">
        <v>47</v>
      </c>
      <c r="I276" s="14">
        <v>16</v>
      </c>
      <c r="J276" s="14">
        <v>7</v>
      </c>
      <c r="K276" s="14">
        <v>0</v>
      </c>
      <c r="L276" s="14">
        <v>0</v>
      </c>
      <c r="M276" s="14">
        <v>2020</v>
      </c>
      <c r="N276" s="14">
        <f>tbl_Batsmen[[#This Row],[Innings]]-tbl_Batsmen[[#This Row],[Outs]]</f>
        <v>4</v>
      </c>
      <c r="O276" s="15">
        <f t="shared" si="9"/>
        <v>273</v>
      </c>
      <c r="W276" s="13" t="s">
        <v>179</v>
      </c>
      <c r="X276" s="14">
        <f>_xlfn.IFNA(VLOOKUP(tbl_Batsmen!$W276,Raw_data_Batsmen_2021!$A$2:$L$150,X$1,FALSE),0)</f>
        <v>1</v>
      </c>
      <c r="Y276" s="14">
        <f>_xlfn.IFNA(VLOOKUP(tbl_Batsmen!$W276,Raw_data_Batsmen_2021!$A$2:$L$150,Y$1,FALSE),0)</f>
        <v>1</v>
      </c>
      <c r="Z276" s="14">
        <f>_xlfn.IFNA(VLOOKUP(tbl_Batsmen!$W276,Raw_data_Batsmen_2021!$A$2:$L$150,Z$1,FALSE),0)</f>
        <v>1</v>
      </c>
      <c r="AA276" s="14">
        <f>_xlfn.IFNA(VLOOKUP(tbl_Batsmen!$W276,Raw_data_Batsmen_2021!$A$2:$L$150,AA$1,FALSE),0)</f>
        <v>0</v>
      </c>
      <c r="AB276" s="14">
        <f>_xlfn.IFNA(VLOOKUP(tbl_Batsmen!$W276,Raw_data_Batsmen_2021!$A$2:$L$150,AB$1,FALSE),0)</f>
        <v>0</v>
      </c>
      <c r="AC276" s="14">
        <f>_xlfn.IFNA(VLOOKUP(tbl_Batsmen!$W276,Raw_data_Batsmen_2021!$A$2:$L$150,AC$1,FALSE),0)</f>
        <v>100</v>
      </c>
      <c r="AD276" s="14">
        <f>_xlfn.IFNA(VLOOKUP(tbl_Batsmen!$W276,Raw_data_Batsmen_2021!$A$2:$L$150,AD$1,FALSE),0)</f>
        <v>1</v>
      </c>
      <c r="AE276" s="14">
        <f>_xlfn.IFNA(VLOOKUP(tbl_Batsmen!$W276,Raw_data_Batsmen_2021!$A$2:$L$150,AE$1,FALSE),0)</f>
        <v>0</v>
      </c>
      <c r="AF276" s="14">
        <f>_xlfn.IFNA(VLOOKUP(tbl_Batsmen!$W276,Raw_data_Batsmen_2021!$A$2:$L$150,AF$1,FALSE),0)</f>
        <v>0</v>
      </c>
      <c r="AG276" s="14">
        <f>_xlfn.IFNA(VLOOKUP(tbl_Batsmen!$W276,Raw_data_Batsmen_2021!$A$2:$L$150,AG$1,FALSE),0)</f>
        <v>0</v>
      </c>
      <c r="AH276" s="14">
        <f>_xlfn.IFNA(VLOOKUP(tbl_Batsmen!$W276,Raw_data_Batsmen_2021!$A$2:$L$150,AH$1,FALSE),0)</f>
        <v>0</v>
      </c>
      <c r="AI276" s="14">
        <v>2020</v>
      </c>
      <c r="AJ276" s="14">
        <f t="shared" si="8"/>
        <v>274</v>
      </c>
    </row>
    <row r="277" spans="1:36" x14ac:dyDescent="0.25">
      <c r="A277" s="17" t="s">
        <v>179</v>
      </c>
      <c r="B277" s="14">
        <v>1</v>
      </c>
      <c r="C277" s="14">
        <v>1</v>
      </c>
      <c r="D277" s="14">
        <v>3</v>
      </c>
      <c r="E277" s="14">
        <v>1</v>
      </c>
      <c r="F277" s="14">
        <v>1</v>
      </c>
      <c r="G277" s="14">
        <v>33.33</v>
      </c>
      <c r="H277" s="14">
        <v>1</v>
      </c>
      <c r="I277" s="14">
        <v>0</v>
      </c>
      <c r="J277" s="14">
        <v>0</v>
      </c>
      <c r="K277" s="14">
        <v>0</v>
      </c>
      <c r="L277" s="14">
        <v>0</v>
      </c>
      <c r="M277" s="14">
        <v>2020</v>
      </c>
      <c r="N277" s="14">
        <f>tbl_Batsmen[[#This Row],[Innings]]-tbl_Batsmen[[#This Row],[Outs]]</f>
        <v>0</v>
      </c>
      <c r="O277" s="15">
        <f t="shared" si="9"/>
        <v>274</v>
      </c>
      <c r="W277" s="16" t="s">
        <v>16</v>
      </c>
      <c r="X277" s="14">
        <f>_xlfn.IFNA(VLOOKUP(tbl_Batsmen!$W277,Raw_data_Batsmen_2021!$A$2:$L$150,X$1,FALSE),0)</f>
        <v>0</v>
      </c>
      <c r="Y277" s="14">
        <f>_xlfn.IFNA(VLOOKUP(tbl_Batsmen!$W277,Raw_data_Batsmen_2021!$A$2:$L$150,Y$1,FALSE),0)</f>
        <v>0</v>
      </c>
      <c r="Z277" s="14">
        <f>_xlfn.IFNA(VLOOKUP(tbl_Batsmen!$W277,Raw_data_Batsmen_2021!$A$2:$L$150,Z$1,FALSE),0)</f>
        <v>0</v>
      </c>
      <c r="AA277" s="14">
        <f>_xlfn.IFNA(VLOOKUP(tbl_Batsmen!$W277,Raw_data_Batsmen_2021!$A$2:$L$150,AA$1,FALSE),0)</f>
        <v>0</v>
      </c>
      <c r="AB277" s="14">
        <f>_xlfn.IFNA(VLOOKUP(tbl_Batsmen!$W277,Raw_data_Batsmen_2021!$A$2:$L$150,AB$1,FALSE),0)</f>
        <v>0</v>
      </c>
      <c r="AC277" s="14">
        <f>_xlfn.IFNA(VLOOKUP(tbl_Batsmen!$W277,Raw_data_Batsmen_2021!$A$2:$L$150,AC$1,FALSE),0)</f>
        <v>0</v>
      </c>
      <c r="AD277" s="14">
        <f>_xlfn.IFNA(VLOOKUP(tbl_Batsmen!$W277,Raw_data_Batsmen_2021!$A$2:$L$150,AD$1,FALSE),0)</f>
        <v>0</v>
      </c>
      <c r="AE277" s="14">
        <f>_xlfn.IFNA(VLOOKUP(tbl_Batsmen!$W277,Raw_data_Batsmen_2021!$A$2:$L$150,AE$1,FALSE),0)</f>
        <v>0</v>
      </c>
      <c r="AF277" s="14">
        <f>_xlfn.IFNA(VLOOKUP(tbl_Batsmen!$W277,Raw_data_Batsmen_2021!$A$2:$L$150,AF$1,FALSE),0)</f>
        <v>0</v>
      </c>
      <c r="AG277" s="14">
        <f>_xlfn.IFNA(VLOOKUP(tbl_Batsmen!$W277,Raw_data_Batsmen_2021!$A$2:$L$150,AG$1,FALSE),0)</f>
        <v>0</v>
      </c>
      <c r="AH277" s="14">
        <f>_xlfn.IFNA(VLOOKUP(tbl_Batsmen!$W277,Raw_data_Batsmen_2021!$A$2:$L$150,AH$1,FALSE),0)</f>
        <v>0</v>
      </c>
      <c r="AI277" s="14">
        <v>2020</v>
      </c>
      <c r="AJ277" s="14">
        <f t="shared" si="8"/>
        <v>275</v>
      </c>
    </row>
    <row r="278" spans="1:36" x14ac:dyDescent="0.25">
      <c r="A278" s="17" t="s">
        <v>16</v>
      </c>
      <c r="B278" s="14">
        <v>2</v>
      </c>
      <c r="C278" s="14">
        <v>33</v>
      </c>
      <c r="D278" s="14">
        <v>29</v>
      </c>
      <c r="E278" s="14">
        <v>2</v>
      </c>
      <c r="F278" s="14">
        <v>16.5</v>
      </c>
      <c r="G278" s="14">
        <v>113.79</v>
      </c>
      <c r="H278" s="14">
        <v>33</v>
      </c>
      <c r="I278" s="14">
        <v>4</v>
      </c>
      <c r="J278" s="14">
        <v>0</v>
      </c>
      <c r="K278" s="14">
        <v>0</v>
      </c>
      <c r="L278" s="14">
        <v>0</v>
      </c>
      <c r="M278" s="14">
        <v>2020</v>
      </c>
      <c r="N278" s="14">
        <f>tbl_Batsmen[[#This Row],[Innings]]-tbl_Batsmen[[#This Row],[Outs]]</f>
        <v>0</v>
      </c>
      <c r="O278" s="15">
        <f t="shared" si="9"/>
        <v>275</v>
      </c>
      <c r="W278" s="13" t="s">
        <v>114</v>
      </c>
      <c r="X278" s="14">
        <f>_xlfn.IFNA(VLOOKUP(tbl_Batsmen!$W278,Raw_data_Batsmen_2021!$A$2:$L$150,X$1,FALSE),0)</f>
        <v>10</v>
      </c>
      <c r="Y278" s="14">
        <f>_xlfn.IFNA(VLOOKUP(tbl_Batsmen!$W278,Raw_data_Batsmen_2021!$A$2:$L$150,Y$1,FALSE),0)</f>
        <v>85</v>
      </c>
      <c r="Z278" s="14">
        <f>_xlfn.IFNA(VLOOKUP(tbl_Batsmen!$W278,Raw_data_Batsmen_2021!$A$2:$L$150,Z$1,FALSE),0)</f>
        <v>76</v>
      </c>
      <c r="AA278" s="14">
        <f>_xlfn.IFNA(VLOOKUP(tbl_Batsmen!$W278,Raw_data_Batsmen_2021!$A$2:$L$150,AA$1,FALSE),0)</f>
        <v>11</v>
      </c>
      <c r="AB278" s="14">
        <f>_xlfn.IFNA(VLOOKUP(tbl_Batsmen!$W278,Raw_data_Batsmen_2021!$A$2:$L$150,AB$1,FALSE),0)</f>
        <v>7.73</v>
      </c>
      <c r="AC278" s="14">
        <f>_xlfn.IFNA(VLOOKUP(tbl_Batsmen!$W278,Raw_data_Batsmen_2021!$A$2:$L$150,AC$1,FALSE),0)</f>
        <v>111.84</v>
      </c>
      <c r="AD278" s="14">
        <f>_xlfn.IFNA(VLOOKUP(tbl_Batsmen!$W278,Raw_data_Batsmen_2021!$A$2:$L$150,AD$1,FALSE),0)</f>
        <v>32</v>
      </c>
      <c r="AE278" s="14">
        <f>_xlfn.IFNA(VLOOKUP(tbl_Batsmen!$W278,Raw_data_Batsmen_2021!$A$2:$L$150,AE$1,FALSE),0)</f>
        <v>3</v>
      </c>
      <c r="AF278" s="14">
        <f>_xlfn.IFNA(VLOOKUP(tbl_Batsmen!$W278,Raw_data_Batsmen_2021!$A$2:$L$150,AF$1,FALSE),0)</f>
        <v>5</v>
      </c>
      <c r="AG278" s="14">
        <f>_xlfn.IFNA(VLOOKUP(tbl_Batsmen!$W278,Raw_data_Batsmen_2021!$A$2:$L$150,AG$1,FALSE),0)</f>
        <v>0</v>
      </c>
      <c r="AH278" s="14">
        <f>_xlfn.IFNA(VLOOKUP(tbl_Batsmen!$W278,Raw_data_Batsmen_2021!$A$2:$L$150,AH$1,FALSE),0)</f>
        <v>0</v>
      </c>
      <c r="AI278" s="14">
        <v>2020</v>
      </c>
      <c r="AJ278" s="14">
        <f t="shared" si="8"/>
        <v>276</v>
      </c>
    </row>
    <row r="279" spans="1:36" x14ac:dyDescent="0.25">
      <c r="A279" s="17" t="s">
        <v>114</v>
      </c>
      <c r="B279" s="14">
        <v>14</v>
      </c>
      <c r="C279" s="14">
        <v>353</v>
      </c>
      <c r="D279" s="14">
        <v>208</v>
      </c>
      <c r="E279" s="14">
        <v>10</v>
      </c>
      <c r="F279" s="14">
        <v>35.299999999999997</v>
      </c>
      <c r="G279" s="14">
        <v>169.71</v>
      </c>
      <c r="H279" s="14">
        <v>77</v>
      </c>
      <c r="I279" s="14">
        <v>23</v>
      </c>
      <c r="J279" s="14">
        <v>25</v>
      </c>
      <c r="K279" s="14">
        <v>2</v>
      </c>
      <c r="L279" s="14">
        <v>0</v>
      </c>
      <c r="M279" s="14">
        <v>2020</v>
      </c>
      <c r="N279" s="14">
        <f>tbl_Batsmen[[#This Row],[Innings]]-tbl_Batsmen[[#This Row],[Outs]]</f>
        <v>4</v>
      </c>
      <c r="O279" s="15">
        <f t="shared" si="9"/>
        <v>276</v>
      </c>
      <c r="W279" s="16" t="s">
        <v>59</v>
      </c>
      <c r="X279" s="14">
        <f>_xlfn.IFNA(VLOOKUP(tbl_Batsmen!$W279,Raw_data_Batsmen_2021!$A$2:$L$150,X$1,FALSE),0)</f>
        <v>16</v>
      </c>
      <c r="Y279" s="14">
        <f>_xlfn.IFNA(VLOOKUP(tbl_Batsmen!$W279,Raw_data_Batsmen_2021!$A$2:$L$150,Y$1,FALSE),0)</f>
        <v>383</v>
      </c>
      <c r="Z279" s="14">
        <f>_xlfn.IFNA(VLOOKUP(tbl_Batsmen!$W279,Raw_data_Batsmen_2021!$A$2:$L$150,Z$1,FALSE),0)</f>
        <v>314</v>
      </c>
      <c r="AA279" s="14">
        <f>_xlfn.IFNA(VLOOKUP(tbl_Batsmen!$W279,Raw_data_Batsmen_2021!$A$2:$L$150,AA$1,FALSE),0)</f>
        <v>13</v>
      </c>
      <c r="AB279" s="14">
        <f>_xlfn.IFNA(VLOOKUP(tbl_Batsmen!$W279,Raw_data_Batsmen_2021!$A$2:$L$150,AB$1,FALSE),0)</f>
        <v>29.46</v>
      </c>
      <c r="AC279" s="14">
        <f>_xlfn.IFNA(VLOOKUP(tbl_Batsmen!$W279,Raw_data_Batsmen_2021!$A$2:$L$150,AC$1,FALSE),0)</f>
        <v>121.97</v>
      </c>
      <c r="AD279" s="14">
        <f>_xlfn.IFNA(VLOOKUP(tbl_Batsmen!$W279,Raw_data_Batsmen_2021!$A$2:$L$150,AD$1,FALSE),0)</f>
        <v>80</v>
      </c>
      <c r="AE279" s="14">
        <f>_xlfn.IFNA(VLOOKUP(tbl_Batsmen!$W279,Raw_data_Batsmen_2021!$A$2:$L$150,AE$1,FALSE),0)</f>
        <v>34</v>
      </c>
      <c r="AF279" s="14">
        <f>_xlfn.IFNA(VLOOKUP(tbl_Batsmen!$W279,Raw_data_Batsmen_2021!$A$2:$L$150,AF$1,FALSE),0)</f>
        <v>17</v>
      </c>
      <c r="AG279" s="14">
        <f>_xlfn.IFNA(VLOOKUP(tbl_Batsmen!$W279,Raw_data_Batsmen_2021!$A$2:$L$150,AG$1,FALSE),0)</f>
        <v>2</v>
      </c>
      <c r="AH279" s="14">
        <f>_xlfn.IFNA(VLOOKUP(tbl_Batsmen!$W279,Raw_data_Batsmen_2021!$A$2:$L$150,AH$1,FALSE),0)</f>
        <v>0</v>
      </c>
      <c r="AI279" s="14">
        <v>2020</v>
      </c>
      <c r="AJ279" s="14">
        <f t="shared" si="8"/>
        <v>277</v>
      </c>
    </row>
    <row r="280" spans="1:36" x14ac:dyDescent="0.25">
      <c r="A280" s="17" t="s">
        <v>59</v>
      </c>
      <c r="B280" s="14">
        <v>14</v>
      </c>
      <c r="C280" s="14">
        <v>352</v>
      </c>
      <c r="D280" s="14">
        <v>254</v>
      </c>
      <c r="E280" s="14">
        <v>14</v>
      </c>
      <c r="F280" s="14">
        <v>25.14</v>
      </c>
      <c r="G280" s="14">
        <v>138.58000000000001</v>
      </c>
      <c r="H280" s="14">
        <v>87</v>
      </c>
      <c r="I280" s="14">
        <v>43</v>
      </c>
      <c r="J280" s="14">
        <v>12</v>
      </c>
      <c r="K280" s="14">
        <v>3</v>
      </c>
      <c r="L280" s="14">
        <v>0</v>
      </c>
      <c r="M280" s="14">
        <v>2020</v>
      </c>
      <c r="N280" s="14">
        <f>tbl_Batsmen[[#This Row],[Innings]]-tbl_Batsmen[[#This Row],[Outs]]</f>
        <v>0</v>
      </c>
      <c r="O280" s="15">
        <f t="shared" si="9"/>
        <v>277</v>
      </c>
      <c r="W280" s="13" t="s">
        <v>156</v>
      </c>
      <c r="X280" s="14">
        <f>_xlfn.IFNA(VLOOKUP(tbl_Batsmen!$W280,Raw_data_Batsmen_2021!$A$2:$L$150,X$1,FALSE),0)</f>
        <v>1</v>
      </c>
      <c r="Y280" s="14">
        <f>_xlfn.IFNA(VLOOKUP(tbl_Batsmen!$W280,Raw_data_Batsmen_2021!$A$2:$L$150,Y$1,FALSE),0)</f>
        <v>2</v>
      </c>
      <c r="Z280" s="14">
        <f>_xlfn.IFNA(VLOOKUP(tbl_Batsmen!$W280,Raw_data_Batsmen_2021!$A$2:$L$150,Z$1,FALSE),0)</f>
        <v>4</v>
      </c>
      <c r="AA280" s="14">
        <f>_xlfn.IFNA(VLOOKUP(tbl_Batsmen!$W280,Raw_data_Batsmen_2021!$A$2:$L$150,AA$1,FALSE),0)</f>
        <v>1</v>
      </c>
      <c r="AB280" s="14">
        <f>_xlfn.IFNA(VLOOKUP(tbl_Batsmen!$W280,Raw_data_Batsmen_2021!$A$2:$L$150,AB$1,FALSE),0)</f>
        <v>2</v>
      </c>
      <c r="AC280" s="14">
        <f>_xlfn.IFNA(VLOOKUP(tbl_Batsmen!$W280,Raw_data_Batsmen_2021!$A$2:$L$150,AC$1,FALSE),0)</f>
        <v>50</v>
      </c>
      <c r="AD280" s="14">
        <f>_xlfn.IFNA(VLOOKUP(tbl_Batsmen!$W280,Raw_data_Batsmen_2021!$A$2:$L$150,AD$1,FALSE),0)</f>
        <v>2</v>
      </c>
      <c r="AE280" s="14">
        <f>_xlfn.IFNA(VLOOKUP(tbl_Batsmen!$W280,Raw_data_Batsmen_2021!$A$2:$L$150,AE$1,FALSE),0)</f>
        <v>0</v>
      </c>
      <c r="AF280" s="14">
        <f>_xlfn.IFNA(VLOOKUP(tbl_Batsmen!$W280,Raw_data_Batsmen_2021!$A$2:$L$150,AF$1,FALSE),0)</f>
        <v>0</v>
      </c>
      <c r="AG280" s="14">
        <f>_xlfn.IFNA(VLOOKUP(tbl_Batsmen!$W280,Raw_data_Batsmen_2021!$A$2:$L$150,AG$1,FALSE),0)</f>
        <v>0</v>
      </c>
      <c r="AH280" s="14">
        <f>_xlfn.IFNA(VLOOKUP(tbl_Batsmen!$W280,Raw_data_Batsmen_2021!$A$2:$L$150,AH$1,FALSE),0)</f>
        <v>0</v>
      </c>
      <c r="AI280" s="14">
        <v>2020</v>
      </c>
      <c r="AJ280" s="14">
        <f t="shared" si="8"/>
        <v>278</v>
      </c>
    </row>
    <row r="281" spans="1:36" x14ac:dyDescent="0.25">
      <c r="A281" s="17" t="s">
        <v>156</v>
      </c>
      <c r="B281" s="14">
        <v>3</v>
      </c>
      <c r="C281" s="14">
        <v>27</v>
      </c>
      <c r="D281" s="14">
        <v>27</v>
      </c>
      <c r="E281" s="14">
        <v>1</v>
      </c>
      <c r="F281" s="14">
        <v>27</v>
      </c>
      <c r="G281" s="14">
        <v>100</v>
      </c>
      <c r="H281" s="14">
        <v>12</v>
      </c>
      <c r="I281" s="14">
        <v>3</v>
      </c>
      <c r="J281" s="14">
        <v>0</v>
      </c>
      <c r="K281" s="14">
        <v>0</v>
      </c>
      <c r="L281" s="14">
        <v>0</v>
      </c>
      <c r="M281" s="14">
        <v>2020</v>
      </c>
      <c r="N281" s="14">
        <f>tbl_Batsmen[[#This Row],[Innings]]-tbl_Batsmen[[#This Row],[Outs]]</f>
        <v>2</v>
      </c>
      <c r="O281" s="15">
        <f t="shared" si="9"/>
        <v>278</v>
      </c>
      <c r="W281" s="16" t="s">
        <v>89</v>
      </c>
      <c r="X281" s="14">
        <f>_xlfn.IFNA(VLOOKUP(tbl_Batsmen!$W281,Raw_data_Batsmen_2021!$A$2:$L$150,X$1,FALSE),0)</f>
        <v>2</v>
      </c>
      <c r="Y281" s="14">
        <f>_xlfn.IFNA(VLOOKUP(tbl_Batsmen!$W281,Raw_data_Batsmen_2021!$A$2:$L$150,Y$1,FALSE),0)</f>
        <v>4</v>
      </c>
      <c r="Z281" s="14">
        <f>_xlfn.IFNA(VLOOKUP(tbl_Batsmen!$W281,Raw_data_Batsmen_2021!$A$2:$L$150,Z$1,FALSE),0)</f>
        <v>5</v>
      </c>
      <c r="AA281" s="14">
        <f>_xlfn.IFNA(VLOOKUP(tbl_Batsmen!$W281,Raw_data_Batsmen_2021!$A$2:$L$150,AA$1,FALSE),0)</f>
        <v>2</v>
      </c>
      <c r="AB281" s="14">
        <f>_xlfn.IFNA(VLOOKUP(tbl_Batsmen!$W281,Raw_data_Batsmen_2021!$A$2:$L$150,AB$1,FALSE),0)</f>
        <v>2</v>
      </c>
      <c r="AC281" s="14">
        <f>_xlfn.IFNA(VLOOKUP(tbl_Batsmen!$W281,Raw_data_Batsmen_2021!$A$2:$L$150,AC$1,FALSE),0)</f>
        <v>80</v>
      </c>
      <c r="AD281" s="14">
        <f>_xlfn.IFNA(VLOOKUP(tbl_Batsmen!$W281,Raw_data_Batsmen_2021!$A$2:$L$150,AD$1,FALSE),0)</f>
        <v>3</v>
      </c>
      <c r="AE281" s="14">
        <f>_xlfn.IFNA(VLOOKUP(tbl_Batsmen!$W281,Raw_data_Batsmen_2021!$A$2:$L$150,AE$1,FALSE),0)</f>
        <v>0</v>
      </c>
      <c r="AF281" s="14">
        <f>_xlfn.IFNA(VLOOKUP(tbl_Batsmen!$W281,Raw_data_Batsmen_2021!$A$2:$L$150,AF$1,FALSE),0)</f>
        <v>0</v>
      </c>
      <c r="AG281" s="14">
        <f>_xlfn.IFNA(VLOOKUP(tbl_Batsmen!$W281,Raw_data_Batsmen_2021!$A$2:$L$150,AG$1,FALSE),0)</f>
        <v>0</v>
      </c>
      <c r="AH281" s="14">
        <f>_xlfn.IFNA(VLOOKUP(tbl_Batsmen!$W281,Raw_data_Batsmen_2021!$A$2:$L$150,AH$1,FALSE),0)</f>
        <v>0</v>
      </c>
      <c r="AI281" s="14">
        <v>2020</v>
      </c>
      <c r="AJ281" s="14">
        <f t="shared" si="8"/>
        <v>279</v>
      </c>
    </row>
    <row r="282" spans="1:36" x14ac:dyDescent="0.25">
      <c r="A282" s="17" t="s">
        <v>89</v>
      </c>
      <c r="B282" s="14">
        <v>2</v>
      </c>
      <c r="C282" s="14">
        <v>25</v>
      </c>
      <c r="D282" s="14">
        <v>15</v>
      </c>
      <c r="E282" s="14">
        <v>1</v>
      </c>
      <c r="F282" s="14">
        <v>25</v>
      </c>
      <c r="G282" s="14">
        <v>166.67</v>
      </c>
      <c r="H282" s="14">
        <v>24</v>
      </c>
      <c r="I282" s="14">
        <v>4</v>
      </c>
      <c r="J282" s="14">
        <v>0</v>
      </c>
      <c r="K282" s="14">
        <v>0</v>
      </c>
      <c r="L282" s="14">
        <v>0</v>
      </c>
      <c r="M282" s="14">
        <v>2020</v>
      </c>
      <c r="N282" s="14">
        <f>tbl_Batsmen[[#This Row],[Innings]]-tbl_Batsmen[[#This Row],[Outs]]</f>
        <v>1</v>
      </c>
      <c r="O282" s="15">
        <f t="shared" si="9"/>
        <v>279</v>
      </c>
      <c r="W282" s="13" t="s">
        <v>377</v>
      </c>
      <c r="X282" s="14">
        <f>_xlfn.IFNA(VLOOKUP(tbl_Batsmen!$W282,Raw_data_Batsmen_2021!$A$2:$L$150,X$1,FALSE),0)</f>
        <v>0</v>
      </c>
      <c r="Y282" s="14">
        <f>_xlfn.IFNA(VLOOKUP(tbl_Batsmen!$W282,Raw_data_Batsmen_2021!$A$2:$L$150,Y$1,FALSE),0)</f>
        <v>0</v>
      </c>
      <c r="Z282" s="14">
        <f>_xlfn.IFNA(VLOOKUP(tbl_Batsmen!$W282,Raw_data_Batsmen_2021!$A$2:$L$150,Z$1,FALSE),0)</f>
        <v>0</v>
      </c>
      <c r="AA282" s="14">
        <f>_xlfn.IFNA(VLOOKUP(tbl_Batsmen!$W282,Raw_data_Batsmen_2021!$A$2:$L$150,AA$1,FALSE),0)</f>
        <v>0</v>
      </c>
      <c r="AB282" s="14">
        <f>_xlfn.IFNA(VLOOKUP(tbl_Batsmen!$W282,Raw_data_Batsmen_2021!$A$2:$L$150,AB$1,FALSE),0)</f>
        <v>0</v>
      </c>
      <c r="AC282" s="14">
        <f>_xlfn.IFNA(VLOOKUP(tbl_Batsmen!$W282,Raw_data_Batsmen_2021!$A$2:$L$150,AC$1,FALSE),0)</f>
        <v>0</v>
      </c>
      <c r="AD282" s="14">
        <f>_xlfn.IFNA(VLOOKUP(tbl_Batsmen!$W282,Raw_data_Batsmen_2021!$A$2:$L$150,AD$1,FALSE),0)</f>
        <v>0</v>
      </c>
      <c r="AE282" s="14">
        <f>_xlfn.IFNA(VLOOKUP(tbl_Batsmen!$W282,Raw_data_Batsmen_2021!$A$2:$L$150,AE$1,FALSE),0)</f>
        <v>0</v>
      </c>
      <c r="AF282" s="14">
        <f>_xlfn.IFNA(VLOOKUP(tbl_Batsmen!$W282,Raw_data_Batsmen_2021!$A$2:$L$150,AF$1,FALSE),0)</f>
        <v>0</v>
      </c>
      <c r="AG282" s="14">
        <f>_xlfn.IFNA(VLOOKUP(tbl_Batsmen!$W282,Raw_data_Batsmen_2021!$A$2:$L$150,AG$1,FALSE),0)</f>
        <v>0</v>
      </c>
      <c r="AH282" s="14">
        <f>_xlfn.IFNA(VLOOKUP(tbl_Batsmen!$W282,Raw_data_Batsmen_2021!$A$2:$L$150,AH$1,FALSE),0)</f>
        <v>0</v>
      </c>
      <c r="AI282" s="14">
        <v>2020</v>
      </c>
      <c r="AJ282" s="14">
        <f t="shared" si="8"/>
        <v>280</v>
      </c>
    </row>
    <row r="283" spans="1:36" x14ac:dyDescent="0.25">
      <c r="A283" s="17" t="s">
        <v>377</v>
      </c>
      <c r="B283" s="14">
        <v>1</v>
      </c>
      <c r="C283" s="14">
        <v>1</v>
      </c>
      <c r="D283" s="14">
        <v>3</v>
      </c>
      <c r="E283" s="14">
        <v>1</v>
      </c>
      <c r="F283" s="14">
        <v>1</v>
      </c>
      <c r="G283" s="14">
        <v>33.33</v>
      </c>
      <c r="H283" s="14">
        <v>1</v>
      </c>
      <c r="I283" s="14">
        <v>0</v>
      </c>
      <c r="J283" s="14">
        <v>0</v>
      </c>
      <c r="K283" s="14">
        <v>0</v>
      </c>
      <c r="L283" s="14">
        <v>0</v>
      </c>
      <c r="M283" s="14">
        <v>2020</v>
      </c>
      <c r="N283" s="14">
        <f>tbl_Batsmen[[#This Row],[Innings]]-tbl_Batsmen[[#This Row],[Outs]]</f>
        <v>0</v>
      </c>
      <c r="O283" s="15">
        <f t="shared" si="9"/>
        <v>280</v>
      </c>
      <c r="W283" s="16" t="s">
        <v>34</v>
      </c>
      <c r="X283" s="14">
        <f>_xlfn.IFNA(VLOOKUP(tbl_Batsmen!$W283,Raw_data_Batsmen_2021!$A$2:$L$150,X$1,FALSE),0)</f>
        <v>0</v>
      </c>
      <c r="Y283" s="14">
        <f>_xlfn.IFNA(VLOOKUP(tbl_Batsmen!$W283,Raw_data_Batsmen_2021!$A$2:$L$150,Y$1,FALSE),0)</f>
        <v>0</v>
      </c>
      <c r="Z283" s="14">
        <f>_xlfn.IFNA(VLOOKUP(tbl_Batsmen!$W283,Raw_data_Batsmen_2021!$A$2:$L$150,Z$1,FALSE),0)</f>
        <v>0</v>
      </c>
      <c r="AA283" s="14">
        <f>_xlfn.IFNA(VLOOKUP(tbl_Batsmen!$W283,Raw_data_Batsmen_2021!$A$2:$L$150,AA$1,FALSE),0)</f>
        <v>0</v>
      </c>
      <c r="AB283" s="14">
        <f>_xlfn.IFNA(VLOOKUP(tbl_Batsmen!$W283,Raw_data_Batsmen_2021!$A$2:$L$150,AB$1,FALSE),0)</f>
        <v>0</v>
      </c>
      <c r="AC283" s="14">
        <f>_xlfn.IFNA(VLOOKUP(tbl_Batsmen!$W283,Raw_data_Batsmen_2021!$A$2:$L$150,AC$1,FALSE),0)</f>
        <v>0</v>
      </c>
      <c r="AD283" s="14">
        <f>_xlfn.IFNA(VLOOKUP(tbl_Batsmen!$W283,Raw_data_Batsmen_2021!$A$2:$L$150,AD$1,FALSE),0)</f>
        <v>0</v>
      </c>
      <c r="AE283" s="14">
        <f>_xlfn.IFNA(VLOOKUP(tbl_Batsmen!$W283,Raw_data_Batsmen_2021!$A$2:$L$150,AE$1,FALSE),0)</f>
        <v>0</v>
      </c>
      <c r="AF283" s="14">
        <f>_xlfn.IFNA(VLOOKUP(tbl_Batsmen!$W283,Raw_data_Batsmen_2021!$A$2:$L$150,AF$1,FALSE),0)</f>
        <v>0</v>
      </c>
      <c r="AG283" s="14">
        <f>_xlfn.IFNA(VLOOKUP(tbl_Batsmen!$W283,Raw_data_Batsmen_2021!$A$2:$L$150,AG$1,FALSE),0)</f>
        <v>0</v>
      </c>
      <c r="AH283" s="14">
        <f>_xlfn.IFNA(VLOOKUP(tbl_Batsmen!$W283,Raw_data_Batsmen_2021!$A$2:$L$150,AH$1,FALSE),0)</f>
        <v>0</v>
      </c>
      <c r="AI283" s="14">
        <v>2020</v>
      </c>
      <c r="AJ283" s="14">
        <f t="shared" si="8"/>
        <v>281</v>
      </c>
    </row>
    <row r="284" spans="1:36" x14ac:dyDescent="0.25">
      <c r="A284" s="17" t="s">
        <v>34</v>
      </c>
      <c r="B284" s="14">
        <v>1</v>
      </c>
      <c r="C284" s="14">
        <v>7</v>
      </c>
      <c r="D284" s="14">
        <v>13</v>
      </c>
      <c r="E284" s="14">
        <v>0</v>
      </c>
      <c r="F284" s="14">
        <v>0</v>
      </c>
      <c r="G284" s="14">
        <v>53.85</v>
      </c>
      <c r="H284" s="14">
        <v>7</v>
      </c>
      <c r="I284" s="14">
        <v>0</v>
      </c>
      <c r="J284" s="14">
        <v>0</v>
      </c>
      <c r="K284" s="14">
        <v>0</v>
      </c>
      <c r="L284" s="14">
        <v>0</v>
      </c>
      <c r="M284" s="14">
        <v>2020</v>
      </c>
      <c r="N284" s="14">
        <f>tbl_Batsmen[[#This Row],[Innings]]-tbl_Batsmen[[#This Row],[Outs]]</f>
        <v>1</v>
      </c>
      <c r="O284" s="15">
        <f t="shared" si="9"/>
        <v>281</v>
      </c>
      <c r="W284" s="13" t="s">
        <v>61</v>
      </c>
      <c r="X284" s="14">
        <f>_xlfn.IFNA(VLOOKUP(tbl_Batsmen!$W284,Raw_data_Batsmen_2021!$A$2:$L$150,X$1,FALSE),0)</f>
        <v>5</v>
      </c>
      <c r="Y284" s="14">
        <f>_xlfn.IFNA(VLOOKUP(tbl_Batsmen!$W284,Raw_data_Batsmen_2021!$A$2:$L$150,Y$1,FALSE),0)</f>
        <v>93</v>
      </c>
      <c r="Z284" s="14">
        <f>_xlfn.IFNA(VLOOKUP(tbl_Batsmen!$W284,Raw_data_Batsmen_2021!$A$2:$L$150,Z$1,FALSE),0)</f>
        <v>56</v>
      </c>
      <c r="AA284" s="14">
        <f>_xlfn.IFNA(VLOOKUP(tbl_Batsmen!$W284,Raw_data_Batsmen_2021!$A$2:$L$150,AA$1,FALSE),0)</f>
        <v>3</v>
      </c>
      <c r="AB284" s="14">
        <f>_xlfn.IFNA(VLOOKUP(tbl_Batsmen!$W284,Raw_data_Batsmen_2021!$A$2:$L$150,AB$1,FALSE),0)</f>
        <v>31</v>
      </c>
      <c r="AC284" s="14">
        <f>_xlfn.IFNA(VLOOKUP(tbl_Batsmen!$W284,Raw_data_Batsmen_2021!$A$2:$L$150,AC$1,FALSE),0)</f>
        <v>166.07</v>
      </c>
      <c r="AD284" s="14">
        <f>_xlfn.IFNA(VLOOKUP(tbl_Batsmen!$W284,Raw_data_Batsmen_2021!$A$2:$L$150,AD$1,FALSE),0)</f>
        <v>66</v>
      </c>
      <c r="AE284" s="14">
        <f>_xlfn.IFNA(VLOOKUP(tbl_Batsmen!$W284,Raw_data_Batsmen_2021!$A$2:$L$150,AE$1,FALSE),0)</f>
        <v>5</v>
      </c>
      <c r="AF284" s="14">
        <f>_xlfn.IFNA(VLOOKUP(tbl_Batsmen!$W284,Raw_data_Batsmen_2021!$A$2:$L$150,AF$1,FALSE),0)</f>
        <v>8</v>
      </c>
      <c r="AG284" s="14">
        <f>_xlfn.IFNA(VLOOKUP(tbl_Batsmen!$W284,Raw_data_Batsmen_2021!$A$2:$L$150,AG$1,FALSE),0)</f>
        <v>1</v>
      </c>
      <c r="AH284" s="14">
        <f>_xlfn.IFNA(VLOOKUP(tbl_Batsmen!$W284,Raw_data_Batsmen_2021!$A$2:$L$150,AH$1,FALSE),0)</f>
        <v>0</v>
      </c>
      <c r="AI284" s="14">
        <v>2020</v>
      </c>
      <c r="AJ284" s="14">
        <f t="shared" si="8"/>
        <v>282</v>
      </c>
    </row>
    <row r="285" spans="1:36" x14ac:dyDescent="0.25">
      <c r="A285" s="17" t="s">
        <v>61</v>
      </c>
      <c r="B285" s="14">
        <v>10</v>
      </c>
      <c r="C285" s="14">
        <v>146</v>
      </c>
      <c r="D285" s="14">
        <v>114</v>
      </c>
      <c r="E285" s="14">
        <v>7</v>
      </c>
      <c r="F285" s="14">
        <v>20.86</v>
      </c>
      <c r="G285" s="14">
        <v>128.07</v>
      </c>
      <c r="H285" s="14">
        <v>53</v>
      </c>
      <c r="I285" s="14">
        <v>9</v>
      </c>
      <c r="J285" s="14">
        <v>8</v>
      </c>
      <c r="K285" s="14">
        <v>1</v>
      </c>
      <c r="L285" s="14">
        <v>0</v>
      </c>
      <c r="M285" s="14">
        <v>2020</v>
      </c>
      <c r="N285" s="14">
        <f>tbl_Batsmen[[#This Row],[Innings]]-tbl_Batsmen[[#This Row],[Outs]]</f>
        <v>3</v>
      </c>
      <c r="O285" s="15">
        <f t="shared" si="9"/>
        <v>282</v>
      </c>
      <c r="W285" s="16" t="s">
        <v>180</v>
      </c>
      <c r="X285" s="14">
        <f>_xlfn.IFNA(VLOOKUP(tbl_Batsmen!$W285,Raw_data_Batsmen_2021!$A$2:$L$150,X$1,FALSE),0)</f>
        <v>5</v>
      </c>
      <c r="Y285" s="14">
        <f>_xlfn.IFNA(VLOOKUP(tbl_Batsmen!$W285,Raw_data_Batsmen_2021!$A$2:$L$150,Y$1,FALSE),0)</f>
        <v>72</v>
      </c>
      <c r="Z285" s="14">
        <f>_xlfn.IFNA(VLOOKUP(tbl_Batsmen!$W285,Raw_data_Batsmen_2021!$A$2:$L$150,Z$1,FALSE),0)</f>
        <v>74</v>
      </c>
      <c r="AA285" s="14">
        <f>_xlfn.IFNA(VLOOKUP(tbl_Batsmen!$W285,Raw_data_Batsmen_2021!$A$2:$L$150,AA$1,FALSE),0)</f>
        <v>5</v>
      </c>
      <c r="AB285" s="14">
        <f>_xlfn.IFNA(VLOOKUP(tbl_Batsmen!$W285,Raw_data_Batsmen_2021!$A$2:$L$150,AB$1,FALSE),0)</f>
        <v>14.4</v>
      </c>
      <c r="AC285" s="14">
        <f>_xlfn.IFNA(VLOOKUP(tbl_Batsmen!$W285,Raw_data_Batsmen_2021!$A$2:$L$150,AC$1,FALSE),0)</f>
        <v>97.3</v>
      </c>
      <c r="AD285" s="14">
        <f>_xlfn.IFNA(VLOOKUP(tbl_Batsmen!$W285,Raw_data_Batsmen_2021!$A$2:$L$150,AD$1,FALSE),0)</f>
        <v>29</v>
      </c>
      <c r="AE285" s="14">
        <f>_xlfn.IFNA(VLOOKUP(tbl_Batsmen!$W285,Raw_data_Batsmen_2021!$A$2:$L$150,AE$1,FALSE),0)</f>
        <v>2</v>
      </c>
      <c r="AF285" s="14">
        <f>_xlfn.IFNA(VLOOKUP(tbl_Batsmen!$W285,Raw_data_Batsmen_2021!$A$2:$L$150,AF$1,FALSE),0)</f>
        <v>3</v>
      </c>
      <c r="AG285" s="14">
        <f>_xlfn.IFNA(VLOOKUP(tbl_Batsmen!$W285,Raw_data_Batsmen_2021!$A$2:$L$150,AG$1,FALSE),0)</f>
        <v>0</v>
      </c>
      <c r="AH285" s="14">
        <f>_xlfn.IFNA(VLOOKUP(tbl_Batsmen!$W285,Raw_data_Batsmen_2021!$A$2:$L$150,AH$1,FALSE),0)</f>
        <v>0</v>
      </c>
      <c r="AI285" s="14">
        <v>2020</v>
      </c>
      <c r="AJ285" s="14">
        <f t="shared" si="8"/>
        <v>283</v>
      </c>
    </row>
    <row r="286" spans="1:36" x14ac:dyDescent="0.25">
      <c r="A286" s="17" t="s">
        <v>180</v>
      </c>
      <c r="B286" s="14">
        <v>10</v>
      </c>
      <c r="C286" s="14">
        <v>133</v>
      </c>
      <c r="D286" s="14">
        <v>111</v>
      </c>
      <c r="E286" s="14">
        <v>9</v>
      </c>
      <c r="F286" s="14">
        <v>14.78</v>
      </c>
      <c r="G286" s="14">
        <v>119.82</v>
      </c>
      <c r="H286" s="14">
        <v>51</v>
      </c>
      <c r="I286" s="14">
        <v>9</v>
      </c>
      <c r="J286" s="14">
        <v>4</v>
      </c>
      <c r="K286" s="14">
        <v>1</v>
      </c>
      <c r="L286" s="14">
        <v>0</v>
      </c>
      <c r="M286" s="14">
        <v>2020</v>
      </c>
      <c r="N286" s="14">
        <f>tbl_Batsmen[[#This Row],[Innings]]-tbl_Batsmen[[#This Row],[Outs]]</f>
        <v>1</v>
      </c>
      <c r="O286" s="15">
        <f t="shared" si="9"/>
        <v>283</v>
      </c>
      <c r="W286" s="13" t="s">
        <v>35</v>
      </c>
      <c r="X286" s="14">
        <f>_xlfn.IFNA(VLOOKUP(tbl_Batsmen!$W286,Raw_data_Batsmen_2021!$A$2:$L$150,X$1,FALSE),0)</f>
        <v>15</v>
      </c>
      <c r="Y286" s="14">
        <f>_xlfn.IFNA(VLOOKUP(tbl_Batsmen!$W286,Raw_data_Batsmen_2021!$A$2:$L$150,Y$1,FALSE),0)</f>
        <v>479</v>
      </c>
      <c r="Z286" s="14">
        <f>_xlfn.IFNA(VLOOKUP(tbl_Batsmen!$W286,Raw_data_Batsmen_2021!$A$2:$L$150,Z$1,FALSE),0)</f>
        <v>301</v>
      </c>
      <c r="AA286" s="14">
        <f>_xlfn.IFNA(VLOOKUP(tbl_Batsmen!$W286,Raw_data_Batsmen_2021!$A$2:$L$150,AA$1,FALSE),0)</f>
        <v>15</v>
      </c>
      <c r="AB286" s="14">
        <f>_xlfn.IFNA(VLOOKUP(tbl_Batsmen!$W286,Raw_data_Batsmen_2021!$A$2:$L$150,AB$1,FALSE),0)</f>
        <v>31.93</v>
      </c>
      <c r="AC286" s="14">
        <f>_xlfn.IFNA(VLOOKUP(tbl_Batsmen!$W286,Raw_data_Batsmen_2021!$A$2:$L$150,AC$1,FALSE),0)</f>
        <v>159.13999999999999</v>
      </c>
      <c r="AD286" s="14">
        <f>_xlfn.IFNA(VLOOKUP(tbl_Batsmen!$W286,Raw_data_Batsmen_2021!$A$2:$L$150,AD$1,FALSE),0)</f>
        <v>82</v>
      </c>
      <c r="AE286" s="14">
        <f>_xlfn.IFNA(VLOOKUP(tbl_Batsmen!$W286,Raw_data_Batsmen_2021!$A$2:$L$150,AE$1,FALSE),0)</f>
        <v>56</v>
      </c>
      <c r="AF286" s="14">
        <f>_xlfn.IFNA(VLOOKUP(tbl_Batsmen!$W286,Raw_data_Batsmen_2021!$A$2:$L$150,AF$1,FALSE),0)</f>
        <v>18</v>
      </c>
      <c r="AG286" s="14">
        <f>_xlfn.IFNA(VLOOKUP(tbl_Batsmen!$W286,Raw_data_Batsmen_2021!$A$2:$L$150,AG$1,FALSE),0)</f>
        <v>4</v>
      </c>
      <c r="AH286" s="14">
        <f>_xlfn.IFNA(VLOOKUP(tbl_Batsmen!$W286,Raw_data_Batsmen_2021!$A$2:$L$150,AH$1,FALSE),0)</f>
        <v>0</v>
      </c>
      <c r="AI286" s="14">
        <v>2020</v>
      </c>
      <c r="AJ286" s="14">
        <f t="shared" si="8"/>
        <v>284</v>
      </c>
    </row>
    <row r="287" spans="1:36" x14ac:dyDescent="0.25">
      <c r="A287" s="17" t="s">
        <v>35</v>
      </c>
      <c r="B287" s="14">
        <v>13</v>
      </c>
      <c r="C287" s="14">
        <v>228</v>
      </c>
      <c r="D287" s="14">
        <v>167</v>
      </c>
      <c r="E287" s="14">
        <v>13</v>
      </c>
      <c r="F287" s="14">
        <v>17.54</v>
      </c>
      <c r="G287" s="14">
        <v>136.53</v>
      </c>
      <c r="H287" s="14">
        <v>66</v>
      </c>
      <c r="I287" s="14">
        <v>27</v>
      </c>
      <c r="J287" s="14">
        <v>8</v>
      </c>
      <c r="K287" s="14">
        <v>2</v>
      </c>
      <c r="L287" s="14">
        <v>0</v>
      </c>
      <c r="M287" s="14">
        <v>2020</v>
      </c>
      <c r="N287" s="14">
        <f>tbl_Batsmen[[#This Row],[Innings]]-tbl_Batsmen[[#This Row],[Outs]]</f>
        <v>0</v>
      </c>
      <c r="O287" s="15">
        <f t="shared" si="9"/>
        <v>284</v>
      </c>
      <c r="W287" s="16" t="s">
        <v>115</v>
      </c>
      <c r="X287" s="14">
        <f>_xlfn.IFNA(VLOOKUP(tbl_Batsmen!$W287,Raw_data_Batsmen_2021!$A$2:$L$150,X$1,FALSE),0)</f>
        <v>2</v>
      </c>
      <c r="Y287" s="14">
        <f>_xlfn.IFNA(VLOOKUP(tbl_Batsmen!$W287,Raw_data_Batsmen_2021!$A$2:$L$150,Y$1,FALSE),0)</f>
        <v>19</v>
      </c>
      <c r="Z287" s="14">
        <f>_xlfn.IFNA(VLOOKUP(tbl_Batsmen!$W287,Raw_data_Batsmen_2021!$A$2:$L$150,Z$1,FALSE),0)</f>
        <v>23</v>
      </c>
      <c r="AA287" s="14">
        <f>_xlfn.IFNA(VLOOKUP(tbl_Batsmen!$W287,Raw_data_Batsmen_2021!$A$2:$L$150,AA$1,FALSE),0)</f>
        <v>2</v>
      </c>
      <c r="AB287" s="14">
        <f>_xlfn.IFNA(VLOOKUP(tbl_Batsmen!$W287,Raw_data_Batsmen_2021!$A$2:$L$150,AB$1,FALSE),0)</f>
        <v>9.5</v>
      </c>
      <c r="AC287" s="14">
        <f>_xlfn.IFNA(VLOOKUP(tbl_Batsmen!$W287,Raw_data_Batsmen_2021!$A$2:$L$150,AC$1,FALSE),0)</f>
        <v>82.61</v>
      </c>
      <c r="AD287" s="14">
        <f>_xlfn.IFNA(VLOOKUP(tbl_Batsmen!$W287,Raw_data_Batsmen_2021!$A$2:$L$150,AD$1,FALSE),0)</f>
        <v>12</v>
      </c>
      <c r="AE287" s="14">
        <f>_xlfn.IFNA(VLOOKUP(tbl_Batsmen!$W287,Raw_data_Batsmen_2021!$A$2:$L$150,AE$1,FALSE),0)</f>
        <v>1</v>
      </c>
      <c r="AF287" s="14">
        <f>_xlfn.IFNA(VLOOKUP(tbl_Batsmen!$W287,Raw_data_Batsmen_2021!$A$2:$L$150,AF$1,FALSE),0)</f>
        <v>1</v>
      </c>
      <c r="AG287" s="14">
        <f>_xlfn.IFNA(VLOOKUP(tbl_Batsmen!$W287,Raw_data_Batsmen_2021!$A$2:$L$150,AG$1,FALSE),0)</f>
        <v>0</v>
      </c>
      <c r="AH287" s="14">
        <f>_xlfn.IFNA(VLOOKUP(tbl_Batsmen!$W287,Raw_data_Batsmen_2021!$A$2:$L$150,AH$1,FALSE),0)</f>
        <v>0</v>
      </c>
      <c r="AI287" s="14">
        <v>2020</v>
      </c>
      <c r="AJ287" s="14">
        <f t="shared" si="8"/>
        <v>285</v>
      </c>
    </row>
    <row r="288" spans="1:36" x14ac:dyDescent="0.25">
      <c r="A288" s="17" t="s">
        <v>115</v>
      </c>
      <c r="B288" s="14">
        <v>2</v>
      </c>
      <c r="C288" s="14">
        <v>15</v>
      </c>
      <c r="D288" s="14">
        <v>15</v>
      </c>
      <c r="E288" s="14">
        <v>2</v>
      </c>
      <c r="F288" s="14">
        <v>7.5</v>
      </c>
      <c r="G288" s="14">
        <v>100</v>
      </c>
      <c r="H288" s="14">
        <v>11</v>
      </c>
      <c r="I288" s="14">
        <v>2</v>
      </c>
      <c r="J288" s="14">
        <v>0</v>
      </c>
      <c r="K288" s="14">
        <v>0</v>
      </c>
      <c r="L288" s="14">
        <v>0</v>
      </c>
      <c r="M288" s="14">
        <v>2020</v>
      </c>
      <c r="N288" s="14">
        <f>tbl_Batsmen[[#This Row],[Innings]]-tbl_Batsmen[[#This Row],[Outs]]</f>
        <v>0</v>
      </c>
      <c r="O288" s="15">
        <f t="shared" si="9"/>
        <v>285</v>
      </c>
      <c r="W288" s="13" t="s">
        <v>91</v>
      </c>
      <c r="X288" s="14">
        <f>_xlfn.IFNA(VLOOKUP(tbl_Batsmen!$W288,Raw_data_Batsmen_2021!$A$2:$L$150,X$1,FALSE),0)</f>
        <v>11</v>
      </c>
      <c r="Y288" s="14">
        <f>_xlfn.IFNA(VLOOKUP(tbl_Batsmen!$W288,Raw_data_Batsmen_2021!$A$2:$L$150,Y$1,FALSE),0)</f>
        <v>297</v>
      </c>
      <c r="Z288" s="14">
        <f>_xlfn.IFNA(VLOOKUP(tbl_Batsmen!$W288,Raw_data_Batsmen_2021!$A$2:$L$150,Z$1,FALSE),0)</f>
        <v>256</v>
      </c>
      <c r="AA288" s="14">
        <f>_xlfn.IFNA(VLOOKUP(tbl_Batsmen!$W288,Raw_data_Batsmen_2021!$A$2:$L$150,AA$1,FALSE),0)</f>
        <v>10</v>
      </c>
      <c r="AB288" s="14">
        <f>_xlfn.IFNA(VLOOKUP(tbl_Batsmen!$W288,Raw_data_Batsmen_2021!$A$2:$L$150,AB$1,FALSE),0)</f>
        <v>29.7</v>
      </c>
      <c r="AC288" s="14">
        <f>_xlfn.IFNA(VLOOKUP(tbl_Batsmen!$W288,Raw_data_Batsmen_2021!$A$2:$L$150,AC$1,FALSE),0)</f>
        <v>116.02</v>
      </c>
      <c r="AD288" s="14">
        <f>_xlfn.IFNA(VLOOKUP(tbl_Batsmen!$W288,Raw_data_Batsmen_2021!$A$2:$L$150,AD$1,FALSE),0)</f>
        <v>70</v>
      </c>
      <c r="AE288" s="14">
        <f>_xlfn.IFNA(VLOOKUP(tbl_Batsmen!$W288,Raw_data_Batsmen_2021!$A$2:$L$150,AE$1,FALSE),0)</f>
        <v>29</v>
      </c>
      <c r="AF288" s="14">
        <f>_xlfn.IFNA(VLOOKUP(tbl_Batsmen!$W288,Raw_data_Batsmen_2021!$A$2:$L$150,AF$1,FALSE),0)</f>
        <v>7</v>
      </c>
      <c r="AG288" s="14">
        <f>_xlfn.IFNA(VLOOKUP(tbl_Batsmen!$W288,Raw_data_Batsmen_2021!$A$2:$L$150,AG$1,FALSE),0)</f>
        <v>2</v>
      </c>
      <c r="AH288" s="14">
        <f>_xlfn.IFNA(VLOOKUP(tbl_Batsmen!$W288,Raw_data_Batsmen_2021!$A$2:$L$150,AH$1,FALSE),0)</f>
        <v>0</v>
      </c>
      <c r="AI288" s="14">
        <v>2020</v>
      </c>
      <c r="AJ288" s="14">
        <f t="shared" si="8"/>
        <v>286</v>
      </c>
    </row>
    <row r="289" spans="1:36" x14ac:dyDescent="0.25">
      <c r="A289" s="17" t="s">
        <v>91</v>
      </c>
      <c r="B289" s="14">
        <v>16</v>
      </c>
      <c r="C289" s="14">
        <v>503</v>
      </c>
      <c r="D289" s="14">
        <v>358</v>
      </c>
      <c r="E289" s="14">
        <v>14</v>
      </c>
      <c r="F289" s="14">
        <v>35.93</v>
      </c>
      <c r="G289" s="14">
        <v>140.5</v>
      </c>
      <c r="H289" s="14">
        <v>78</v>
      </c>
      <c r="I289" s="14">
        <v>46</v>
      </c>
      <c r="J289" s="14">
        <v>22</v>
      </c>
      <c r="K289" s="14">
        <v>4</v>
      </c>
      <c r="L289" s="14">
        <v>0</v>
      </c>
      <c r="M289" s="14">
        <v>2020</v>
      </c>
      <c r="N289" s="14">
        <f>tbl_Batsmen[[#This Row],[Innings]]-tbl_Batsmen[[#This Row],[Outs]]</f>
        <v>2</v>
      </c>
      <c r="O289" s="15">
        <f t="shared" si="9"/>
        <v>286</v>
      </c>
      <c r="W289" s="16" t="s">
        <v>36</v>
      </c>
      <c r="X289" s="14">
        <f>_xlfn.IFNA(VLOOKUP(tbl_Batsmen!$W289,Raw_data_Batsmen_2021!$A$2:$L$150,X$1,FALSE),0)</f>
        <v>5</v>
      </c>
      <c r="Y289" s="14">
        <f>_xlfn.IFNA(VLOOKUP(tbl_Batsmen!$W289,Raw_data_Batsmen_2021!$A$2:$L$150,Y$1,FALSE),0)</f>
        <v>44</v>
      </c>
      <c r="Z289" s="14">
        <f>_xlfn.IFNA(VLOOKUP(tbl_Batsmen!$W289,Raw_data_Batsmen_2021!$A$2:$L$150,Z$1,FALSE),0)</f>
        <v>42</v>
      </c>
      <c r="AA289" s="14">
        <f>_xlfn.IFNA(VLOOKUP(tbl_Batsmen!$W289,Raw_data_Batsmen_2021!$A$2:$L$150,AA$1,FALSE),0)</f>
        <v>3</v>
      </c>
      <c r="AB289" s="14">
        <f>_xlfn.IFNA(VLOOKUP(tbl_Batsmen!$W289,Raw_data_Batsmen_2021!$A$2:$L$150,AB$1,FALSE),0)</f>
        <v>14.67</v>
      </c>
      <c r="AC289" s="14">
        <f>_xlfn.IFNA(VLOOKUP(tbl_Batsmen!$W289,Raw_data_Batsmen_2021!$A$2:$L$150,AC$1,FALSE),0)</f>
        <v>104.76</v>
      </c>
      <c r="AD289" s="14">
        <f>_xlfn.IFNA(VLOOKUP(tbl_Batsmen!$W289,Raw_data_Batsmen_2021!$A$2:$L$150,AD$1,FALSE),0)</f>
        <v>20</v>
      </c>
      <c r="AE289" s="14">
        <f>_xlfn.IFNA(VLOOKUP(tbl_Batsmen!$W289,Raw_data_Batsmen_2021!$A$2:$L$150,AE$1,FALSE),0)</f>
        <v>2</v>
      </c>
      <c r="AF289" s="14">
        <f>_xlfn.IFNA(VLOOKUP(tbl_Batsmen!$W289,Raw_data_Batsmen_2021!$A$2:$L$150,AF$1,FALSE),0)</f>
        <v>1</v>
      </c>
      <c r="AG289" s="14">
        <f>_xlfn.IFNA(VLOOKUP(tbl_Batsmen!$W289,Raw_data_Batsmen_2021!$A$2:$L$150,AG$1,FALSE),0)</f>
        <v>0</v>
      </c>
      <c r="AH289" s="14">
        <f>_xlfn.IFNA(VLOOKUP(tbl_Batsmen!$W289,Raw_data_Batsmen_2021!$A$2:$L$150,AH$1,FALSE),0)</f>
        <v>0</v>
      </c>
      <c r="AI289" s="14">
        <v>2020</v>
      </c>
      <c r="AJ289" s="14">
        <f t="shared" si="8"/>
        <v>287</v>
      </c>
    </row>
    <row r="290" spans="1:36" x14ac:dyDescent="0.25">
      <c r="A290" s="17" t="s">
        <v>36</v>
      </c>
      <c r="B290" s="14">
        <v>5</v>
      </c>
      <c r="C290" s="14">
        <v>37</v>
      </c>
      <c r="D290" s="14">
        <v>34</v>
      </c>
      <c r="E290" s="14">
        <v>3</v>
      </c>
      <c r="F290" s="14">
        <v>12.33</v>
      </c>
      <c r="G290" s="14">
        <v>108.82</v>
      </c>
      <c r="H290" s="14">
        <v>14</v>
      </c>
      <c r="I290" s="14">
        <v>3</v>
      </c>
      <c r="J290" s="14">
        <v>1</v>
      </c>
      <c r="K290" s="14">
        <v>0</v>
      </c>
      <c r="L290" s="14">
        <v>0</v>
      </c>
      <c r="M290" s="14">
        <v>2020</v>
      </c>
      <c r="N290" s="14">
        <f>tbl_Batsmen[[#This Row],[Innings]]-tbl_Batsmen[[#This Row],[Outs]]</f>
        <v>2</v>
      </c>
      <c r="O290" s="15">
        <f t="shared" si="9"/>
        <v>287</v>
      </c>
      <c r="W290" s="13" t="s">
        <v>140</v>
      </c>
      <c r="X290" s="14">
        <f>_xlfn.IFNA(VLOOKUP(tbl_Batsmen!$W290,Raw_data_Batsmen_2021!$A$2:$L$150,X$1,FALSE),0)</f>
        <v>10</v>
      </c>
      <c r="Y290" s="14">
        <f>_xlfn.IFNA(VLOOKUP(tbl_Batsmen!$W290,Raw_data_Batsmen_2021!$A$2:$L$150,Y$1,FALSE),0)</f>
        <v>93</v>
      </c>
      <c r="Z290" s="14">
        <f>_xlfn.IFNA(VLOOKUP(tbl_Batsmen!$W290,Raw_data_Batsmen_2021!$A$2:$L$150,Z$1,FALSE),0)</f>
        <v>83</v>
      </c>
      <c r="AA290" s="14">
        <f>_xlfn.IFNA(VLOOKUP(tbl_Batsmen!$W290,Raw_data_Batsmen_2021!$A$2:$L$150,AA$1,FALSE),0)</f>
        <v>8</v>
      </c>
      <c r="AB290" s="14">
        <f>_xlfn.IFNA(VLOOKUP(tbl_Batsmen!$W290,Raw_data_Batsmen_2021!$A$2:$L$150,AB$1,FALSE),0)</f>
        <v>11.62</v>
      </c>
      <c r="AC290" s="14">
        <f>_xlfn.IFNA(VLOOKUP(tbl_Batsmen!$W290,Raw_data_Batsmen_2021!$A$2:$L$150,AC$1,FALSE),0)</f>
        <v>112.05</v>
      </c>
      <c r="AD290" s="14">
        <f>_xlfn.IFNA(VLOOKUP(tbl_Batsmen!$W290,Raw_data_Batsmen_2021!$A$2:$L$150,AD$1,FALSE),0)</f>
        <v>25</v>
      </c>
      <c r="AE290" s="14">
        <f>_xlfn.IFNA(VLOOKUP(tbl_Batsmen!$W290,Raw_data_Batsmen_2021!$A$2:$L$150,AE$1,FALSE),0)</f>
        <v>6</v>
      </c>
      <c r="AF290" s="14">
        <f>_xlfn.IFNA(VLOOKUP(tbl_Batsmen!$W290,Raw_data_Batsmen_2021!$A$2:$L$150,AF$1,FALSE),0)</f>
        <v>4</v>
      </c>
      <c r="AG290" s="14">
        <f>_xlfn.IFNA(VLOOKUP(tbl_Batsmen!$W290,Raw_data_Batsmen_2021!$A$2:$L$150,AG$1,FALSE),0)</f>
        <v>0</v>
      </c>
      <c r="AH290" s="14">
        <f>_xlfn.IFNA(VLOOKUP(tbl_Batsmen!$W290,Raw_data_Batsmen_2021!$A$2:$L$150,AH$1,FALSE),0)</f>
        <v>0</v>
      </c>
      <c r="AI290" s="14">
        <v>2020</v>
      </c>
      <c r="AJ290" s="14">
        <f t="shared" si="8"/>
        <v>288</v>
      </c>
    </row>
    <row r="291" spans="1:36" x14ac:dyDescent="0.25">
      <c r="A291" s="17" t="s">
        <v>140</v>
      </c>
      <c r="B291" s="14">
        <v>8</v>
      </c>
      <c r="C291" s="14">
        <v>86</v>
      </c>
      <c r="D291" s="14">
        <v>77</v>
      </c>
      <c r="E291" s="14">
        <v>7</v>
      </c>
      <c r="F291" s="14">
        <v>12.29</v>
      </c>
      <c r="G291" s="14">
        <v>111.69</v>
      </c>
      <c r="H291" s="14">
        <v>42</v>
      </c>
      <c r="I291" s="14">
        <v>6</v>
      </c>
      <c r="J291" s="14">
        <v>3</v>
      </c>
      <c r="K291" s="14">
        <v>0</v>
      </c>
      <c r="L291" s="14">
        <v>0</v>
      </c>
      <c r="M291" s="14">
        <v>2020</v>
      </c>
      <c r="N291" s="14">
        <f>tbl_Batsmen[[#This Row],[Innings]]-tbl_Batsmen[[#This Row],[Outs]]</f>
        <v>1</v>
      </c>
      <c r="O291" s="15">
        <f t="shared" si="9"/>
        <v>288</v>
      </c>
      <c r="W291" s="16" t="s">
        <v>141</v>
      </c>
      <c r="X291" s="14">
        <f>_xlfn.IFNA(VLOOKUP(tbl_Batsmen!$W291,Raw_data_Batsmen_2021!$A$2:$L$150,X$1,FALSE),0)</f>
        <v>11</v>
      </c>
      <c r="Y291" s="14">
        <f>_xlfn.IFNA(VLOOKUP(tbl_Batsmen!$W291,Raw_data_Batsmen_2021!$A$2:$L$150,Y$1,FALSE),0)</f>
        <v>155</v>
      </c>
      <c r="Z291" s="14">
        <f>_xlfn.IFNA(VLOOKUP(tbl_Batsmen!$W291,Raw_data_Batsmen_2021!$A$2:$L$150,Z$1,FALSE),0)</f>
        <v>147</v>
      </c>
      <c r="AA291" s="14">
        <f>_xlfn.IFNA(VLOOKUP(tbl_Batsmen!$W291,Raw_data_Batsmen_2021!$A$2:$L$150,AA$1,FALSE),0)</f>
        <v>10</v>
      </c>
      <c r="AB291" s="14">
        <f>_xlfn.IFNA(VLOOKUP(tbl_Batsmen!$W291,Raw_data_Batsmen_2021!$A$2:$L$150,AB$1,FALSE),0)</f>
        <v>15.5</v>
      </c>
      <c r="AC291" s="14">
        <f>_xlfn.IFNA(VLOOKUP(tbl_Batsmen!$W291,Raw_data_Batsmen_2021!$A$2:$L$150,AC$1,FALSE),0)</f>
        <v>105.44</v>
      </c>
      <c r="AD291" s="14">
        <f>_xlfn.IFNA(VLOOKUP(tbl_Batsmen!$W291,Raw_data_Batsmen_2021!$A$2:$L$150,AD$1,FALSE),0)</f>
        <v>44</v>
      </c>
      <c r="AE291" s="14">
        <f>_xlfn.IFNA(VLOOKUP(tbl_Batsmen!$W291,Raw_data_Batsmen_2021!$A$2:$L$150,AE$1,FALSE),0)</f>
        <v>11</v>
      </c>
      <c r="AF291" s="14">
        <f>_xlfn.IFNA(VLOOKUP(tbl_Batsmen!$W291,Raw_data_Batsmen_2021!$A$2:$L$150,AF$1,FALSE),0)</f>
        <v>6</v>
      </c>
      <c r="AG291" s="14">
        <f>_xlfn.IFNA(VLOOKUP(tbl_Batsmen!$W291,Raw_data_Batsmen_2021!$A$2:$L$150,AG$1,FALSE),0)</f>
        <v>0</v>
      </c>
      <c r="AH291" s="14">
        <f>_xlfn.IFNA(VLOOKUP(tbl_Batsmen!$W291,Raw_data_Batsmen_2021!$A$2:$L$150,AH$1,FALSE),0)</f>
        <v>0</v>
      </c>
      <c r="AI291" s="14">
        <v>2020</v>
      </c>
      <c r="AJ291" s="14">
        <f t="shared" si="8"/>
        <v>289</v>
      </c>
    </row>
    <row r="292" spans="1:36" x14ac:dyDescent="0.25">
      <c r="A292" s="17" t="s">
        <v>141</v>
      </c>
      <c r="B292" s="14">
        <v>11</v>
      </c>
      <c r="C292" s="14">
        <v>255</v>
      </c>
      <c r="D292" s="14">
        <v>183</v>
      </c>
      <c r="E292" s="14">
        <v>6</v>
      </c>
      <c r="F292" s="14">
        <v>42.5</v>
      </c>
      <c r="G292" s="14">
        <v>139.34</v>
      </c>
      <c r="H292" s="14">
        <v>53</v>
      </c>
      <c r="I292" s="14">
        <v>13</v>
      </c>
      <c r="J292" s="14">
        <v>17</v>
      </c>
      <c r="K292" s="14">
        <v>1</v>
      </c>
      <c r="L292" s="14">
        <v>0</v>
      </c>
      <c r="M292" s="14">
        <v>2020</v>
      </c>
      <c r="N292" s="14">
        <f>tbl_Batsmen[[#This Row],[Innings]]-tbl_Batsmen[[#This Row],[Outs]]</f>
        <v>5</v>
      </c>
      <c r="O292" s="15">
        <f t="shared" si="9"/>
        <v>289</v>
      </c>
      <c r="W292" s="13" t="s">
        <v>17</v>
      </c>
      <c r="X292" s="14">
        <f>_xlfn.IFNA(VLOOKUP(tbl_Batsmen!$W292,Raw_data_Batsmen_2021!$A$2:$L$150,X$1,FALSE),0)</f>
        <v>11</v>
      </c>
      <c r="Y292" s="14">
        <f>_xlfn.IFNA(VLOOKUP(tbl_Batsmen!$W292,Raw_data_Batsmen_2021!$A$2:$L$150,Y$1,FALSE),0)</f>
        <v>227</v>
      </c>
      <c r="Z292" s="14">
        <f>_xlfn.IFNA(VLOOKUP(tbl_Batsmen!$W292,Raw_data_Batsmen_2021!$A$2:$L$150,Z$1,FALSE),0)</f>
        <v>156</v>
      </c>
      <c r="AA292" s="14">
        <f>_xlfn.IFNA(VLOOKUP(tbl_Batsmen!$W292,Raw_data_Batsmen_2021!$A$2:$L$150,AA$1,FALSE),0)</f>
        <v>3</v>
      </c>
      <c r="AB292" s="14">
        <f>_xlfn.IFNA(VLOOKUP(tbl_Batsmen!$W292,Raw_data_Batsmen_2021!$A$2:$L$150,AB$1,FALSE),0)</f>
        <v>75.67</v>
      </c>
      <c r="AC292" s="14">
        <f>_xlfn.IFNA(VLOOKUP(tbl_Batsmen!$W292,Raw_data_Batsmen_2021!$A$2:$L$150,AC$1,FALSE),0)</f>
        <v>145.51</v>
      </c>
      <c r="AD292" s="14">
        <f>_xlfn.IFNA(VLOOKUP(tbl_Batsmen!$W292,Raw_data_Batsmen_2021!$A$2:$L$150,AD$1,FALSE),0)</f>
        <v>62</v>
      </c>
      <c r="AE292" s="14">
        <f>_xlfn.IFNA(VLOOKUP(tbl_Batsmen!$W292,Raw_data_Batsmen_2021!$A$2:$L$150,AE$1,FALSE),0)</f>
        <v>19</v>
      </c>
      <c r="AF292" s="14">
        <f>_xlfn.IFNA(VLOOKUP(tbl_Batsmen!$W292,Raw_data_Batsmen_2021!$A$2:$L$150,AF$1,FALSE),0)</f>
        <v>9</v>
      </c>
      <c r="AG292" s="14">
        <f>_xlfn.IFNA(VLOOKUP(tbl_Batsmen!$W292,Raw_data_Batsmen_2021!$A$2:$L$150,AG$1,FALSE),0)</f>
        <v>1</v>
      </c>
      <c r="AH292" s="14">
        <f>_xlfn.IFNA(VLOOKUP(tbl_Batsmen!$W292,Raw_data_Batsmen_2021!$A$2:$L$150,AH$1,FALSE),0)</f>
        <v>0</v>
      </c>
      <c r="AI292" s="14">
        <v>2020</v>
      </c>
      <c r="AJ292" s="14">
        <f t="shared" si="8"/>
        <v>290</v>
      </c>
    </row>
    <row r="293" spans="1:36" x14ac:dyDescent="0.25">
      <c r="A293" s="17" t="s">
        <v>17</v>
      </c>
      <c r="B293" s="14">
        <v>11</v>
      </c>
      <c r="C293" s="14">
        <v>232</v>
      </c>
      <c r="D293" s="14">
        <v>135</v>
      </c>
      <c r="E293" s="14">
        <v>5</v>
      </c>
      <c r="F293" s="14">
        <v>46.4</v>
      </c>
      <c r="G293" s="14">
        <v>171.85</v>
      </c>
      <c r="H293" s="14">
        <v>50</v>
      </c>
      <c r="I293" s="14">
        <v>22</v>
      </c>
      <c r="J293" s="14">
        <v>11</v>
      </c>
      <c r="K293" s="14">
        <v>1</v>
      </c>
      <c r="L293" s="14">
        <v>0</v>
      </c>
      <c r="M293" s="14">
        <v>2020</v>
      </c>
      <c r="N293" s="14">
        <f>tbl_Batsmen[[#This Row],[Innings]]-tbl_Batsmen[[#This Row],[Outs]]</f>
        <v>6</v>
      </c>
      <c r="O293" s="15">
        <f t="shared" si="9"/>
        <v>290</v>
      </c>
      <c r="W293" s="16" t="s">
        <v>62</v>
      </c>
      <c r="X293" s="14">
        <f>_xlfn.IFNA(VLOOKUP(tbl_Batsmen!$W293,Raw_data_Batsmen_2021!$A$2:$L$150,X$1,FALSE),0)</f>
        <v>16</v>
      </c>
      <c r="Y293" s="14">
        <f>_xlfn.IFNA(VLOOKUP(tbl_Batsmen!$W293,Raw_data_Batsmen_2021!$A$2:$L$150,Y$1,FALSE),0)</f>
        <v>397</v>
      </c>
      <c r="Z293" s="14">
        <f>_xlfn.IFNA(VLOOKUP(tbl_Batsmen!$W293,Raw_data_Batsmen_2021!$A$2:$L$150,Z$1,FALSE),0)</f>
        <v>283</v>
      </c>
      <c r="AA293" s="14">
        <f>_xlfn.IFNA(VLOOKUP(tbl_Batsmen!$W293,Raw_data_Batsmen_2021!$A$2:$L$150,AA$1,FALSE),0)</f>
        <v>14</v>
      </c>
      <c r="AB293" s="14">
        <f>_xlfn.IFNA(VLOOKUP(tbl_Batsmen!$W293,Raw_data_Batsmen_2021!$A$2:$L$150,AB$1,FALSE),0)</f>
        <v>28.36</v>
      </c>
      <c r="AC293" s="14">
        <f>_xlfn.IFNA(VLOOKUP(tbl_Batsmen!$W293,Raw_data_Batsmen_2021!$A$2:$L$150,AC$1,FALSE),0)</f>
        <v>140.28</v>
      </c>
      <c r="AD293" s="14">
        <f>_xlfn.IFNA(VLOOKUP(tbl_Batsmen!$W293,Raw_data_Batsmen_2021!$A$2:$L$150,AD$1,FALSE),0)</f>
        <v>74</v>
      </c>
      <c r="AE293" s="14">
        <f>_xlfn.IFNA(VLOOKUP(tbl_Batsmen!$W293,Raw_data_Batsmen_2021!$A$2:$L$150,AE$1,FALSE),0)</f>
        <v>41</v>
      </c>
      <c r="AF293" s="14">
        <f>_xlfn.IFNA(VLOOKUP(tbl_Batsmen!$W293,Raw_data_Batsmen_2021!$A$2:$L$150,AF$1,FALSE),0)</f>
        <v>11</v>
      </c>
      <c r="AG293" s="14">
        <f>_xlfn.IFNA(VLOOKUP(tbl_Batsmen!$W293,Raw_data_Batsmen_2021!$A$2:$L$150,AG$1,FALSE),0)</f>
        <v>2</v>
      </c>
      <c r="AH293" s="14">
        <f>_xlfn.IFNA(VLOOKUP(tbl_Batsmen!$W293,Raw_data_Batsmen_2021!$A$2:$L$150,AH$1,FALSE),0)</f>
        <v>0</v>
      </c>
      <c r="AI293" s="14">
        <v>2020</v>
      </c>
      <c r="AJ293" s="14">
        <f t="shared" si="8"/>
        <v>291</v>
      </c>
    </row>
    <row r="294" spans="1:36" x14ac:dyDescent="0.25">
      <c r="A294" s="17" t="s">
        <v>62</v>
      </c>
      <c r="B294" s="14">
        <v>11</v>
      </c>
      <c r="C294" s="14">
        <v>230</v>
      </c>
      <c r="D294" s="14">
        <v>181</v>
      </c>
      <c r="E294" s="14">
        <v>10</v>
      </c>
      <c r="F294" s="14">
        <v>23</v>
      </c>
      <c r="G294" s="14">
        <v>127.07</v>
      </c>
      <c r="H294" s="14">
        <v>81</v>
      </c>
      <c r="I294" s="14">
        <v>21</v>
      </c>
      <c r="J294" s="14">
        <v>10</v>
      </c>
      <c r="K294" s="14">
        <v>1</v>
      </c>
      <c r="L294" s="14">
        <v>0</v>
      </c>
      <c r="M294" s="14">
        <v>2020</v>
      </c>
      <c r="N294" s="14">
        <f>tbl_Batsmen[[#This Row],[Innings]]-tbl_Batsmen[[#This Row],[Outs]]</f>
        <v>1</v>
      </c>
      <c r="O294" s="15">
        <f t="shared" si="9"/>
        <v>291</v>
      </c>
      <c r="W294" s="13" t="s">
        <v>181</v>
      </c>
      <c r="X294" s="14">
        <f>_xlfn.IFNA(VLOOKUP(tbl_Batsmen!$W294,Raw_data_Batsmen_2021!$A$2:$L$150,X$1,FALSE),0)</f>
        <v>10</v>
      </c>
      <c r="Y294" s="14">
        <f>_xlfn.IFNA(VLOOKUP(tbl_Batsmen!$W294,Raw_data_Batsmen_2021!$A$2:$L$150,Y$1,FALSE),0)</f>
        <v>83</v>
      </c>
      <c r="Z294" s="14">
        <f>_xlfn.IFNA(VLOOKUP(tbl_Batsmen!$W294,Raw_data_Batsmen_2021!$A$2:$L$150,Z$1,FALSE),0)</f>
        <v>69</v>
      </c>
      <c r="AA294" s="14">
        <f>_xlfn.IFNA(VLOOKUP(tbl_Batsmen!$W294,Raw_data_Batsmen_2021!$A$2:$L$150,AA$1,FALSE),0)</f>
        <v>8</v>
      </c>
      <c r="AB294" s="14">
        <f>_xlfn.IFNA(VLOOKUP(tbl_Batsmen!$W294,Raw_data_Batsmen_2021!$A$2:$L$150,AB$1,FALSE),0)</f>
        <v>10.38</v>
      </c>
      <c r="AC294" s="14">
        <f>_xlfn.IFNA(VLOOKUP(tbl_Batsmen!$W294,Raw_data_Batsmen_2021!$A$2:$L$150,AC$1,FALSE),0)</f>
        <v>120.29</v>
      </c>
      <c r="AD294" s="14">
        <f>_xlfn.IFNA(VLOOKUP(tbl_Batsmen!$W294,Raw_data_Batsmen_2021!$A$2:$L$150,AD$1,FALSE),0)</f>
        <v>22</v>
      </c>
      <c r="AE294" s="14">
        <f>_xlfn.IFNA(VLOOKUP(tbl_Batsmen!$W294,Raw_data_Batsmen_2021!$A$2:$L$150,AE$1,FALSE),0)</f>
        <v>9</v>
      </c>
      <c r="AF294" s="14">
        <f>_xlfn.IFNA(VLOOKUP(tbl_Batsmen!$W294,Raw_data_Batsmen_2021!$A$2:$L$150,AF$1,FALSE),0)</f>
        <v>2</v>
      </c>
      <c r="AG294" s="14">
        <f>_xlfn.IFNA(VLOOKUP(tbl_Batsmen!$W294,Raw_data_Batsmen_2021!$A$2:$L$150,AG$1,FALSE),0)</f>
        <v>0</v>
      </c>
      <c r="AH294" s="14">
        <f>_xlfn.IFNA(VLOOKUP(tbl_Batsmen!$W294,Raw_data_Batsmen_2021!$A$2:$L$150,AH$1,FALSE),0)</f>
        <v>0</v>
      </c>
      <c r="AI294" s="14">
        <v>2020</v>
      </c>
      <c r="AJ294" s="14">
        <f t="shared" si="8"/>
        <v>292</v>
      </c>
    </row>
    <row r="295" spans="1:36" x14ac:dyDescent="0.25">
      <c r="A295" s="17" t="s">
        <v>181</v>
      </c>
      <c r="B295" s="14">
        <v>6</v>
      </c>
      <c r="C295" s="14">
        <v>35</v>
      </c>
      <c r="D295" s="14">
        <v>30</v>
      </c>
      <c r="E295" s="14">
        <v>4</v>
      </c>
      <c r="F295" s="14">
        <v>8.75</v>
      </c>
      <c r="G295" s="14">
        <v>116.67</v>
      </c>
      <c r="H295" s="14">
        <v>14</v>
      </c>
      <c r="I295" s="14">
        <v>3</v>
      </c>
      <c r="J295" s="14">
        <v>2</v>
      </c>
      <c r="K295" s="14">
        <v>0</v>
      </c>
      <c r="L295" s="14">
        <v>0</v>
      </c>
      <c r="M295" s="14">
        <v>2020</v>
      </c>
      <c r="N295" s="14">
        <f>tbl_Batsmen[[#This Row],[Innings]]-tbl_Batsmen[[#This Row],[Outs]]</f>
        <v>2</v>
      </c>
      <c r="O295" s="15">
        <f t="shared" si="9"/>
        <v>292</v>
      </c>
      <c r="W295" s="16" t="s">
        <v>116</v>
      </c>
      <c r="X295" s="14">
        <f>_xlfn.IFNA(VLOOKUP(tbl_Batsmen!$W295,Raw_data_Batsmen_2021!$A$2:$L$150,X$1,FALSE),0)</f>
        <v>1</v>
      </c>
      <c r="Y295" s="14">
        <f>_xlfn.IFNA(VLOOKUP(tbl_Batsmen!$W295,Raw_data_Batsmen_2021!$A$2:$L$150,Y$1,FALSE),0)</f>
        <v>1</v>
      </c>
      <c r="Z295" s="14">
        <f>_xlfn.IFNA(VLOOKUP(tbl_Batsmen!$W295,Raw_data_Batsmen_2021!$A$2:$L$150,Z$1,FALSE),0)</f>
        <v>4</v>
      </c>
      <c r="AA295" s="14">
        <f>_xlfn.IFNA(VLOOKUP(tbl_Batsmen!$W295,Raw_data_Batsmen_2021!$A$2:$L$150,AA$1,FALSE),0)</f>
        <v>1</v>
      </c>
      <c r="AB295" s="14">
        <f>_xlfn.IFNA(VLOOKUP(tbl_Batsmen!$W295,Raw_data_Batsmen_2021!$A$2:$L$150,AB$1,FALSE),0)</f>
        <v>1</v>
      </c>
      <c r="AC295" s="14">
        <f>_xlfn.IFNA(VLOOKUP(tbl_Batsmen!$W295,Raw_data_Batsmen_2021!$A$2:$L$150,AC$1,FALSE),0)</f>
        <v>25</v>
      </c>
      <c r="AD295" s="14">
        <f>_xlfn.IFNA(VLOOKUP(tbl_Batsmen!$W295,Raw_data_Batsmen_2021!$A$2:$L$150,AD$1,FALSE),0)</f>
        <v>1</v>
      </c>
      <c r="AE295" s="14">
        <f>_xlfn.IFNA(VLOOKUP(tbl_Batsmen!$W295,Raw_data_Batsmen_2021!$A$2:$L$150,AE$1,FALSE),0)</f>
        <v>0</v>
      </c>
      <c r="AF295" s="14">
        <f>_xlfn.IFNA(VLOOKUP(tbl_Batsmen!$W295,Raw_data_Batsmen_2021!$A$2:$L$150,AF$1,FALSE),0)</f>
        <v>0</v>
      </c>
      <c r="AG295" s="14">
        <f>_xlfn.IFNA(VLOOKUP(tbl_Batsmen!$W295,Raw_data_Batsmen_2021!$A$2:$L$150,AG$1,FALSE),0)</f>
        <v>0</v>
      </c>
      <c r="AH295" s="14">
        <f>_xlfn.IFNA(VLOOKUP(tbl_Batsmen!$W295,Raw_data_Batsmen_2021!$A$2:$L$150,AH$1,FALSE),0)</f>
        <v>0</v>
      </c>
      <c r="AI295" s="14">
        <v>2020</v>
      </c>
      <c r="AJ295" s="14">
        <f t="shared" si="8"/>
        <v>293</v>
      </c>
    </row>
    <row r="296" spans="1:36" x14ac:dyDescent="0.25">
      <c r="A296" s="17" t="s">
        <v>116</v>
      </c>
      <c r="B296" s="14">
        <v>2</v>
      </c>
      <c r="C296" s="14">
        <v>7</v>
      </c>
      <c r="D296" s="14">
        <v>12</v>
      </c>
      <c r="E296" s="14">
        <v>1</v>
      </c>
      <c r="F296" s="14">
        <v>7</v>
      </c>
      <c r="G296" s="14">
        <v>58.33</v>
      </c>
      <c r="H296" s="14">
        <v>6</v>
      </c>
      <c r="I296" s="14">
        <v>1</v>
      </c>
      <c r="J296" s="14">
        <v>0</v>
      </c>
      <c r="K296" s="14">
        <v>0</v>
      </c>
      <c r="L296" s="14">
        <v>0</v>
      </c>
      <c r="M296" s="14">
        <v>2020</v>
      </c>
      <c r="N296" s="14">
        <f>tbl_Batsmen[[#This Row],[Innings]]-tbl_Batsmen[[#This Row],[Outs]]</f>
        <v>1</v>
      </c>
      <c r="O296" s="15">
        <f t="shared" si="9"/>
        <v>293</v>
      </c>
      <c r="W296" s="13" t="s">
        <v>92</v>
      </c>
      <c r="X296" s="14">
        <f>_xlfn.IFNA(VLOOKUP(tbl_Batsmen!$W296,Raw_data_Batsmen_2021!$A$2:$L$150,X$1,FALSE),0)</f>
        <v>4</v>
      </c>
      <c r="Y296" s="14">
        <f>_xlfn.IFNA(VLOOKUP(tbl_Batsmen!$W296,Raw_data_Batsmen_2021!$A$2:$L$150,Y$1,FALSE),0)</f>
        <v>14</v>
      </c>
      <c r="Z296" s="14">
        <f>_xlfn.IFNA(VLOOKUP(tbl_Batsmen!$W296,Raw_data_Batsmen_2021!$A$2:$L$150,Z$1,FALSE),0)</f>
        <v>15</v>
      </c>
      <c r="AA296" s="14">
        <f>_xlfn.IFNA(VLOOKUP(tbl_Batsmen!$W296,Raw_data_Batsmen_2021!$A$2:$L$150,AA$1,FALSE),0)</f>
        <v>5</v>
      </c>
      <c r="AB296" s="14">
        <f>_xlfn.IFNA(VLOOKUP(tbl_Batsmen!$W296,Raw_data_Batsmen_2021!$A$2:$L$150,AB$1,FALSE),0)</f>
        <v>2.8</v>
      </c>
      <c r="AC296" s="14">
        <f>_xlfn.IFNA(VLOOKUP(tbl_Batsmen!$W296,Raw_data_Batsmen_2021!$A$2:$L$150,AC$1,FALSE),0)</f>
        <v>93.33</v>
      </c>
      <c r="AD296" s="14">
        <f>_xlfn.IFNA(VLOOKUP(tbl_Batsmen!$W296,Raw_data_Batsmen_2021!$A$2:$L$150,AD$1,FALSE),0)</f>
        <v>8</v>
      </c>
      <c r="AE296" s="14">
        <f>_xlfn.IFNA(VLOOKUP(tbl_Batsmen!$W296,Raw_data_Batsmen_2021!$A$2:$L$150,AE$1,FALSE),0)</f>
        <v>1</v>
      </c>
      <c r="AF296" s="14">
        <f>_xlfn.IFNA(VLOOKUP(tbl_Batsmen!$W296,Raw_data_Batsmen_2021!$A$2:$L$150,AF$1,FALSE),0)</f>
        <v>0</v>
      </c>
      <c r="AG296" s="14">
        <f>_xlfn.IFNA(VLOOKUP(tbl_Batsmen!$W296,Raw_data_Batsmen_2021!$A$2:$L$150,AG$1,FALSE),0)</f>
        <v>0</v>
      </c>
      <c r="AH296" s="14">
        <f>_xlfn.IFNA(VLOOKUP(tbl_Batsmen!$W296,Raw_data_Batsmen_2021!$A$2:$L$150,AH$1,FALSE),0)</f>
        <v>0</v>
      </c>
      <c r="AI296" s="14">
        <v>2020</v>
      </c>
      <c r="AJ296" s="14">
        <f t="shared" si="8"/>
        <v>294</v>
      </c>
    </row>
    <row r="297" spans="1:36" x14ac:dyDescent="0.25">
      <c r="A297" s="17" t="s">
        <v>92</v>
      </c>
      <c r="B297" s="14">
        <v>1</v>
      </c>
      <c r="C297" s="14">
        <v>2</v>
      </c>
      <c r="D297" s="14">
        <v>4</v>
      </c>
      <c r="E297" s="14">
        <v>0</v>
      </c>
      <c r="F297" s="14">
        <v>0</v>
      </c>
      <c r="G297" s="14">
        <v>50</v>
      </c>
      <c r="H297" s="14">
        <v>2</v>
      </c>
      <c r="I297" s="14">
        <v>0</v>
      </c>
      <c r="J297" s="14">
        <v>0</v>
      </c>
      <c r="K297" s="14">
        <v>0</v>
      </c>
      <c r="L297" s="14">
        <v>0</v>
      </c>
      <c r="M297" s="14">
        <v>2020</v>
      </c>
      <c r="N297" s="14">
        <f>tbl_Batsmen[[#This Row],[Innings]]-tbl_Batsmen[[#This Row],[Outs]]</f>
        <v>1</v>
      </c>
      <c r="O297" s="15">
        <f t="shared" si="9"/>
        <v>294</v>
      </c>
      <c r="W297" s="16" t="s">
        <v>18</v>
      </c>
      <c r="X297" s="14">
        <f>_xlfn.IFNA(VLOOKUP(tbl_Batsmen!$W297,Raw_data_Batsmen_2021!$A$2:$L$150,X$1,FALSE),0)</f>
        <v>16</v>
      </c>
      <c r="Y297" s="14">
        <f>_xlfn.IFNA(VLOOKUP(tbl_Batsmen!$W297,Raw_data_Batsmen_2021!$A$2:$L$150,Y$1,FALSE),0)</f>
        <v>635</v>
      </c>
      <c r="Z297" s="14">
        <f>_xlfn.IFNA(VLOOKUP(tbl_Batsmen!$W297,Raw_data_Batsmen_2021!$A$2:$L$150,Z$1,FALSE),0)</f>
        <v>466</v>
      </c>
      <c r="AA297" s="14">
        <f>_xlfn.IFNA(VLOOKUP(tbl_Batsmen!$W297,Raw_data_Batsmen_2021!$A$2:$L$150,AA$1,FALSE),0)</f>
        <v>14</v>
      </c>
      <c r="AB297" s="14">
        <f>_xlfn.IFNA(VLOOKUP(tbl_Batsmen!$W297,Raw_data_Batsmen_2021!$A$2:$L$150,AB$1,FALSE),0)</f>
        <v>45.36</v>
      </c>
      <c r="AC297" s="14">
        <f>_xlfn.IFNA(VLOOKUP(tbl_Batsmen!$W297,Raw_data_Batsmen_2021!$A$2:$L$150,AC$1,FALSE),0)</f>
        <v>136.27000000000001</v>
      </c>
      <c r="AD297" s="14">
        <f>_xlfn.IFNA(VLOOKUP(tbl_Batsmen!$W297,Raw_data_Batsmen_2021!$A$2:$L$150,AD$1,FALSE),0)</f>
        <v>101</v>
      </c>
      <c r="AE297" s="14">
        <f>_xlfn.IFNA(VLOOKUP(tbl_Batsmen!$W297,Raw_data_Batsmen_2021!$A$2:$L$150,AE$1,FALSE),0)</f>
        <v>64</v>
      </c>
      <c r="AF297" s="14">
        <f>_xlfn.IFNA(VLOOKUP(tbl_Batsmen!$W297,Raw_data_Batsmen_2021!$A$2:$L$150,AF$1,FALSE),0)</f>
        <v>23</v>
      </c>
      <c r="AG297" s="14">
        <f>_xlfn.IFNA(VLOOKUP(tbl_Batsmen!$W297,Raw_data_Batsmen_2021!$A$2:$L$150,AG$1,FALSE),0)</f>
        <v>4</v>
      </c>
      <c r="AH297" s="14">
        <f>_xlfn.IFNA(VLOOKUP(tbl_Batsmen!$W297,Raw_data_Batsmen_2021!$A$2:$L$150,AH$1,FALSE),0)</f>
        <v>1</v>
      </c>
      <c r="AI297" s="14">
        <v>2020</v>
      </c>
      <c r="AJ297" s="14">
        <f t="shared" si="8"/>
        <v>295</v>
      </c>
    </row>
    <row r="298" spans="1:36" x14ac:dyDescent="0.25">
      <c r="A298" s="17" t="s">
        <v>18</v>
      </c>
      <c r="B298" s="14">
        <v>6</v>
      </c>
      <c r="C298" s="14">
        <v>204</v>
      </c>
      <c r="D298" s="14">
        <v>169</v>
      </c>
      <c r="E298" s="14">
        <v>4</v>
      </c>
      <c r="F298" s="14">
        <v>51</v>
      </c>
      <c r="G298" s="14">
        <v>120.71</v>
      </c>
      <c r="H298" s="14">
        <v>72</v>
      </c>
      <c r="I298" s="14">
        <v>16</v>
      </c>
      <c r="J298" s="14">
        <v>6</v>
      </c>
      <c r="K298" s="14">
        <v>3</v>
      </c>
      <c r="L298" s="14">
        <v>0</v>
      </c>
      <c r="M298" s="14">
        <v>2020</v>
      </c>
      <c r="N298" s="14">
        <f>tbl_Batsmen[[#This Row],[Innings]]-tbl_Batsmen[[#This Row],[Outs]]</f>
        <v>2</v>
      </c>
      <c r="O298" s="15">
        <f t="shared" si="9"/>
        <v>295</v>
      </c>
      <c r="W298" s="13" t="s">
        <v>93</v>
      </c>
      <c r="X298" s="14">
        <f>_xlfn.IFNA(VLOOKUP(tbl_Batsmen!$W298,Raw_data_Batsmen_2021!$A$2:$L$150,X$1,FALSE),0)</f>
        <v>13</v>
      </c>
      <c r="Y298" s="14">
        <f>_xlfn.IFNA(VLOOKUP(tbl_Batsmen!$W298,Raw_data_Batsmen_2021!$A$2:$L$150,Y$1,FALSE),0)</f>
        <v>381</v>
      </c>
      <c r="Z298" s="14">
        <f>_xlfn.IFNA(VLOOKUP(tbl_Batsmen!$W298,Raw_data_Batsmen_2021!$A$2:$L$150,Z$1,FALSE),0)</f>
        <v>299</v>
      </c>
      <c r="AA298" s="14">
        <f>_xlfn.IFNA(VLOOKUP(tbl_Batsmen!$W298,Raw_data_Batsmen_2021!$A$2:$L$150,AA$1,FALSE),0)</f>
        <v>13</v>
      </c>
      <c r="AB298" s="14">
        <f>_xlfn.IFNA(VLOOKUP(tbl_Batsmen!$W298,Raw_data_Batsmen_2021!$A$2:$L$150,AB$1,FALSE),0)</f>
        <v>29.31</v>
      </c>
      <c r="AC298" s="14">
        <f>_xlfn.IFNA(VLOOKUP(tbl_Batsmen!$W298,Raw_data_Batsmen_2021!$A$2:$L$150,AC$1,FALSE),0)</f>
        <v>127.42</v>
      </c>
      <c r="AD298" s="14">
        <f>_xlfn.IFNA(VLOOKUP(tbl_Batsmen!$W298,Raw_data_Batsmen_2021!$A$2:$L$150,AD$1,FALSE),0)</f>
        <v>63</v>
      </c>
      <c r="AE298" s="14">
        <f>_xlfn.IFNA(VLOOKUP(tbl_Batsmen!$W298,Raw_data_Batsmen_2021!$A$2:$L$150,AE$1,FALSE),0)</f>
        <v>33</v>
      </c>
      <c r="AF298" s="14">
        <f>_xlfn.IFNA(VLOOKUP(tbl_Batsmen!$W298,Raw_data_Batsmen_2021!$A$2:$L$150,AF$1,FALSE),0)</f>
        <v>14</v>
      </c>
      <c r="AG298" s="14">
        <f>_xlfn.IFNA(VLOOKUP(tbl_Batsmen!$W298,Raw_data_Batsmen_2021!$A$2:$L$150,AG$1,FALSE),0)</f>
        <v>1</v>
      </c>
      <c r="AH298" s="14">
        <f>_xlfn.IFNA(VLOOKUP(tbl_Batsmen!$W298,Raw_data_Batsmen_2021!$A$2:$L$150,AH$1,FALSE),0)</f>
        <v>0</v>
      </c>
      <c r="AI298" s="14">
        <v>2020</v>
      </c>
      <c r="AJ298" s="14">
        <f t="shared" si="8"/>
        <v>296</v>
      </c>
    </row>
    <row r="299" spans="1:36" x14ac:dyDescent="0.25">
      <c r="A299" s="17" t="s">
        <v>93</v>
      </c>
      <c r="B299" s="14">
        <v>12</v>
      </c>
      <c r="C299" s="14">
        <v>332</v>
      </c>
      <c r="D299" s="14">
        <v>260</v>
      </c>
      <c r="E299" s="14">
        <v>12</v>
      </c>
      <c r="F299" s="14">
        <v>27.67</v>
      </c>
      <c r="G299" s="14">
        <v>127.69</v>
      </c>
      <c r="H299" s="14">
        <v>80</v>
      </c>
      <c r="I299" s="14">
        <v>27</v>
      </c>
      <c r="J299" s="14">
        <v>19</v>
      </c>
      <c r="K299" s="14">
        <v>3</v>
      </c>
      <c r="L299" s="14">
        <v>0</v>
      </c>
      <c r="M299" s="14">
        <v>2020</v>
      </c>
      <c r="N299" s="14">
        <f>tbl_Batsmen[[#This Row],[Innings]]-tbl_Batsmen[[#This Row],[Outs]]</f>
        <v>0</v>
      </c>
      <c r="O299" s="15">
        <f t="shared" si="9"/>
        <v>296</v>
      </c>
      <c r="W299" s="16" t="s">
        <v>63</v>
      </c>
      <c r="X299" s="14">
        <f>_xlfn.IFNA(VLOOKUP(tbl_Batsmen!$W299,Raw_data_Batsmen_2021!$A$2:$L$150,X$1,FALSE),0)</f>
        <v>0</v>
      </c>
      <c r="Y299" s="14">
        <f>_xlfn.IFNA(VLOOKUP(tbl_Batsmen!$W299,Raw_data_Batsmen_2021!$A$2:$L$150,Y$1,FALSE),0)</f>
        <v>0</v>
      </c>
      <c r="Z299" s="14">
        <f>_xlfn.IFNA(VLOOKUP(tbl_Batsmen!$W299,Raw_data_Batsmen_2021!$A$2:$L$150,Z$1,FALSE),0)</f>
        <v>0</v>
      </c>
      <c r="AA299" s="14">
        <f>_xlfn.IFNA(VLOOKUP(tbl_Batsmen!$W299,Raw_data_Batsmen_2021!$A$2:$L$150,AA$1,FALSE),0)</f>
        <v>0</v>
      </c>
      <c r="AB299" s="14">
        <f>_xlfn.IFNA(VLOOKUP(tbl_Batsmen!$W299,Raw_data_Batsmen_2021!$A$2:$L$150,AB$1,FALSE),0)</f>
        <v>0</v>
      </c>
      <c r="AC299" s="14">
        <f>_xlfn.IFNA(VLOOKUP(tbl_Batsmen!$W299,Raw_data_Batsmen_2021!$A$2:$L$150,AC$1,FALSE),0)</f>
        <v>0</v>
      </c>
      <c r="AD299" s="14">
        <f>_xlfn.IFNA(VLOOKUP(tbl_Batsmen!$W299,Raw_data_Batsmen_2021!$A$2:$L$150,AD$1,FALSE),0)</f>
        <v>0</v>
      </c>
      <c r="AE299" s="14">
        <f>_xlfn.IFNA(VLOOKUP(tbl_Batsmen!$W299,Raw_data_Batsmen_2021!$A$2:$L$150,AE$1,FALSE),0)</f>
        <v>0</v>
      </c>
      <c r="AF299" s="14">
        <f>_xlfn.IFNA(VLOOKUP(tbl_Batsmen!$W299,Raw_data_Batsmen_2021!$A$2:$L$150,AF$1,FALSE),0)</f>
        <v>0</v>
      </c>
      <c r="AG299" s="14">
        <f>_xlfn.IFNA(VLOOKUP(tbl_Batsmen!$W299,Raw_data_Batsmen_2021!$A$2:$L$150,AG$1,FALSE),0)</f>
        <v>0</v>
      </c>
      <c r="AH299" s="14">
        <f>_xlfn.IFNA(VLOOKUP(tbl_Batsmen!$W299,Raw_data_Batsmen_2021!$A$2:$L$150,AH$1,FALSE),0)</f>
        <v>0</v>
      </c>
      <c r="AI299" s="14">
        <v>2020</v>
      </c>
      <c r="AJ299" s="14">
        <f t="shared" si="8"/>
        <v>297</v>
      </c>
    </row>
    <row r="300" spans="1:36" x14ac:dyDescent="0.25">
      <c r="A300" s="17" t="s">
        <v>63</v>
      </c>
      <c r="B300" s="14">
        <v>1</v>
      </c>
      <c r="C300" s="14">
        <v>11</v>
      </c>
      <c r="D300" s="14">
        <v>11</v>
      </c>
      <c r="E300" s="14">
        <v>1</v>
      </c>
      <c r="F300" s="14">
        <v>11</v>
      </c>
      <c r="G300" s="14">
        <v>100</v>
      </c>
      <c r="H300" s="14">
        <v>11</v>
      </c>
      <c r="I300" s="14">
        <v>1</v>
      </c>
      <c r="J300" s="14">
        <v>0</v>
      </c>
      <c r="K300" s="14">
        <v>0</v>
      </c>
      <c r="L300" s="14">
        <v>0</v>
      </c>
      <c r="M300" s="14">
        <v>2020</v>
      </c>
      <c r="N300" s="14">
        <f>tbl_Batsmen[[#This Row],[Innings]]-tbl_Batsmen[[#This Row],[Outs]]</f>
        <v>0</v>
      </c>
      <c r="O300" s="15">
        <f t="shared" si="9"/>
        <v>297</v>
      </c>
      <c r="W300" s="13" t="s">
        <v>37</v>
      </c>
      <c r="X300" s="14">
        <f>_xlfn.IFNA(VLOOKUP(tbl_Batsmen!$W300,Raw_data_Batsmen_2021!$A$2:$L$150,X$1,FALSE),0)</f>
        <v>16</v>
      </c>
      <c r="Y300" s="14">
        <f>_xlfn.IFNA(VLOOKUP(tbl_Batsmen!$W300,Raw_data_Batsmen_2021!$A$2:$L$150,Y$1,FALSE),0)</f>
        <v>419</v>
      </c>
      <c r="Z300" s="14">
        <f>_xlfn.IFNA(VLOOKUP(tbl_Batsmen!$W300,Raw_data_Batsmen_2021!$A$2:$L$150,Z$1,FALSE),0)</f>
        <v>326</v>
      </c>
      <c r="AA300" s="14">
        <f>_xlfn.IFNA(VLOOKUP(tbl_Batsmen!$W300,Raw_data_Batsmen_2021!$A$2:$L$150,AA$1,FALSE),0)</f>
        <v>12</v>
      </c>
      <c r="AB300" s="14">
        <f>_xlfn.IFNA(VLOOKUP(tbl_Batsmen!$W300,Raw_data_Batsmen_2021!$A$2:$L$150,AB$1,FALSE),0)</f>
        <v>34.92</v>
      </c>
      <c r="AC300" s="14">
        <f>_xlfn.IFNA(VLOOKUP(tbl_Batsmen!$W300,Raw_data_Batsmen_2021!$A$2:$L$150,AC$1,FALSE),0)</f>
        <v>128.53</v>
      </c>
      <c r="AD300" s="14">
        <f>_xlfn.IFNA(VLOOKUP(tbl_Batsmen!$W300,Raw_data_Batsmen_2021!$A$2:$L$150,AD$1,FALSE),0)</f>
        <v>58</v>
      </c>
      <c r="AE300" s="14">
        <f>_xlfn.IFNA(VLOOKUP(tbl_Batsmen!$W300,Raw_data_Batsmen_2021!$A$2:$L$150,AE$1,FALSE),0)</f>
        <v>42</v>
      </c>
      <c r="AF300" s="14">
        <f>_xlfn.IFNA(VLOOKUP(tbl_Batsmen!$W300,Raw_data_Batsmen_2021!$A$2:$L$150,AF$1,FALSE),0)</f>
        <v>10</v>
      </c>
      <c r="AG300" s="14">
        <f>_xlfn.IFNA(VLOOKUP(tbl_Batsmen!$W300,Raw_data_Batsmen_2021!$A$2:$L$150,AG$1,FALSE),0)</f>
        <v>3</v>
      </c>
      <c r="AH300" s="14">
        <f>_xlfn.IFNA(VLOOKUP(tbl_Batsmen!$W300,Raw_data_Batsmen_2021!$A$2:$L$150,AH$1,FALSE),0)</f>
        <v>0</v>
      </c>
      <c r="AI300" s="14">
        <v>2020</v>
      </c>
      <c r="AJ300" s="14">
        <f t="shared" si="8"/>
        <v>298</v>
      </c>
    </row>
    <row r="301" spans="1:36" x14ac:dyDescent="0.25">
      <c r="A301" s="17" t="s">
        <v>37</v>
      </c>
      <c r="B301" s="14">
        <v>14</v>
      </c>
      <c r="C301" s="14">
        <v>342</v>
      </c>
      <c r="D301" s="14">
        <v>301</v>
      </c>
      <c r="E301" s="14">
        <v>11</v>
      </c>
      <c r="F301" s="14">
        <v>31.09</v>
      </c>
      <c r="G301" s="14">
        <v>113.62</v>
      </c>
      <c r="H301" s="14">
        <v>56</v>
      </c>
      <c r="I301" s="14">
        <v>32</v>
      </c>
      <c r="J301" s="14">
        <v>9</v>
      </c>
      <c r="K301" s="14">
        <v>1</v>
      </c>
      <c r="L301" s="14">
        <v>0</v>
      </c>
      <c r="M301" s="14">
        <v>2020</v>
      </c>
      <c r="N301" s="14">
        <f>tbl_Batsmen[[#This Row],[Innings]]-tbl_Batsmen[[#This Row],[Outs]]</f>
        <v>3</v>
      </c>
      <c r="O301" s="15">
        <f t="shared" si="9"/>
        <v>298</v>
      </c>
      <c r="W301" s="16" t="s">
        <v>19</v>
      </c>
      <c r="X301" s="14">
        <f>_xlfn.IFNA(VLOOKUP(tbl_Batsmen!$W301,Raw_data_Batsmen_2021!$A$2:$L$150,X$1,FALSE),0)</f>
        <v>4</v>
      </c>
      <c r="Y301" s="14">
        <f>_xlfn.IFNA(VLOOKUP(tbl_Batsmen!$W301,Raw_data_Batsmen_2021!$A$2:$L$150,Y$1,FALSE),0)</f>
        <v>115</v>
      </c>
      <c r="Z301" s="14">
        <f>_xlfn.IFNA(VLOOKUP(tbl_Batsmen!$W301,Raw_data_Batsmen_2021!$A$2:$L$150,Z$1,FALSE),0)</f>
        <v>84</v>
      </c>
      <c r="AA301" s="14">
        <f>_xlfn.IFNA(VLOOKUP(tbl_Batsmen!$W301,Raw_data_Batsmen_2021!$A$2:$L$150,AA$1,FALSE),0)</f>
        <v>4</v>
      </c>
      <c r="AB301" s="14">
        <f>_xlfn.IFNA(VLOOKUP(tbl_Batsmen!$W301,Raw_data_Batsmen_2021!$A$2:$L$150,AB$1,FALSE),0)</f>
        <v>28.75</v>
      </c>
      <c r="AC301" s="14">
        <f>_xlfn.IFNA(VLOOKUP(tbl_Batsmen!$W301,Raw_data_Batsmen_2021!$A$2:$L$150,AC$1,FALSE),0)</f>
        <v>136.9</v>
      </c>
      <c r="AD301" s="14">
        <f>_xlfn.IFNA(VLOOKUP(tbl_Batsmen!$W301,Raw_data_Batsmen_2021!$A$2:$L$150,AD$1,FALSE),0)</f>
        <v>63</v>
      </c>
      <c r="AE301" s="14">
        <f>_xlfn.IFNA(VLOOKUP(tbl_Batsmen!$W301,Raw_data_Batsmen_2021!$A$2:$L$150,AE$1,FALSE),0)</f>
        <v>8</v>
      </c>
      <c r="AF301" s="14">
        <f>_xlfn.IFNA(VLOOKUP(tbl_Batsmen!$W301,Raw_data_Batsmen_2021!$A$2:$L$150,AF$1,FALSE),0)</f>
        <v>5</v>
      </c>
      <c r="AG301" s="14">
        <f>_xlfn.IFNA(VLOOKUP(tbl_Batsmen!$W301,Raw_data_Batsmen_2021!$A$2:$L$150,AG$1,FALSE),0)</f>
        <v>1</v>
      </c>
      <c r="AH301" s="14">
        <f>_xlfn.IFNA(VLOOKUP(tbl_Batsmen!$W301,Raw_data_Batsmen_2021!$A$2:$L$150,AH$1,FALSE),0)</f>
        <v>0</v>
      </c>
      <c r="AI301" s="14">
        <v>2020</v>
      </c>
      <c r="AJ301" s="14">
        <f t="shared" si="8"/>
        <v>299</v>
      </c>
    </row>
    <row r="302" spans="1:36" x14ac:dyDescent="0.25">
      <c r="A302" s="17" t="s">
        <v>19</v>
      </c>
      <c r="B302" s="14">
        <v>12</v>
      </c>
      <c r="C302" s="14">
        <v>196</v>
      </c>
      <c r="D302" s="14">
        <v>164</v>
      </c>
      <c r="E302" s="14">
        <v>12</v>
      </c>
      <c r="F302" s="14">
        <v>16.329999999999998</v>
      </c>
      <c r="G302" s="14">
        <v>119.51</v>
      </c>
      <c r="H302" s="14">
        <v>41</v>
      </c>
      <c r="I302" s="14">
        <v>19</v>
      </c>
      <c r="J302" s="14">
        <v>7</v>
      </c>
      <c r="K302" s="14">
        <v>0</v>
      </c>
      <c r="L302" s="14">
        <v>0</v>
      </c>
      <c r="M302" s="14">
        <v>2020</v>
      </c>
      <c r="N302" s="14">
        <f>tbl_Batsmen[[#This Row],[Innings]]-tbl_Batsmen[[#This Row],[Outs]]</f>
        <v>0</v>
      </c>
      <c r="O302" s="15">
        <f t="shared" si="9"/>
        <v>299</v>
      </c>
      <c r="W302" s="13" t="s">
        <v>39</v>
      </c>
      <c r="X302" s="14">
        <f>_xlfn.IFNA(VLOOKUP(tbl_Batsmen!$W302,Raw_data_Batsmen_2021!$A$2:$L$150,X$1,FALSE),0)</f>
        <v>16</v>
      </c>
      <c r="Y302" s="14">
        <f>_xlfn.IFNA(VLOOKUP(tbl_Batsmen!$W302,Raw_data_Batsmen_2021!$A$2:$L$150,Y$1,FALSE),0)</f>
        <v>587</v>
      </c>
      <c r="Z302" s="14">
        <f>_xlfn.IFNA(VLOOKUP(tbl_Batsmen!$W302,Raw_data_Batsmen_2021!$A$2:$L$150,Z$1,FALSE),0)</f>
        <v>471</v>
      </c>
      <c r="AA302" s="14">
        <f>_xlfn.IFNA(VLOOKUP(tbl_Batsmen!$W302,Raw_data_Batsmen_2021!$A$2:$L$150,AA$1,FALSE),0)</f>
        <v>15</v>
      </c>
      <c r="AB302" s="14">
        <f>_xlfn.IFNA(VLOOKUP(tbl_Batsmen!$W302,Raw_data_Batsmen_2021!$A$2:$L$150,AB$1,FALSE),0)</f>
        <v>39.130000000000003</v>
      </c>
      <c r="AC302" s="14">
        <f>_xlfn.IFNA(VLOOKUP(tbl_Batsmen!$W302,Raw_data_Batsmen_2021!$A$2:$L$150,AC$1,FALSE),0)</f>
        <v>124.63</v>
      </c>
      <c r="AD302" s="14">
        <f>_xlfn.IFNA(VLOOKUP(tbl_Batsmen!$W302,Raw_data_Batsmen_2021!$A$2:$L$150,AD$1,FALSE),0)</f>
        <v>92</v>
      </c>
      <c r="AE302" s="14">
        <f>_xlfn.IFNA(VLOOKUP(tbl_Batsmen!$W302,Raw_data_Batsmen_2021!$A$2:$L$150,AE$1,FALSE),0)</f>
        <v>63</v>
      </c>
      <c r="AF302" s="14">
        <f>_xlfn.IFNA(VLOOKUP(tbl_Batsmen!$W302,Raw_data_Batsmen_2021!$A$2:$L$150,AF$1,FALSE),0)</f>
        <v>16</v>
      </c>
      <c r="AG302" s="14">
        <f>_xlfn.IFNA(VLOOKUP(tbl_Batsmen!$W302,Raw_data_Batsmen_2021!$A$2:$L$150,AG$1,FALSE),0)</f>
        <v>3</v>
      </c>
      <c r="AH302" s="14">
        <f>_xlfn.IFNA(VLOOKUP(tbl_Batsmen!$W302,Raw_data_Batsmen_2021!$A$2:$L$150,AH$1,FALSE),0)</f>
        <v>0</v>
      </c>
      <c r="AI302" s="14">
        <v>2020</v>
      </c>
      <c r="AJ302" s="14">
        <f t="shared" si="8"/>
        <v>300</v>
      </c>
    </row>
    <row r="303" spans="1:36" x14ac:dyDescent="0.25">
      <c r="A303" s="17" t="s">
        <v>39</v>
      </c>
      <c r="B303" s="14">
        <v>17</v>
      </c>
      <c r="C303" s="14">
        <v>618</v>
      </c>
      <c r="D303" s="14">
        <v>427</v>
      </c>
      <c r="E303" s="14">
        <v>14</v>
      </c>
      <c r="F303" s="14">
        <v>44.14</v>
      </c>
      <c r="G303" s="14">
        <v>144.72999999999999</v>
      </c>
      <c r="H303" s="14">
        <v>106</v>
      </c>
      <c r="I303" s="14">
        <v>67</v>
      </c>
      <c r="J303" s="14">
        <v>13</v>
      </c>
      <c r="K303" s="14">
        <v>4</v>
      </c>
      <c r="L303" s="14">
        <v>2</v>
      </c>
      <c r="M303" s="14">
        <v>2020</v>
      </c>
      <c r="N303" s="14">
        <f>tbl_Batsmen[[#This Row],[Innings]]-tbl_Batsmen[[#This Row],[Outs]]</f>
        <v>3</v>
      </c>
      <c r="O303" s="15">
        <f t="shared" si="9"/>
        <v>300</v>
      </c>
      <c r="W303" s="16" t="s">
        <v>142</v>
      </c>
      <c r="X303" s="14">
        <f>_xlfn.IFNA(VLOOKUP(tbl_Batsmen!$W303,Raw_data_Batsmen_2021!$A$2:$L$150,X$1,FALSE),0)</f>
        <v>9</v>
      </c>
      <c r="Y303" s="14">
        <f>_xlfn.IFNA(VLOOKUP(tbl_Batsmen!$W303,Raw_data_Batsmen_2021!$A$2:$L$150,Y$1,FALSE),0)</f>
        <v>230</v>
      </c>
      <c r="Z303" s="14">
        <f>_xlfn.IFNA(VLOOKUP(tbl_Batsmen!$W303,Raw_data_Batsmen_2021!$A$2:$L$150,Z$1,FALSE),0)</f>
        <v>193</v>
      </c>
      <c r="AA303" s="14">
        <f>_xlfn.IFNA(VLOOKUP(tbl_Batsmen!$W303,Raw_data_Batsmen_2021!$A$2:$L$150,AA$1,FALSE),0)</f>
        <v>8</v>
      </c>
      <c r="AB303" s="14">
        <f>_xlfn.IFNA(VLOOKUP(tbl_Batsmen!$W303,Raw_data_Batsmen_2021!$A$2:$L$150,AB$1,FALSE),0)</f>
        <v>28.75</v>
      </c>
      <c r="AC303" s="14">
        <f>_xlfn.IFNA(VLOOKUP(tbl_Batsmen!$W303,Raw_data_Batsmen_2021!$A$2:$L$150,AC$1,FALSE),0)</f>
        <v>119.17</v>
      </c>
      <c r="AD303" s="14">
        <f>_xlfn.IFNA(VLOOKUP(tbl_Batsmen!$W303,Raw_data_Batsmen_2021!$A$2:$L$150,AD$1,FALSE),0)</f>
        <v>64</v>
      </c>
      <c r="AE303" s="14">
        <f>_xlfn.IFNA(VLOOKUP(tbl_Batsmen!$W303,Raw_data_Batsmen_2021!$A$2:$L$150,AE$1,FALSE),0)</f>
        <v>18</v>
      </c>
      <c r="AF303" s="14">
        <f>_xlfn.IFNA(VLOOKUP(tbl_Batsmen!$W303,Raw_data_Batsmen_2021!$A$2:$L$150,AF$1,FALSE),0)</f>
        <v>10</v>
      </c>
      <c r="AG303" s="14">
        <f>_xlfn.IFNA(VLOOKUP(tbl_Batsmen!$W303,Raw_data_Batsmen_2021!$A$2:$L$150,AG$1,FALSE),0)</f>
        <v>1</v>
      </c>
      <c r="AH303" s="14">
        <f>_xlfn.IFNA(VLOOKUP(tbl_Batsmen!$W303,Raw_data_Batsmen_2021!$A$2:$L$150,AH$1,FALSE),0)</f>
        <v>0</v>
      </c>
      <c r="AI303" s="14">
        <v>2020</v>
      </c>
      <c r="AJ303" s="14">
        <f t="shared" si="8"/>
        <v>301</v>
      </c>
    </row>
    <row r="304" spans="1:36" x14ac:dyDescent="0.25">
      <c r="A304" s="17" t="s">
        <v>142</v>
      </c>
      <c r="B304" s="14">
        <v>9</v>
      </c>
      <c r="C304" s="14">
        <v>129</v>
      </c>
      <c r="D304" s="14">
        <v>105</v>
      </c>
      <c r="E304" s="14">
        <v>7</v>
      </c>
      <c r="F304" s="14">
        <v>18.43</v>
      </c>
      <c r="G304" s="14">
        <v>122.86</v>
      </c>
      <c r="H304" s="14">
        <v>27</v>
      </c>
      <c r="I304" s="14">
        <v>5</v>
      </c>
      <c r="J304" s="14">
        <v>9</v>
      </c>
      <c r="K304" s="14">
        <v>0</v>
      </c>
      <c r="L304" s="14">
        <v>0</v>
      </c>
      <c r="M304" s="14">
        <v>2020</v>
      </c>
      <c r="N304" s="14">
        <f>tbl_Batsmen[[#This Row],[Innings]]-tbl_Batsmen[[#This Row],[Outs]]</f>
        <v>2</v>
      </c>
      <c r="O304" s="15">
        <f t="shared" si="9"/>
        <v>301</v>
      </c>
      <c r="W304" s="13" t="s">
        <v>143</v>
      </c>
      <c r="X304" s="14">
        <f>_xlfn.IFNA(VLOOKUP(tbl_Batsmen!$W304,Raw_data_Batsmen_2021!$A$2:$L$150,X$1,FALSE),0)</f>
        <v>2</v>
      </c>
      <c r="Y304" s="14">
        <f>_xlfn.IFNA(VLOOKUP(tbl_Batsmen!$W304,Raw_data_Batsmen_2021!$A$2:$L$150,Y$1,FALSE),0)</f>
        <v>7</v>
      </c>
      <c r="Z304" s="14">
        <f>_xlfn.IFNA(VLOOKUP(tbl_Batsmen!$W304,Raw_data_Batsmen_2021!$A$2:$L$150,Z$1,FALSE),0)</f>
        <v>5</v>
      </c>
      <c r="AA304" s="14">
        <f>_xlfn.IFNA(VLOOKUP(tbl_Batsmen!$W304,Raw_data_Batsmen_2021!$A$2:$L$150,AA$1,FALSE),0)</f>
        <v>1</v>
      </c>
      <c r="AB304" s="14">
        <f>_xlfn.IFNA(VLOOKUP(tbl_Batsmen!$W304,Raw_data_Batsmen_2021!$A$2:$L$150,AB$1,FALSE),0)</f>
        <v>7</v>
      </c>
      <c r="AC304" s="14">
        <f>_xlfn.IFNA(VLOOKUP(tbl_Batsmen!$W304,Raw_data_Batsmen_2021!$A$2:$L$150,AC$1,FALSE),0)</f>
        <v>140</v>
      </c>
      <c r="AD304" s="14">
        <f>_xlfn.IFNA(VLOOKUP(tbl_Batsmen!$W304,Raw_data_Batsmen_2021!$A$2:$L$150,AD$1,FALSE),0)</f>
        <v>7</v>
      </c>
      <c r="AE304" s="14">
        <f>_xlfn.IFNA(VLOOKUP(tbl_Batsmen!$W304,Raw_data_Batsmen_2021!$A$2:$L$150,AE$1,FALSE),0)</f>
        <v>0</v>
      </c>
      <c r="AF304" s="14">
        <f>_xlfn.IFNA(VLOOKUP(tbl_Batsmen!$W304,Raw_data_Batsmen_2021!$A$2:$L$150,AF$1,FALSE),0)</f>
        <v>1</v>
      </c>
      <c r="AG304" s="14">
        <f>_xlfn.IFNA(VLOOKUP(tbl_Batsmen!$W304,Raw_data_Batsmen_2021!$A$2:$L$150,AG$1,FALSE),0)</f>
        <v>0</v>
      </c>
      <c r="AH304" s="14">
        <f>_xlfn.IFNA(VLOOKUP(tbl_Batsmen!$W304,Raw_data_Batsmen_2021!$A$2:$L$150,AH$1,FALSE),0)</f>
        <v>0</v>
      </c>
      <c r="AI304" s="14">
        <v>2020</v>
      </c>
      <c r="AJ304" s="14">
        <f t="shared" si="8"/>
        <v>302</v>
      </c>
    </row>
    <row r="305" spans="1:36" x14ac:dyDescent="0.25">
      <c r="A305" s="17" t="s">
        <v>143</v>
      </c>
      <c r="B305" s="14">
        <v>5</v>
      </c>
      <c r="C305" s="14">
        <v>37</v>
      </c>
      <c r="D305" s="14">
        <v>39</v>
      </c>
      <c r="E305" s="14">
        <v>4</v>
      </c>
      <c r="F305" s="14">
        <v>9.25</v>
      </c>
      <c r="G305" s="14">
        <v>94.87</v>
      </c>
      <c r="H305" s="14">
        <v>23</v>
      </c>
      <c r="I305" s="14">
        <v>3</v>
      </c>
      <c r="J305" s="14">
        <v>0</v>
      </c>
      <c r="K305" s="14">
        <v>0</v>
      </c>
      <c r="L305" s="14">
        <v>0</v>
      </c>
      <c r="M305" s="14">
        <v>2020</v>
      </c>
      <c r="N305" s="14">
        <f>tbl_Batsmen[[#This Row],[Innings]]-tbl_Batsmen[[#This Row],[Outs]]</f>
        <v>1</v>
      </c>
      <c r="O305" s="15">
        <f t="shared" si="9"/>
        <v>302</v>
      </c>
      <c r="W305" s="16" t="s">
        <v>183</v>
      </c>
      <c r="X305" s="14">
        <f>_xlfn.IFNA(VLOOKUP(tbl_Batsmen!$W305,Raw_data_Batsmen_2021!$A$2:$L$150,X$1,FALSE),0)</f>
        <v>1</v>
      </c>
      <c r="Y305" s="14">
        <f>_xlfn.IFNA(VLOOKUP(tbl_Batsmen!$W305,Raw_data_Batsmen_2021!$A$2:$L$150,Y$1,FALSE),0)</f>
        <v>0</v>
      </c>
      <c r="Z305" s="14">
        <f>_xlfn.IFNA(VLOOKUP(tbl_Batsmen!$W305,Raw_data_Batsmen_2021!$A$2:$L$150,Z$1,FALSE),0)</f>
        <v>1</v>
      </c>
      <c r="AA305" s="14">
        <f>_xlfn.IFNA(VLOOKUP(tbl_Batsmen!$W305,Raw_data_Batsmen_2021!$A$2:$L$150,AA$1,FALSE),0)</f>
        <v>1</v>
      </c>
      <c r="AB305" s="14">
        <f>_xlfn.IFNA(VLOOKUP(tbl_Batsmen!$W305,Raw_data_Batsmen_2021!$A$2:$L$150,AB$1,FALSE),0)</f>
        <v>0</v>
      </c>
      <c r="AC305" s="14">
        <f>_xlfn.IFNA(VLOOKUP(tbl_Batsmen!$W305,Raw_data_Batsmen_2021!$A$2:$L$150,AC$1,FALSE),0)</f>
        <v>0</v>
      </c>
      <c r="AD305" s="14">
        <f>_xlfn.IFNA(VLOOKUP(tbl_Batsmen!$W305,Raw_data_Batsmen_2021!$A$2:$L$150,AD$1,FALSE),0)</f>
        <v>0</v>
      </c>
      <c r="AE305" s="14">
        <f>_xlfn.IFNA(VLOOKUP(tbl_Batsmen!$W305,Raw_data_Batsmen_2021!$A$2:$L$150,AE$1,FALSE),0)</f>
        <v>0</v>
      </c>
      <c r="AF305" s="14">
        <f>_xlfn.IFNA(VLOOKUP(tbl_Batsmen!$W305,Raw_data_Batsmen_2021!$A$2:$L$150,AF$1,FALSE),0)</f>
        <v>0</v>
      </c>
      <c r="AG305" s="14">
        <f>_xlfn.IFNA(VLOOKUP(tbl_Batsmen!$W305,Raw_data_Batsmen_2021!$A$2:$L$150,AG$1,FALSE),0)</f>
        <v>0</v>
      </c>
      <c r="AH305" s="14">
        <f>_xlfn.IFNA(VLOOKUP(tbl_Batsmen!$W305,Raw_data_Batsmen_2021!$A$2:$L$150,AH$1,FALSE),0)</f>
        <v>0</v>
      </c>
      <c r="AI305" s="14">
        <v>2020</v>
      </c>
      <c r="AJ305" s="14">
        <f t="shared" si="8"/>
        <v>303</v>
      </c>
    </row>
    <row r="306" spans="1:36" x14ac:dyDescent="0.25">
      <c r="A306" s="17" t="s">
        <v>183</v>
      </c>
      <c r="B306" s="14">
        <v>2</v>
      </c>
      <c r="C306" s="14">
        <v>7</v>
      </c>
      <c r="D306" s="14">
        <v>8</v>
      </c>
      <c r="E306" s="14">
        <v>1</v>
      </c>
      <c r="F306" s="14">
        <v>7</v>
      </c>
      <c r="G306" s="14">
        <v>87.5</v>
      </c>
      <c r="H306" s="14">
        <v>5</v>
      </c>
      <c r="I306" s="14">
        <v>1</v>
      </c>
      <c r="J306" s="14">
        <v>0</v>
      </c>
      <c r="K306" s="14">
        <v>0</v>
      </c>
      <c r="L306" s="14">
        <v>0</v>
      </c>
      <c r="M306" s="14">
        <v>2020</v>
      </c>
      <c r="N306" s="14">
        <f>tbl_Batsmen[[#This Row],[Innings]]-tbl_Batsmen[[#This Row],[Outs]]</f>
        <v>1</v>
      </c>
      <c r="O306" s="15">
        <f t="shared" si="9"/>
        <v>303</v>
      </c>
      <c r="W306" s="13" t="s">
        <v>94</v>
      </c>
      <c r="X306" s="14">
        <f>_xlfn.IFNA(VLOOKUP(tbl_Batsmen!$W306,Raw_data_Batsmen_2021!$A$2:$L$150,X$1,FALSE),0)</f>
        <v>14</v>
      </c>
      <c r="Y306" s="14">
        <f>_xlfn.IFNA(VLOOKUP(tbl_Batsmen!$W306,Raw_data_Batsmen_2021!$A$2:$L$150,Y$1,FALSE),0)</f>
        <v>317</v>
      </c>
      <c r="Z306" s="14">
        <f>_xlfn.IFNA(VLOOKUP(tbl_Batsmen!$W306,Raw_data_Batsmen_2021!$A$2:$L$150,Z$1,FALSE),0)</f>
        <v>221</v>
      </c>
      <c r="AA306" s="14">
        <f>_xlfn.IFNA(VLOOKUP(tbl_Batsmen!$W306,Raw_data_Batsmen_2021!$A$2:$L$150,AA$1,FALSE),0)</f>
        <v>14</v>
      </c>
      <c r="AB306" s="14">
        <f>_xlfn.IFNA(VLOOKUP(tbl_Batsmen!$W306,Raw_data_Batsmen_2021!$A$2:$L$150,AB$1,FALSE),0)</f>
        <v>22.64</v>
      </c>
      <c r="AC306" s="14">
        <f>_xlfn.IFNA(VLOOKUP(tbl_Batsmen!$W306,Raw_data_Batsmen_2021!$A$2:$L$150,AC$1,FALSE),0)</f>
        <v>143.44</v>
      </c>
      <c r="AD306" s="14">
        <f>_xlfn.IFNA(VLOOKUP(tbl_Batsmen!$W306,Raw_data_Batsmen_2021!$A$2:$L$150,AD$1,FALSE),0)</f>
        <v>82</v>
      </c>
      <c r="AE306" s="14">
        <f>_xlfn.IFNA(VLOOKUP(tbl_Batsmen!$W306,Raw_data_Batsmen_2021!$A$2:$L$150,AE$1,FALSE),0)</f>
        <v>40</v>
      </c>
      <c r="AF306" s="14">
        <f>_xlfn.IFNA(VLOOKUP(tbl_Batsmen!$W306,Raw_data_Batsmen_2021!$A$2:$L$150,AF$1,FALSE),0)</f>
        <v>10</v>
      </c>
      <c r="AG306" s="14">
        <f>_xlfn.IFNA(VLOOKUP(tbl_Batsmen!$W306,Raw_data_Batsmen_2021!$A$2:$L$150,AG$1,FALSE),0)</f>
        <v>2</v>
      </c>
      <c r="AH306" s="14">
        <f>_xlfn.IFNA(VLOOKUP(tbl_Batsmen!$W306,Raw_data_Batsmen_2021!$A$2:$L$150,AH$1,FALSE),0)</f>
        <v>0</v>
      </c>
      <c r="AI306" s="14">
        <v>2020</v>
      </c>
      <c r="AJ306" s="14">
        <f t="shared" si="8"/>
        <v>304</v>
      </c>
    </row>
    <row r="307" spans="1:36" x14ac:dyDescent="0.25">
      <c r="A307" s="17" t="s">
        <v>94</v>
      </c>
      <c r="B307" s="14">
        <v>15</v>
      </c>
      <c r="C307" s="14">
        <v>480</v>
      </c>
      <c r="D307" s="14">
        <v>331</v>
      </c>
      <c r="E307" s="14">
        <v>12</v>
      </c>
      <c r="F307" s="14">
        <v>40</v>
      </c>
      <c r="G307" s="14">
        <v>145.02000000000001</v>
      </c>
      <c r="H307" s="14">
        <v>79</v>
      </c>
      <c r="I307" s="14">
        <v>61</v>
      </c>
      <c r="J307" s="14">
        <v>11</v>
      </c>
      <c r="K307" s="14">
        <v>4</v>
      </c>
      <c r="L307" s="14">
        <v>0</v>
      </c>
      <c r="M307" s="14">
        <v>2020</v>
      </c>
      <c r="N307" s="14">
        <f>tbl_Batsmen[[#This Row],[Innings]]-tbl_Batsmen[[#This Row],[Outs]]</f>
        <v>3</v>
      </c>
      <c r="O307" s="15">
        <f t="shared" si="9"/>
        <v>304</v>
      </c>
      <c r="W307" s="16" t="s">
        <v>184</v>
      </c>
      <c r="X307" s="14">
        <f>_xlfn.IFNA(VLOOKUP(tbl_Batsmen!$W307,Raw_data_Batsmen_2021!$A$2:$L$150,X$1,FALSE),0)</f>
        <v>2</v>
      </c>
      <c r="Y307" s="14">
        <f>_xlfn.IFNA(VLOOKUP(tbl_Batsmen!$W307,Raw_data_Batsmen_2021!$A$2:$L$150,Y$1,FALSE),0)</f>
        <v>8</v>
      </c>
      <c r="Z307" s="14">
        <f>_xlfn.IFNA(VLOOKUP(tbl_Batsmen!$W307,Raw_data_Batsmen_2021!$A$2:$L$150,Z$1,FALSE),0)</f>
        <v>7</v>
      </c>
      <c r="AA307" s="14">
        <f>_xlfn.IFNA(VLOOKUP(tbl_Batsmen!$W307,Raw_data_Batsmen_2021!$A$2:$L$150,AA$1,FALSE),0)</f>
        <v>1</v>
      </c>
      <c r="AB307" s="14">
        <f>_xlfn.IFNA(VLOOKUP(tbl_Batsmen!$W307,Raw_data_Batsmen_2021!$A$2:$L$150,AB$1,FALSE),0)</f>
        <v>8</v>
      </c>
      <c r="AC307" s="14">
        <f>_xlfn.IFNA(VLOOKUP(tbl_Batsmen!$W307,Raw_data_Batsmen_2021!$A$2:$L$150,AC$1,FALSE),0)</f>
        <v>114.29</v>
      </c>
      <c r="AD307" s="14">
        <f>_xlfn.IFNA(VLOOKUP(tbl_Batsmen!$W307,Raw_data_Batsmen_2021!$A$2:$L$150,AD$1,FALSE),0)</f>
        <v>8</v>
      </c>
      <c r="AE307" s="14">
        <f>_xlfn.IFNA(VLOOKUP(tbl_Batsmen!$W307,Raw_data_Batsmen_2021!$A$2:$L$150,AE$1,FALSE),0)</f>
        <v>1</v>
      </c>
      <c r="AF307" s="14">
        <f>_xlfn.IFNA(VLOOKUP(tbl_Batsmen!$W307,Raw_data_Batsmen_2021!$A$2:$L$150,AF$1,FALSE),0)</f>
        <v>0</v>
      </c>
      <c r="AG307" s="14">
        <f>_xlfn.IFNA(VLOOKUP(tbl_Batsmen!$W307,Raw_data_Batsmen_2021!$A$2:$L$150,AG$1,FALSE),0)</f>
        <v>0</v>
      </c>
      <c r="AH307" s="14">
        <f>_xlfn.IFNA(VLOOKUP(tbl_Batsmen!$W307,Raw_data_Batsmen_2021!$A$2:$L$150,AH$1,FALSE),0)</f>
        <v>0</v>
      </c>
      <c r="AI307" s="14">
        <v>2020</v>
      </c>
      <c r="AJ307" s="14">
        <f t="shared" si="8"/>
        <v>305</v>
      </c>
    </row>
    <row r="308" spans="1:36" x14ac:dyDescent="0.25">
      <c r="A308" s="17" t="s">
        <v>184</v>
      </c>
      <c r="B308" s="14">
        <v>5</v>
      </c>
      <c r="C308" s="14">
        <v>12</v>
      </c>
      <c r="D308" s="14">
        <v>15</v>
      </c>
      <c r="E308" s="14">
        <v>2</v>
      </c>
      <c r="F308" s="14">
        <v>6</v>
      </c>
      <c r="G308" s="14">
        <v>80</v>
      </c>
      <c r="H308" s="14">
        <v>9</v>
      </c>
      <c r="I308" s="14">
        <v>1</v>
      </c>
      <c r="J308" s="14">
        <v>0</v>
      </c>
      <c r="K308" s="14">
        <v>0</v>
      </c>
      <c r="L308" s="14">
        <v>0</v>
      </c>
      <c r="M308" s="14">
        <v>2020</v>
      </c>
      <c r="N308" s="14">
        <f>tbl_Batsmen[[#This Row],[Innings]]-tbl_Batsmen[[#This Row],[Outs]]</f>
        <v>3</v>
      </c>
      <c r="O308" s="15">
        <f t="shared" si="9"/>
        <v>305</v>
      </c>
      <c r="W308" s="13" t="s">
        <v>160</v>
      </c>
      <c r="X308" s="14">
        <f>_xlfn.IFNA(VLOOKUP(tbl_Batsmen!$W308,Raw_data_Batsmen_2021!$A$2:$L$150,X$1,FALSE),0)</f>
        <v>7</v>
      </c>
      <c r="Y308" s="14">
        <f>_xlfn.IFNA(VLOOKUP(tbl_Batsmen!$W308,Raw_data_Batsmen_2021!$A$2:$L$150,Y$1,FALSE),0)</f>
        <v>59</v>
      </c>
      <c r="Z308" s="14">
        <f>_xlfn.IFNA(VLOOKUP(tbl_Batsmen!$W308,Raw_data_Batsmen_2021!$A$2:$L$150,Z$1,FALSE),0)</f>
        <v>53</v>
      </c>
      <c r="AA308" s="14">
        <f>_xlfn.IFNA(VLOOKUP(tbl_Batsmen!$W308,Raw_data_Batsmen_2021!$A$2:$L$150,AA$1,FALSE),0)</f>
        <v>7</v>
      </c>
      <c r="AB308" s="14">
        <f>_xlfn.IFNA(VLOOKUP(tbl_Batsmen!$W308,Raw_data_Batsmen_2021!$A$2:$L$150,AB$1,FALSE),0)</f>
        <v>8.43</v>
      </c>
      <c r="AC308" s="14">
        <f>_xlfn.IFNA(VLOOKUP(tbl_Batsmen!$W308,Raw_data_Batsmen_2021!$A$2:$L$150,AC$1,FALSE),0)</f>
        <v>111.32</v>
      </c>
      <c r="AD308" s="14">
        <f>_xlfn.IFNA(VLOOKUP(tbl_Batsmen!$W308,Raw_data_Batsmen_2021!$A$2:$L$150,AD$1,FALSE),0)</f>
        <v>14</v>
      </c>
      <c r="AE308" s="14">
        <f>_xlfn.IFNA(VLOOKUP(tbl_Batsmen!$W308,Raw_data_Batsmen_2021!$A$2:$L$150,AE$1,FALSE),0)</f>
        <v>4</v>
      </c>
      <c r="AF308" s="14">
        <f>_xlfn.IFNA(VLOOKUP(tbl_Batsmen!$W308,Raw_data_Batsmen_2021!$A$2:$L$150,AF$1,FALSE),0)</f>
        <v>2</v>
      </c>
      <c r="AG308" s="14">
        <f>_xlfn.IFNA(VLOOKUP(tbl_Batsmen!$W308,Raw_data_Batsmen_2021!$A$2:$L$150,AG$1,FALSE),0)</f>
        <v>0</v>
      </c>
      <c r="AH308" s="14">
        <f>_xlfn.IFNA(VLOOKUP(tbl_Batsmen!$W308,Raw_data_Batsmen_2021!$A$2:$L$150,AH$1,FALSE),0)</f>
        <v>0</v>
      </c>
      <c r="AI308" s="14">
        <v>2020</v>
      </c>
      <c r="AJ308" s="14">
        <f t="shared" si="8"/>
        <v>306</v>
      </c>
    </row>
    <row r="309" spans="1:36" x14ac:dyDescent="0.25">
      <c r="A309" s="17" t="s">
        <v>160</v>
      </c>
      <c r="B309" s="14">
        <v>1</v>
      </c>
      <c r="C309" s="14">
        <v>1</v>
      </c>
      <c r="D309" s="14">
        <v>1</v>
      </c>
      <c r="E309" s="14">
        <v>0</v>
      </c>
      <c r="F309" s="14">
        <v>0</v>
      </c>
      <c r="G309" s="14">
        <v>100</v>
      </c>
      <c r="H309" s="14">
        <v>1</v>
      </c>
      <c r="I309" s="14">
        <v>0</v>
      </c>
      <c r="J309" s="14">
        <v>0</v>
      </c>
      <c r="K309" s="14">
        <v>0</v>
      </c>
      <c r="L309" s="14">
        <v>0</v>
      </c>
      <c r="M309" s="14">
        <v>2020</v>
      </c>
      <c r="N309" s="14">
        <f>tbl_Batsmen[[#This Row],[Innings]]-tbl_Batsmen[[#This Row],[Outs]]</f>
        <v>1</v>
      </c>
      <c r="O309" s="15">
        <f t="shared" si="9"/>
        <v>306</v>
      </c>
      <c r="W309" s="16" t="s">
        <v>66</v>
      </c>
      <c r="X309" s="14">
        <f>_xlfn.IFNA(VLOOKUP(tbl_Batsmen!$W309,Raw_data_Batsmen_2021!$A$2:$L$150,X$1,FALSE),0)</f>
        <v>2</v>
      </c>
      <c r="Y309" s="14">
        <f>_xlfn.IFNA(VLOOKUP(tbl_Batsmen!$W309,Raw_data_Batsmen_2021!$A$2:$L$150,Y$1,FALSE),0)</f>
        <v>25</v>
      </c>
      <c r="Z309" s="14">
        <f>_xlfn.IFNA(VLOOKUP(tbl_Batsmen!$W309,Raw_data_Batsmen_2021!$A$2:$L$150,Z$1,FALSE),0)</f>
        <v>20</v>
      </c>
      <c r="AA309" s="14">
        <f>_xlfn.IFNA(VLOOKUP(tbl_Batsmen!$W309,Raw_data_Batsmen_2021!$A$2:$L$150,AA$1,FALSE),0)</f>
        <v>2</v>
      </c>
      <c r="AB309" s="14">
        <f>_xlfn.IFNA(VLOOKUP(tbl_Batsmen!$W309,Raw_data_Batsmen_2021!$A$2:$L$150,AB$1,FALSE),0)</f>
        <v>12.5</v>
      </c>
      <c r="AC309" s="14">
        <f>_xlfn.IFNA(VLOOKUP(tbl_Batsmen!$W309,Raw_data_Batsmen_2021!$A$2:$L$150,AC$1,FALSE),0)</f>
        <v>125</v>
      </c>
      <c r="AD309" s="14">
        <f>_xlfn.IFNA(VLOOKUP(tbl_Batsmen!$W309,Raw_data_Batsmen_2021!$A$2:$L$150,AD$1,FALSE),0)</f>
        <v>20</v>
      </c>
      <c r="AE309" s="14">
        <f>_xlfn.IFNA(VLOOKUP(tbl_Batsmen!$W309,Raw_data_Batsmen_2021!$A$2:$L$150,AE$1,FALSE),0)</f>
        <v>2</v>
      </c>
      <c r="AF309" s="14">
        <f>_xlfn.IFNA(VLOOKUP(tbl_Batsmen!$W309,Raw_data_Batsmen_2021!$A$2:$L$150,AF$1,FALSE),0)</f>
        <v>2</v>
      </c>
      <c r="AG309" s="14">
        <f>_xlfn.IFNA(VLOOKUP(tbl_Batsmen!$W309,Raw_data_Batsmen_2021!$A$2:$L$150,AG$1,FALSE),0)</f>
        <v>0</v>
      </c>
      <c r="AH309" s="14">
        <f>_xlfn.IFNA(VLOOKUP(tbl_Batsmen!$W309,Raw_data_Batsmen_2021!$A$2:$L$150,AH$1,FALSE),0)</f>
        <v>0</v>
      </c>
      <c r="AI309" s="14">
        <v>2020</v>
      </c>
      <c r="AJ309" s="14">
        <f t="shared" si="8"/>
        <v>307</v>
      </c>
    </row>
    <row r="310" spans="1:36" x14ac:dyDescent="0.25">
      <c r="A310" s="17" t="s">
        <v>66</v>
      </c>
      <c r="B310" s="14">
        <v>3</v>
      </c>
      <c r="C310" s="14">
        <v>10</v>
      </c>
      <c r="D310" s="14">
        <v>14</v>
      </c>
      <c r="E310" s="14">
        <v>2</v>
      </c>
      <c r="F310" s="14">
        <v>5</v>
      </c>
      <c r="G310" s="14">
        <v>71.430000000000007</v>
      </c>
      <c r="H310" s="14">
        <v>9</v>
      </c>
      <c r="I310" s="14">
        <v>1</v>
      </c>
      <c r="J310" s="14">
        <v>0</v>
      </c>
      <c r="K310" s="14">
        <v>0</v>
      </c>
      <c r="L310" s="14">
        <v>0</v>
      </c>
      <c r="M310" s="14">
        <v>2020</v>
      </c>
      <c r="N310" s="14">
        <f>tbl_Batsmen[[#This Row],[Innings]]-tbl_Batsmen[[#This Row],[Outs]]</f>
        <v>1</v>
      </c>
      <c r="O310" s="15">
        <f t="shared" si="9"/>
        <v>307</v>
      </c>
      <c r="W310" s="13" t="s">
        <v>67</v>
      </c>
      <c r="X310" s="14">
        <f>_xlfn.IFNA(VLOOKUP(tbl_Batsmen!$W310,Raw_data_Batsmen_2021!$A$2:$L$150,X$1,FALSE),0)</f>
        <v>17</v>
      </c>
      <c r="Y310" s="14">
        <f>_xlfn.IFNA(VLOOKUP(tbl_Batsmen!$W310,Raw_data_Batsmen_2021!$A$2:$L$150,Y$1,FALSE),0)</f>
        <v>478</v>
      </c>
      <c r="Z310" s="14">
        <f>_xlfn.IFNA(VLOOKUP(tbl_Batsmen!$W310,Raw_data_Batsmen_2021!$A$2:$L$150,Z$1,FALSE),0)</f>
        <v>402</v>
      </c>
      <c r="AA310" s="14">
        <f>_xlfn.IFNA(VLOOKUP(tbl_Batsmen!$W310,Raw_data_Batsmen_2021!$A$2:$L$150,AA$1,FALSE),0)</f>
        <v>17</v>
      </c>
      <c r="AB310" s="14">
        <f>_xlfn.IFNA(VLOOKUP(tbl_Batsmen!$W310,Raw_data_Batsmen_2021!$A$2:$L$150,AB$1,FALSE),0)</f>
        <v>28.12</v>
      </c>
      <c r="AC310" s="14">
        <f>_xlfn.IFNA(VLOOKUP(tbl_Batsmen!$W310,Raw_data_Batsmen_2021!$A$2:$L$150,AC$1,FALSE),0)</f>
        <v>118.91</v>
      </c>
      <c r="AD310" s="14">
        <f>_xlfn.IFNA(VLOOKUP(tbl_Batsmen!$W310,Raw_data_Batsmen_2021!$A$2:$L$150,AD$1,FALSE),0)</f>
        <v>57</v>
      </c>
      <c r="AE310" s="14">
        <f>_xlfn.IFNA(VLOOKUP(tbl_Batsmen!$W310,Raw_data_Batsmen_2021!$A$2:$L$150,AE$1,FALSE),0)</f>
        <v>50</v>
      </c>
      <c r="AF310" s="14">
        <f>_xlfn.IFNA(VLOOKUP(tbl_Batsmen!$W310,Raw_data_Batsmen_2021!$A$2:$L$150,AF$1,FALSE),0)</f>
        <v>12</v>
      </c>
      <c r="AG310" s="14">
        <f>_xlfn.IFNA(VLOOKUP(tbl_Batsmen!$W310,Raw_data_Batsmen_2021!$A$2:$L$150,AG$1,FALSE),0)</f>
        <v>3</v>
      </c>
      <c r="AH310" s="14">
        <f>_xlfn.IFNA(VLOOKUP(tbl_Batsmen!$W310,Raw_data_Batsmen_2021!$A$2:$L$150,AH$1,FALSE),0)</f>
        <v>0</v>
      </c>
      <c r="AI310" s="14">
        <v>2020</v>
      </c>
      <c r="AJ310" s="14">
        <f t="shared" si="8"/>
        <v>308</v>
      </c>
    </row>
    <row r="311" spans="1:36" x14ac:dyDescent="0.25">
      <c r="A311" s="17" t="s">
        <v>67</v>
      </c>
      <c r="B311" s="14">
        <v>14</v>
      </c>
      <c r="C311" s="14">
        <v>440</v>
      </c>
      <c r="D311" s="14">
        <v>373</v>
      </c>
      <c r="E311" s="14">
        <v>13</v>
      </c>
      <c r="F311" s="14">
        <v>33.85</v>
      </c>
      <c r="G311" s="14">
        <v>117.96</v>
      </c>
      <c r="H311" s="14">
        <v>70</v>
      </c>
      <c r="I311" s="14">
        <v>44</v>
      </c>
      <c r="J311" s="14">
        <v>9</v>
      </c>
      <c r="K311" s="14">
        <v>3</v>
      </c>
      <c r="L311" s="14">
        <v>0</v>
      </c>
      <c r="M311" s="14">
        <v>2020</v>
      </c>
      <c r="N311" s="14">
        <f>tbl_Batsmen[[#This Row],[Innings]]-tbl_Batsmen[[#This Row],[Outs]]</f>
        <v>1</v>
      </c>
      <c r="O311" s="15">
        <f t="shared" si="9"/>
        <v>308</v>
      </c>
      <c r="W311" s="16" t="s">
        <v>21</v>
      </c>
      <c r="X311" s="14">
        <f>_xlfn.IFNA(VLOOKUP(tbl_Batsmen!$W311,Raw_data_Batsmen_2021!$A$2:$L$150,X$1,FALSE),0)</f>
        <v>4</v>
      </c>
      <c r="Y311" s="14">
        <f>_xlfn.IFNA(VLOOKUP(tbl_Batsmen!$W311,Raw_data_Batsmen_2021!$A$2:$L$150,Y$1,FALSE),0)</f>
        <v>56</v>
      </c>
      <c r="Z311" s="14">
        <f>_xlfn.IFNA(VLOOKUP(tbl_Batsmen!$W311,Raw_data_Batsmen_2021!$A$2:$L$150,Z$1,FALSE),0)</f>
        <v>29</v>
      </c>
      <c r="AA311" s="14">
        <f>_xlfn.IFNA(VLOOKUP(tbl_Batsmen!$W311,Raw_data_Batsmen_2021!$A$2:$L$150,AA$1,FALSE),0)</f>
        <v>3</v>
      </c>
      <c r="AB311" s="14">
        <f>_xlfn.IFNA(VLOOKUP(tbl_Batsmen!$W311,Raw_data_Batsmen_2021!$A$2:$L$150,AB$1,FALSE),0)</f>
        <v>18.670000000000002</v>
      </c>
      <c r="AC311" s="14">
        <f>_xlfn.IFNA(VLOOKUP(tbl_Batsmen!$W311,Raw_data_Batsmen_2021!$A$2:$L$150,AC$1,FALSE),0)</f>
        <v>193.1</v>
      </c>
      <c r="AD311" s="14">
        <f>_xlfn.IFNA(VLOOKUP(tbl_Batsmen!$W311,Raw_data_Batsmen_2021!$A$2:$L$150,AD$1,FALSE),0)</f>
        <v>34</v>
      </c>
      <c r="AE311" s="14">
        <f>_xlfn.IFNA(VLOOKUP(tbl_Batsmen!$W311,Raw_data_Batsmen_2021!$A$2:$L$150,AE$1,FALSE),0)</f>
        <v>5</v>
      </c>
      <c r="AF311" s="14">
        <f>_xlfn.IFNA(VLOOKUP(tbl_Batsmen!$W311,Raw_data_Batsmen_2021!$A$2:$L$150,AF$1,FALSE),0)</f>
        <v>3</v>
      </c>
      <c r="AG311" s="14">
        <f>_xlfn.IFNA(VLOOKUP(tbl_Batsmen!$W311,Raw_data_Batsmen_2021!$A$2:$L$150,AG$1,FALSE),0)</f>
        <v>0</v>
      </c>
      <c r="AH311" s="14">
        <f>_xlfn.IFNA(VLOOKUP(tbl_Batsmen!$W311,Raw_data_Batsmen_2021!$A$2:$L$150,AH$1,FALSE),0)</f>
        <v>0</v>
      </c>
      <c r="AI311" s="14">
        <v>2020</v>
      </c>
      <c r="AJ311" s="14">
        <f t="shared" si="8"/>
        <v>309</v>
      </c>
    </row>
    <row r="312" spans="1:36" x14ac:dyDescent="0.25">
      <c r="A312" s="17" t="s">
        <v>21</v>
      </c>
      <c r="B312" s="14">
        <v>11</v>
      </c>
      <c r="C312" s="14">
        <v>186</v>
      </c>
      <c r="D312" s="14">
        <v>141</v>
      </c>
      <c r="E312" s="14">
        <v>8</v>
      </c>
      <c r="F312" s="14">
        <v>23.25</v>
      </c>
      <c r="G312" s="14">
        <v>131.91</v>
      </c>
      <c r="H312" s="14">
        <v>52</v>
      </c>
      <c r="I312" s="14">
        <v>12</v>
      </c>
      <c r="J312" s="14">
        <v>12</v>
      </c>
      <c r="K312" s="14">
        <v>1</v>
      </c>
      <c r="L312" s="14">
        <v>0</v>
      </c>
      <c r="M312" s="14">
        <v>2020</v>
      </c>
      <c r="N312" s="14">
        <f>tbl_Batsmen[[#This Row],[Innings]]-tbl_Batsmen[[#This Row],[Outs]]</f>
        <v>3</v>
      </c>
      <c r="O312" s="15">
        <f t="shared" si="9"/>
        <v>309</v>
      </c>
      <c r="W312" s="13" t="s">
        <v>119</v>
      </c>
      <c r="X312" s="14">
        <f>_xlfn.IFNA(VLOOKUP(tbl_Batsmen!$W312,Raw_data_Batsmen_2021!$A$2:$L$150,X$1,FALSE),0)</f>
        <v>2</v>
      </c>
      <c r="Y312" s="14">
        <f>_xlfn.IFNA(VLOOKUP(tbl_Batsmen!$W312,Raw_data_Batsmen_2021!$A$2:$L$150,Y$1,FALSE),0)</f>
        <v>0</v>
      </c>
      <c r="Z312" s="14">
        <f>_xlfn.IFNA(VLOOKUP(tbl_Batsmen!$W312,Raw_data_Batsmen_2021!$A$2:$L$150,Z$1,FALSE),0)</f>
        <v>4</v>
      </c>
      <c r="AA312" s="14">
        <f>_xlfn.IFNA(VLOOKUP(tbl_Batsmen!$W312,Raw_data_Batsmen_2021!$A$2:$L$150,AA$1,FALSE),0)</f>
        <v>2</v>
      </c>
      <c r="AB312" s="14">
        <f>_xlfn.IFNA(VLOOKUP(tbl_Batsmen!$W312,Raw_data_Batsmen_2021!$A$2:$L$150,AB$1,FALSE),0)</f>
        <v>0</v>
      </c>
      <c r="AC312" s="14">
        <f>_xlfn.IFNA(VLOOKUP(tbl_Batsmen!$W312,Raw_data_Batsmen_2021!$A$2:$L$150,AC$1,FALSE),0)</f>
        <v>0</v>
      </c>
      <c r="AD312" s="14">
        <f>_xlfn.IFNA(VLOOKUP(tbl_Batsmen!$W312,Raw_data_Batsmen_2021!$A$2:$L$150,AD$1,FALSE),0)</f>
        <v>0</v>
      </c>
      <c r="AE312" s="14">
        <f>_xlfn.IFNA(VLOOKUP(tbl_Batsmen!$W312,Raw_data_Batsmen_2021!$A$2:$L$150,AE$1,FALSE),0)</f>
        <v>0</v>
      </c>
      <c r="AF312" s="14">
        <f>_xlfn.IFNA(VLOOKUP(tbl_Batsmen!$W312,Raw_data_Batsmen_2021!$A$2:$L$150,AF$1,FALSE),0)</f>
        <v>0</v>
      </c>
      <c r="AG312" s="14">
        <f>_xlfn.IFNA(VLOOKUP(tbl_Batsmen!$W312,Raw_data_Batsmen_2021!$A$2:$L$150,AG$1,FALSE),0)</f>
        <v>0</v>
      </c>
      <c r="AH312" s="14">
        <f>_xlfn.IFNA(VLOOKUP(tbl_Batsmen!$W312,Raw_data_Batsmen_2021!$A$2:$L$150,AH$1,FALSE),0)</f>
        <v>0</v>
      </c>
      <c r="AI312" s="14">
        <v>2020</v>
      </c>
      <c r="AJ312" s="14">
        <f t="shared" si="8"/>
        <v>310</v>
      </c>
    </row>
    <row r="313" spans="1:36" x14ac:dyDescent="0.25">
      <c r="A313" s="17" t="s">
        <v>119</v>
      </c>
      <c r="B313" s="14">
        <v>3</v>
      </c>
      <c r="C313" s="14">
        <v>33</v>
      </c>
      <c r="D313" s="14">
        <v>29</v>
      </c>
      <c r="E313" s="14">
        <v>2</v>
      </c>
      <c r="F313" s="14">
        <v>16.5</v>
      </c>
      <c r="G313" s="14">
        <v>113.79</v>
      </c>
      <c r="H313" s="14">
        <v>14</v>
      </c>
      <c r="I313" s="14">
        <v>5</v>
      </c>
      <c r="J313" s="14">
        <v>0</v>
      </c>
      <c r="K313" s="14">
        <v>0</v>
      </c>
      <c r="L313" s="14">
        <v>0</v>
      </c>
      <c r="M313" s="14">
        <v>2020</v>
      </c>
      <c r="N313" s="14">
        <f>tbl_Batsmen[[#This Row],[Innings]]-tbl_Batsmen[[#This Row],[Outs]]</f>
        <v>1</v>
      </c>
      <c r="O313" s="15">
        <f t="shared" si="9"/>
        <v>310</v>
      </c>
      <c r="W313" s="16" t="s">
        <v>22</v>
      </c>
      <c r="X313" s="14">
        <f>_xlfn.IFNA(VLOOKUP(tbl_Batsmen!$W313,Raw_data_Batsmen_2021!$A$2:$L$150,X$1,FALSE),0)</f>
        <v>4</v>
      </c>
      <c r="Y313" s="14">
        <f>_xlfn.IFNA(VLOOKUP(tbl_Batsmen!$W313,Raw_data_Batsmen_2021!$A$2:$L$150,Y$1,FALSE),0)</f>
        <v>5</v>
      </c>
      <c r="Z313" s="14">
        <f>_xlfn.IFNA(VLOOKUP(tbl_Batsmen!$W313,Raw_data_Batsmen_2021!$A$2:$L$150,Z$1,FALSE),0)</f>
        <v>5</v>
      </c>
      <c r="AA313" s="14">
        <f>_xlfn.IFNA(VLOOKUP(tbl_Batsmen!$W313,Raw_data_Batsmen_2021!$A$2:$L$150,AA$1,FALSE),0)</f>
        <v>2</v>
      </c>
      <c r="AB313" s="14">
        <f>_xlfn.IFNA(VLOOKUP(tbl_Batsmen!$W313,Raw_data_Batsmen_2021!$A$2:$L$150,AB$1,FALSE),0)</f>
        <v>2.5</v>
      </c>
      <c r="AC313" s="14">
        <f>_xlfn.IFNA(VLOOKUP(tbl_Batsmen!$W313,Raw_data_Batsmen_2021!$A$2:$L$150,AC$1,FALSE),0)</f>
        <v>100</v>
      </c>
      <c r="AD313" s="14">
        <f>_xlfn.IFNA(VLOOKUP(tbl_Batsmen!$W313,Raw_data_Batsmen_2021!$A$2:$L$150,AD$1,FALSE),0)</f>
        <v>3</v>
      </c>
      <c r="AE313" s="14">
        <f>_xlfn.IFNA(VLOOKUP(tbl_Batsmen!$W313,Raw_data_Batsmen_2021!$A$2:$L$150,AE$1,FALSE),0)</f>
        <v>0</v>
      </c>
      <c r="AF313" s="14">
        <f>_xlfn.IFNA(VLOOKUP(tbl_Batsmen!$W313,Raw_data_Batsmen_2021!$A$2:$L$150,AF$1,FALSE),0)</f>
        <v>0</v>
      </c>
      <c r="AG313" s="14">
        <f>_xlfn.IFNA(VLOOKUP(tbl_Batsmen!$W313,Raw_data_Batsmen_2021!$A$2:$L$150,AG$1,FALSE),0)</f>
        <v>0</v>
      </c>
      <c r="AH313" s="14">
        <f>_xlfn.IFNA(VLOOKUP(tbl_Batsmen!$W313,Raw_data_Batsmen_2021!$A$2:$L$150,AH$1,FALSE),0)</f>
        <v>0</v>
      </c>
      <c r="AI313" s="14">
        <v>2020</v>
      </c>
      <c r="AJ313" s="14">
        <f t="shared" si="8"/>
        <v>311</v>
      </c>
    </row>
    <row r="314" spans="1:36" x14ac:dyDescent="0.25">
      <c r="A314" s="17" t="s">
        <v>22</v>
      </c>
      <c r="B314" s="14">
        <v>2</v>
      </c>
      <c r="C314" s="14">
        <v>12</v>
      </c>
      <c r="D314" s="14">
        <v>21</v>
      </c>
      <c r="E314" s="14">
        <v>1</v>
      </c>
      <c r="F314" s="14">
        <v>12</v>
      </c>
      <c r="G314" s="14">
        <v>57.14</v>
      </c>
      <c r="H314" s="14">
        <v>11</v>
      </c>
      <c r="I314" s="14">
        <v>0</v>
      </c>
      <c r="J314" s="14">
        <v>0</v>
      </c>
      <c r="K314" s="14">
        <v>0</v>
      </c>
      <c r="L314" s="14">
        <v>0</v>
      </c>
      <c r="M314" s="14">
        <v>2020</v>
      </c>
      <c r="N314" s="14">
        <f>tbl_Batsmen[[#This Row],[Innings]]-tbl_Batsmen[[#This Row],[Outs]]</f>
        <v>1</v>
      </c>
      <c r="O314" s="15">
        <f t="shared" si="9"/>
        <v>311</v>
      </c>
      <c r="W314" s="13" t="s">
        <v>40</v>
      </c>
      <c r="X314" s="14">
        <f>_xlfn.IFNA(VLOOKUP(tbl_Batsmen!$W314,Raw_data_Batsmen_2021!$A$2:$L$150,X$1,FALSE),0)</f>
        <v>12</v>
      </c>
      <c r="Y314" s="14">
        <f>_xlfn.IFNA(VLOOKUP(tbl_Batsmen!$W314,Raw_data_Batsmen_2021!$A$2:$L$150,Y$1,FALSE),0)</f>
        <v>242</v>
      </c>
      <c r="Z314" s="14">
        <f>_xlfn.IFNA(VLOOKUP(tbl_Batsmen!$W314,Raw_data_Batsmen_2021!$A$2:$L$150,Z$1,FALSE),0)</f>
        <v>144</v>
      </c>
      <c r="AA314" s="14">
        <f>_xlfn.IFNA(VLOOKUP(tbl_Batsmen!$W314,Raw_data_Batsmen_2021!$A$2:$L$150,AA$1,FALSE),0)</f>
        <v>7</v>
      </c>
      <c r="AB314" s="14">
        <f>_xlfn.IFNA(VLOOKUP(tbl_Batsmen!$W314,Raw_data_Batsmen_2021!$A$2:$L$150,AB$1,FALSE),0)</f>
        <v>34.57</v>
      </c>
      <c r="AC314" s="14">
        <f>_xlfn.IFNA(VLOOKUP(tbl_Batsmen!$W314,Raw_data_Batsmen_2021!$A$2:$L$150,AC$1,FALSE),0)</f>
        <v>168.06</v>
      </c>
      <c r="AD314" s="14">
        <f>_xlfn.IFNA(VLOOKUP(tbl_Batsmen!$W314,Raw_data_Batsmen_2021!$A$2:$L$150,AD$1,FALSE),0)</f>
        <v>53</v>
      </c>
      <c r="AE314" s="14">
        <f>_xlfn.IFNA(VLOOKUP(tbl_Batsmen!$W314,Raw_data_Batsmen_2021!$A$2:$L$150,AE$1,FALSE),0)</f>
        <v>19</v>
      </c>
      <c r="AF314" s="14">
        <f>_xlfn.IFNA(VLOOKUP(tbl_Batsmen!$W314,Raw_data_Batsmen_2021!$A$2:$L$150,AF$1,FALSE),0)</f>
        <v>12</v>
      </c>
      <c r="AG314" s="14">
        <f>_xlfn.IFNA(VLOOKUP(tbl_Batsmen!$W314,Raw_data_Batsmen_2021!$A$2:$L$150,AG$1,FALSE),0)</f>
        <v>1</v>
      </c>
      <c r="AH314" s="14">
        <f>_xlfn.IFNA(VLOOKUP(tbl_Batsmen!$W314,Raw_data_Batsmen_2021!$A$2:$L$150,AH$1,FALSE),0)</f>
        <v>0</v>
      </c>
      <c r="AI314" s="14">
        <v>2020</v>
      </c>
      <c r="AJ314" s="14">
        <f t="shared" si="8"/>
        <v>312</v>
      </c>
    </row>
    <row r="315" spans="1:36" x14ac:dyDescent="0.25">
      <c r="A315" s="17" t="s">
        <v>40</v>
      </c>
      <c r="B315" s="14">
        <v>11</v>
      </c>
      <c r="C315" s="14">
        <v>185</v>
      </c>
      <c r="D315" s="14">
        <v>125</v>
      </c>
      <c r="E315" s="14">
        <v>8</v>
      </c>
      <c r="F315" s="14">
        <v>23.12</v>
      </c>
      <c r="G315" s="14">
        <v>148</v>
      </c>
      <c r="H315" s="14">
        <v>45</v>
      </c>
      <c r="I315" s="14">
        <v>11</v>
      </c>
      <c r="J315" s="14">
        <v>12</v>
      </c>
      <c r="K315" s="14">
        <v>0</v>
      </c>
      <c r="L315" s="14">
        <v>0</v>
      </c>
      <c r="M315" s="14">
        <v>2020</v>
      </c>
      <c r="N315" s="14">
        <f>tbl_Batsmen[[#This Row],[Innings]]-tbl_Batsmen[[#This Row],[Outs]]</f>
        <v>3</v>
      </c>
      <c r="O315" s="15">
        <f t="shared" si="9"/>
        <v>312</v>
      </c>
      <c r="W315" s="16" t="s">
        <v>186</v>
      </c>
      <c r="X315" s="14">
        <f>_xlfn.IFNA(VLOOKUP(tbl_Batsmen!$W315,Raw_data_Batsmen_2021!$A$2:$L$150,X$1,FALSE),0)</f>
        <v>0</v>
      </c>
      <c r="Y315" s="14">
        <f>_xlfn.IFNA(VLOOKUP(tbl_Batsmen!$W315,Raw_data_Batsmen_2021!$A$2:$L$150,Y$1,FALSE),0)</f>
        <v>0</v>
      </c>
      <c r="Z315" s="14">
        <f>_xlfn.IFNA(VLOOKUP(tbl_Batsmen!$W315,Raw_data_Batsmen_2021!$A$2:$L$150,Z$1,FALSE),0)</f>
        <v>0</v>
      </c>
      <c r="AA315" s="14">
        <f>_xlfn.IFNA(VLOOKUP(tbl_Batsmen!$W315,Raw_data_Batsmen_2021!$A$2:$L$150,AA$1,FALSE),0)</f>
        <v>0</v>
      </c>
      <c r="AB315" s="14">
        <f>_xlfn.IFNA(VLOOKUP(tbl_Batsmen!$W315,Raw_data_Batsmen_2021!$A$2:$L$150,AB$1,FALSE),0)</f>
        <v>0</v>
      </c>
      <c r="AC315" s="14">
        <f>_xlfn.IFNA(VLOOKUP(tbl_Batsmen!$W315,Raw_data_Batsmen_2021!$A$2:$L$150,AC$1,FALSE),0)</f>
        <v>0</v>
      </c>
      <c r="AD315" s="14">
        <f>_xlfn.IFNA(VLOOKUP(tbl_Batsmen!$W315,Raw_data_Batsmen_2021!$A$2:$L$150,AD$1,FALSE),0)</f>
        <v>0</v>
      </c>
      <c r="AE315" s="14">
        <f>_xlfn.IFNA(VLOOKUP(tbl_Batsmen!$W315,Raw_data_Batsmen_2021!$A$2:$L$150,AE$1,FALSE),0)</f>
        <v>0</v>
      </c>
      <c r="AF315" s="14">
        <f>_xlfn.IFNA(VLOOKUP(tbl_Batsmen!$W315,Raw_data_Batsmen_2021!$A$2:$L$150,AF$1,FALSE),0)</f>
        <v>0</v>
      </c>
      <c r="AG315" s="14">
        <f>_xlfn.IFNA(VLOOKUP(tbl_Batsmen!$W315,Raw_data_Batsmen_2021!$A$2:$L$150,AG$1,FALSE),0)</f>
        <v>0</v>
      </c>
      <c r="AH315" s="14">
        <f>_xlfn.IFNA(VLOOKUP(tbl_Batsmen!$W315,Raw_data_Batsmen_2021!$A$2:$L$150,AH$1,FALSE),0)</f>
        <v>0</v>
      </c>
      <c r="AI315" s="14">
        <v>2020</v>
      </c>
      <c r="AJ315" s="14">
        <f t="shared" si="8"/>
        <v>313</v>
      </c>
    </row>
    <row r="316" spans="1:36" x14ac:dyDescent="0.25">
      <c r="A316" s="17" t="s">
        <v>186</v>
      </c>
      <c r="B316" s="14">
        <v>2</v>
      </c>
      <c r="C316" s="14">
        <v>0</v>
      </c>
      <c r="D316" s="14">
        <v>4</v>
      </c>
      <c r="E316" s="14">
        <v>2</v>
      </c>
      <c r="F316" s="14">
        <v>0</v>
      </c>
      <c r="G316" s="14">
        <v>0</v>
      </c>
      <c r="H316" s="14">
        <v>0</v>
      </c>
      <c r="I316" s="14">
        <v>0</v>
      </c>
      <c r="J316" s="14">
        <v>0</v>
      </c>
      <c r="K316" s="14">
        <v>0</v>
      </c>
      <c r="L316" s="14">
        <v>0</v>
      </c>
      <c r="M316" s="14">
        <v>2020</v>
      </c>
      <c r="N316" s="14">
        <f>tbl_Batsmen[[#This Row],[Innings]]-tbl_Batsmen[[#This Row],[Outs]]</f>
        <v>0</v>
      </c>
      <c r="O316" s="15">
        <f t="shared" si="9"/>
        <v>313</v>
      </c>
      <c r="W316" s="13" t="s">
        <v>69</v>
      </c>
      <c r="X316" s="14">
        <f>_xlfn.IFNA(VLOOKUP(tbl_Batsmen!$W316,Raw_data_Batsmen_2021!$A$2:$L$150,X$1,FALSE),0)</f>
        <v>10</v>
      </c>
      <c r="Y316" s="14">
        <f>_xlfn.IFNA(VLOOKUP(tbl_Batsmen!$W316,Raw_data_Batsmen_2021!$A$2:$L$150,Y$1,FALSE),0)</f>
        <v>62</v>
      </c>
      <c r="Z316" s="14">
        <f>_xlfn.IFNA(VLOOKUP(tbl_Batsmen!$W316,Raw_data_Batsmen_2021!$A$2:$L$150,Z$1,FALSE),0)</f>
        <v>47</v>
      </c>
      <c r="AA316" s="14">
        <f>_xlfn.IFNA(VLOOKUP(tbl_Batsmen!$W316,Raw_data_Batsmen_2021!$A$2:$L$150,AA$1,FALSE),0)</f>
        <v>8</v>
      </c>
      <c r="AB316" s="14">
        <f>_xlfn.IFNA(VLOOKUP(tbl_Batsmen!$W316,Raw_data_Batsmen_2021!$A$2:$L$150,AB$1,FALSE),0)</f>
        <v>7.75</v>
      </c>
      <c r="AC316" s="14">
        <f>_xlfn.IFNA(VLOOKUP(tbl_Batsmen!$W316,Raw_data_Batsmen_2021!$A$2:$L$150,AC$1,FALSE),0)</f>
        <v>131.91</v>
      </c>
      <c r="AD316" s="14">
        <f>_xlfn.IFNA(VLOOKUP(tbl_Batsmen!$W316,Raw_data_Batsmen_2021!$A$2:$L$150,AD$1,FALSE),0)</f>
        <v>26</v>
      </c>
      <c r="AE316" s="14">
        <f>_xlfn.IFNA(VLOOKUP(tbl_Batsmen!$W316,Raw_data_Batsmen_2021!$A$2:$L$150,AE$1,FALSE),0)</f>
        <v>3</v>
      </c>
      <c r="AF316" s="14">
        <f>_xlfn.IFNA(VLOOKUP(tbl_Batsmen!$W316,Raw_data_Batsmen_2021!$A$2:$L$150,AF$1,FALSE),0)</f>
        <v>5</v>
      </c>
      <c r="AG316" s="14">
        <f>_xlfn.IFNA(VLOOKUP(tbl_Batsmen!$W316,Raw_data_Batsmen_2021!$A$2:$L$150,AG$1,FALSE),0)</f>
        <v>0</v>
      </c>
      <c r="AH316" s="14">
        <f>_xlfn.IFNA(VLOOKUP(tbl_Batsmen!$W316,Raw_data_Batsmen_2021!$A$2:$L$150,AH$1,FALSE),0)</f>
        <v>0</v>
      </c>
      <c r="AI316" s="14">
        <v>2020</v>
      </c>
      <c r="AJ316" s="14">
        <f t="shared" si="8"/>
        <v>314</v>
      </c>
    </row>
    <row r="317" spans="1:36" x14ac:dyDescent="0.25">
      <c r="A317" s="17" t="s">
        <v>69</v>
      </c>
      <c r="B317" s="14">
        <v>9</v>
      </c>
      <c r="C317" s="14">
        <v>121</v>
      </c>
      <c r="D317" s="14">
        <v>85</v>
      </c>
      <c r="E317" s="14">
        <v>9</v>
      </c>
      <c r="F317" s="14">
        <v>13.44</v>
      </c>
      <c r="G317" s="14">
        <v>142.35</v>
      </c>
      <c r="H317" s="14">
        <v>64</v>
      </c>
      <c r="I317" s="14">
        <v>10</v>
      </c>
      <c r="J317" s="14">
        <v>8</v>
      </c>
      <c r="K317" s="14">
        <v>1</v>
      </c>
      <c r="L317" s="14">
        <v>0</v>
      </c>
      <c r="M317" s="14">
        <v>2020</v>
      </c>
      <c r="N317" s="14">
        <f>tbl_Batsmen[[#This Row],[Innings]]-tbl_Batsmen[[#This Row],[Outs]]</f>
        <v>0</v>
      </c>
      <c r="O317" s="15">
        <f t="shared" si="9"/>
        <v>314</v>
      </c>
      <c r="W317" s="16" t="s">
        <v>41</v>
      </c>
      <c r="X317" s="14">
        <f>_xlfn.IFNA(VLOOKUP(tbl_Batsmen!$W317,Raw_data_Batsmen_2021!$A$2:$L$150,X$1,FALSE),0)</f>
        <v>7</v>
      </c>
      <c r="Y317" s="14">
        <f>_xlfn.IFNA(VLOOKUP(tbl_Batsmen!$W317,Raw_data_Batsmen_2021!$A$2:$L$150,Y$1,FALSE),0)</f>
        <v>153</v>
      </c>
      <c r="Z317" s="14">
        <f>_xlfn.IFNA(VLOOKUP(tbl_Batsmen!$W317,Raw_data_Batsmen_2021!$A$2:$L$150,Z$1,FALSE),0)</f>
        <v>135</v>
      </c>
      <c r="AA317" s="14">
        <f>_xlfn.IFNA(VLOOKUP(tbl_Batsmen!$W317,Raw_data_Batsmen_2021!$A$2:$L$150,AA$1,FALSE),0)</f>
        <v>6</v>
      </c>
      <c r="AB317" s="14">
        <f>_xlfn.IFNA(VLOOKUP(tbl_Batsmen!$W317,Raw_data_Batsmen_2021!$A$2:$L$150,AB$1,FALSE),0)</f>
        <v>25.5</v>
      </c>
      <c r="AC317" s="14">
        <f>_xlfn.IFNA(VLOOKUP(tbl_Batsmen!$W317,Raw_data_Batsmen_2021!$A$2:$L$150,AC$1,FALSE),0)</f>
        <v>113.33</v>
      </c>
      <c r="AD317" s="14">
        <f>_xlfn.IFNA(VLOOKUP(tbl_Batsmen!$W317,Raw_data_Batsmen_2021!$A$2:$L$150,AD$1,FALSE),0)</f>
        <v>39</v>
      </c>
      <c r="AE317" s="14">
        <f>_xlfn.IFNA(VLOOKUP(tbl_Batsmen!$W317,Raw_data_Batsmen_2021!$A$2:$L$150,AE$1,FALSE),0)</f>
        <v>13</v>
      </c>
      <c r="AF317" s="14">
        <f>_xlfn.IFNA(VLOOKUP(tbl_Batsmen!$W317,Raw_data_Batsmen_2021!$A$2:$L$150,AF$1,FALSE),0)</f>
        <v>2</v>
      </c>
      <c r="AG317" s="14">
        <f>_xlfn.IFNA(VLOOKUP(tbl_Batsmen!$W317,Raw_data_Batsmen_2021!$A$2:$L$150,AG$1,FALSE),0)</f>
        <v>0</v>
      </c>
      <c r="AH317" s="14">
        <f>_xlfn.IFNA(VLOOKUP(tbl_Batsmen!$W317,Raw_data_Batsmen_2021!$A$2:$L$150,AH$1,FALSE),0)</f>
        <v>0</v>
      </c>
      <c r="AI317" s="14">
        <v>2020</v>
      </c>
      <c r="AJ317" s="14">
        <f t="shared" si="8"/>
        <v>315</v>
      </c>
    </row>
    <row r="318" spans="1:36" x14ac:dyDescent="0.25">
      <c r="A318" s="17" t="s">
        <v>41</v>
      </c>
      <c r="B318" s="14">
        <v>14</v>
      </c>
      <c r="C318" s="14">
        <v>311</v>
      </c>
      <c r="D318" s="14">
        <v>237</v>
      </c>
      <c r="E318" s="14">
        <v>12</v>
      </c>
      <c r="F318" s="14">
        <v>25.92</v>
      </c>
      <c r="G318" s="14">
        <v>131.22</v>
      </c>
      <c r="H318" s="14">
        <v>69</v>
      </c>
      <c r="I318" s="14">
        <v>32</v>
      </c>
      <c r="J318" s="14">
        <v>9</v>
      </c>
      <c r="K318" s="14">
        <v>3</v>
      </c>
      <c r="L318" s="14">
        <v>0</v>
      </c>
      <c r="M318" s="14">
        <v>2020</v>
      </c>
      <c r="N318" s="14">
        <f>tbl_Batsmen[[#This Row],[Innings]]-tbl_Batsmen[[#This Row],[Outs]]</f>
        <v>2</v>
      </c>
      <c r="O318" s="15">
        <f t="shared" si="9"/>
        <v>315</v>
      </c>
      <c r="W318" s="13" t="s">
        <v>360</v>
      </c>
      <c r="X318" s="14">
        <f>_xlfn.IFNA(VLOOKUP(tbl_Batsmen!$W318,Raw_data_Batsmen_2021!$A$2:$L$150,X$1,FALSE),0)</f>
        <v>0</v>
      </c>
      <c r="Y318" s="14">
        <f>_xlfn.IFNA(VLOOKUP(tbl_Batsmen!$W318,Raw_data_Batsmen_2021!$A$2:$L$150,Y$1,FALSE),0)</f>
        <v>0</v>
      </c>
      <c r="Z318" s="14">
        <f>_xlfn.IFNA(VLOOKUP(tbl_Batsmen!$W318,Raw_data_Batsmen_2021!$A$2:$L$150,Z$1,FALSE),0)</f>
        <v>0</v>
      </c>
      <c r="AA318" s="14">
        <f>_xlfn.IFNA(VLOOKUP(tbl_Batsmen!$W318,Raw_data_Batsmen_2021!$A$2:$L$150,AA$1,FALSE),0)</f>
        <v>0</v>
      </c>
      <c r="AB318" s="14">
        <f>_xlfn.IFNA(VLOOKUP(tbl_Batsmen!$W318,Raw_data_Batsmen_2021!$A$2:$L$150,AB$1,FALSE),0)</f>
        <v>0</v>
      </c>
      <c r="AC318" s="14">
        <f>_xlfn.IFNA(VLOOKUP(tbl_Batsmen!$W318,Raw_data_Batsmen_2021!$A$2:$L$150,AC$1,FALSE),0)</f>
        <v>0</v>
      </c>
      <c r="AD318" s="14">
        <f>_xlfn.IFNA(VLOOKUP(tbl_Batsmen!$W318,Raw_data_Batsmen_2021!$A$2:$L$150,AD$1,FALSE),0)</f>
        <v>0</v>
      </c>
      <c r="AE318" s="14">
        <f>_xlfn.IFNA(VLOOKUP(tbl_Batsmen!$W318,Raw_data_Batsmen_2021!$A$2:$L$150,AE$1,FALSE),0)</f>
        <v>0</v>
      </c>
      <c r="AF318" s="14">
        <f>_xlfn.IFNA(VLOOKUP(tbl_Batsmen!$W318,Raw_data_Batsmen_2021!$A$2:$L$150,AF$1,FALSE),0)</f>
        <v>0</v>
      </c>
      <c r="AG318" s="14">
        <f>_xlfn.IFNA(VLOOKUP(tbl_Batsmen!$W318,Raw_data_Batsmen_2021!$A$2:$L$150,AG$1,FALSE),0)</f>
        <v>0</v>
      </c>
      <c r="AH318" s="14">
        <f>_xlfn.IFNA(VLOOKUP(tbl_Batsmen!$W318,Raw_data_Batsmen_2021!$A$2:$L$150,AH$1,FALSE),0)</f>
        <v>0</v>
      </c>
      <c r="AI318" s="14">
        <v>2020</v>
      </c>
      <c r="AJ318" s="14">
        <f t="shared" si="8"/>
        <v>316</v>
      </c>
    </row>
    <row r="319" spans="1:36" x14ac:dyDescent="0.25">
      <c r="A319" s="17" t="s">
        <v>360</v>
      </c>
      <c r="B319" s="14">
        <v>11</v>
      </c>
      <c r="C319" s="14">
        <v>299</v>
      </c>
      <c r="D319" s="14">
        <v>247</v>
      </c>
      <c r="E319" s="14">
        <v>10</v>
      </c>
      <c r="F319" s="14">
        <v>29.9</v>
      </c>
      <c r="G319" s="14">
        <v>121.05</v>
      </c>
      <c r="H319" s="14">
        <v>83</v>
      </c>
      <c r="I319" s="14">
        <v>33</v>
      </c>
      <c r="J319" s="14">
        <v>13</v>
      </c>
      <c r="K319" s="14">
        <v>2</v>
      </c>
      <c r="L319" s="14">
        <v>0</v>
      </c>
      <c r="M319" s="14">
        <v>2020</v>
      </c>
      <c r="N319" s="14">
        <f>tbl_Batsmen[[#This Row],[Innings]]-tbl_Batsmen[[#This Row],[Outs]]</f>
        <v>1</v>
      </c>
      <c r="O319" s="15">
        <f t="shared" si="9"/>
        <v>316</v>
      </c>
      <c r="W319" s="16" t="s">
        <v>371</v>
      </c>
      <c r="X319" s="14">
        <f>_xlfn.IFNA(VLOOKUP(tbl_Batsmen!$W319,Raw_data_Batsmen_2021!$A$2:$L$150,X$1,FALSE),0)</f>
        <v>0</v>
      </c>
      <c r="Y319" s="14">
        <f>_xlfn.IFNA(VLOOKUP(tbl_Batsmen!$W319,Raw_data_Batsmen_2021!$A$2:$L$150,Y$1,FALSE),0)</f>
        <v>0</v>
      </c>
      <c r="Z319" s="14">
        <f>_xlfn.IFNA(VLOOKUP(tbl_Batsmen!$W319,Raw_data_Batsmen_2021!$A$2:$L$150,Z$1,FALSE),0)</f>
        <v>0</v>
      </c>
      <c r="AA319" s="14">
        <f>_xlfn.IFNA(VLOOKUP(tbl_Batsmen!$W319,Raw_data_Batsmen_2021!$A$2:$L$150,AA$1,FALSE),0)</f>
        <v>0</v>
      </c>
      <c r="AB319" s="14">
        <f>_xlfn.IFNA(VLOOKUP(tbl_Batsmen!$W319,Raw_data_Batsmen_2021!$A$2:$L$150,AB$1,FALSE),0)</f>
        <v>0</v>
      </c>
      <c r="AC319" s="14">
        <f>_xlfn.IFNA(VLOOKUP(tbl_Batsmen!$W319,Raw_data_Batsmen_2021!$A$2:$L$150,AC$1,FALSE),0)</f>
        <v>0</v>
      </c>
      <c r="AD319" s="14">
        <f>_xlfn.IFNA(VLOOKUP(tbl_Batsmen!$W319,Raw_data_Batsmen_2021!$A$2:$L$150,AD$1,FALSE),0)</f>
        <v>0</v>
      </c>
      <c r="AE319" s="14">
        <f>_xlfn.IFNA(VLOOKUP(tbl_Batsmen!$W319,Raw_data_Batsmen_2021!$A$2:$L$150,AE$1,FALSE),0)</f>
        <v>0</v>
      </c>
      <c r="AF319" s="14">
        <f>_xlfn.IFNA(VLOOKUP(tbl_Batsmen!$W319,Raw_data_Batsmen_2021!$A$2:$L$150,AF$1,FALSE),0)</f>
        <v>0</v>
      </c>
      <c r="AG319" s="14">
        <f>_xlfn.IFNA(VLOOKUP(tbl_Batsmen!$W319,Raw_data_Batsmen_2021!$A$2:$L$150,AG$1,FALSE),0)</f>
        <v>0</v>
      </c>
      <c r="AH319" s="14">
        <f>_xlfn.IFNA(VLOOKUP(tbl_Batsmen!$W319,Raw_data_Batsmen_2021!$A$2:$L$150,AH$1,FALSE),0)</f>
        <v>0</v>
      </c>
      <c r="AI319" s="14">
        <v>2020</v>
      </c>
      <c r="AJ319" s="14">
        <f t="shared" si="8"/>
        <v>317</v>
      </c>
    </row>
    <row r="320" spans="1:36" x14ac:dyDescent="0.25">
      <c r="A320" s="17" t="s">
        <v>371</v>
      </c>
      <c r="B320" s="14">
        <v>1</v>
      </c>
      <c r="C320" s="14">
        <v>0</v>
      </c>
      <c r="D320" s="14">
        <v>2</v>
      </c>
      <c r="E320" s="14">
        <v>1</v>
      </c>
      <c r="F320" s="14">
        <v>0</v>
      </c>
      <c r="G320" s="14">
        <v>0</v>
      </c>
      <c r="H320" s="14">
        <v>0</v>
      </c>
      <c r="I320" s="14">
        <v>0</v>
      </c>
      <c r="J320" s="14">
        <v>0</v>
      </c>
      <c r="K320" s="14">
        <v>0</v>
      </c>
      <c r="L320" s="14">
        <v>0</v>
      </c>
      <c r="M320" s="14">
        <v>2020</v>
      </c>
      <c r="N320" s="14">
        <f>tbl_Batsmen[[#This Row],[Innings]]-tbl_Batsmen[[#This Row],[Outs]]</f>
        <v>0</v>
      </c>
      <c r="O320" s="15">
        <f t="shared" si="9"/>
        <v>317</v>
      </c>
      <c r="W320" s="13" t="s">
        <v>42</v>
      </c>
      <c r="X320" s="14">
        <f>_xlfn.IFNA(VLOOKUP(tbl_Batsmen!$W320,Raw_data_Batsmen_2021!$A$2:$L$150,X$1,FALSE),0)</f>
        <v>8</v>
      </c>
      <c r="Y320" s="14">
        <f>_xlfn.IFNA(VLOOKUP(tbl_Batsmen!$W320,Raw_data_Batsmen_2021!$A$2:$L$150,Y$1,FALSE),0)</f>
        <v>175</v>
      </c>
      <c r="Z320" s="14">
        <f>_xlfn.IFNA(VLOOKUP(tbl_Batsmen!$W320,Raw_data_Batsmen_2021!$A$2:$L$150,Z$1,FALSE),0)</f>
        <v>171</v>
      </c>
      <c r="AA320" s="14">
        <f>_xlfn.IFNA(VLOOKUP(tbl_Batsmen!$W320,Raw_data_Batsmen_2021!$A$2:$L$150,AA$1,FALSE),0)</f>
        <v>5</v>
      </c>
      <c r="AB320" s="14">
        <f>_xlfn.IFNA(VLOOKUP(tbl_Batsmen!$W320,Raw_data_Batsmen_2021!$A$2:$L$150,AB$1,FALSE),0)</f>
        <v>35</v>
      </c>
      <c r="AC320" s="14">
        <f>_xlfn.IFNA(VLOOKUP(tbl_Batsmen!$W320,Raw_data_Batsmen_2021!$A$2:$L$150,AC$1,FALSE),0)</f>
        <v>102.34</v>
      </c>
      <c r="AD320" s="14">
        <f>_xlfn.IFNA(VLOOKUP(tbl_Batsmen!$W320,Raw_data_Batsmen_2021!$A$2:$L$150,AD$1,FALSE),0)</f>
        <v>47</v>
      </c>
      <c r="AE320" s="14">
        <f>_xlfn.IFNA(VLOOKUP(tbl_Batsmen!$W320,Raw_data_Batsmen_2021!$A$2:$L$150,AE$1,FALSE),0)</f>
        <v>7</v>
      </c>
      <c r="AF320" s="14">
        <f>_xlfn.IFNA(VLOOKUP(tbl_Batsmen!$W320,Raw_data_Batsmen_2021!$A$2:$L$150,AF$1,FALSE),0)</f>
        <v>5</v>
      </c>
      <c r="AG320" s="14">
        <f>_xlfn.IFNA(VLOOKUP(tbl_Batsmen!$W320,Raw_data_Batsmen_2021!$A$2:$L$150,AG$1,FALSE),0)</f>
        <v>0</v>
      </c>
      <c r="AH320" s="14">
        <f>_xlfn.IFNA(VLOOKUP(tbl_Batsmen!$W320,Raw_data_Batsmen_2021!$A$2:$L$150,AH$1,FALSE),0)</f>
        <v>0</v>
      </c>
      <c r="AI320" s="14">
        <v>2020</v>
      </c>
      <c r="AJ320" s="14">
        <f t="shared" si="8"/>
        <v>318</v>
      </c>
    </row>
    <row r="321" spans="1:36" x14ac:dyDescent="0.25">
      <c r="A321" s="17" t="s">
        <v>42</v>
      </c>
      <c r="B321" s="14">
        <v>17</v>
      </c>
      <c r="C321" s="14">
        <v>519</v>
      </c>
      <c r="D321" s="14">
        <v>421</v>
      </c>
      <c r="E321" s="14">
        <v>15</v>
      </c>
      <c r="F321" s="14">
        <v>34.6</v>
      </c>
      <c r="G321" s="14">
        <v>123.28</v>
      </c>
      <c r="H321" s="14">
        <v>88</v>
      </c>
      <c r="I321" s="14">
        <v>40</v>
      </c>
      <c r="J321" s="14">
        <v>16</v>
      </c>
      <c r="K321" s="14">
        <v>3</v>
      </c>
      <c r="L321" s="14">
        <v>0</v>
      </c>
      <c r="M321" s="14">
        <v>2020</v>
      </c>
      <c r="N321" s="14">
        <f>tbl_Batsmen[[#This Row],[Innings]]-tbl_Batsmen[[#This Row],[Outs]]</f>
        <v>2</v>
      </c>
      <c r="O321" s="15">
        <f t="shared" si="9"/>
        <v>318</v>
      </c>
      <c r="W321" s="16" t="s">
        <v>95</v>
      </c>
      <c r="X321" s="14">
        <f>_xlfn.IFNA(VLOOKUP(tbl_Batsmen!$W321,Raw_data_Batsmen_2021!$A$2:$L$150,X$1,FALSE),0)</f>
        <v>4</v>
      </c>
      <c r="Y321" s="14">
        <f>_xlfn.IFNA(VLOOKUP(tbl_Batsmen!$W321,Raw_data_Batsmen_2021!$A$2:$L$150,Y$1,FALSE),0)</f>
        <v>115</v>
      </c>
      <c r="Z321" s="14">
        <f>_xlfn.IFNA(VLOOKUP(tbl_Batsmen!$W321,Raw_data_Batsmen_2021!$A$2:$L$150,Z$1,FALSE),0)</f>
        <v>97</v>
      </c>
      <c r="AA321" s="14">
        <f>_xlfn.IFNA(VLOOKUP(tbl_Batsmen!$W321,Raw_data_Batsmen_2021!$A$2:$L$150,AA$1,FALSE),0)</f>
        <v>2</v>
      </c>
      <c r="AB321" s="14">
        <f>_xlfn.IFNA(VLOOKUP(tbl_Batsmen!$W321,Raw_data_Batsmen_2021!$A$2:$L$150,AB$1,FALSE),0)</f>
        <v>57.5</v>
      </c>
      <c r="AC321" s="14">
        <f>_xlfn.IFNA(VLOOKUP(tbl_Batsmen!$W321,Raw_data_Batsmen_2021!$A$2:$L$150,AC$1,FALSE),0)</f>
        <v>118.56</v>
      </c>
      <c r="AD321" s="14">
        <f>_xlfn.IFNA(VLOOKUP(tbl_Batsmen!$W321,Raw_data_Batsmen_2021!$A$2:$L$150,AD$1,FALSE),0)</f>
        <v>50</v>
      </c>
      <c r="AE321" s="14">
        <f>_xlfn.IFNA(VLOOKUP(tbl_Batsmen!$W321,Raw_data_Batsmen_2021!$A$2:$L$150,AE$1,FALSE),0)</f>
        <v>10</v>
      </c>
      <c r="AF321" s="14">
        <f>_xlfn.IFNA(VLOOKUP(tbl_Batsmen!$W321,Raw_data_Batsmen_2021!$A$2:$L$150,AF$1,FALSE),0)</f>
        <v>2</v>
      </c>
      <c r="AG321" s="14">
        <f>_xlfn.IFNA(VLOOKUP(tbl_Batsmen!$W321,Raw_data_Batsmen_2021!$A$2:$L$150,AG$1,FALSE),0)</f>
        <v>1</v>
      </c>
      <c r="AH321" s="14">
        <f>_xlfn.IFNA(VLOOKUP(tbl_Batsmen!$W321,Raw_data_Batsmen_2021!$A$2:$L$150,AH$1,FALSE),0)</f>
        <v>0</v>
      </c>
      <c r="AI321" s="14">
        <v>2020</v>
      </c>
      <c r="AJ321" s="14">
        <f t="shared" si="8"/>
        <v>319</v>
      </c>
    </row>
    <row r="322" spans="1:36" x14ac:dyDescent="0.25">
      <c r="A322" s="17" t="s">
        <v>95</v>
      </c>
      <c r="B322" s="14">
        <v>5</v>
      </c>
      <c r="C322" s="14">
        <v>103</v>
      </c>
      <c r="D322" s="14">
        <v>80</v>
      </c>
      <c r="E322" s="14">
        <v>5</v>
      </c>
      <c r="F322" s="14">
        <v>20.6</v>
      </c>
      <c r="G322" s="14">
        <v>128.75</v>
      </c>
      <c r="H322" s="14">
        <v>42</v>
      </c>
      <c r="I322" s="14">
        <v>8</v>
      </c>
      <c r="J322" s="14">
        <v>3</v>
      </c>
      <c r="K322" s="14">
        <v>0</v>
      </c>
      <c r="L322" s="14">
        <v>0</v>
      </c>
      <c r="M322" s="14">
        <v>2020</v>
      </c>
      <c r="N322" s="14">
        <f>tbl_Batsmen[[#This Row],[Innings]]-tbl_Batsmen[[#This Row],[Outs]]</f>
        <v>0</v>
      </c>
      <c r="O322" s="15">
        <f t="shared" si="9"/>
        <v>319</v>
      </c>
      <c r="W322" s="13" t="s">
        <v>144</v>
      </c>
      <c r="X322" s="14">
        <f>_xlfn.IFNA(VLOOKUP(tbl_Batsmen!$W322,Raw_data_Batsmen_2021!$A$2:$L$150,X$1,FALSE),0)</f>
        <v>14</v>
      </c>
      <c r="Y322" s="14">
        <f>_xlfn.IFNA(VLOOKUP(tbl_Batsmen!$W322,Raw_data_Batsmen_2021!$A$2:$L$150,Y$1,FALSE),0)</f>
        <v>484</v>
      </c>
      <c r="Z322" s="14">
        <f>_xlfn.IFNA(VLOOKUP(tbl_Batsmen!$W322,Raw_data_Batsmen_2021!$A$2:$L$150,Z$1,FALSE),0)</f>
        <v>354</v>
      </c>
      <c r="AA322" s="14">
        <f>_xlfn.IFNA(VLOOKUP(tbl_Batsmen!$W322,Raw_data_Batsmen_2021!$A$2:$L$150,AA$1,FALSE),0)</f>
        <v>12</v>
      </c>
      <c r="AB322" s="14">
        <f>_xlfn.IFNA(VLOOKUP(tbl_Batsmen!$W322,Raw_data_Batsmen_2021!$A$2:$L$150,AB$1,FALSE),0)</f>
        <v>40.33</v>
      </c>
      <c r="AC322" s="14">
        <f>_xlfn.IFNA(VLOOKUP(tbl_Batsmen!$W322,Raw_data_Batsmen_2021!$A$2:$L$150,AC$1,FALSE),0)</f>
        <v>136.72</v>
      </c>
      <c r="AD322" s="14">
        <f>_xlfn.IFNA(VLOOKUP(tbl_Batsmen!$W322,Raw_data_Batsmen_2021!$A$2:$L$150,AD$1,FALSE),0)</f>
        <v>119</v>
      </c>
      <c r="AE322" s="14">
        <f>_xlfn.IFNA(VLOOKUP(tbl_Batsmen!$W322,Raw_data_Batsmen_2021!$A$2:$L$150,AE$1,FALSE),0)</f>
        <v>45</v>
      </c>
      <c r="AF322" s="14">
        <f>_xlfn.IFNA(VLOOKUP(tbl_Batsmen!$W322,Raw_data_Batsmen_2021!$A$2:$L$150,AF$1,FALSE),0)</f>
        <v>17</v>
      </c>
      <c r="AG322" s="14">
        <f>_xlfn.IFNA(VLOOKUP(tbl_Batsmen!$W322,Raw_data_Batsmen_2021!$A$2:$L$150,AG$1,FALSE),0)</f>
        <v>2</v>
      </c>
      <c r="AH322" s="14">
        <f>_xlfn.IFNA(VLOOKUP(tbl_Batsmen!$W322,Raw_data_Batsmen_2021!$A$2:$L$150,AH$1,FALSE),0)</f>
        <v>1</v>
      </c>
      <c r="AI322" s="14">
        <v>2020</v>
      </c>
      <c r="AJ322" s="14">
        <f t="shared" si="8"/>
        <v>320</v>
      </c>
    </row>
    <row r="323" spans="1:36" x14ac:dyDescent="0.25">
      <c r="A323" s="17" t="s">
        <v>144</v>
      </c>
      <c r="B323" s="14">
        <v>14</v>
      </c>
      <c r="C323" s="14">
        <v>375</v>
      </c>
      <c r="D323" s="14">
        <v>236</v>
      </c>
      <c r="E323" s="14">
        <v>13</v>
      </c>
      <c r="F323" s="14">
        <v>28.85</v>
      </c>
      <c r="G323" s="14">
        <v>158.9</v>
      </c>
      <c r="H323" s="14">
        <v>85</v>
      </c>
      <c r="I323" s="14">
        <v>21</v>
      </c>
      <c r="J323" s="14">
        <v>26</v>
      </c>
      <c r="K323" s="14">
        <v>3</v>
      </c>
      <c r="L323" s="14">
        <v>0</v>
      </c>
      <c r="M323" s="14">
        <v>2020</v>
      </c>
      <c r="N323" s="14">
        <f>tbl_Batsmen[[#This Row],[Innings]]-tbl_Batsmen[[#This Row],[Outs]]</f>
        <v>1</v>
      </c>
      <c r="O323" s="15">
        <f t="shared" si="9"/>
        <v>320</v>
      </c>
      <c r="W323" s="16" t="s">
        <v>380</v>
      </c>
      <c r="X323" s="14">
        <f>_xlfn.IFNA(VLOOKUP(tbl_Batsmen!$W323,Raw_data_Batsmen_2021!$A$2:$L$150,X$1,FALSE),0)</f>
        <v>0</v>
      </c>
      <c r="Y323" s="14">
        <f>_xlfn.IFNA(VLOOKUP(tbl_Batsmen!$W323,Raw_data_Batsmen_2021!$A$2:$L$150,Y$1,FALSE),0)</f>
        <v>0</v>
      </c>
      <c r="Z323" s="14">
        <f>_xlfn.IFNA(VLOOKUP(tbl_Batsmen!$W323,Raw_data_Batsmen_2021!$A$2:$L$150,Z$1,FALSE),0)</f>
        <v>0</v>
      </c>
      <c r="AA323" s="14">
        <f>_xlfn.IFNA(VLOOKUP(tbl_Batsmen!$W323,Raw_data_Batsmen_2021!$A$2:$L$150,AA$1,FALSE),0)</f>
        <v>0</v>
      </c>
      <c r="AB323" s="14">
        <f>_xlfn.IFNA(VLOOKUP(tbl_Batsmen!$W323,Raw_data_Batsmen_2021!$A$2:$L$150,AB$1,FALSE),0)</f>
        <v>0</v>
      </c>
      <c r="AC323" s="14">
        <f>_xlfn.IFNA(VLOOKUP(tbl_Batsmen!$W323,Raw_data_Batsmen_2021!$A$2:$L$150,AC$1,FALSE),0)</f>
        <v>0</v>
      </c>
      <c r="AD323" s="14">
        <f>_xlfn.IFNA(VLOOKUP(tbl_Batsmen!$W323,Raw_data_Batsmen_2021!$A$2:$L$150,AD$1,FALSE),0)</f>
        <v>0</v>
      </c>
      <c r="AE323" s="14">
        <f>_xlfn.IFNA(VLOOKUP(tbl_Batsmen!$W323,Raw_data_Batsmen_2021!$A$2:$L$150,AE$1,FALSE),0)</f>
        <v>0</v>
      </c>
      <c r="AF323" s="14">
        <f>_xlfn.IFNA(VLOOKUP(tbl_Batsmen!$W323,Raw_data_Batsmen_2021!$A$2:$L$150,AF$1,FALSE),0)</f>
        <v>0</v>
      </c>
      <c r="AG323" s="14">
        <f>_xlfn.IFNA(VLOOKUP(tbl_Batsmen!$W323,Raw_data_Batsmen_2021!$A$2:$L$150,AG$1,FALSE),0)</f>
        <v>0</v>
      </c>
      <c r="AH323" s="14">
        <f>_xlfn.IFNA(VLOOKUP(tbl_Batsmen!$W323,Raw_data_Batsmen_2021!$A$2:$L$150,AH$1,FALSE),0)</f>
        <v>0</v>
      </c>
      <c r="AI323" s="14">
        <v>2020</v>
      </c>
      <c r="AJ323" s="14">
        <f t="shared" si="8"/>
        <v>321</v>
      </c>
    </row>
    <row r="324" spans="1:36" x14ac:dyDescent="0.25">
      <c r="A324" s="17" t="s">
        <v>380</v>
      </c>
      <c r="B324" s="14">
        <v>2</v>
      </c>
      <c r="C324" s="14">
        <v>18</v>
      </c>
      <c r="D324" s="14">
        <v>20</v>
      </c>
      <c r="E324" s="14">
        <v>2</v>
      </c>
      <c r="F324" s="14">
        <v>9</v>
      </c>
      <c r="G324" s="14">
        <v>90</v>
      </c>
      <c r="H324" s="14">
        <v>10</v>
      </c>
      <c r="I324" s="14">
        <v>1</v>
      </c>
      <c r="J324" s="14">
        <v>1</v>
      </c>
      <c r="K324" s="14">
        <v>0</v>
      </c>
      <c r="L324" s="14">
        <v>0</v>
      </c>
      <c r="M324" s="14">
        <v>2020</v>
      </c>
      <c r="N324" s="14">
        <f>tbl_Batsmen[[#This Row],[Innings]]-tbl_Batsmen[[#This Row],[Outs]]</f>
        <v>0</v>
      </c>
      <c r="O324" s="15">
        <f t="shared" si="9"/>
        <v>321</v>
      </c>
      <c r="W324" s="13" t="s">
        <v>187</v>
      </c>
      <c r="X324" s="14">
        <f>_xlfn.IFNA(VLOOKUP(tbl_Batsmen!$W324,Raw_data_Batsmen_2021!$A$2:$L$150,X$1,FALSE),0)</f>
        <v>0</v>
      </c>
      <c r="Y324" s="14">
        <f>_xlfn.IFNA(VLOOKUP(tbl_Batsmen!$W324,Raw_data_Batsmen_2021!$A$2:$L$150,Y$1,FALSE),0)</f>
        <v>0</v>
      </c>
      <c r="Z324" s="14">
        <f>_xlfn.IFNA(VLOOKUP(tbl_Batsmen!$W324,Raw_data_Batsmen_2021!$A$2:$L$150,Z$1,FALSE),0)</f>
        <v>0</v>
      </c>
      <c r="AA324" s="14">
        <f>_xlfn.IFNA(VLOOKUP(tbl_Batsmen!$W324,Raw_data_Batsmen_2021!$A$2:$L$150,AA$1,FALSE),0)</f>
        <v>0</v>
      </c>
      <c r="AB324" s="14">
        <f>_xlfn.IFNA(VLOOKUP(tbl_Batsmen!$W324,Raw_data_Batsmen_2021!$A$2:$L$150,AB$1,FALSE),0)</f>
        <v>0</v>
      </c>
      <c r="AC324" s="14">
        <f>_xlfn.IFNA(VLOOKUP(tbl_Batsmen!$W324,Raw_data_Batsmen_2021!$A$2:$L$150,AC$1,FALSE),0)</f>
        <v>0</v>
      </c>
      <c r="AD324" s="14">
        <f>_xlfn.IFNA(VLOOKUP(tbl_Batsmen!$W324,Raw_data_Batsmen_2021!$A$2:$L$150,AD$1,FALSE),0)</f>
        <v>0</v>
      </c>
      <c r="AE324" s="14">
        <f>_xlfn.IFNA(VLOOKUP(tbl_Batsmen!$W324,Raw_data_Batsmen_2021!$A$2:$L$150,AE$1,FALSE),0)</f>
        <v>0</v>
      </c>
      <c r="AF324" s="14">
        <f>_xlfn.IFNA(VLOOKUP(tbl_Batsmen!$W324,Raw_data_Batsmen_2021!$A$2:$L$150,AF$1,FALSE),0)</f>
        <v>0</v>
      </c>
      <c r="AG324" s="14">
        <f>_xlfn.IFNA(VLOOKUP(tbl_Batsmen!$W324,Raw_data_Batsmen_2021!$A$2:$L$150,AG$1,FALSE),0)</f>
        <v>0</v>
      </c>
      <c r="AH324" s="14">
        <f>_xlfn.IFNA(VLOOKUP(tbl_Batsmen!$W324,Raw_data_Batsmen_2021!$A$2:$L$150,AH$1,FALSE),0)</f>
        <v>0</v>
      </c>
      <c r="AI324" s="14">
        <v>2020</v>
      </c>
      <c r="AJ324" s="14">
        <f t="shared" si="8"/>
        <v>322</v>
      </c>
    </row>
    <row r="325" spans="1:36" x14ac:dyDescent="0.25">
      <c r="A325" s="17" t="s">
        <v>187</v>
      </c>
      <c r="B325" s="14">
        <v>2</v>
      </c>
      <c r="C325" s="14">
        <v>3</v>
      </c>
      <c r="D325" s="14">
        <v>5</v>
      </c>
      <c r="E325" s="14">
        <v>0</v>
      </c>
      <c r="F325" s="14">
        <v>0</v>
      </c>
      <c r="G325" s="14">
        <v>60</v>
      </c>
      <c r="H325" s="14">
        <v>3</v>
      </c>
      <c r="I325" s="14">
        <v>0</v>
      </c>
      <c r="J325" s="14">
        <v>0</v>
      </c>
      <c r="K325" s="14">
        <v>0</v>
      </c>
      <c r="L325" s="14">
        <v>0</v>
      </c>
      <c r="M325" s="14">
        <v>2020</v>
      </c>
      <c r="N325" s="14">
        <f>tbl_Batsmen[[#This Row],[Innings]]-tbl_Batsmen[[#This Row],[Outs]]</f>
        <v>2</v>
      </c>
      <c r="O325" s="15">
        <f t="shared" si="9"/>
        <v>322</v>
      </c>
      <c r="W325" s="16" t="s">
        <v>96</v>
      </c>
      <c r="X325" s="14">
        <f>_xlfn.IFNA(VLOOKUP(tbl_Batsmen!$W325,Raw_data_Batsmen_2021!$A$2:$L$150,X$1,FALSE),0)</f>
        <v>2</v>
      </c>
      <c r="Y325" s="14">
        <f>_xlfn.IFNA(VLOOKUP(tbl_Batsmen!$W325,Raw_data_Batsmen_2021!$A$2:$L$150,Y$1,FALSE),0)</f>
        <v>1</v>
      </c>
      <c r="Z325" s="14">
        <f>_xlfn.IFNA(VLOOKUP(tbl_Batsmen!$W325,Raw_data_Batsmen_2021!$A$2:$L$150,Z$1,FALSE),0)</f>
        <v>4</v>
      </c>
      <c r="AA325" s="14">
        <f>_xlfn.IFNA(VLOOKUP(tbl_Batsmen!$W325,Raw_data_Batsmen_2021!$A$2:$L$150,AA$1,FALSE),0)</f>
        <v>0</v>
      </c>
      <c r="AB325" s="14">
        <f>_xlfn.IFNA(VLOOKUP(tbl_Batsmen!$W325,Raw_data_Batsmen_2021!$A$2:$L$150,AB$1,FALSE),0)</f>
        <v>0</v>
      </c>
      <c r="AC325" s="14">
        <f>_xlfn.IFNA(VLOOKUP(tbl_Batsmen!$W325,Raw_data_Batsmen_2021!$A$2:$L$150,AC$1,FALSE),0)</f>
        <v>25</v>
      </c>
      <c r="AD325" s="14">
        <f>_xlfn.IFNA(VLOOKUP(tbl_Batsmen!$W325,Raw_data_Batsmen_2021!$A$2:$L$150,AD$1,FALSE),0)</f>
        <v>1</v>
      </c>
      <c r="AE325" s="14">
        <f>_xlfn.IFNA(VLOOKUP(tbl_Batsmen!$W325,Raw_data_Batsmen_2021!$A$2:$L$150,AE$1,FALSE),0)</f>
        <v>0</v>
      </c>
      <c r="AF325" s="14">
        <f>_xlfn.IFNA(VLOOKUP(tbl_Batsmen!$W325,Raw_data_Batsmen_2021!$A$2:$L$150,AF$1,FALSE),0)</f>
        <v>0</v>
      </c>
      <c r="AG325" s="14">
        <f>_xlfn.IFNA(VLOOKUP(tbl_Batsmen!$W325,Raw_data_Batsmen_2021!$A$2:$L$150,AG$1,FALSE),0)</f>
        <v>0</v>
      </c>
      <c r="AH325" s="14">
        <f>_xlfn.IFNA(VLOOKUP(tbl_Batsmen!$W325,Raw_data_Batsmen_2021!$A$2:$L$150,AH$1,FALSE),0)</f>
        <v>0</v>
      </c>
      <c r="AI325" s="14">
        <v>2020</v>
      </c>
      <c r="AJ325" s="14">
        <f t="shared" ref="AJ325:AJ388" si="10">AJ324+1</f>
        <v>323</v>
      </c>
    </row>
    <row r="326" spans="1:36" x14ac:dyDescent="0.25">
      <c r="A326" s="17" t="s">
        <v>96</v>
      </c>
      <c r="B326" s="14">
        <v>1</v>
      </c>
      <c r="C326" s="14">
        <v>0</v>
      </c>
      <c r="D326" s="14">
        <v>1</v>
      </c>
      <c r="E326" s="14">
        <v>1</v>
      </c>
      <c r="F326" s="14">
        <v>0</v>
      </c>
      <c r="G326" s="14">
        <v>0</v>
      </c>
      <c r="H326" s="14">
        <v>0</v>
      </c>
      <c r="I326" s="14">
        <v>0</v>
      </c>
      <c r="J326" s="14">
        <v>0</v>
      </c>
      <c r="K326" s="14">
        <v>0</v>
      </c>
      <c r="L326" s="14">
        <v>0</v>
      </c>
      <c r="M326" s="14">
        <v>2020</v>
      </c>
      <c r="N326" s="14">
        <f>tbl_Batsmen[[#This Row],[Innings]]-tbl_Batsmen[[#This Row],[Outs]]</f>
        <v>0</v>
      </c>
      <c r="O326" s="15">
        <f t="shared" ref="O326:O389" si="11">1+O325</f>
        <v>323</v>
      </c>
      <c r="W326" s="13" t="s">
        <v>44</v>
      </c>
      <c r="X326" s="14">
        <f>_xlfn.IFNA(VLOOKUP(tbl_Batsmen!$W326,Raw_data_Batsmen_2021!$A$2:$L$150,X$1,FALSE),0)</f>
        <v>2</v>
      </c>
      <c r="Y326" s="14">
        <f>_xlfn.IFNA(VLOOKUP(tbl_Batsmen!$W326,Raw_data_Batsmen_2021!$A$2:$L$150,Y$1,FALSE),0)</f>
        <v>21</v>
      </c>
      <c r="Z326" s="14">
        <f>_xlfn.IFNA(VLOOKUP(tbl_Batsmen!$W326,Raw_data_Batsmen_2021!$A$2:$L$150,Z$1,FALSE),0)</f>
        <v>17</v>
      </c>
      <c r="AA326" s="14">
        <f>_xlfn.IFNA(VLOOKUP(tbl_Batsmen!$W326,Raw_data_Batsmen_2021!$A$2:$L$150,AA$1,FALSE),0)</f>
        <v>1</v>
      </c>
      <c r="AB326" s="14">
        <f>_xlfn.IFNA(VLOOKUP(tbl_Batsmen!$W326,Raw_data_Batsmen_2021!$A$2:$L$150,AB$1,FALSE),0)</f>
        <v>21</v>
      </c>
      <c r="AC326" s="14">
        <f>_xlfn.IFNA(VLOOKUP(tbl_Batsmen!$W326,Raw_data_Batsmen_2021!$A$2:$L$150,AC$1,FALSE),0)</f>
        <v>123.53</v>
      </c>
      <c r="AD326" s="14">
        <f>_xlfn.IFNA(VLOOKUP(tbl_Batsmen!$W326,Raw_data_Batsmen_2021!$A$2:$L$150,AD$1,FALSE),0)</f>
        <v>21</v>
      </c>
      <c r="AE326" s="14">
        <f>_xlfn.IFNA(VLOOKUP(tbl_Batsmen!$W326,Raw_data_Batsmen_2021!$A$2:$L$150,AE$1,FALSE),0)</f>
        <v>2</v>
      </c>
      <c r="AF326" s="14">
        <f>_xlfn.IFNA(VLOOKUP(tbl_Batsmen!$W326,Raw_data_Batsmen_2021!$A$2:$L$150,AF$1,FALSE),0)</f>
        <v>0</v>
      </c>
      <c r="AG326" s="14">
        <f>_xlfn.IFNA(VLOOKUP(tbl_Batsmen!$W326,Raw_data_Batsmen_2021!$A$2:$L$150,AG$1,FALSE),0)</f>
        <v>0</v>
      </c>
      <c r="AH326" s="14">
        <f>_xlfn.IFNA(VLOOKUP(tbl_Batsmen!$W326,Raw_data_Batsmen_2021!$A$2:$L$150,AH$1,FALSE),0)</f>
        <v>0</v>
      </c>
      <c r="AI326" s="14">
        <v>2020</v>
      </c>
      <c r="AJ326" s="14">
        <f t="shared" si="10"/>
        <v>324</v>
      </c>
    </row>
    <row r="327" spans="1:36" x14ac:dyDescent="0.25">
      <c r="A327" s="17" t="s">
        <v>44</v>
      </c>
      <c r="B327" s="14">
        <v>4</v>
      </c>
      <c r="C327" s="14">
        <v>83</v>
      </c>
      <c r="D327" s="14">
        <v>62</v>
      </c>
      <c r="E327" s="14">
        <v>1</v>
      </c>
      <c r="F327" s="14">
        <v>83</v>
      </c>
      <c r="G327" s="14">
        <v>133.87</v>
      </c>
      <c r="H327" s="14">
        <v>54</v>
      </c>
      <c r="I327" s="14">
        <v>5</v>
      </c>
      <c r="J327" s="14">
        <v>3</v>
      </c>
      <c r="K327" s="14">
        <v>1</v>
      </c>
      <c r="L327" s="14">
        <v>0</v>
      </c>
      <c r="M327" s="14">
        <v>2020</v>
      </c>
      <c r="N327" s="14">
        <f>tbl_Batsmen[[#This Row],[Innings]]-tbl_Batsmen[[#This Row],[Outs]]</f>
        <v>3</v>
      </c>
      <c r="O327" s="15">
        <f t="shared" si="11"/>
        <v>324</v>
      </c>
      <c r="W327" s="16" t="s">
        <v>365</v>
      </c>
      <c r="X327" s="14">
        <f>_xlfn.IFNA(VLOOKUP(tbl_Batsmen!$W327,Raw_data_Batsmen_2021!$A$2:$L$150,X$1,FALSE),0)</f>
        <v>0</v>
      </c>
      <c r="Y327" s="14">
        <f>_xlfn.IFNA(VLOOKUP(tbl_Batsmen!$W327,Raw_data_Batsmen_2021!$A$2:$L$150,Y$1,FALSE),0)</f>
        <v>0</v>
      </c>
      <c r="Z327" s="14">
        <f>_xlfn.IFNA(VLOOKUP(tbl_Batsmen!$W327,Raw_data_Batsmen_2021!$A$2:$L$150,Z$1,FALSE),0)</f>
        <v>0</v>
      </c>
      <c r="AA327" s="14">
        <f>_xlfn.IFNA(VLOOKUP(tbl_Batsmen!$W327,Raw_data_Batsmen_2021!$A$2:$L$150,AA$1,FALSE),0)</f>
        <v>0</v>
      </c>
      <c r="AB327" s="14">
        <f>_xlfn.IFNA(VLOOKUP(tbl_Batsmen!$W327,Raw_data_Batsmen_2021!$A$2:$L$150,AB$1,FALSE),0)</f>
        <v>0</v>
      </c>
      <c r="AC327" s="14">
        <f>_xlfn.IFNA(VLOOKUP(tbl_Batsmen!$W327,Raw_data_Batsmen_2021!$A$2:$L$150,AC$1,FALSE),0)</f>
        <v>0</v>
      </c>
      <c r="AD327" s="14">
        <f>_xlfn.IFNA(VLOOKUP(tbl_Batsmen!$W327,Raw_data_Batsmen_2021!$A$2:$L$150,AD$1,FALSE),0)</f>
        <v>0</v>
      </c>
      <c r="AE327" s="14">
        <f>_xlfn.IFNA(VLOOKUP(tbl_Batsmen!$W327,Raw_data_Batsmen_2021!$A$2:$L$150,AE$1,FALSE),0)</f>
        <v>0</v>
      </c>
      <c r="AF327" s="14">
        <f>_xlfn.IFNA(VLOOKUP(tbl_Batsmen!$W327,Raw_data_Batsmen_2021!$A$2:$L$150,AF$1,FALSE),0)</f>
        <v>0</v>
      </c>
      <c r="AG327" s="14">
        <f>_xlfn.IFNA(VLOOKUP(tbl_Batsmen!$W327,Raw_data_Batsmen_2021!$A$2:$L$150,AG$1,FALSE),0)</f>
        <v>0</v>
      </c>
      <c r="AH327" s="14">
        <f>_xlfn.IFNA(VLOOKUP(tbl_Batsmen!$W327,Raw_data_Batsmen_2021!$A$2:$L$150,AH$1,FALSE),0)</f>
        <v>0</v>
      </c>
      <c r="AI327" s="14">
        <v>2020</v>
      </c>
      <c r="AJ327" s="14">
        <f t="shared" si="10"/>
        <v>325</v>
      </c>
    </row>
    <row r="328" spans="1:36" x14ac:dyDescent="0.25">
      <c r="A328" s="17" t="s">
        <v>365</v>
      </c>
      <c r="B328" s="14">
        <v>2</v>
      </c>
      <c r="C328" s="14">
        <v>21</v>
      </c>
      <c r="D328" s="14">
        <v>12</v>
      </c>
      <c r="E328" s="14">
        <v>1</v>
      </c>
      <c r="F328" s="14">
        <v>21</v>
      </c>
      <c r="G328" s="14">
        <v>175</v>
      </c>
      <c r="H328" s="14">
        <v>20</v>
      </c>
      <c r="I328" s="14">
        <v>2</v>
      </c>
      <c r="J328" s="14">
        <v>1</v>
      </c>
      <c r="K328" s="14">
        <v>0</v>
      </c>
      <c r="L328" s="14">
        <v>0</v>
      </c>
      <c r="M328" s="14">
        <v>2020</v>
      </c>
      <c r="N328" s="14">
        <f>tbl_Batsmen[[#This Row],[Innings]]-tbl_Batsmen[[#This Row],[Outs]]</f>
        <v>1</v>
      </c>
      <c r="O328" s="15">
        <f t="shared" si="11"/>
        <v>325</v>
      </c>
      <c r="W328" s="13" t="s">
        <v>45</v>
      </c>
      <c r="X328" s="14">
        <f>_xlfn.IFNA(VLOOKUP(tbl_Batsmen!$W328,Raw_data_Batsmen_2021!$A$2:$L$150,X$1,FALSE),0)</f>
        <v>0</v>
      </c>
      <c r="Y328" s="14">
        <f>_xlfn.IFNA(VLOOKUP(tbl_Batsmen!$W328,Raw_data_Batsmen_2021!$A$2:$L$150,Y$1,FALSE),0)</f>
        <v>0</v>
      </c>
      <c r="Z328" s="14">
        <f>_xlfn.IFNA(VLOOKUP(tbl_Batsmen!$W328,Raw_data_Batsmen_2021!$A$2:$L$150,Z$1,FALSE),0)</f>
        <v>0</v>
      </c>
      <c r="AA328" s="14">
        <f>_xlfn.IFNA(VLOOKUP(tbl_Batsmen!$W328,Raw_data_Batsmen_2021!$A$2:$L$150,AA$1,FALSE),0)</f>
        <v>0</v>
      </c>
      <c r="AB328" s="14">
        <f>_xlfn.IFNA(VLOOKUP(tbl_Batsmen!$W328,Raw_data_Batsmen_2021!$A$2:$L$150,AB$1,FALSE),0)</f>
        <v>0</v>
      </c>
      <c r="AC328" s="14">
        <f>_xlfn.IFNA(VLOOKUP(tbl_Batsmen!$W328,Raw_data_Batsmen_2021!$A$2:$L$150,AC$1,FALSE),0)</f>
        <v>0</v>
      </c>
      <c r="AD328" s="14">
        <f>_xlfn.IFNA(VLOOKUP(tbl_Batsmen!$W328,Raw_data_Batsmen_2021!$A$2:$L$150,AD$1,FALSE),0)</f>
        <v>0</v>
      </c>
      <c r="AE328" s="14">
        <f>_xlfn.IFNA(VLOOKUP(tbl_Batsmen!$W328,Raw_data_Batsmen_2021!$A$2:$L$150,AE$1,FALSE),0)</f>
        <v>0</v>
      </c>
      <c r="AF328" s="14">
        <f>_xlfn.IFNA(VLOOKUP(tbl_Batsmen!$W328,Raw_data_Batsmen_2021!$A$2:$L$150,AF$1,FALSE),0)</f>
        <v>0</v>
      </c>
      <c r="AG328" s="14">
        <f>_xlfn.IFNA(VLOOKUP(tbl_Batsmen!$W328,Raw_data_Batsmen_2021!$A$2:$L$150,AG$1,FALSE),0)</f>
        <v>0</v>
      </c>
      <c r="AH328" s="14">
        <f>_xlfn.IFNA(VLOOKUP(tbl_Batsmen!$W328,Raw_data_Batsmen_2021!$A$2:$L$150,AH$1,FALSE),0)</f>
        <v>0</v>
      </c>
      <c r="AI328" s="14">
        <v>2020</v>
      </c>
      <c r="AJ328" s="14">
        <f t="shared" si="10"/>
        <v>326</v>
      </c>
    </row>
    <row r="329" spans="1:36" x14ac:dyDescent="0.25">
      <c r="A329" s="17" t="s">
        <v>45</v>
      </c>
      <c r="B329" s="14">
        <v>1</v>
      </c>
      <c r="C329" s="14">
        <v>0</v>
      </c>
      <c r="D329" s="14">
        <v>2</v>
      </c>
      <c r="E329" s="14">
        <v>1</v>
      </c>
      <c r="F329" s="14">
        <v>0</v>
      </c>
      <c r="G329" s="14">
        <v>0</v>
      </c>
      <c r="H329" s="14">
        <v>0</v>
      </c>
      <c r="I329" s="14">
        <v>0</v>
      </c>
      <c r="J329" s="14">
        <v>0</v>
      </c>
      <c r="K329" s="14">
        <v>0</v>
      </c>
      <c r="L329" s="14">
        <v>0</v>
      </c>
      <c r="M329" s="14">
        <v>2020</v>
      </c>
      <c r="N329" s="14">
        <f>tbl_Batsmen[[#This Row],[Innings]]-tbl_Batsmen[[#This Row],[Outs]]</f>
        <v>0</v>
      </c>
      <c r="O329" s="15">
        <f t="shared" si="11"/>
        <v>326</v>
      </c>
      <c r="W329" s="16" t="s">
        <v>161</v>
      </c>
      <c r="X329" s="14">
        <f>_xlfn.IFNA(VLOOKUP(tbl_Batsmen!$W329,Raw_data_Batsmen_2021!$A$2:$L$150,X$1,FALSE),0)</f>
        <v>15</v>
      </c>
      <c r="Y329" s="14">
        <f>_xlfn.IFNA(VLOOKUP(tbl_Batsmen!$W329,Raw_data_Batsmen_2021!$A$2:$L$150,Y$1,FALSE),0)</f>
        <v>405</v>
      </c>
      <c r="Z329" s="14">
        <f>_xlfn.IFNA(VLOOKUP(tbl_Batsmen!$W329,Raw_data_Batsmen_2021!$A$2:$L$150,Z$1,FALSE),0)</f>
        <v>339</v>
      </c>
      <c r="AA329" s="14">
        <f>_xlfn.IFNA(VLOOKUP(tbl_Batsmen!$W329,Raw_data_Batsmen_2021!$A$2:$L$150,AA$1,FALSE),0)</f>
        <v>14</v>
      </c>
      <c r="AB329" s="14">
        <f>_xlfn.IFNA(VLOOKUP(tbl_Batsmen!$W329,Raw_data_Batsmen_2021!$A$2:$L$150,AB$1,FALSE),0)</f>
        <v>28.93</v>
      </c>
      <c r="AC329" s="14">
        <f>_xlfn.IFNA(VLOOKUP(tbl_Batsmen!$W329,Raw_data_Batsmen_2021!$A$2:$L$150,AC$1,FALSE),0)</f>
        <v>119.47</v>
      </c>
      <c r="AD329" s="14">
        <f>_xlfn.IFNA(VLOOKUP(tbl_Batsmen!$W329,Raw_data_Batsmen_2021!$A$2:$L$150,AD$1,FALSE),0)</f>
        <v>72</v>
      </c>
      <c r="AE329" s="14">
        <f>_xlfn.IFNA(VLOOKUP(tbl_Batsmen!$W329,Raw_data_Batsmen_2021!$A$2:$L$150,AE$1,FALSE),0)</f>
        <v>43</v>
      </c>
      <c r="AF329" s="14">
        <f>_xlfn.IFNA(VLOOKUP(tbl_Batsmen!$W329,Raw_data_Batsmen_2021!$A$2:$L$150,AF$1,FALSE),0)</f>
        <v>9</v>
      </c>
      <c r="AG329" s="14">
        <f>_xlfn.IFNA(VLOOKUP(tbl_Batsmen!$W329,Raw_data_Batsmen_2021!$A$2:$L$150,AG$1,FALSE),0)</f>
        <v>3</v>
      </c>
      <c r="AH329" s="14">
        <f>_xlfn.IFNA(VLOOKUP(tbl_Batsmen!$W329,Raw_data_Batsmen_2021!$A$2:$L$150,AH$1,FALSE),0)</f>
        <v>0</v>
      </c>
      <c r="AI329" s="14">
        <v>2020</v>
      </c>
      <c r="AJ329" s="14">
        <f t="shared" si="10"/>
        <v>327</v>
      </c>
    </row>
    <row r="330" spans="1:36" x14ac:dyDescent="0.25">
      <c r="A330" s="17" t="s">
        <v>161</v>
      </c>
      <c r="B330" s="14">
        <v>15</v>
      </c>
      <c r="C330" s="14">
        <v>466</v>
      </c>
      <c r="D330" s="14">
        <v>384</v>
      </c>
      <c r="E330" s="14">
        <v>11</v>
      </c>
      <c r="F330" s="14">
        <v>42.36</v>
      </c>
      <c r="G330" s="14">
        <v>121.35</v>
      </c>
      <c r="H330" s="14">
        <v>90</v>
      </c>
      <c r="I330" s="14">
        <v>23</v>
      </c>
      <c r="J330" s="14">
        <v>11</v>
      </c>
      <c r="K330" s="14">
        <v>3</v>
      </c>
      <c r="L330" s="14">
        <v>0</v>
      </c>
      <c r="M330" s="14">
        <v>2020</v>
      </c>
      <c r="N330" s="14">
        <f>tbl_Batsmen[[#This Row],[Innings]]-tbl_Batsmen[[#This Row],[Outs]]</f>
        <v>4</v>
      </c>
      <c r="O330" s="15">
        <f t="shared" si="11"/>
        <v>327</v>
      </c>
      <c r="W330" s="13" t="s">
        <v>188</v>
      </c>
      <c r="X330" s="14">
        <f>_xlfn.IFNA(VLOOKUP(tbl_Batsmen!$W330,Raw_data_Batsmen_2021!$A$2:$L$150,X$1,FALSE),0)</f>
        <v>5</v>
      </c>
      <c r="Y330" s="14">
        <f>_xlfn.IFNA(VLOOKUP(tbl_Batsmen!$W330,Raw_data_Batsmen_2021!$A$2:$L$150,Y$1,FALSE),0)</f>
        <v>58</v>
      </c>
      <c r="Z330" s="14">
        <f>_xlfn.IFNA(VLOOKUP(tbl_Batsmen!$W330,Raw_data_Batsmen_2021!$A$2:$L$150,Z$1,FALSE),0)</f>
        <v>52</v>
      </c>
      <c r="AA330" s="14">
        <f>_xlfn.IFNA(VLOOKUP(tbl_Batsmen!$W330,Raw_data_Batsmen_2021!$A$2:$L$150,AA$1,FALSE),0)</f>
        <v>5</v>
      </c>
      <c r="AB330" s="14">
        <f>_xlfn.IFNA(VLOOKUP(tbl_Batsmen!$W330,Raw_data_Batsmen_2021!$A$2:$L$150,AB$1,FALSE),0)</f>
        <v>11.6</v>
      </c>
      <c r="AC330" s="14">
        <f>_xlfn.IFNA(VLOOKUP(tbl_Batsmen!$W330,Raw_data_Batsmen_2021!$A$2:$L$150,AC$1,FALSE),0)</f>
        <v>111.54</v>
      </c>
      <c r="AD330" s="14">
        <f>_xlfn.IFNA(VLOOKUP(tbl_Batsmen!$W330,Raw_data_Batsmen_2021!$A$2:$L$150,AD$1,FALSE),0)</f>
        <v>28</v>
      </c>
      <c r="AE330" s="14">
        <f>_xlfn.IFNA(VLOOKUP(tbl_Batsmen!$W330,Raw_data_Batsmen_2021!$A$2:$L$150,AE$1,FALSE),0)</f>
        <v>1</v>
      </c>
      <c r="AF330" s="14">
        <f>_xlfn.IFNA(VLOOKUP(tbl_Batsmen!$W330,Raw_data_Batsmen_2021!$A$2:$L$150,AF$1,FALSE),0)</f>
        <v>3</v>
      </c>
      <c r="AG330" s="14">
        <f>_xlfn.IFNA(VLOOKUP(tbl_Batsmen!$W330,Raw_data_Batsmen_2021!$A$2:$L$150,AG$1,FALSE),0)</f>
        <v>0</v>
      </c>
      <c r="AH330" s="14">
        <f>_xlfn.IFNA(VLOOKUP(tbl_Batsmen!$W330,Raw_data_Batsmen_2021!$A$2:$L$150,AH$1,FALSE),0)</f>
        <v>0</v>
      </c>
      <c r="AI330" s="14">
        <v>2020</v>
      </c>
      <c r="AJ330" s="14">
        <f t="shared" si="10"/>
        <v>328</v>
      </c>
    </row>
    <row r="331" spans="1:36" x14ac:dyDescent="0.25">
      <c r="A331" s="17" t="s">
        <v>188</v>
      </c>
      <c r="B331" s="14">
        <v>5</v>
      </c>
      <c r="C331" s="14">
        <v>97</v>
      </c>
      <c r="D331" s="14">
        <v>96</v>
      </c>
      <c r="E331" s="14">
        <v>4</v>
      </c>
      <c r="F331" s="14">
        <v>24.25</v>
      </c>
      <c r="G331" s="14">
        <v>101.04</v>
      </c>
      <c r="H331" s="14">
        <v>52</v>
      </c>
      <c r="I331" s="14">
        <v>10</v>
      </c>
      <c r="J331" s="14">
        <v>1</v>
      </c>
      <c r="K331" s="14">
        <v>1</v>
      </c>
      <c r="L331" s="14">
        <v>0</v>
      </c>
      <c r="M331" s="14">
        <v>2020</v>
      </c>
      <c r="N331" s="14">
        <f>tbl_Batsmen[[#This Row],[Innings]]-tbl_Batsmen[[#This Row],[Outs]]</f>
        <v>1</v>
      </c>
      <c r="O331" s="15">
        <f t="shared" si="11"/>
        <v>328</v>
      </c>
      <c r="W331" s="16" t="s">
        <v>389</v>
      </c>
      <c r="X331" s="14">
        <f>_xlfn.IFNA(VLOOKUP(tbl_Batsmen!$W331,Raw_data_Batsmen_2021!$A$2:$L$150,X$1,FALSE),0)</f>
        <v>0</v>
      </c>
      <c r="Y331" s="14">
        <f>_xlfn.IFNA(VLOOKUP(tbl_Batsmen!$W331,Raw_data_Batsmen_2021!$A$2:$L$150,Y$1,FALSE),0)</f>
        <v>0</v>
      </c>
      <c r="Z331" s="14">
        <f>_xlfn.IFNA(VLOOKUP(tbl_Batsmen!$W331,Raw_data_Batsmen_2021!$A$2:$L$150,Z$1,FALSE),0)</f>
        <v>0</v>
      </c>
      <c r="AA331" s="14">
        <f>_xlfn.IFNA(VLOOKUP(tbl_Batsmen!$W331,Raw_data_Batsmen_2021!$A$2:$L$150,AA$1,FALSE),0)</f>
        <v>0</v>
      </c>
      <c r="AB331" s="14">
        <f>_xlfn.IFNA(VLOOKUP(tbl_Batsmen!$W331,Raw_data_Batsmen_2021!$A$2:$L$150,AB$1,FALSE),0)</f>
        <v>0</v>
      </c>
      <c r="AC331" s="14">
        <f>_xlfn.IFNA(VLOOKUP(tbl_Batsmen!$W331,Raw_data_Batsmen_2021!$A$2:$L$150,AC$1,FALSE),0)</f>
        <v>0</v>
      </c>
      <c r="AD331" s="14">
        <f>_xlfn.IFNA(VLOOKUP(tbl_Batsmen!$W331,Raw_data_Batsmen_2021!$A$2:$L$150,AD$1,FALSE),0)</f>
        <v>0</v>
      </c>
      <c r="AE331" s="14">
        <f>_xlfn.IFNA(VLOOKUP(tbl_Batsmen!$W331,Raw_data_Batsmen_2021!$A$2:$L$150,AE$1,FALSE),0)</f>
        <v>0</v>
      </c>
      <c r="AF331" s="14">
        <f>_xlfn.IFNA(VLOOKUP(tbl_Batsmen!$W331,Raw_data_Batsmen_2021!$A$2:$L$150,AF$1,FALSE),0)</f>
        <v>0</v>
      </c>
      <c r="AG331" s="14">
        <f>_xlfn.IFNA(VLOOKUP(tbl_Batsmen!$W331,Raw_data_Batsmen_2021!$A$2:$L$150,AG$1,FALSE),0)</f>
        <v>0</v>
      </c>
      <c r="AH331" s="14">
        <f>_xlfn.IFNA(VLOOKUP(tbl_Batsmen!$W331,Raw_data_Batsmen_2021!$A$2:$L$150,AH$1,FALSE),0)</f>
        <v>0</v>
      </c>
      <c r="AI331" s="14">
        <v>2020</v>
      </c>
      <c r="AJ331" s="14">
        <f t="shared" si="10"/>
        <v>329</v>
      </c>
    </row>
    <row r="332" spans="1:36" x14ac:dyDescent="0.25">
      <c r="A332" s="17" t="s">
        <v>389</v>
      </c>
      <c r="B332" s="14">
        <v>2</v>
      </c>
      <c r="C332" s="14">
        <v>1</v>
      </c>
      <c r="D332" s="14">
        <v>10</v>
      </c>
      <c r="E332" s="14">
        <v>1</v>
      </c>
      <c r="F332" s="14">
        <v>1</v>
      </c>
      <c r="G332" s="14">
        <v>10</v>
      </c>
      <c r="H332" s="14">
        <v>1</v>
      </c>
      <c r="I332" s="14">
        <v>0</v>
      </c>
      <c r="J332" s="14">
        <v>0</v>
      </c>
      <c r="K332" s="14">
        <v>0</v>
      </c>
      <c r="L332" s="14">
        <v>0</v>
      </c>
      <c r="M332" s="14">
        <v>2020</v>
      </c>
      <c r="N332" s="14">
        <f>tbl_Batsmen[[#This Row],[Innings]]-tbl_Batsmen[[#This Row],[Outs]]</f>
        <v>1</v>
      </c>
      <c r="O332" s="15">
        <f t="shared" si="11"/>
        <v>329</v>
      </c>
      <c r="W332" s="13" t="s">
        <v>162</v>
      </c>
      <c r="X332" s="14">
        <f>_xlfn.IFNA(VLOOKUP(tbl_Batsmen!$W332,Raw_data_Batsmen_2021!$A$2:$L$150,X$1,FALSE),0)</f>
        <v>4</v>
      </c>
      <c r="Y332" s="14">
        <f>_xlfn.IFNA(VLOOKUP(tbl_Batsmen!$W332,Raw_data_Batsmen_2021!$A$2:$L$150,Y$1,FALSE),0)</f>
        <v>31</v>
      </c>
      <c r="Z332" s="14">
        <f>_xlfn.IFNA(VLOOKUP(tbl_Batsmen!$W332,Raw_data_Batsmen_2021!$A$2:$L$150,Z$1,FALSE),0)</f>
        <v>47</v>
      </c>
      <c r="AA332" s="14">
        <f>_xlfn.IFNA(VLOOKUP(tbl_Batsmen!$W332,Raw_data_Batsmen_2021!$A$2:$L$150,AA$1,FALSE),0)</f>
        <v>4</v>
      </c>
      <c r="AB332" s="14">
        <f>_xlfn.IFNA(VLOOKUP(tbl_Batsmen!$W332,Raw_data_Batsmen_2021!$A$2:$L$150,AB$1,FALSE),0)</f>
        <v>7.75</v>
      </c>
      <c r="AC332" s="14">
        <f>_xlfn.IFNA(VLOOKUP(tbl_Batsmen!$W332,Raw_data_Batsmen_2021!$A$2:$L$150,AC$1,FALSE),0)</f>
        <v>65.959999999999994</v>
      </c>
      <c r="AD332" s="14">
        <f>_xlfn.IFNA(VLOOKUP(tbl_Batsmen!$W332,Raw_data_Batsmen_2021!$A$2:$L$150,AD$1,FALSE),0)</f>
        <v>10</v>
      </c>
      <c r="AE332" s="14">
        <f>_xlfn.IFNA(VLOOKUP(tbl_Batsmen!$W332,Raw_data_Batsmen_2021!$A$2:$L$150,AE$1,FALSE),0)</f>
        <v>2</v>
      </c>
      <c r="AF332" s="14">
        <f>_xlfn.IFNA(VLOOKUP(tbl_Batsmen!$W332,Raw_data_Batsmen_2021!$A$2:$L$150,AF$1,FALSE),0)</f>
        <v>0</v>
      </c>
      <c r="AG332" s="14">
        <f>_xlfn.IFNA(VLOOKUP(tbl_Batsmen!$W332,Raw_data_Batsmen_2021!$A$2:$L$150,AG$1,FALSE),0)</f>
        <v>0</v>
      </c>
      <c r="AH332" s="14">
        <f>_xlfn.IFNA(VLOOKUP(tbl_Batsmen!$W332,Raw_data_Batsmen_2021!$A$2:$L$150,AH$1,FALSE),0)</f>
        <v>0</v>
      </c>
      <c r="AI332" s="14">
        <v>2020</v>
      </c>
      <c r="AJ332" s="14">
        <f t="shared" si="10"/>
        <v>330</v>
      </c>
    </row>
    <row r="333" spans="1:36" x14ac:dyDescent="0.25">
      <c r="A333" s="17" t="s">
        <v>162</v>
      </c>
      <c r="B333" s="14">
        <v>9</v>
      </c>
      <c r="C333" s="14">
        <v>111</v>
      </c>
      <c r="D333" s="14">
        <v>95</v>
      </c>
      <c r="E333" s="14">
        <v>6</v>
      </c>
      <c r="F333" s="14">
        <v>18.5</v>
      </c>
      <c r="G333" s="14">
        <v>116.84</v>
      </c>
      <c r="H333" s="14">
        <v>30</v>
      </c>
      <c r="I333" s="14">
        <v>10</v>
      </c>
      <c r="J333" s="14">
        <v>2</v>
      </c>
      <c r="K333" s="14">
        <v>0</v>
      </c>
      <c r="L333" s="14">
        <v>0</v>
      </c>
      <c r="M333" s="14">
        <v>2020</v>
      </c>
      <c r="N333" s="14">
        <f>tbl_Batsmen[[#This Row],[Innings]]-tbl_Batsmen[[#This Row],[Outs]]</f>
        <v>3</v>
      </c>
      <c r="O333" s="15">
        <f t="shared" si="11"/>
        <v>330</v>
      </c>
      <c r="W333" s="16" t="s">
        <v>190</v>
      </c>
      <c r="X333" s="14">
        <f>_xlfn.IFNA(VLOOKUP(tbl_Batsmen!$W333,Raw_data_Batsmen_2021!$A$2:$L$150,X$1,FALSE),0)</f>
        <v>9</v>
      </c>
      <c r="Y333" s="14">
        <f>_xlfn.IFNA(VLOOKUP(tbl_Batsmen!$W333,Raw_data_Batsmen_2021!$A$2:$L$150,Y$1,FALSE),0)</f>
        <v>131</v>
      </c>
      <c r="Z333" s="14">
        <f>_xlfn.IFNA(VLOOKUP(tbl_Batsmen!$W333,Raw_data_Batsmen_2021!$A$2:$L$150,Z$1,FALSE),0)</f>
        <v>140</v>
      </c>
      <c r="AA333" s="14">
        <f>_xlfn.IFNA(VLOOKUP(tbl_Batsmen!$W333,Raw_data_Batsmen_2021!$A$2:$L$150,AA$1,FALSE),0)</f>
        <v>9</v>
      </c>
      <c r="AB333" s="14">
        <f>_xlfn.IFNA(VLOOKUP(tbl_Batsmen!$W333,Raw_data_Batsmen_2021!$A$2:$L$150,AB$1,FALSE),0)</f>
        <v>14.56</v>
      </c>
      <c r="AC333" s="14">
        <f>_xlfn.IFNA(VLOOKUP(tbl_Batsmen!$W333,Raw_data_Batsmen_2021!$A$2:$L$150,AC$1,FALSE),0)</f>
        <v>93.57</v>
      </c>
      <c r="AD333" s="14">
        <f>_xlfn.IFNA(VLOOKUP(tbl_Batsmen!$W333,Raw_data_Batsmen_2021!$A$2:$L$150,AD$1,FALSE),0)</f>
        <v>44</v>
      </c>
      <c r="AE333" s="14">
        <f>_xlfn.IFNA(VLOOKUP(tbl_Batsmen!$W333,Raw_data_Batsmen_2021!$A$2:$L$150,AE$1,FALSE),0)</f>
        <v>7</v>
      </c>
      <c r="AF333" s="14">
        <f>_xlfn.IFNA(VLOOKUP(tbl_Batsmen!$W333,Raw_data_Batsmen_2021!$A$2:$L$150,AF$1,FALSE),0)</f>
        <v>5</v>
      </c>
      <c r="AG333" s="14">
        <f>_xlfn.IFNA(VLOOKUP(tbl_Batsmen!$W333,Raw_data_Batsmen_2021!$A$2:$L$150,AG$1,FALSE),0)</f>
        <v>0</v>
      </c>
      <c r="AH333" s="14">
        <f>_xlfn.IFNA(VLOOKUP(tbl_Batsmen!$W333,Raw_data_Batsmen_2021!$A$2:$L$150,AH$1,FALSE),0)</f>
        <v>0</v>
      </c>
      <c r="AI333" s="14">
        <v>2020</v>
      </c>
      <c r="AJ333" s="14">
        <f t="shared" si="10"/>
        <v>331</v>
      </c>
    </row>
    <row r="334" spans="1:36" x14ac:dyDescent="0.25">
      <c r="A334" s="17" t="s">
        <v>190</v>
      </c>
      <c r="B334" s="14">
        <v>4</v>
      </c>
      <c r="C334" s="14">
        <v>214</v>
      </c>
      <c r="D334" s="14">
        <v>153</v>
      </c>
      <c r="E334" s="14">
        <v>3</v>
      </c>
      <c r="F334" s="14">
        <v>71.33</v>
      </c>
      <c r="G334" s="14">
        <v>139.87</v>
      </c>
      <c r="H334" s="14">
        <v>87</v>
      </c>
      <c r="I334" s="14">
        <v>24</v>
      </c>
      <c r="J334" s="14">
        <v>5</v>
      </c>
      <c r="K334" s="14">
        <v>2</v>
      </c>
      <c r="L334" s="14">
        <v>0</v>
      </c>
      <c r="M334" s="14">
        <v>2020</v>
      </c>
      <c r="N334" s="14">
        <f>tbl_Batsmen[[#This Row],[Innings]]-tbl_Batsmen[[#This Row],[Outs]]</f>
        <v>1</v>
      </c>
      <c r="O334" s="15">
        <f t="shared" si="11"/>
        <v>331</v>
      </c>
      <c r="W334" s="13" t="s">
        <v>145</v>
      </c>
      <c r="X334" s="14">
        <f>_xlfn.IFNA(VLOOKUP(tbl_Batsmen!$W334,Raw_data_Batsmen_2021!$A$2:$L$150,X$1,FALSE),0)</f>
        <v>10</v>
      </c>
      <c r="Y334" s="14">
        <f>_xlfn.IFNA(VLOOKUP(tbl_Batsmen!$W334,Raw_data_Batsmen_2021!$A$2:$L$150,Y$1,FALSE),0)</f>
        <v>249</v>
      </c>
      <c r="Z334" s="14">
        <f>_xlfn.IFNA(VLOOKUP(tbl_Batsmen!$W334,Raw_data_Batsmen_2021!$A$2:$L$150,Z$1,FALSE),0)</f>
        <v>168</v>
      </c>
      <c r="AA334" s="14">
        <f>_xlfn.IFNA(VLOOKUP(tbl_Batsmen!$W334,Raw_data_Batsmen_2021!$A$2:$L$150,AA$1,FALSE),0)</f>
        <v>10</v>
      </c>
      <c r="AB334" s="14">
        <f>_xlfn.IFNA(VLOOKUP(tbl_Batsmen!$W334,Raw_data_Batsmen_2021!$A$2:$L$150,AB$1,FALSE),0)</f>
        <v>24.9</v>
      </c>
      <c r="AC334" s="14">
        <f>_xlfn.IFNA(VLOOKUP(tbl_Batsmen!$W334,Raw_data_Batsmen_2021!$A$2:$L$150,AC$1,FALSE),0)</f>
        <v>148.21</v>
      </c>
      <c r="AD334" s="14">
        <f>_xlfn.IFNA(VLOOKUP(tbl_Batsmen!$W334,Raw_data_Batsmen_2021!$A$2:$L$150,AD$1,FALSE),0)</f>
        <v>50</v>
      </c>
      <c r="AE334" s="14">
        <f>_xlfn.IFNA(VLOOKUP(tbl_Batsmen!$W334,Raw_data_Batsmen_2021!$A$2:$L$150,AE$1,FALSE),0)</f>
        <v>32</v>
      </c>
      <c r="AF334" s="14">
        <f>_xlfn.IFNA(VLOOKUP(tbl_Batsmen!$W334,Raw_data_Batsmen_2021!$A$2:$L$150,AF$1,FALSE),0)</f>
        <v>10</v>
      </c>
      <c r="AG334" s="14">
        <f>_xlfn.IFNA(VLOOKUP(tbl_Batsmen!$W334,Raw_data_Batsmen_2021!$A$2:$L$150,AG$1,FALSE),0)</f>
        <v>1</v>
      </c>
      <c r="AH334" s="14">
        <f>_xlfn.IFNA(VLOOKUP(tbl_Batsmen!$W334,Raw_data_Batsmen_2021!$A$2:$L$150,AH$1,FALSE),0)</f>
        <v>0</v>
      </c>
      <c r="AI334" s="14">
        <v>2020</v>
      </c>
      <c r="AJ334" s="14">
        <f t="shared" si="10"/>
        <v>332</v>
      </c>
    </row>
    <row r="335" spans="1:36" x14ac:dyDescent="0.25">
      <c r="A335" s="17" t="s">
        <v>145</v>
      </c>
      <c r="B335" s="14">
        <v>3</v>
      </c>
      <c r="C335" s="14">
        <v>40</v>
      </c>
      <c r="D335" s="14">
        <v>44</v>
      </c>
      <c r="E335" s="14">
        <v>3</v>
      </c>
      <c r="F335" s="14">
        <v>13.33</v>
      </c>
      <c r="G335" s="14">
        <v>90.91</v>
      </c>
      <c r="H335" s="14">
        <v>34</v>
      </c>
      <c r="I335" s="14">
        <v>2</v>
      </c>
      <c r="J335" s="14">
        <v>2</v>
      </c>
      <c r="K335" s="14">
        <v>0</v>
      </c>
      <c r="L335" s="14">
        <v>0</v>
      </c>
      <c r="M335" s="14">
        <v>2020</v>
      </c>
      <c r="N335" s="14">
        <f>tbl_Batsmen[[#This Row],[Innings]]-tbl_Batsmen[[#This Row],[Outs]]</f>
        <v>0</v>
      </c>
      <c r="O335" s="15">
        <f t="shared" si="11"/>
        <v>332</v>
      </c>
      <c r="W335" s="16" t="s">
        <v>163</v>
      </c>
      <c r="X335" s="14">
        <f>_xlfn.IFNA(VLOOKUP(tbl_Batsmen!$W335,Raw_data_Batsmen_2021!$A$2:$L$150,X$1,FALSE),0)</f>
        <v>2</v>
      </c>
      <c r="Y335" s="14">
        <f>_xlfn.IFNA(VLOOKUP(tbl_Batsmen!$W335,Raw_data_Batsmen_2021!$A$2:$L$150,Y$1,FALSE),0)</f>
        <v>10</v>
      </c>
      <c r="Z335" s="14">
        <f>_xlfn.IFNA(VLOOKUP(tbl_Batsmen!$W335,Raw_data_Batsmen_2021!$A$2:$L$150,Z$1,FALSE),0)</f>
        <v>27</v>
      </c>
      <c r="AA335" s="14">
        <f>_xlfn.IFNA(VLOOKUP(tbl_Batsmen!$W335,Raw_data_Batsmen_2021!$A$2:$L$150,AA$1,FALSE),0)</f>
        <v>0</v>
      </c>
      <c r="AB335" s="14">
        <f>_xlfn.IFNA(VLOOKUP(tbl_Batsmen!$W335,Raw_data_Batsmen_2021!$A$2:$L$150,AB$1,FALSE),0)</f>
        <v>0</v>
      </c>
      <c r="AC335" s="14">
        <f>_xlfn.IFNA(VLOOKUP(tbl_Batsmen!$W335,Raw_data_Batsmen_2021!$A$2:$L$150,AC$1,FALSE),0)</f>
        <v>37.04</v>
      </c>
      <c r="AD335" s="14">
        <f>_xlfn.IFNA(VLOOKUP(tbl_Batsmen!$W335,Raw_data_Batsmen_2021!$A$2:$L$150,AD$1,FALSE),0)</f>
        <v>8</v>
      </c>
      <c r="AE335" s="14">
        <f>_xlfn.IFNA(VLOOKUP(tbl_Batsmen!$W335,Raw_data_Batsmen_2021!$A$2:$L$150,AE$1,FALSE),0)</f>
        <v>0</v>
      </c>
      <c r="AF335" s="14">
        <f>_xlfn.IFNA(VLOOKUP(tbl_Batsmen!$W335,Raw_data_Batsmen_2021!$A$2:$L$150,AF$1,FALSE),0)</f>
        <v>0</v>
      </c>
      <c r="AG335" s="14">
        <f>_xlfn.IFNA(VLOOKUP(tbl_Batsmen!$W335,Raw_data_Batsmen_2021!$A$2:$L$150,AG$1,FALSE),0)</f>
        <v>0</v>
      </c>
      <c r="AH335" s="14">
        <f>_xlfn.IFNA(VLOOKUP(tbl_Batsmen!$W335,Raw_data_Batsmen_2021!$A$2:$L$150,AH$1,FALSE),0)</f>
        <v>0</v>
      </c>
      <c r="AI335" s="14">
        <v>2020</v>
      </c>
      <c r="AJ335" s="14">
        <f t="shared" si="10"/>
        <v>333</v>
      </c>
    </row>
    <row r="336" spans="1:36" x14ac:dyDescent="0.25">
      <c r="A336" s="17" t="s">
        <v>163</v>
      </c>
      <c r="B336" s="14">
        <v>2</v>
      </c>
      <c r="C336" s="14">
        <v>1</v>
      </c>
      <c r="D336" s="14">
        <v>3</v>
      </c>
      <c r="E336" s="14">
        <v>1</v>
      </c>
      <c r="F336" s="14">
        <v>1</v>
      </c>
      <c r="G336" s="14">
        <v>33.33</v>
      </c>
      <c r="H336" s="14">
        <v>1</v>
      </c>
      <c r="I336" s="14">
        <v>0</v>
      </c>
      <c r="J336" s="14">
        <v>0</v>
      </c>
      <c r="K336" s="14">
        <v>0</v>
      </c>
      <c r="L336" s="14">
        <v>0</v>
      </c>
      <c r="M336" s="14">
        <v>2020</v>
      </c>
      <c r="N336" s="14">
        <f>tbl_Batsmen[[#This Row],[Innings]]-tbl_Batsmen[[#This Row],[Outs]]</f>
        <v>1</v>
      </c>
      <c r="O336" s="15">
        <f t="shared" si="11"/>
        <v>333</v>
      </c>
      <c r="W336" s="13" t="s">
        <v>52</v>
      </c>
      <c r="X336" s="14">
        <f>_xlfn.IFNA(VLOOKUP(tbl_Batsmen!$W336,Raw_data_Batsmen_2021!$A$2:$L$150,X$1,FALSE),0)</f>
        <v>2</v>
      </c>
      <c r="Y336" s="14">
        <f>_xlfn.IFNA(VLOOKUP(tbl_Batsmen!$W336,Raw_data_Batsmen_2021!$A$2:$L$150,Y$1,FALSE),0)</f>
        <v>3</v>
      </c>
      <c r="Z336" s="14">
        <f>_xlfn.IFNA(VLOOKUP(tbl_Batsmen!$W336,Raw_data_Batsmen_2021!$A$2:$L$150,Z$1,FALSE),0)</f>
        <v>3</v>
      </c>
      <c r="AA336" s="14">
        <f>_xlfn.IFNA(VLOOKUP(tbl_Batsmen!$W336,Raw_data_Batsmen_2021!$A$2:$L$150,AA$1,FALSE),0)</f>
        <v>0</v>
      </c>
      <c r="AB336" s="14">
        <f>_xlfn.IFNA(VLOOKUP(tbl_Batsmen!$W336,Raw_data_Batsmen_2021!$A$2:$L$150,AB$1,FALSE),0)</f>
        <v>0</v>
      </c>
      <c r="AC336" s="14">
        <f>_xlfn.IFNA(VLOOKUP(tbl_Batsmen!$W336,Raw_data_Batsmen_2021!$A$2:$L$150,AC$1,FALSE),0)</f>
        <v>100</v>
      </c>
      <c r="AD336" s="14">
        <f>_xlfn.IFNA(VLOOKUP(tbl_Batsmen!$W336,Raw_data_Batsmen_2021!$A$2:$L$150,AD$1,FALSE),0)</f>
        <v>2</v>
      </c>
      <c r="AE336" s="14">
        <f>_xlfn.IFNA(VLOOKUP(tbl_Batsmen!$W336,Raw_data_Batsmen_2021!$A$2:$L$150,AE$1,FALSE),0)</f>
        <v>0</v>
      </c>
      <c r="AF336" s="14">
        <f>_xlfn.IFNA(VLOOKUP(tbl_Batsmen!$W336,Raw_data_Batsmen_2021!$A$2:$L$150,AF$1,FALSE),0)</f>
        <v>0</v>
      </c>
      <c r="AG336" s="14">
        <f>_xlfn.IFNA(VLOOKUP(tbl_Batsmen!$W336,Raw_data_Batsmen_2021!$A$2:$L$150,AG$1,FALSE),0)</f>
        <v>0</v>
      </c>
      <c r="AH336" s="14">
        <f>_xlfn.IFNA(VLOOKUP(tbl_Batsmen!$W336,Raw_data_Batsmen_2021!$A$2:$L$150,AH$1,FALSE),0)</f>
        <v>0</v>
      </c>
      <c r="AI336" s="14">
        <v>2020</v>
      </c>
      <c r="AJ336" s="14">
        <f t="shared" si="10"/>
        <v>334</v>
      </c>
    </row>
    <row r="337" spans="1:36" x14ac:dyDescent="0.25">
      <c r="A337" s="17" t="s">
        <v>52</v>
      </c>
      <c r="B337" s="14">
        <v>0</v>
      </c>
      <c r="C337" s="14">
        <v>0</v>
      </c>
      <c r="D337" s="14">
        <v>0</v>
      </c>
      <c r="E337" s="14">
        <v>0</v>
      </c>
      <c r="F337" s="14">
        <v>0</v>
      </c>
      <c r="G337" s="14">
        <v>0</v>
      </c>
      <c r="H337" s="14">
        <v>0</v>
      </c>
      <c r="I337" s="14">
        <v>0</v>
      </c>
      <c r="J337" s="14">
        <v>0</v>
      </c>
      <c r="K337" s="14">
        <v>0</v>
      </c>
      <c r="L337" s="14">
        <v>0</v>
      </c>
      <c r="M337" s="14">
        <v>2020</v>
      </c>
      <c r="N337" s="14">
        <f>tbl_Batsmen[[#This Row],[Innings]]-tbl_Batsmen[[#This Row],[Outs]]</f>
        <v>0</v>
      </c>
      <c r="O337" s="15">
        <f t="shared" si="11"/>
        <v>334</v>
      </c>
      <c r="W337" s="16" t="s">
        <v>8</v>
      </c>
      <c r="X337" s="14">
        <f>_xlfn.IFNA(VLOOKUP(tbl_Batsmen!$W337,Raw_data_Batsmen_2021!$A$2:$L$150,X$1,FALSE),0)</f>
        <v>0</v>
      </c>
      <c r="Y337" s="14">
        <f>_xlfn.IFNA(VLOOKUP(tbl_Batsmen!$W337,Raw_data_Batsmen_2021!$A$2:$L$150,Y$1,FALSE),0)</f>
        <v>0</v>
      </c>
      <c r="Z337" s="14">
        <f>_xlfn.IFNA(VLOOKUP(tbl_Batsmen!$W337,Raw_data_Batsmen_2021!$A$2:$L$150,Z$1,FALSE),0)</f>
        <v>0</v>
      </c>
      <c r="AA337" s="14">
        <f>_xlfn.IFNA(VLOOKUP(tbl_Batsmen!$W337,Raw_data_Batsmen_2021!$A$2:$L$150,AA$1,FALSE),0)</f>
        <v>0</v>
      </c>
      <c r="AB337" s="14">
        <f>_xlfn.IFNA(VLOOKUP(tbl_Batsmen!$W337,Raw_data_Batsmen_2021!$A$2:$L$150,AB$1,FALSE),0)</f>
        <v>0</v>
      </c>
      <c r="AC337" s="14">
        <f>_xlfn.IFNA(VLOOKUP(tbl_Batsmen!$W337,Raw_data_Batsmen_2021!$A$2:$L$150,AC$1,FALSE),0)</f>
        <v>0</v>
      </c>
      <c r="AD337" s="14">
        <f>_xlfn.IFNA(VLOOKUP(tbl_Batsmen!$W337,Raw_data_Batsmen_2021!$A$2:$L$150,AD$1,FALSE),0)</f>
        <v>0</v>
      </c>
      <c r="AE337" s="14">
        <f>_xlfn.IFNA(VLOOKUP(tbl_Batsmen!$W337,Raw_data_Batsmen_2021!$A$2:$L$150,AE$1,FALSE),0)</f>
        <v>0</v>
      </c>
      <c r="AF337" s="14">
        <f>_xlfn.IFNA(VLOOKUP(tbl_Batsmen!$W337,Raw_data_Batsmen_2021!$A$2:$L$150,AF$1,FALSE),0)</f>
        <v>0</v>
      </c>
      <c r="AG337" s="14">
        <f>_xlfn.IFNA(VLOOKUP(tbl_Batsmen!$W337,Raw_data_Batsmen_2021!$A$2:$L$150,AG$1,FALSE),0)</f>
        <v>0</v>
      </c>
      <c r="AH337" s="14">
        <f>_xlfn.IFNA(VLOOKUP(tbl_Batsmen!$W337,Raw_data_Batsmen_2021!$A$2:$L$150,AH$1,FALSE),0)</f>
        <v>0</v>
      </c>
      <c r="AI337" s="14">
        <v>2020</v>
      </c>
      <c r="AJ337" s="14">
        <f t="shared" si="10"/>
        <v>335</v>
      </c>
    </row>
    <row r="338" spans="1:36" x14ac:dyDescent="0.25">
      <c r="A338" s="17" t="s">
        <v>8</v>
      </c>
      <c r="B338" s="14">
        <v>0</v>
      </c>
      <c r="C338" s="14">
        <v>0</v>
      </c>
      <c r="D338" s="14">
        <v>0</v>
      </c>
      <c r="E338" s="14">
        <v>0</v>
      </c>
      <c r="F338" s="14">
        <v>0</v>
      </c>
      <c r="G338" s="14">
        <v>0</v>
      </c>
      <c r="H338" s="14">
        <v>0</v>
      </c>
      <c r="I338" s="14">
        <v>0</v>
      </c>
      <c r="J338" s="14">
        <v>0</v>
      </c>
      <c r="K338" s="14">
        <v>0</v>
      </c>
      <c r="L338" s="14">
        <v>0</v>
      </c>
      <c r="M338" s="14">
        <v>2020</v>
      </c>
      <c r="N338" s="14">
        <f>tbl_Batsmen[[#This Row],[Innings]]-tbl_Batsmen[[#This Row],[Outs]]</f>
        <v>0</v>
      </c>
      <c r="O338" s="15">
        <f t="shared" si="11"/>
        <v>335</v>
      </c>
      <c r="W338" s="13" t="s">
        <v>10</v>
      </c>
      <c r="X338" s="14">
        <f>_xlfn.IFNA(VLOOKUP(tbl_Batsmen!$W338,Raw_data_Batsmen_2021!$A$2:$L$150,X$1,FALSE),0)</f>
        <v>0</v>
      </c>
      <c r="Y338" s="14">
        <f>_xlfn.IFNA(VLOOKUP(tbl_Batsmen!$W338,Raw_data_Batsmen_2021!$A$2:$L$150,Y$1,FALSE),0)</f>
        <v>0</v>
      </c>
      <c r="Z338" s="14">
        <f>_xlfn.IFNA(VLOOKUP(tbl_Batsmen!$W338,Raw_data_Batsmen_2021!$A$2:$L$150,Z$1,FALSE),0)</f>
        <v>0</v>
      </c>
      <c r="AA338" s="14">
        <f>_xlfn.IFNA(VLOOKUP(tbl_Batsmen!$W338,Raw_data_Batsmen_2021!$A$2:$L$150,AA$1,FALSE),0)</f>
        <v>0</v>
      </c>
      <c r="AB338" s="14">
        <f>_xlfn.IFNA(VLOOKUP(tbl_Batsmen!$W338,Raw_data_Batsmen_2021!$A$2:$L$150,AB$1,FALSE),0)</f>
        <v>0</v>
      </c>
      <c r="AC338" s="14">
        <f>_xlfn.IFNA(VLOOKUP(tbl_Batsmen!$W338,Raw_data_Batsmen_2021!$A$2:$L$150,AC$1,FALSE),0)</f>
        <v>0</v>
      </c>
      <c r="AD338" s="14">
        <f>_xlfn.IFNA(VLOOKUP(tbl_Batsmen!$W338,Raw_data_Batsmen_2021!$A$2:$L$150,AD$1,FALSE),0)</f>
        <v>0</v>
      </c>
      <c r="AE338" s="14">
        <f>_xlfn.IFNA(VLOOKUP(tbl_Batsmen!$W338,Raw_data_Batsmen_2021!$A$2:$L$150,AE$1,FALSE),0)</f>
        <v>0</v>
      </c>
      <c r="AF338" s="14">
        <f>_xlfn.IFNA(VLOOKUP(tbl_Batsmen!$W338,Raw_data_Batsmen_2021!$A$2:$L$150,AF$1,FALSE),0)</f>
        <v>0</v>
      </c>
      <c r="AG338" s="14">
        <f>_xlfn.IFNA(VLOOKUP(tbl_Batsmen!$W338,Raw_data_Batsmen_2021!$A$2:$L$150,AG$1,FALSE),0)</f>
        <v>0</v>
      </c>
      <c r="AH338" s="14">
        <f>_xlfn.IFNA(VLOOKUP(tbl_Batsmen!$W338,Raw_data_Batsmen_2021!$A$2:$L$150,AH$1,FALSE),0)</f>
        <v>0</v>
      </c>
      <c r="AI338" s="14">
        <v>2020</v>
      </c>
      <c r="AJ338" s="14">
        <f t="shared" si="10"/>
        <v>336</v>
      </c>
    </row>
    <row r="339" spans="1:36" x14ac:dyDescent="0.25">
      <c r="A339" s="17" t="s">
        <v>10</v>
      </c>
      <c r="B339" s="14">
        <v>0</v>
      </c>
      <c r="C339" s="14">
        <v>0</v>
      </c>
      <c r="D339" s="14">
        <v>0</v>
      </c>
      <c r="E339" s="14">
        <v>0</v>
      </c>
      <c r="F339" s="14">
        <v>0</v>
      </c>
      <c r="G339" s="14">
        <v>0</v>
      </c>
      <c r="H339" s="14">
        <v>0</v>
      </c>
      <c r="I339" s="14">
        <v>0</v>
      </c>
      <c r="J339" s="14">
        <v>0</v>
      </c>
      <c r="K339" s="14">
        <v>0</v>
      </c>
      <c r="L339" s="14">
        <v>0</v>
      </c>
      <c r="M339" s="14">
        <v>2020</v>
      </c>
      <c r="N339" s="14">
        <f>tbl_Batsmen[[#This Row],[Innings]]-tbl_Batsmen[[#This Row],[Outs]]</f>
        <v>0</v>
      </c>
      <c r="O339" s="15">
        <f t="shared" si="11"/>
        <v>336</v>
      </c>
      <c r="W339" s="16" t="s">
        <v>11</v>
      </c>
      <c r="X339" s="14">
        <f>_xlfn.IFNA(VLOOKUP(tbl_Batsmen!$W339,Raw_data_Batsmen_2021!$A$2:$L$150,X$1,FALSE),0)</f>
        <v>0</v>
      </c>
      <c r="Y339" s="14">
        <f>_xlfn.IFNA(VLOOKUP(tbl_Batsmen!$W339,Raw_data_Batsmen_2021!$A$2:$L$150,Y$1,FALSE),0)</f>
        <v>0</v>
      </c>
      <c r="Z339" s="14">
        <f>_xlfn.IFNA(VLOOKUP(tbl_Batsmen!$W339,Raw_data_Batsmen_2021!$A$2:$L$150,Z$1,FALSE),0)</f>
        <v>0</v>
      </c>
      <c r="AA339" s="14">
        <f>_xlfn.IFNA(VLOOKUP(tbl_Batsmen!$W339,Raw_data_Batsmen_2021!$A$2:$L$150,AA$1,FALSE),0)</f>
        <v>0</v>
      </c>
      <c r="AB339" s="14">
        <f>_xlfn.IFNA(VLOOKUP(tbl_Batsmen!$W339,Raw_data_Batsmen_2021!$A$2:$L$150,AB$1,FALSE),0)</f>
        <v>0</v>
      </c>
      <c r="AC339" s="14">
        <f>_xlfn.IFNA(VLOOKUP(tbl_Batsmen!$W339,Raw_data_Batsmen_2021!$A$2:$L$150,AC$1,FALSE),0)</f>
        <v>0</v>
      </c>
      <c r="AD339" s="14">
        <f>_xlfn.IFNA(VLOOKUP(tbl_Batsmen!$W339,Raw_data_Batsmen_2021!$A$2:$L$150,AD$1,FALSE),0)</f>
        <v>0</v>
      </c>
      <c r="AE339" s="14">
        <f>_xlfn.IFNA(VLOOKUP(tbl_Batsmen!$W339,Raw_data_Batsmen_2021!$A$2:$L$150,AE$1,FALSE),0)</f>
        <v>0</v>
      </c>
      <c r="AF339" s="14">
        <f>_xlfn.IFNA(VLOOKUP(tbl_Batsmen!$W339,Raw_data_Batsmen_2021!$A$2:$L$150,AF$1,FALSE),0)</f>
        <v>0</v>
      </c>
      <c r="AG339" s="14">
        <f>_xlfn.IFNA(VLOOKUP(tbl_Batsmen!$W339,Raw_data_Batsmen_2021!$A$2:$L$150,AG$1,FALSE),0)</f>
        <v>0</v>
      </c>
      <c r="AH339" s="14">
        <f>_xlfn.IFNA(VLOOKUP(tbl_Batsmen!$W339,Raw_data_Batsmen_2021!$A$2:$L$150,AH$1,FALSE),0)</f>
        <v>0</v>
      </c>
      <c r="AI339" s="14">
        <v>2020</v>
      </c>
      <c r="AJ339" s="14">
        <f t="shared" si="10"/>
        <v>337</v>
      </c>
    </row>
    <row r="340" spans="1:36" x14ac:dyDescent="0.25">
      <c r="A340" s="17" t="s">
        <v>11</v>
      </c>
      <c r="B340" s="14">
        <v>0</v>
      </c>
      <c r="C340" s="14">
        <v>0</v>
      </c>
      <c r="D340" s="14">
        <v>0</v>
      </c>
      <c r="E340" s="14">
        <v>0</v>
      </c>
      <c r="F340" s="14">
        <v>0</v>
      </c>
      <c r="G340" s="14">
        <v>0</v>
      </c>
      <c r="H340" s="14">
        <v>0</v>
      </c>
      <c r="I340" s="14">
        <v>0</v>
      </c>
      <c r="J340" s="14">
        <v>0</v>
      </c>
      <c r="K340" s="14">
        <v>0</v>
      </c>
      <c r="L340" s="14">
        <v>0</v>
      </c>
      <c r="M340" s="14">
        <v>2020</v>
      </c>
      <c r="N340" s="14">
        <f>tbl_Batsmen[[#This Row],[Innings]]-tbl_Batsmen[[#This Row],[Outs]]</f>
        <v>0</v>
      </c>
      <c r="O340" s="15">
        <f t="shared" si="11"/>
        <v>337</v>
      </c>
      <c r="W340" s="13" t="s">
        <v>12</v>
      </c>
      <c r="X340" s="14">
        <f>_xlfn.IFNA(VLOOKUP(tbl_Batsmen!$W340,Raw_data_Batsmen_2021!$A$2:$L$150,X$1,FALSE),0)</f>
        <v>0</v>
      </c>
      <c r="Y340" s="14">
        <f>_xlfn.IFNA(VLOOKUP(tbl_Batsmen!$W340,Raw_data_Batsmen_2021!$A$2:$L$150,Y$1,FALSE),0)</f>
        <v>0</v>
      </c>
      <c r="Z340" s="14">
        <f>_xlfn.IFNA(VLOOKUP(tbl_Batsmen!$W340,Raw_data_Batsmen_2021!$A$2:$L$150,Z$1,FALSE),0)</f>
        <v>0</v>
      </c>
      <c r="AA340" s="14">
        <f>_xlfn.IFNA(VLOOKUP(tbl_Batsmen!$W340,Raw_data_Batsmen_2021!$A$2:$L$150,AA$1,FALSE),0)</f>
        <v>0</v>
      </c>
      <c r="AB340" s="14">
        <f>_xlfn.IFNA(VLOOKUP(tbl_Batsmen!$W340,Raw_data_Batsmen_2021!$A$2:$L$150,AB$1,FALSE),0)</f>
        <v>0</v>
      </c>
      <c r="AC340" s="14">
        <f>_xlfn.IFNA(VLOOKUP(tbl_Batsmen!$W340,Raw_data_Batsmen_2021!$A$2:$L$150,AC$1,FALSE),0)</f>
        <v>0</v>
      </c>
      <c r="AD340" s="14">
        <f>_xlfn.IFNA(VLOOKUP(tbl_Batsmen!$W340,Raw_data_Batsmen_2021!$A$2:$L$150,AD$1,FALSE),0)</f>
        <v>0</v>
      </c>
      <c r="AE340" s="14">
        <f>_xlfn.IFNA(VLOOKUP(tbl_Batsmen!$W340,Raw_data_Batsmen_2021!$A$2:$L$150,AE$1,FALSE),0)</f>
        <v>0</v>
      </c>
      <c r="AF340" s="14">
        <f>_xlfn.IFNA(VLOOKUP(tbl_Batsmen!$W340,Raw_data_Batsmen_2021!$A$2:$L$150,AF$1,FALSE),0)</f>
        <v>0</v>
      </c>
      <c r="AG340" s="14">
        <f>_xlfn.IFNA(VLOOKUP(tbl_Batsmen!$W340,Raw_data_Batsmen_2021!$A$2:$L$150,AG$1,FALSE),0)</f>
        <v>0</v>
      </c>
      <c r="AH340" s="14">
        <f>_xlfn.IFNA(VLOOKUP(tbl_Batsmen!$W340,Raw_data_Batsmen_2021!$A$2:$L$150,AH$1,FALSE),0)</f>
        <v>0</v>
      </c>
      <c r="AI340" s="14">
        <v>2020</v>
      </c>
      <c r="AJ340" s="14">
        <f t="shared" si="10"/>
        <v>338</v>
      </c>
    </row>
    <row r="341" spans="1:36" x14ac:dyDescent="0.25">
      <c r="A341" s="17" t="s">
        <v>12</v>
      </c>
      <c r="B341" s="14">
        <v>0</v>
      </c>
      <c r="C341" s="14">
        <v>0</v>
      </c>
      <c r="D341" s="14">
        <v>0</v>
      </c>
      <c r="E341" s="14">
        <v>0</v>
      </c>
      <c r="F341" s="14">
        <v>0</v>
      </c>
      <c r="G341" s="14">
        <v>0</v>
      </c>
      <c r="H341" s="14">
        <v>0</v>
      </c>
      <c r="I341" s="14">
        <v>0</v>
      </c>
      <c r="J341" s="14">
        <v>0</v>
      </c>
      <c r="K341" s="14">
        <v>0</v>
      </c>
      <c r="L341" s="14">
        <v>0</v>
      </c>
      <c r="M341" s="14">
        <v>2020</v>
      </c>
      <c r="N341" s="14">
        <f>tbl_Batsmen[[#This Row],[Innings]]-tbl_Batsmen[[#This Row],[Outs]]</f>
        <v>0</v>
      </c>
      <c r="O341" s="15">
        <f t="shared" si="11"/>
        <v>338</v>
      </c>
      <c r="W341" s="16" t="s">
        <v>13</v>
      </c>
      <c r="X341" s="14">
        <f>_xlfn.IFNA(VLOOKUP(tbl_Batsmen!$W341,Raw_data_Batsmen_2021!$A$2:$L$150,X$1,FALSE),0)</f>
        <v>0</v>
      </c>
      <c r="Y341" s="14">
        <f>_xlfn.IFNA(VLOOKUP(tbl_Batsmen!$W341,Raw_data_Batsmen_2021!$A$2:$L$150,Y$1,FALSE),0)</f>
        <v>0</v>
      </c>
      <c r="Z341" s="14">
        <f>_xlfn.IFNA(VLOOKUP(tbl_Batsmen!$W341,Raw_data_Batsmen_2021!$A$2:$L$150,Z$1,FALSE),0)</f>
        <v>0</v>
      </c>
      <c r="AA341" s="14">
        <f>_xlfn.IFNA(VLOOKUP(tbl_Batsmen!$W341,Raw_data_Batsmen_2021!$A$2:$L$150,AA$1,FALSE),0)</f>
        <v>0</v>
      </c>
      <c r="AB341" s="14">
        <f>_xlfn.IFNA(VLOOKUP(tbl_Batsmen!$W341,Raw_data_Batsmen_2021!$A$2:$L$150,AB$1,FALSE),0)</f>
        <v>0</v>
      </c>
      <c r="AC341" s="14">
        <f>_xlfn.IFNA(VLOOKUP(tbl_Batsmen!$W341,Raw_data_Batsmen_2021!$A$2:$L$150,AC$1,FALSE),0)</f>
        <v>0</v>
      </c>
      <c r="AD341" s="14">
        <f>_xlfn.IFNA(VLOOKUP(tbl_Batsmen!$W341,Raw_data_Batsmen_2021!$A$2:$L$150,AD$1,FALSE),0)</f>
        <v>0</v>
      </c>
      <c r="AE341" s="14">
        <f>_xlfn.IFNA(VLOOKUP(tbl_Batsmen!$W341,Raw_data_Batsmen_2021!$A$2:$L$150,AE$1,FALSE),0)</f>
        <v>0</v>
      </c>
      <c r="AF341" s="14">
        <f>_xlfn.IFNA(VLOOKUP(tbl_Batsmen!$W341,Raw_data_Batsmen_2021!$A$2:$L$150,AF$1,FALSE),0)</f>
        <v>0</v>
      </c>
      <c r="AG341" s="14">
        <f>_xlfn.IFNA(VLOOKUP(tbl_Batsmen!$W341,Raw_data_Batsmen_2021!$A$2:$L$150,AG$1,FALSE),0)</f>
        <v>0</v>
      </c>
      <c r="AH341" s="14">
        <f>_xlfn.IFNA(VLOOKUP(tbl_Batsmen!$W341,Raw_data_Batsmen_2021!$A$2:$L$150,AH$1,FALSE),0)</f>
        <v>0</v>
      </c>
      <c r="AI341" s="14">
        <v>2020</v>
      </c>
      <c r="AJ341" s="14">
        <f t="shared" si="10"/>
        <v>339</v>
      </c>
    </row>
    <row r="342" spans="1:36" x14ac:dyDescent="0.25">
      <c r="A342" s="17" t="s">
        <v>13</v>
      </c>
      <c r="B342" s="14">
        <v>0</v>
      </c>
      <c r="C342" s="14">
        <v>0</v>
      </c>
      <c r="D342" s="14">
        <v>0</v>
      </c>
      <c r="E342" s="14">
        <v>0</v>
      </c>
      <c r="F342" s="14">
        <v>0</v>
      </c>
      <c r="G342" s="14">
        <v>0</v>
      </c>
      <c r="H342" s="14">
        <v>0</v>
      </c>
      <c r="I342" s="14">
        <v>0</v>
      </c>
      <c r="J342" s="14">
        <v>0</v>
      </c>
      <c r="K342" s="14">
        <v>0</v>
      </c>
      <c r="L342" s="14">
        <v>0</v>
      </c>
      <c r="M342" s="14">
        <v>2020</v>
      </c>
      <c r="N342" s="14">
        <f>tbl_Batsmen[[#This Row],[Innings]]-tbl_Batsmen[[#This Row],[Outs]]</f>
        <v>0</v>
      </c>
      <c r="O342" s="15">
        <f t="shared" si="11"/>
        <v>339</v>
      </c>
      <c r="W342" s="13" t="s">
        <v>358</v>
      </c>
      <c r="X342" s="14">
        <f>_xlfn.IFNA(VLOOKUP(tbl_Batsmen!$W342,Raw_data_Batsmen_2021!$A$2:$L$150,X$1,FALSE),0)</f>
        <v>0</v>
      </c>
      <c r="Y342" s="14">
        <f>_xlfn.IFNA(VLOOKUP(tbl_Batsmen!$W342,Raw_data_Batsmen_2021!$A$2:$L$150,Y$1,FALSE),0)</f>
        <v>0</v>
      </c>
      <c r="Z342" s="14">
        <f>_xlfn.IFNA(VLOOKUP(tbl_Batsmen!$W342,Raw_data_Batsmen_2021!$A$2:$L$150,Z$1,FALSE),0)</f>
        <v>0</v>
      </c>
      <c r="AA342" s="14">
        <f>_xlfn.IFNA(VLOOKUP(tbl_Batsmen!$W342,Raw_data_Batsmen_2021!$A$2:$L$150,AA$1,FALSE),0)</f>
        <v>0</v>
      </c>
      <c r="AB342" s="14">
        <f>_xlfn.IFNA(VLOOKUP(tbl_Batsmen!$W342,Raw_data_Batsmen_2021!$A$2:$L$150,AB$1,FALSE),0)</f>
        <v>0</v>
      </c>
      <c r="AC342" s="14">
        <f>_xlfn.IFNA(VLOOKUP(tbl_Batsmen!$W342,Raw_data_Batsmen_2021!$A$2:$L$150,AC$1,FALSE),0)</f>
        <v>0</v>
      </c>
      <c r="AD342" s="14">
        <f>_xlfn.IFNA(VLOOKUP(tbl_Batsmen!$W342,Raw_data_Batsmen_2021!$A$2:$L$150,AD$1,FALSE),0)</f>
        <v>0</v>
      </c>
      <c r="AE342" s="14">
        <f>_xlfn.IFNA(VLOOKUP(tbl_Batsmen!$W342,Raw_data_Batsmen_2021!$A$2:$L$150,AE$1,FALSE),0)</f>
        <v>0</v>
      </c>
      <c r="AF342" s="14">
        <f>_xlfn.IFNA(VLOOKUP(tbl_Batsmen!$W342,Raw_data_Batsmen_2021!$A$2:$L$150,AF$1,FALSE),0)</f>
        <v>0</v>
      </c>
      <c r="AG342" s="14">
        <f>_xlfn.IFNA(VLOOKUP(tbl_Batsmen!$W342,Raw_data_Batsmen_2021!$A$2:$L$150,AG$1,FALSE),0)</f>
        <v>0</v>
      </c>
      <c r="AH342" s="14">
        <f>_xlfn.IFNA(VLOOKUP(tbl_Batsmen!$W342,Raw_data_Batsmen_2021!$A$2:$L$150,AH$1,FALSE),0)</f>
        <v>0</v>
      </c>
      <c r="AI342" s="14">
        <v>2020</v>
      </c>
      <c r="AJ342" s="14">
        <f t="shared" si="10"/>
        <v>340</v>
      </c>
    </row>
    <row r="343" spans="1:36" x14ac:dyDescent="0.25">
      <c r="A343" s="17" t="s">
        <v>358</v>
      </c>
      <c r="B343" s="14">
        <v>0</v>
      </c>
      <c r="C343" s="14">
        <v>0</v>
      </c>
      <c r="D343" s="14">
        <v>0</v>
      </c>
      <c r="E343" s="14">
        <v>0</v>
      </c>
      <c r="F343" s="14">
        <v>0</v>
      </c>
      <c r="G343" s="14">
        <v>0</v>
      </c>
      <c r="H343" s="14">
        <v>0</v>
      </c>
      <c r="I343" s="14">
        <v>0</v>
      </c>
      <c r="J343" s="14">
        <v>0</v>
      </c>
      <c r="K343" s="14">
        <v>0</v>
      </c>
      <c r="L343" s="14">
        <v>0</v>
      </c>
      <c r="M343" s="14">
        <v>2020</v>
      </c>
      <c r="N343" s="14">
        <f>tbl_Batsmen[[#This Row],[Innings]]-tbl_Batsmen[[#This Row],[Outs]]</f>
        <v>0</v>
      </c>
      <c r="O343" s="15">
        <f t="shared" si="11"/>
        <v>340</v>
      </c>
      <c r="W343" s="16" t="s">
        <v>90</v>
      </c>
      <c r="X343" s="14">
        <f>_xlfn.IFNA(VLOOKUP(tbl_Batsmen!$W343,Raw_data_Batsmen_2021!$A$2:$L$150,X$1,FALSE),0)</f>
        <v>1</v>
      </c>
      <c r="Y343" s="14">
        <f>_xlfn.IFNA(VLOOKUP(tbl_Batsmen!$W343,Raw_data_Batsmen_2021!$A$2:$L$150,Y$1,FALSE),0)</f>
        <v>0</v>
      </c>
      <c r="Z343" s="14">
        <f>_xlfn.IFNA(VLOOKUP(tbl_Batsmen!$W343,Raw_data_Batsmen_2021!$A$2:$L$150,Z$1,FALSE),0)</f>
        <v>2</v>
      </c>
      <c r="AA343" s="14">
        <f>_xlfn.IFNA(VLOOKUP(tbl_Batsmen!$W343,Raw_data_Batsmen_2021!$A$2:$L$150,AA$1,FALSE),0)</f>
        <v>1</v>
      </c>
      <c r="AB343" s="14">
        <f>_xlfn.IFNA(VLOOKUP(tbl_Batsmen!$W343,Raw_data_Batsmen_2021!$A$2:$L$150,AB$1,FALSE),0)</f>
        <v>0</v>
      </c>
      <c r="AC343" s="14">
        <f>_xlfn.IFNA(VLOOKUP(tbl_Batsmen!$W343,Raw_data_Batsmen_2021!$A$2:$L$150,AC$1,FALSE),0)</f>
        <v>0</v>
      </c>
      <c r="AD343" s="14">
        <f>_xlfn.IFNA(VLOOKUP(tbl_Batsmen!$W343,Raw_data_Batsmen_2021!$A$2:$L$150,AD$1,FALSE),0)</f>
        <v>0</v>
      </c>
      <c r="AE343" s="14">
        <f>_xlfn.IFNA(VLOOKUP(tbl_Batsmen!$W343,Raw_data_Batsmen_2021!$A$2:$L$150,AE$1,FALSE),0)</f>
        <v>0</v>
      </c>
      <c r="AF343" s="14">
        <f>_xlfn.IFNA(VLOOKUP(tbl_Batsmen!$W343,Raw_data_Batsmen_2021!$A$2:$L$150,AF$1,FALSE),0)</f>
        <v>0</v>
      </c>
      <c r="AG343" s="14">
        <f>_xlfn.IFNA(VLOOKUP(tbl_Batsmen!$W343,Raw_data_Batsmen_2021!$A$2:$L$150,AG$1,FALSE),0)</f>
        <v>0</v>
      </c>
      <c r="AH343" s="14">
        <f>_xlfn.IFNA(VLOOKUP(tbl_Batsmen!$W343,Raw_data_Batsmen_2021!$A$2:$L$150,AH$1,FALSE),0)</f>
        <v>0</v>
      </c>
      <c r="AI343" s="14">
        <v>2020</v>
      </c>
      <c r="AJ343" s="14">
        <f t="shared" si="10"/>
        <v>341</v>
      </c>
    </row>
    <row r="344" spans="1:36" x14ac:dyDescent="0.25">
      <c r="A344" s="17" t="s">
        <v>90</v>
      </c>
      <c r="B344" s="14">
        <v>0</v>
      </c>
      <c r="C344" s="14">
        <v>0</v>
      </c>
      <c r="D344" s="14">
        <v>0</v>
      </c>
      <c r="E344" s="14">
        <v>0</v>
      </c>
      <c r="F344" s="14">
        <v>0</v>
      </c>
      <c r="G344" s="14">
        <v>0</v>
      </c>
      <c r="H344" s="14">
        <v>0</v>
      </c>
      <c r="I344" s="14">
        <v>0</v>
      </c>
      <c r="J344" s="14">
        <v>0</v>
      </c>
      <c r="K344" s="14">
        <v>0</v>
      </c>
      <c r="L344" s="14">
        <v>0</v>
      </c>
      <c r="M344" s="14">
        <v>2020</v>
      </c>
      <c r="N344" s="14">
        <f>tbl_Batsmen[[#This Row],[Innings]]-tbl_Batsmen[[#This Row],[Outs]]</f>
        <v>0</v>
      </c>
      <c r="O344" s="15">
        <f t="shared" si="11"/>
        <v>341</v>
      </c>
      <c r="W344" s="13" t="s">
        <v>20</v>
      </c>
      <c r="X344" s="14">
        <f>_xlfn.IFNA(VLOOKUP(tbl_Batsmen!$W344,Raw_data_Batsmen_2021!$A$2:$L$150,X$1,FALSE),0)</f>
        <v>11</v>
      </c>
      <c r="Y344" s="14">
        <f>_xlfn.IFNA(VLOOKUP(tbl_Batsmen!$W344,Raw_data_Batsmen_2021!$A$2:$L$150,Y$1,FALSE),0)</f>
        <v>160</v>
      </c>
      <c r="Z344" s="14">
        <f>_xlfn.IFNA(VLOOKUP(tbl_Batsmen!$W344,Raw_data_Batsmen_2021!$A$2:$L$150,Z$1,FALSE),0)</f>
        <v>128</v>
      </c>
      <c r="AA344" s="14">
        <f>_xlfn.IFNA(VLOOKUP(tbl_Batsmen!$W344,Raw_data_Batsmen_2021!$A$2:$L$150,AA$1,FALSE),0)</f>
        <v>9</v>
      </c>
      <c r="AB344" s="14">
        <f>_xlfn.IFNA(VLOOKUP(tbl_Batsmen!$W344,Raw_data_Batsmen_2021!$A$2:$L$150,AB$1,FALSE),0)</f>
        <v>17.78</v>
      </c>
      <c r="AC344" s="14">
        <f>_xlfn.IFNA(VLOOKUP(tbl_Batsmen!$W344,Raw_data_Batsmen_2021!$A$2:$L$150,AC$1,FALSE),0)</f>
        <v>125</v>
      </c>
      <c r="AD344" s="14">
        <f>_xlfn.IFNA(VLOOKUP(tbl_Batsmen!$W344,Raw_data_Batsmen_2021!$A$2:$L$150,AD$1,FALSE),0)</f>
        <v>54</v>
      </c>
      <c r="AE344" s="14">
        <f>_xlfn.IFNA(VLOOKUP(tbl_Batsmen!$W344,Raw_data_Batsmen_2021!$A$2:$L$150,AE$1,FALSE),0)</f>
        <v>13</v>
      </c>
      <c r="AF344" s="14">
        <f>_xlfn.IFNA(VLOOKUP(tbl_Batsmen!$W344,Raw_data_Batsmen_2021!$A$2:$L$150,AF$1,FALSE),0)</f>
        <v>9</v>
      </c>
      <c r="AG344" s="14">
        <f>_xlfn.IFNA(VLOOKUP(tbl_Batsmen!$W344,Raw_data_Batsmen_2021!$A$2:$L$150,AG$1,FALSE),0)</f>
        <v>1</v>
      </c>
      <c r="AH344" s="14">
        <f>_xlfn.IFNA(VLOOKUP(tbl_Batsmen!$W344,Raw_data_Batsmen_2021!$A$2:$L$150,AH$1,FALSE),0)</f>
        <v>0</v>
      </c>
      <c r="AI344" s="14">
        <v>2020</v>
      </c>
      <c r="AJ344" s="14">
        <f t="shared" si="10"/>
        <v>342</v>
      </c>
    </row>
    <row r="345" spans="1:36" x14ac:dyDescent="0.25">
      <c r="A345" s="17" t="s">
        <v>20</v>
      </c>
      <c r="B345" s="14">
        <v>0</v>
      </c>
      <c r="C345" s="14">
        <v>0</v>
      </c>
      <c r="D345" s="14">
        <v>0</v>
      </c>
      <c r="E345" s="14">
        <v>0</v>
      </c>
      <c r="F345" s="14">
        <v>0</v>
      </c>
      <c r="G345" s="14">
        <v>0</v>
      </c>
      <c r="H345" s="14">
        <v>0</v>
      </c>
      <c r="I345" s="14">
        <v>0</v>
      </c>
      <c r="J345" s="14">
        <v>0</v>
      </c>
      <c r="K345" s="14">
        <v>0</v>
      </c>
      <c r="L345" s="14">
        <v>0</v>
      </c>
      <c r="M345" s="14">
        <v>2020</v>
      </c>
      <c r="N345" s="14">
        <f>tbl_Batsmen[[#This Row],[Innings]]-tbl_Batsmen[[#This Row],[Outs]]</f>
        <v>0</v>
      </c>
      <c r="O345" s="15">
        <f t="shared" si="11"/>
        <v>342</v>
      </c>
      <c r="W345" s="16" t="s">
        <v>23</v>
      </c>
      <c r="X345" s="14">
        <f>_xlfn.IFNA(VLOOKUP(tbl_Batsmen!$W345,Raw_data_Batsmen_2021!$A$2:$L$150,X$1,FALSE),0)</f>
        <v>0</v>
      </c>
      <c r="Y345" s="14">
        <f>_xlfn.IFNA(VLOOKUP(tbl_Batsmen!$W345,Raw_data_Batsmen_2021!$A$2:$L$150,Y$1,FALSE),0)</f>
        <v>0</v>
      </c>
      <c r="Z345" s="14">
        <f>_xlfn.IFNA(VLOOKUP(tbl_Batsmen!$W345,Raw_data_Batsmen_2021!$A$2:$L$150,Z$1,FALSE),0)</f>
        <v>0</v>
      </c>
      <c r="AA345" s="14">
        <f>_xlfn.IFNA(VLOOKUP(tbl_Batsmen!$W345,Raw_data_Batsmen_2021!$A$2:$L$150,AA$1,FALSE),0)</f>
        <v>0</v>
      </c>
      <c r="AB345" s="14">
        <f>_xlfn.IFNA(VLOOKUP(tbl_Batsmen!$W345,Raw_data_Batsmen_2021!$A$2:$L$150,AB$1,FALSE),0)</f>
        <v>0</v>
      </c>
      <c r="AC345" s="14">
        <f>_xlfn.IFNA(VLOOKUP(tbl_Batsmen!$W345,Raw_data_Batsmen_2021!$A$2:$L$150,AC$1,FALSE),0)</f>
        <v>0</v>
      </c>
      <c r="AD345" s="14">
        <f>_xlfn.IFNA(VLOOKUP(tbl_Batsmen!$W345,Raw_data_Batsmen_2021!$A$2:$L$150,AD$1,FALSE),0)</f>
        <v>0</v>
      </c>
      <c r="AE345" s="14">
        <f>_xlfn.IFNA(VLOOKUP(tbl_Batsmen!$W345,Raw_data_Batsmen_2021!$A$2:$L$150,AE$1,FALSE),0)</f>
        <v>0</v>
      </c>
      <c r="AF345" s="14">
        <f>_xlfn.IFNA(VLOOKUP(tbl_Batsmen!$W345,Raw_data_Batsmen_2021!$A$2:$L$150,AF$1,FALSE),0)</f>
        <v>0</v>
      </c>
      <c r="AG345" s="14">
        <f>_xlfn.IFNA(VLOOKUP(tbl_Batsmen!$W345,Raw_data_Batsmen_2021!$A$2:$L$150,AG$1,FALSE),0)</f>
        <v>0</v>
      </c>
      <c r="AH345" s="14">
        <f>_xlfn.IFNA(VLOOKUP(tbl_Batsmen!$W345,Raw_data_Batsmen_2021!$A$2:$L$150,AH$1,FALSE),0)</f>
        <v>0</v>
      </c>
      <c r="AI345" s="14">
        <v>2020</v>
      </c>
      <c r="AJ345" s="14">
        <f t="shared" si="10"/>
        <v>343</v>
      </c>
    </row>
    <row r="346" spans="1:36" x14ac:dyDescent="0.25">
      <c r="A346" s="17" t="s">
        <v>23</v>
      </c>
      <c r="B346" s="14">
        <v>0</v>
      </c>
      <c r="C346" s="14">
        <v>0</v>
      </c>
      <c r="D346" s="14">
        <v>0</v>
      </c>
      <c r="E346" s="14">
        <v>0</v>
      </c>
      <c r="F346" s="14">
        <v>0</v>
      </c>
      <c r="G346" s="14">
        <v>0</v>
      </c>
      <c r="H346" s="14">
        <v>0</v>
      </c>
      <c r="I346" s="14">
        <v>0</v>
      </c>
      <c r="J346" s="14">
        <v>0</v>
      </c>
      <c r="K346" s="14">
        <v>0</v>
      </c>
      <c r="L346" s="14">
        <v>0</v>
      </c>
      <c r="M346" s="14">
        <v>2020</v>
      </c>
      <c r="N346" s="14">
        <f>tbl_Batsmen[[#This Row],[Innings]]-tbl_Batsmen[[#This Row],[Outs]]</f>
        <v>0</v>
      </c>
      <c r="O346" s="15">
        <f t="shared" si="11"/>
        <v>343</v>
      </c>
      <c r="W346" s="13" t="s">
        <v>27</v>
      </c>
      <c r="X346" s="14">
        <f>_xlfn.IFNA(VLOOKUP(tbl_Batsmen!$W346,Raw_data_Batsmen_2021!$A$2:$L$150,X$1,FALSE),0)</f>
        <v>1</v>
      </c>
      <c r="Y346" s="14">
        <f>_xlfn.IFNA(VLOOKUP(tbl_Batsmen!$W346,Raw_data_Batsmen_2021!$A$2:$L$150,Y$1,FALSE),0)</f>
        <v>5</v>
      </c>
      <c r="Z346" s="14">
        <f>_xlfn.IFNA(VLOOKUP(tbl_Batsmen!$W346,Raw_data_Batsmen_2021!$A$2:$L$150,Z$1,FALSE),0)</f>
        <v>3</v>
      </c>
      <c r="AA346" s="14">
        <f>_xlfn.IFNA(VLOOKUP(tbl_Batsmen!$W346,Raw_data_Batsmen_2021!$A$2:$L$150,AA$1,FALSE),0)</f>
        <v>1</v>
      </c>
      <c r="AB346" s="14">
        <f>_xlfn.IFNA(VLOOKUP(tbl_Batsmen!$W346,Raw_data_Batsmen_2021!$A$2:$L$150,AB$1,FALSE),0)</f>
        <v>5</v>
      </c>
      <c r="AC346" s="14">
        <f>_xlfn.IFNA(VLOOKUP(tbl_Batsmen!$W346,Raw_data_Batsmen_2021!$A$2:$L$150,AC$1,FALSE),0)</f>
        <v>166.67</v>
      </c>
      <c r="AD346" s="14">
        <f>_xlfn.IFNA(VLOOKUP(tbl_Batsmen!$W346,Raw_data_Batsmen_2021!$A$2:$L$150,AD$1,FALSE),0)</f>
        <v>5</v>
      </c>
      <c r="AE346" s="14">
        <f>_xlfn.IFNA(VLOOKUP(tbl_Batsmen!$W346,Raw_data_Batsmen_2021!$A$2:$L$150,AE$1,FALSE),0)</f>
        <v>1</v>
      </c>
      <c r="AF346" s="14">
        <f>_xlfn.IFNA(VLOOKUP(tbl_Batsmen!$W346,Raw_data_Batsmen_2021!$A$2:$L$150,AF$1,FALSE),0)</f>
        <v>0</v>
      </c>
      <c r="AG346" s="14">
        <f>_xlfn.IFNA(VLOOKUP(tbl_Batsmen!$W346,Raw_data_Batsmen_2021!$A$2:$L$150,AG$1,FALSE),0)</f>
        <v>0</v>
      </c>
      <c r="AH346" s="14">
        <f>_xlfn.IFNA(VLOOKUP(tbl_Batsmen!$W346,Raw_data_Batsmen_2021!$A$2:$L$150,AH$1,FALSE),0)</f>
        <v>0</v>
      </c>
      <c r="AI346" s="14">
        <v>2020</v>
      </c>
      <c r="AJ346" s="14">
        <f t="shared" si="10"/>
        <v>344</v>
      </c>
    </row>
    <row r="347" spans="1:36" x14ac:dyDescent="0.25">
      <c r="A347" s="17" t="s">
        <v>27</v>
      </c>
      <c r="B347" s="14">
        <v>0</v>
      </c>
      <c r="C347" s="14">
        <v>0</v>
      </c>
      <c r="D347" s="14">
        <v>0</v>
      </c>
      <c r="E347" s="14">
        <v>0</v>
      </c>
      <c r="F347" s="14">
        <v>0</v>
      </c>
      <c r="G347" s="14">
        <v>0</v>
      </c>
      <c r="H347" s="14">
        <v>0</v>
      </c>
      <c r="I347" s="14">
        <v>0</v>
      </c>
      <c r="J347" s="14">
        <v>0</v>
      </c>
      <c r="K347" s="14">
        <v>0</v>
      </c>
      <c r="L347" s="14">
        <v>0</v>
      </c>
      <c r="M347" s="14">
        <v>2020</v>
      </c>
      <c r="N347" s="14">
        <f>tbl_Batsmen[[#This Row],[Innings]]-tbl_Batsmen[[#This Row],[Outs]]</f>
        <v>0</v>
      </c>
      <c r="O347" s="15">
        <f t="shared" si="11"/>
        <v>344</v>
      </c>
      <c r="W347" s="16" t="s">
        <v>28</v>
      </c>
      <c r="X347" s="14">
        <f>_xlfn.IFNA(VLOOKUP(tbl_Batsmen!$W347,Raw_data_Batsmen_2021!$A$2:$L$150,X$1,FALSE),0)</f>
        <v>1</v>
      </c>
      <c r="Y347" s="14">
        <f>_xlfn.IFNA(VLOOKUP(tbl_Batsmen!$W347,Raw_data_Batsmen_2021!$A$2:$L$150,Y$1,FALSE),0)</f>
        <v>15</v>
      </c>
      <c r="Z347" s="14">
        <f>_xlfn.IFNA(VLOOKUP(tbl_Batsmen!$W347,Raw_data_Batsmen_2021!$A$2:$L$150,Z$1,FALSE),0)</f>
        <v>11</v>
      </c>
      <c r="AA347" s="14">
        <f>_xlfn.IFNA(VLOOKUP(tbl_Batsmen!$W347,Raw_data_Batsmen_2021!$A$2:$L$150,AA$1,FALSE),0)</f>
        <v>0</v>
      </c>
      <c r="AB347" s="14">
        <f>_xlfn.IFNA(VLOOKUP(tbl_Batsmen!$W347,Raw_data_Batsmen_2021!$A$2:$L$150,AB$1,FALSE),0)</f>
        <v>0</v>
      </c>
      <c r="AC347" s="14">
        <f>_xlfn.IFNA(VLOOKUP(tbl_Batsmen!$W347,Raw_data_Batsmen_2021!$A$2:$L$150,AC$1,FALSE),0)</f>
        <v>136.36000000000001</v>
      </c>
      <c r="AD347" s="14">
        <f>_xlfn.IFNA(VLOOKUP(tbl_Batsmen!$W347,Raw_data_Batsmen_2021!$A$2:$L$150,AD$1,FALSE),0)</f>
        <v>15</v>
      </c>
      <c r="AE347" s="14">
        <f>_xlfn.IFNA(VLOOKUP(tbl_Batsmen!$W347,Raw_data_Batsmen_2021!$A$2:$L$150,AE$1,FALSE),0)</f>
        <v>2</v>
      </c>
      <c r="AF347" s="14">
        <f>_xlfn.IFNA(VLOOKUP(tbl_Batsmen!$W347,Raw_data_Batsmen_2021!$A$2:$L$150,AF$1,FALSE),0)</f>
        <v>0</v>
      </c>
      <c r="AG347" s="14">
        <f>_xlfn.IFNA(VLOOKUP(tbl_Batsmen!$W347,Raw_data_Batsmen_2021!$A$2:$L$150,AG$1,FALSE),0)</f>
        <v>0</v>
      </c>
      <c r="AH347" s="14">
        <f>_xlfn.IFNA(VLOOKUP(tbl_Batsmen!$W347,Raw_data_Batsmen_2021!$A$2:$L$150,AH$1,FALSE),0)</f>
        <v>0</v>
      </c>
      <c r="AI347" s="14">
        <v>2020</v>
      </c>
      <c r="AJ347" s="14">
        <f t="shared" si="10"/>
        <v>345</v>
      </c>
    </row>
    <row r="348" spans="1:36" x14ac:dyDescent="0.25">
      <c r="A348" s="17" t="s">
        <v>28</v>
      </c>
      <c r="B348" s="14">
        <v>0</v>
      </c>
      <c r="C348" s="14">
        <v>0</v>
      </c>
      <c r="D348" s="14">
        <v>0</v>
      </c>
      <c r="E348" s="14">
        <v>0</v>
      </c>
      <c r="F348" s="14">
        <v>0</v>
      </c>
      <c r="G348" s="14">
        <v>0</v>
      </c>
      <c r="H348" s="14">
        <v>0</v>
      </c>
      <c r="I348" s="14">
        <v>0</v>
      </c>
      <c r="J348" s="14">
        <v>0</v>
      </c>
      <c r="K348" s="14">
        <v>0</v>
      </c>
      <c r="L348" s="14">
        <v>0</v>
      </c>
      <c r="M348" s="14">
        <v>2020</v>
      </c>
      <c r="N348" s="14">
        <f>tbl_Batsmen[[#This Row],[Innings]]-tbl_Batsmen[[#This Row],[Outs]]</f>
        <v>0</v>
      </c>
      <c r="O348" s="15">
        <f t="shared" si="11"/>
        <v>345</v>
      </c>
      <c r="W348" s="13" t="s">
        <v>29</v>
      </c>
      <c r="X348" s="14">
        <f>_xlfn.IFNA(VLOOKUP(tbl_Batsmen!$W348,Raw_data_Batsmen_2021!$A$2:$L$150,X$1,FALSE),0)</f>
        <v>0</v>
      </c>
      <c r="Y348" s="14">
        <f>_xlfn.IFNA(VLOOKUP(tbl_Batsmen!$W348,Raw_data_Batsmen_2021!$A$2:$L$150,Y$1,FALSE),0)</f>
        <v>0</v>
      </c>
      <c r="Z348" s="14">
        <f>_xlfn.IFNA(VLOOKUP(tbl_Batsmen!$W348,Raw_data_Batsmen_2021!$A$2:$L$150,Z$1,FALSE),0)</f>
        <v>0</v>
      </c>
      <c r="AA348" s="14">
        <f>_xlfn.IFNA(VLOOKUP(tbl_Batsmen!$W348,Raw_data_Batsmen_2021!$A$2:$L$150,AA$1,FALSE),0)</f>
        <v>0</v>
      </c>
      <c r="AB348" s="14">
        <f>_xlfn.IFNA(VLOOKUP(tbl_Batsmen!$W348,Raw_data_Batsmen_2021!$A$2:$L$150,AB$1,FALSE),0)</f>
        <v>0</v>
      </c>
      <c r="AC348" s="14">
        <f>_xlfn.IFNA(VLOOKUP(tbl_Batsmen!$W348,Raw_data_Batsmen_2021!$A$2:$L$150,AC$1,FALSE),0)</f>
        <v>0</v>
      </c>
      <c r="AD348" s="14">
        <f>_xlfn.IFNA(VLOOKUP(tbl_Batsmen!$W348,Raw_data_Batsmen_2021!$A$2:$L$150,AD$1,FALSE),0)</f>
        <v>0</v>
      </c>
      <c r="AE348" s="14">
        <f>_xlfn.IFNA(VLOOKUP(tbl_Batsmen!$W348,Raw_data_Batsmen_2021!$A$2:$L$150,AE$1,FALSE),0)</f>
        <v>0</v>
      </c>
      <c r="AF348" s="14">
        <f>_xlfn.IFNA(VLOOKUP(tbl_Batsmen!$W348,Raw_data_Batsmen_2021!$A$2:$L$150,AF$1,FALSE),0)</f>
        <v>0</v>
      </c>
      <c r="AG348" s="14">
        <f>_xlfn.IFNA(VLOOKUP(tbl_Batsmen!$W348,Raw_data_Batsmen_2021!$A$2:$L$150,AG$1,FALSE),0)</f>
        <v>0</v>
      </c>
      <c r="AH348" s="14">
        <f>_xlfn.IFNA(VLOOKUP(tbl_Batsmen!$W348,Raw_data_Batsmen_2021!$A$2:$L$150,AH$1,FALSE),0)</f>
        <v>0</v>
      </c>
      <c r="AI348" s="14">
        <v>2020</v>
      </c>
      <c r="AJ348" s="14">
        <f t="shared" si="10"/>
        <v>346</v>
      </c>
    </row>
    <row r="349" spans="1:36" x14ac:dyDescent="0.25">
      <c r="A349" s="17" t="s">
        <v>29</v>
      </c>
      <c r="B349" s="14">
        <v>0</v>
      </c>
      <c r="C349" s="14">
        <v>0</v>
      </c>
      <c r="D349" s="14">
        <v>0</v>
      </c>
      <c r="E349" s="14">
        <v>0</v>
      </c>
      <c r="F349" s="14">
        <v>0</v>
      </c>
      <c r="G349" s="14">
        <v>0</v>
      </c>
      <c r="H349" s="14">
        <v>0</v>
      </c>
      <c r="I349" s="14">
        <v>0</v>
      </c>
      <c r="J349" s="14">
        <v>0</v>
      </c>
      <c r="K349" s="14">
        <v>0</v>
      </c>
      <c r="L349" s="14">
        <v>0</v>
      </c>
      <c r="M349" s="14">
        <v>2020</v>
      </c>
      <c r="N349" s="14">
        <f>tbl_Batsmen[[#This Row],[Innings]]-tbl_Batsmen[[#This Row],[Outs]]</f>
        <v>0</v>
      </c>
      <c r="O349" s="15">
        <f t="shared" si="11"/>
        <v>346</v>
      </c>
      <c r="W349" s="16" t="s">
        <v>170</v>
      </c>
      <c r="X349" s="14">
        <f>_xlfn.IFNA(VLOOKUP(tbl_Batsmen!$W349,Raw_data_Batsmen_2021!$A$2:$L$150,X$1,FALSE),0)</f>
        <v>5</v>
      </c>
      <c r="Y349" s="14">
        <f>_xlfn.IFNA(VLOOKUP(tbl_Batsmen!$W349,Raw_data_Batsmen_2021!$A$2:$L$150,Y$1,FALSE),0)</f>
        <v>150</v>
      </c>
      <c r="Z349" s="14">
        <f>_xlfn.IFNA(VLOOKUP(tbl_Batsmen!$W349,Raw_data_Batsmen_2021!$A$2:$L$150,Z$1,FALSE),0)</f>
        <v>121</v>
      </c>
      <c r="AA349" s="14">
        <f>_xlfn.IFNA(VLOOKUP(tbl_Batsmen!$W349,Raw_data_Batsmen_2021!$A$2:$L$150,AA$1,FALSE),0)</f>
        <v>5</v>
      </c>
      <c r="AB349" s="14">
        <f>_xlfn.IFNA(VLOOKUP(tbl_Batsmen!$W349,Raw_data_Batsmen_2021!$A$2:$L$150,AB$1,FALSE),0)</f>
        <v>30</v>
      </c>
      <c r="AC349" s="14">
        <f>_xlfn.IFNA(VLOOKUP(tbl_Batsmen!$W349,Raw_data_Batsmen_2021!$A$2:$L$150,AC$1,FALSE),0)</f>
        <v>123.97</v>
      </c>
      <c r="AD349" s="14">
        <f>_xlfn.IFNA(VLOOKUP(tbl_Batsmen!$W349,Raw_data_Batsmen_2021!$A$2:$L$150,AD$1,FALSE),0)</f>
        <v>60</v>
      </c>
      <c r="AE349" s="14">
        <f>_xlfn.IFNA(VLOOKUP(tbl_Batsmen!$W349,Raw_data_Batsmen_2021!$A$2:$L$150,AE$1,FALSE),0)</f>
        <v>21</v>
      </c>
      <c r="AF349" s="14">
        <f>_xlfn.IFNA(VLOOKUP(tbl_Batsmen!$W349,Raw_data_Batsmen_2021!$A$2:$L$150,AF$1,FALSE),0)</f>
        <v>1</v>
      </c>
      <c r="AG349" s="14">
        <f>_xlfn.IFNA(VLOOKUP(tbl_Batsmen!$W349,Raw_data_Batsmen_2021!$A$2:$L$150,AG$1,FALSE),0)</f>
        <v>1</v>
      </c>
      <c r="AH349" s="14">
        <f>_xlfn.IFNA(VLOOKUP(tbl_Batsmen!$W349,Raw_data_Batsmen_2021!$A$2:$L$150,AH$1,FALSE),0)</f>
        <v>0</v>
      </c>
      <c r="AI349" s="14">
        <v>2020</v>
      </c>
      <c r="AJ349" s="14">
        <f t="shared" si="10"/>
        <v>347</v>
      </c>
    </row>
    <row r="350" spans="1:36" x14ac:dyDescent="0.25">
      <c r="A350" s="17" t="s">
        <v>170</v>
      </c>
      <c r="B350" s="14">
        <v>0</v>
      </c>
      <c r="C350" s="14">
        <v>0</v>
      </c>
      <c r="D350" s="14">
        <v>0</v>
      </c>
      <c r="E350" s="14">
        <v>0</v>
      </c>
      <c r="F350" s="14">
        <v>0</v>
      </c>
      <c r="G350" s="14">
        <v>0</v>
      </c>
      <c r="H350" s="14">
        <v>0</v>
      </c>
      <c r="I350" s="14">
        <v>0</v>
      </c>
      <c r="J350" s="14">
        <v>0</v>
      </c>
      <c r="K350" s="14">
        <v>0</v>
      </c>
      <c r="L350" s="14">
        <v>0</v>
      </c>
      <c r="M350" s="14">
        <v>2020</v>
      </c>
      <c r="N350" s="14">
        <f>tbl_Batsmen[[#This Row],[Innings]]-tbl_Batsmen[[#This Row],[Outs]]</f>
        <v>0</v>
      </c>
      <c r="O350" s="15">
        <f t="shared" si="11"/>
        <v>347</v>
      </c>
      <c r="W350" s="13" t="s">
        <v>362</v>
      </c>
      <c r="X350" s="14">
        <f>_xlfn.IFNA(VLOOKUP(tbl_Batsmen!$W350,Raw_data_Batsmen_2021!$A$2:$L$150,X$1,FALSE),0)</f>
        <v>0</v>
      </c>
      <c r="Y350" s="14">
        <f>_xlfn.IFNA(VLOOKUP(tbl_Batsmen!$W350,Raw_data_Batsmen_2021!$A$2:$L$150,Y$1,FALSE),0)</f>
        <v>0</v>
      </c>
      <c r="Z350" s="14">
        <f>_xlfn.IFNA(VLOOKUP(tbl_Batsmen!$W350,Raw_data_Batsmen_2021!$A$2:$L$150,Z$1,FALSE),0)</f>
        <v>0</v>
      </c>
      <c r="AA350" s="14">
        <f>_xlfn.IFNA(VLOOKUP(tbl_Batsmen!$W350,Raw_data_Batsmen_2021!$A$2:$L$150,AA$1,FALSE),0)</f>
        <v>0</v>
      </c>
      <c r="AB350" s="14">
        <f>_xlfn.IFNA(VLOOKUP(tbl_Batsmen!$W350,Raw_data_Batsmen_2021!$A$2:$L$150,AB$1,FALSE),0)</f>
        <v>0</v>
      </c>
      <c r="AC350" s="14">
        <f>_xlfn.IFNA(VLOOKUP(tbl_Batsmen!$W350,Raw_data_Batsmen_2021!$A$2:$L$150,AC$1,FALSE),0)</f>
        <v>0</v>
      </c>
      <c r="AD350" s="14">
        <f>_xlfn.IFNA(VLOOKUP(tbl_Batsmen!$W350,Raw_data_Batsmen_2021!$A$2:$L$150,AD$1,FALSE),0)</f>
        <v>0</v>
      </c>
      <c r="AE350" s="14">
        <f>_xlfn.IFNA(VLOOKUP(tbl_Batsmen!$W350,Raw_data_Batsmen_2021!$A$2:$L$150,AE$1,FALSE),0)</f>
        <v>0</v>
      </c>
      <c r="AF350" s="14">
        <f>_xlfn.IFNA(VLOOKUP(tbl_Batsmen!$W350,Raw_data_Batsmen_2021!$A$2:$L$150,AF$1,FALSE),0)</f>
        <v>0</v>
      </c>
      <c r="AG350" s="14">
        <f>_xlfn.IFNA(VLOOKUP(tbl_Batsmen!$W350,Raw_data_Batsmen_2021!$A$2:$L$150,AG$1,FALSE),0)</f>
        <v>0</v>
      </c>
      <c r="AH350" s="14">
        <f>_xlfn.IFNA(VLOOKUP(tbl_Batsmen!$W350,Raw_data_Batsmen_2021!$A$2:$L$150,AH$1,FALSE),0)</f>
        <v>0</v>
      </c>
      <c r="AI350" s="14">
        <v>2020</v>
      </c>
      <c r="AJ350" s="14">
        <f t="shared" si="10"/>
        <v>348</v>
      </c>
    </row>
    <row r="351" spans="1:36" x14ac:dyDescent="0.25">
      <c r="A351" s="17" t="s">
        <v>362</v>
      </c>
      <c r="B351" s="14">
        <v>0</v>
      </c>
      <c r="C351" s="14">
        <v>0</v>
      </c>
      <c r="D351" s="14">
        <v>0</v>
      </c>
      <c r="E351" s="14">
        <v>0</v>
      </c>
      <c r="F351" s="14">
        <v>0</v>
      </c>
      <c r="G351" s="14">
        <v>0</v>
      </c>
      <c r="H351" s="14">
        <v>0</v>
      </c>
      <c r="I351" s="14">
        <v>0</v>
      </c>
      <c r="J351" s="14">
        <v>0</v>
      </c>
      <c r="K351" s="14">
        <v>0</v>
      </c>
      <c r="L351" s="14">
        <v>0</v>
      </c>
      <c r="M351" s="14">
        <v>2020</v>
      </c>
      <c r="N351" s="14">
        <f>tbl_Batsmen[[#This Row],[Innings]]-tbl_Batsmen[[#This Row],[Outs]]</f>
        <v>0</v>
      </c>
      <c r="O351" s="15">
        <f t="shared" si="11"/>
        <v>348</v>
      </c>
      <c r="W351" s="16" t="s">
        <v>32</v>
      </c>
      <c r="X351" s="14">
        <f>_xlfn.IFNA(VLOOKUP(tbl_Batsmen!$W351,Raw_data_Batsmen_2021!$A$2:$L$150,X$1,FALSE),0)</f>
        <v>5</v>
      </c>
      <c r="Y351" s="14">
        <f>_xlfn.IFNA(VLOOKUP(tbl_Batsmen!$W351,Raw_data_Batsmen_2021!$A$2:$L$150,Y$1,FALSE),0)</f>
        <v>68</v>
      </c>
      <c r="Z351" s="14">
        <f>_xlfn.IFNA(VLOOKUP(tbl_Batsmen!$W351,Raw_data_Batsmen_2021!$A$2:$L$150,Z$1,FALSE),0)</f>
        <v>73</v>
      </c>
      <c r="AA351" s="14">
        <f>_xlfn.IFNA(VLOOKUP(tbl_Batsmen!$W351,Raw_data_Batsmen_2021!$A$2:$L$150,AA$1,FALSE),0)</f>
        <v>2</v>
      </c>
      <c r="AB351" s="14">
        <f>_xlfn.IFNA(VLOOKUP(tbl_Batsmen!$W351,Raw_data_Batsmen_2021!$A$2:$L$150,AB$1,FALSE),0)</f>
        <v>34</v>
      </c>
      <c r="AC351" s="14">
        <f>_xlfn.IFNA(VLOOKUP(tbl_Batsmen!$W351,Raw_data_Batsmen_2021!$A$2:$L$150,AC$1,FALSE),0)</f>
        <v>93.15</v>
      </c>
      <c r="AD351" s="14">
        <f>_xlfn.IFNA(VLOOKUP(tbl_Batsmen!$W351,Raw_data_Batsmen_2021!$A$2:$L$150,AD$1,FALSE),0)</f>
        <v>22</v>
      </c>
      <c r="AE351" s="14">
        <f>_xlfn.IFNA(VLOOKUP(tbl_Batsmen!$W351,Raw_data_Batsmen_2021!$A$2:$L$150,AE$1,FALSE),0)</f>
        <v>7</v>
      </c>
      <c r="AF351" s="14">
        <f>_xlfn.IFNA(VLOOKUP(tbl_Batsmen!$W351,Raw_data_Batsmen_2021!$A$2:$L$150,AF$1,FALSE),0)</f>
        <v>0</v>
      </c>
      <c r="AG351" s="14">
        <f>_xlfn.IFNA(VLOOKUP(tbl_Batsmen!$W351,Raw_data_Batsmen_2021!$A$2:$L$150,AG$1,FALSE),0)</f>
        <v>0</v>
      </c>
      <c r="AH351" s="14">
        <f>_xlfn.IFNA(VLOOKUP(tbl_Batsmen!$W351,Raw_data_Batsmen_2021!$A$2:$L$150,AH$1,FALSE),0)</f>
        <v>0</v>
      </c>
      <c r="AI351" s="14">
        <v>2020</v>
      </c>
      <c r="AJ351" s="14">
        <f t="shared" si="10"/>
        <v>349</v>
      </c>
    </row>
    <row r="352" spans="1:36" x14ac:dyDescent="0.25">
      <c r="A352" s="17" t="s">
        <v>32</v>
      </c>
      <c r="B352" s="14">
        <v>0</v>
      </c>
      <c r="C352" s="14">
        <v>0</v>
      </c>
      <c r="D352" s="14">
        <v>0</v>
      </c>
      <c r="E352" s="14">
        <v>0</v>
      </c>
      <c r="F352" s="14">
        <v>0</v>
      </c>
      <c r="G352" s="14">
        <v>0</v>
      </c>
      <c r="H352" s="14">
        <v>0</v>
      </c>
      <c r="I352" s="14">
        <v>0</v>
      </c>
      <c r="J352" s="14">
        <v>0</v>
      </c>
      <c r="K352" s="14">
        <v>0</v>
      </c>
      <c r="L352" s="14">
        <v>0</v>
      </c>
      <c r="M352" s="14">
        <v>2020</v>
      </c>
      <c r="N352" s="14">
        <f>tbl_Batsmen[[#This Row],[Innings]]-tbl_Batsmen[[#This Row],[Outs]]</f>
        <v>0</v>
      </c>
      <c r="O352" s="15">
        <f t="shared" si="11"/>
        <v>349</v>
      </c>
      <c r="W352" s="13" t="s">
        <v>363</v>
      </c>
      <c r="X352" s="14">
        <f>_xlfn.IFNA(VLOOKUP(tbl_Batsmen!$W352,Raw_data_Batsmen_2021!$A$2:$L$150,X$1,FALSE),0)</f>
        <v>0</v>
      </c>
      <c r="Y352" s="14">
        <f>_xlfn.IFNA(VLOOKUP(tbl_Batsmen!$W352,Raw_data_Batsmen_2021!$A$2:$L$150,Y$1,FALSE),0)</f>
        <v>0</v>
      </c>
      <c r="Z352" s="14">
        <f>_xlfn.IFNA(VLOOKUP(tbl_Batsmen!$W352,Raw_data_Batsmen_2021!$A$2:$L$150,Z$1,FALSE),0)</f>
        <v>0</v>
      </c>
      <c r="AA352" s="14">
        <f>_xlfn.IFNA(VLOOKUP(tbl_Batsmen!$W352,Raw_data_Batsmen_2021!$A$2:$L$150,AA$1,FALSE),0)</f>
        <v>0</v>
      </c>
      <c r="AB352" s="14">
        <f>_xlfn.IFNA(VLOOKUP(tbl_Batsmen!$W352,Raw_data_Batsmen_2021!$A$2:$L$150,AB$1,FALSE),0)</f>
        <v>0</v>
      </c>
      <c r="AC352" s="14">
        <f>_xlfn.IFNA(VLOOKUP(tbl_Batsmen!$W352,Raw_data_Batsmen_2021!$A$2:$L$150,AC$1,FALSE),0)</f>
        <v>0</v>
      </c>
      <c r="AD352" s="14">
        <f>_xlfn.IFNA(VLOOKUP(tbl_Batsmen!$W352,Raw_data_Batsmen_2021!$A$2:$L$150,AD$1,FALSE),0)</f>
        <v>0</v>
      </c>
      <c r="AE352" s="14">
        <f>_xlfn.IFNA(VLOOKUP(tbl_Batsmen!$W352,Raw_data_Batsmen_2021!$A$2:$L$150,AE$1,FALSE),0)</f>
        <v>0</v>
      </c>
      <c r="AF352" s="14">
        <f>_xlfn.IFNA(VLOOKUP(tbl_Batsmen!$W352,Raw_data_Batsmen_2021!$A$2:$L$150,AF$1,FALSE),0)</f>
        <v>0</v>
      </c>
      <c r="AG352" s="14">
        <f>_xlfn.IFNA(VLOOKUP(tbl_Batsmen!$W352,Raw_data_Batsmen_2021!$A$2:$L$150,AG$1,FALSE),0)</f>
        <v>0</v>
      </c>
      <c r="AH352" s="14">
        <f>_xlfn.IFNA(VLOOKUP(tbl_Batsmen!$W352,Raw_data_Batsmen_2021!$A$2:$L$150,AH$1,FALSE),0)</f>
        <v>0</v>
      </c>
      <c r="AI352" s="14">
        <v>2020</v>
      </c>
      <c r="AJ352" s="14">
        <f t="shared" si="10"/>
        <v>350</v>
      </c>
    </row>
    <row r="353" spans="1:36" x14ac:dyDescent="0.25">
      <c r="A353" s="17" t="s">
        <v>363</v>
      </c>
      <c r="B353" s="14">
        <v>0</v>
      </c>
      <c r="C353" s="14">
        <v>0</v>
      </c>
      <c r="D353" s="14">
        <v>0</v>
      </c>
      <c r="E353" s="14">
        <v>0</v>
      </c>
      <c r="F353" s="14">
        <v>0</v>
      </c>
      <c r="G353" s="14">
        <v>0</v>
      </c>
      <c r="H353" s="14">
        <v>0</v>
      </c>
      <c r="I353" s="14">
        <v>0</v>
      </c>
      <c r="J353" s="14">
        <v>0</v>
      </c>
      <c r="K353" s="14">
        <v>0</v>
      </c>
      <c r="L353" s="14">
        <v>0</v>
      </c>
      <c r="M353" s="14">
        <v>2020</v>
      </c>
      <c r="N353" s="14">
        <f>tbl_Batsmen[[#This Row],[Innings]]-tbl_Batsmen[[#This Row],[Outs]]</f>
        <v>0</v>
      </c>
      <c r="O353" s="15">
        <f t="shared" si="11"/>
        <v>350</v>
      </c>
      <c r="W353" s="16" t="s">
        <v>364</v>
      </c>
      <c r="X353" s="14">
        <f>_xlfn.IFNA(VLOOKUP(tbl_Batsmen!$W353,Raw_data_Batsmen_2021!$A$2:$L$150,X$1,FALSE),0)</f>
        <v>0</v>
      </c>
      <c r="Y353" s="14">
        <f>_xlfn.IFNA(VLOOKUP(tbl_Batsmen!$W353,Raw_data_Batsmen_2021!$A$2:$L$150,Y$1,FALSE),0)</f>
        <v>0</v>
      </c>
      <c r="Z353" s="14">
        <f>_xlfn.IFNA(VLOOKUP(tbl_Batsmen!$W353,Raw_data_Batsmen_2021!$A$2:$L$150,Z$1,FALSE),0)</f>
        <v>0</v>
      </c>
      <c r="AA353" s="14">
        <f>_xlfn.IFNA(VLOOKUP(tbl_Batsmen!$W353,Raw_data_Batsmen_2021!$A$2:$L$150,AA$1,FALSE),0)</f>
        <v>0</v>
      </c>
      <c r="AB353" s="14">
        <f>_xlfn.IFNA(VLOOKUP(tbl_Batsmen!$W353,Raw_data_Batsmen_2021!$A$2:$L$150,AB$1,FALSE),0)</f>
        <v>0</v>
      </c>
      <c r="AC353" s="14">
        <f>_xlfn.IFNA(VLOOKUP(tbl_Batsmen!$W353,Raw_data_Batsmen_2021!$A$2:$L$150,AC$1,FALSE),0)</f>
        <v>0</v>
      </c>
      <c r="AD353" s="14">
        <f>_xlfn.IFNA(VLOOKUP(tbl_Batsmen!$W353,Raw_data_Batsmen_2021!$A$2:$L$150,AD$1,FALSE),0)</f>
        <v>0</v>
      </c>
      <c r="AE353" s="14">
        <f>_xlfn.IFNA(VLOOKUP(tbl_Batsmen!$W353,Raw_data_Batsmen_2021!$A$2:$L$150,AE$1,FALSE),0)</f>
        <v>0</v>
      </c>
      <c r="AF353" s="14">
        <f>_xlfn.IFNA(VLOOKUP(tbl_Batsmen!$W353,Raw_data_Batsmen_2021!$A$2:$L$150,AF$1,FALSE),0)</f>
        <v>0</v>
      </c>
      <c r="AG353" s="14">
        <f>_xlfn.IFNA(VLOOKUP(tbl_Batsmen!$W353,Raw_data_Batsmen_2021!$A$2:$L$150,AG$1,FALSE),0)</f>
        <v>0</v>
      </c>
      <c r="AH353" s="14">
        <f>_xlfn.IFNA(VLOOKUP(tbl_Batsmen!$W353,Raw_data_Batsmen_2021!$A$2:$L$150,AH$1,FALSE),0)</f>
        <v>0</v>
      </c>
      <c r="AI353" s="14">
        <v>2020</v>
      </c>
      <c r="AJ353" s="14">
        <f t="shared" si="10"/>
        <v>351</v>
      </c>
    </row>
    <row r="354" spans="1:36" x14ac:dyDescent="0.25">
      <c r="A354" s="17" t="s">
        <v>364</v>
      </c>
      <c r="B354" s="14">
        <v>0</v>
      </c>
      <c r="C354" s="14">
        <v>0</v>
      </c>
      <c r="D354" s="14">
        <v>0</v>
      </c>
      <c r="E354" s="14">
        <v>0</v>
      </c>
      <c r="F354" s="14">
        <v>0</v>
      </c>
      <c r="G354" s="14">
        <v>0</v>
      </c>
      <c r="H354" s="14">
        <v>0</v>
      </c>
      <c r="I354" s="14">
        <v>0</v>
      </c>
      <c r="J354" s="14">
        <v>0</v>
      </c>
      <c r="K354" s="14">
        <v>0</v>
      </c>
      <c r="L354" s="14">
        <v>0</v>
      </c>
      <c r="M354" s="14">
        <v>2020</v>
      </c>
      <c r="N354" s="14">
        <f>tbl_Batsmen[[#This Row],[Innings]]-tbl_Batsmen[[#This Row],[Outs]]</f>
        <v>0</v>
      </c>
      <c r="O354" s="15">
        <f t="shared" si="11"/>
        <v>351</v>
      </c>
      <c r="W354" s="13" t="s">
        <v>100</v>
      </c>
      <c r="X354" s="14">
        <f>_xlfn.IFNA(VLOOKUP(tbl_Batsmen!$W354,Raw_data_Batsmen_2021!$A$2:$L$150,X$1,FALSE),0)</f>
        <v>0</v>
      </c>
      <c r="Y354" s="14">
        <f>_xlfn.IFNA(VLOOKUP(tbl_Batsmen!$W354,Raw_data_Batsmen_2021!$A$2:$L$150,Y$1,FALSE),0)</f>
        <v>0</v>
      </c>
      <c r="Z354" s="14">
        <f>_xlfn.IFNA(VLOOKUP(tbl_Batsmen!$W354,Raw_data_Batsmen_2021!$A$2:$L$150,Z$1,FALSE),0)</f>
        <v>0</v>
      </c>
      <c r="AA354" s="14">
        <f>_xlfn.IFNA(VLOOKUP(tbl_Batsmen!$W354,Raw_data_Batsmen_2021!$A$2:$L$150,AA$1,FALSE),0)</f>
        <v>0</v>
      </c>
      <c r="AB354" s="14">
        <f>_xlfn.IFNA(VLOOKUP(tbl_Batsmen!$W354,Raw_data_Batsmen_2021!$A$2:$L$150,AB$1,FALSE),0)</f>
        <v>0</v>
      </c>
      <c r="AC354" s="14">
        <f>_xlfn.IFNA(VLOOKUP(tbl_Batsmen!$W354,Raw_data_Batsmen_2021!$A$2:$L$150,AC$1,FALSE),0)</f>
        <v>0</v>
      </c>
      <c r="AD354" s="14">
        <f>_xlfn.IFNA(VLOOKUP(tbl_Batsmen!$W354,Raw_data_Batsmen_2021!$A$2:$L$150,AD$1,FALSE),0)</f>
        <v>0</v>
      </c>
      <c r="AE354" s="14">
        <f>_xlfn.IFNA(VLOOKUP(tbl_Batsmen!$W354,Raw_data_Batsmen_2021!$A$2:$L$150,AE$1,FALSE),0)</f>
        <v>0</v>
      </c>
      <c r="AF354" s="14">
        <f>_xlfn.IFNA(VLOOKUP(tbl_Batsmen!$W354,Raw_data_Batsmen_2021!$A$2:$L$150,AF$1,FALSE),0)</f>
        <v>0</v>
      </c>
      <c r="AG354" s="14">
        <f>_xlfn.IFNA(VLOOKUP(tbl_Batsmen!$W354,Raw_data_Batsmen_2021!$A$2:$L$150,AG$1,FALSE),0)</f>
        <v>0</v>
      </c>
      <c r="AH354" s="14">
        <f>_xlfn.IFNA(VLOOKUP(tbl_Batsmen!$W354,Raw_data_Batsmen_2021!$A$2:$L$150,AH$1,FALSE),0)</f>
        <v>0</v>
      </c>
      <c r="AI354" s="14">
        <v>2020</v>
      </c>
      <c r="AJ354" s="14">
        <f t="shared" si="10"/>
        <v>352</v>
      </c>
    </row>
    <row r="355" spans="1:36" x14ac:dyDescent="0.25">
      <c r="A355" s="17" t="s">
        <v>100</v>
      </c>
      <c r="B355" s="14">
        <v>0</v>
      </c>
      <c r="C355" s="14">
        <v>0</v>
      </c>
      <c r="D355" s="14">
        <v>0</v>
      </c>
      <c r="E355" s="14">
        <v>0</v>
      </c>
      <c r="F355" s="14">
        <v>0</v>
      </c>
      <c r="G355" s="14">
        <v>0</v>
      </c>
      <c r="H355" s="14">
        <v>0</v>
      </c>
      <c r="I355" s="14">
        <v>0</v>
      </c>
      <c r="J355" s="14">
        <v>0</v>
      </c>
      <c r="K355" s="14">
        <v>0</v>
      </c>
      <c r="L355" s="14">
        <v>0</v>
      </c>
      <c r="M355" s="14">
        <v>2020</v>
      </c>
      <c r="N355" s="14">
        <f>tbl_Batsmen[[#This Row],[Innings]]-tbl_Batsmen[[#This Row],[Outs]]</f>
        <v>0</v>
      </c>
      <c r="O355" s="15">
        <f t="shared" si="11"/>
        <v>352</v>
      </c>
      <c r="W355" s="16" t="s">
        <v>366</v>
      </c>
      <c r="X355" s="14">
        <f>_xlfn.IFNA(VLOOKUP(tbl_Batsmen!$W355,Raw_data_Batsmen_2021!$A$2:$L$150,X$1,FALSE),0)</f>
        <v>0</v>
      </c>
      <c r="Y355" s="14">
        <f>_xlfn.IFNA(VLOOKUP(tbl_Batsmen!$W355,Raw_data_Batsmen_2021!$A$2:$L$150,Y$1,FALSE),0)</f>
        <v>0</v>
      </c>
      <c r="Z355" s="14">
        <f>_xlfn.IFNA(VLOOKUP(tbl_Batsmen!$W355,Raw_data_Batsmen_2021!$A$2:$L$150,Z$1,FALSE),0)</f>
        <v>0</v>
      </c>
      <c r="AA355" s="14">
        <f>_xlfn.IFNA(VLOOKUP(tbl_Batsmen!$W355,Raw_data_Batsmen_2021!$A$2:$L$150,AA$1,FALSE),0)</f>
        <v>0</v>
      </c>
      <c r="AB355" s="14">
        <f>_xlfn.IFNA(VLOOKUP(tbl_Batsmen!$W355,Raw_data_Batsmen_2021!$A$2:$L$150,AB$1,FALSE),0)</f>
        <v>0</v>
      </c>
      <c r="AC355" s="14">
        <f>_xlfn.IFNA(VLOOKUP(tbl_Batsmen!$W355,Raw_data_Batsmen_2021!$A$2:$L$150,AC$1,FALSE),0)</f>
        <v>0</v>
      </c>
      <c r="AD355" s="14">
        <f>_xlfn.IFNA(VLOOKUP(tbl_Batsmen!$W355,Raw_data_Batsmen_2021!$A$2:$L$150,AD$1,FALSE),0)</f>
        <v>0</v>
      </c>
      <c r="AE355" s="14">
        <f>_xlfn.IFNA(VLOOKUP(tbl_Batsmen!$W355,Raw_data_Batsmen_2021!$A$2:$L$150,AE$1,FALSE),0)</f>
        <v>0</v>
      </c>
      <c r="AF355" s="14">
        <f>_xlfn.IFNA(VLOOKUP(tbl_Batsmen!$W355,Raw_data_Batsmen_2021!$A$2:$L$150,AF$1,FALSE),0)</f>
        <v>0</v>
      </c>
      <c r="AG355" s="14">
        <f>_xlfn.IFNA(VLOOKUP(tbl_Batsmen!$W355,Raw_data_Batsmen_2021!$A$2:$L$150,AG$1,FALSE),0)</f>
        <v>0</v>
      </c>
      <c r="AH355" s="14">
        <f>_xlfn.IFNA(VLOOKUP(tbl_Batsmen!$W355,Raw_data_Batsmen_2021!$A$2:$L$150,AH$1,FALSE),0)</f>
        <v>0</v>
      </c>
      <c r="AI355" s="14">
        <v>2020</v>
      </c>
      <c r="AJ355" s="14">
        <f t="shared" si="10"/>
        <v>353</v>
      </c>
    </row>
    <row r="356" spans="1:36" x14ac:dyDescent="0.25">
      <c r="A356" s="17" t="s">
        <v>366</v>
      </c>
      <c r="B356" s="14">
        <v>0</v>
      </c>
      <c r="C356" s="14">
        <v>0</v>
      </c>
      <c r="D356" s="14">
        <v>0</v>
      </c>
      <c r="E356" s="14">
        <v>0</v>
      </c>
      <c r="F356" s="14">
        <v>0</v>
      </c>
      <c r="G356" s="14">
        <v>0</v>
      </c>
      <c r="H356" s="14">
        <v>0</v>
      </c>
      <c r="I356" s="14">
        <v>0</v>
      </c>
      <c r="J356" s="14">
        <v>0</v>
      </c>
      <c r="K356" s="14">
        <v>0</v>
      </c>
      <c r="L356" s="14">
        <v>0</v>
      </c>
      <c r="M356" s="14">
        <v>2020</v>
      </c>
      <c r="N356" s="14">
        <f>tbl_Batsmen[[#This Row],[Innings]]-tbl_Batsmen[[#This Row],[Outs]]</f>
        <v>0</v>
      </c>
      <c r="O356" s="15">
        <f t="shared" si="11"/>
        <v>353</v>
      </c>
      <c r="W356" s="13" t="s">
        <v>104</v>
      </c>
      <c r="X356" s="14">
        <f>_xlfn.IFNA(VLOOKUP(tbl_Batsmen!$W356,Raw_data_Batsmen_2021!$A$2:$L$150,X$1,FALSE),0)</f>
        <v>5</v>
      </c>
      <c r="Y356" s="14">
        <f>_xlfn.IFNA(VLOOKUP(tbl_Batsmen!$W356,Raw_data_Batsmen_2021!$A$2:$L$150,Y$1,FALSE),0)</f>
        <v>64</v>
      </c>
      <c r="Z356" s="14">
        <f>_xlfn.IFNA(VLOOKUP(tbl_Batsmen!$W356,Raw_data_Batsmen_2021!$A$2:$L$150,Z$1,FALSE),0)</f>
        <v>58</v>
      </c>
      <c r="AA356" s="14">
        <f>_xlfn.IFNA(VLOOKUP(tbl_Batsmen!$W356,Raw_data_Batsmen_2021!$A$2:$L$150,AA$1,FALSE),0)</f>
        <v>0</v>
      </c>
      <c r="AB356" s="14">
        <f>_xlfn.IFNA(VLOOKUP(tbl_Batsmen!$W356,Raw_data_Batsmen_2021!$A$2:$L$150,AB$1,FALSE),0)</f>
        <v>0</v>
      </c>
      <c r="AC356" s="14">
        <f>_xlfn.IFNA(VLOOKUP(tbl_Batsmen!$W356,Raw_data_Batsmen_2021!$A$2:$L$150,AC$1,FALSE),0)</f>
        <v>110.34</v>
      </c>
      <c r="AD356" s="14">
        <f>_xlfn.IFNA(VLOOKUP(tbl_Batsmen!$W356,Raw_data_Batsmen_2021!$A$2:$L$150,AD$1,FALSE),0)</f>
        <v>25</v>
      </c>
      <c r="AE356" s="14">
        <f>_xlfn.IFNA(VLOOKUP(tbl_Batsmen!$W356,Raw_data_Batsmen_2021!$A$2:$L$150,AE$1,FALSE),0)</f>
        <v>3</v>
      </c>
      <c r="AF356" s="14">
        <f>_xlfn.IFNA(VLOOKUP(tbl_Batsmen!$W356,Raw_data_Batsmen_2021!$A$2:$L$150,AF$1,FALSE),0)</f>
        <v>2</v>
      </c>
      <c r="AG356" s="14">
        <f>_xlfn.IFNA(VLOOKUP(tbl_Batsmen!$W356,Raw_data_Batsmen_2021!$A$2:$L$150,AG$1,FALSE),0)</f>
        <v>0</v>
      </c>
      <c r="AH356" s="14">
        <f>_xlfn.IFNA(VLOOKUP(tbl_Batsmen!$W356,Raw_data_Batsmen_2021!$A$2:$L$150,AH$1,FALSE),0)</f>
        <v>0</v>
      </c>
      <c r="AI356" s="14">
        <v>2020</v>
      </c>
      <c r="AJ356" s="14">
        <f t="shared" si="10"/>
        <v>354</v>
      </c>
    </row>
    <row r="357" spans="1:36" x14ac:dyDescent="0.25">
      <c r="A357" s="17" t="s">
        <v>104</v>
      </c>
      <c r="B357" s="14">
        <v>0</v>
      </c>
      <c r="C357" s="14">
        <v>0</v>
      </c>
      <c r="D357" s="14">
        <v>0</v>
      </c>
      <c r="E357" s="14">
        <v>0</v>
      </c>
      <c r="F357" s="14">
        <v>0</v>
      </c>
      <c r="G357" s="14">
        <v>0</v>
      </c>
      <c r="H357" s="14">
        <v>0</v>
      </c>
      <c r="I357" s="14">
        <v>0</v>
      </c>
      <c r="J357" s="14">
        <v>0</v>
      </c>
      <c r="K357" s="14">
        <v>0</v>
      </c>
      <c r="L357" s="14">
        <v>0</v>
      </c>
      <c r="M357" s="14">
        <v>2020</v>
      </c>
      <c r="N357" s="14">
        <f>tbl_Batsmen[[#This Row],[Innings]]-tbl_Batsmen[[#This Row],[Outs]]</f>
        <v>0</v>
      </c>
      <c r="O357" s="15">
        <f t="shared" si="11"/>
        <v>354</v>
      </c>
      <c r="W357" s="16" t="s">
        <v>368</v>
      </c>
      <c r="X357" s="14">
        <f>_xlfn.IFNA(VLOOKUP(tbl_Batsmen!$W357,Raw_data_Batsmen_2021!$A$2:$L$150,X$1,FALSE),0)</f>
        <v>0</v>
      </c>
      <c r="Y357" s="14">
        <f>_xlfn.IFNA(VLOOKUP(tbl_Batsmen!$W357,Raw_data_Batsmen_2021!$A$2:$L$150,Y$1,FALSE),0)</f>
        <v>0</v>
      </c>
      <c r="Z357" s="14">
        <f>_xlfn.IFNA(VLOOKUP(tbl_Batsmen!$W357,Raw_data_Batsmen_2021!$A$2:$L$150,Z$1,FALSE),0)</f>
        <v>0</v>
      </c>
      <c r="AA357" s="14">
        <f>_xlfn.IFNA(VLOOKUP(tbl_Batsmen!$W357,Raw_data_Batsmen_2021!$A$2:$L$150,AA$1,FALSE),0)</f>
        <v>0</v>
      </c>
      <c r="AB357" s="14">
        <f>_xlfn.IFNA(VLOOKUP(tbl_Batsmen!$W357,Raw_data_Batsmen_2021!$A$2:$L$150,AB$1,FALSE),0)</f>
        <v>0</v>
      </c>
      <c r="AC357" s="14">
        <f>_xlfn.IFNA(VLOOKUP(tbl_Batsmen!$W357,Raw_data_Batsmen_2021!$A$2:$L$150,AC$1,FALSE),0)</f>
        <v>0</v>
      </c>
      <c r="AD357" s="14">
        <f>_xlfn.IFNA(VLOOKUP(tbl_Batsmen!$W357,Raw_data_Batsmen_2021!$A$2:$L$150,AD$1,FALSE),0)</f>
        <v>0</v>
      </c>
      <c r="AE357" s="14">
        <f>_xlfn.IFNA(VLOOKUP(tbl_Batsmen!$W357,Raw_data_Batsmen_2021!$A$2:$L$150,AE$1,FALSE),0)</f>
        <v>0</v>
      </c>
      <c r="AF357" s="14">
        <f>_xlfn.IFNA(VLOOKUP(tbl_Batsmen!$W357,Raw_data_Batsmen_2021!$A$2:$L$150,AF$1,FALSE),0)</f>
        <v>0</v>
      </c>
      <c r="AG357" s="14">
        <f>_xlfn.IFNA(VLOOKUP(tbl_Batsmen!$W357,Raw_data_Batsmen_2021!$A$2:$L$150,AG$1,FALSE),0)</f>
        <v>0</v>
      </c>
      <c r="AH357" s="14">
        <f>_xlfn.IFNA(VLOOKUP(tbl_Batsmen!$W357,Raw_data_Batsmen_2021!$A$2:$L$150,AH$1,FALSE),0)</f>
        <v>0</v>
      </c>
      <c r="AI357" s="14">
        <v>2020</v>
      </c>
      <c r="AJ357" s="14">
        <f t="shared" si="10"/>
        <v>355</v>
      </c>
    </row>
    <row r="358" spans="1:36" x14ac:dyDescent="0.25">
      <c r="A358" s="17" t="s">
        <v>368</v>
      </c>
      <c r="B358" s="14">
        <v>0</v>
      </c>
      <c r="C358" s="14">
        <v>0</v>
      </c>
      <c r="D358" s="14">
        <v>0</v>
      </c>
      <c r="E358" s="14">
        <v>0</v>
      </c>
      <c r="F358" s="14">
        <v>0</v>
      </c>
      <c r="G358" s="14">
        <v>0</v>
      </c>
      <c r="H358" s="14">
        <v>0</v>
      </c>
      <c r="I358" s="14">
        <v>0</v>
      </c>
      <c r="J358" s="14">
        <v>0</v>
      </c>
      <c r="K358" s="14">
        <v>0</v>
      </c>
      <c r="L358" s="14">
        <v>0</v>
      </c>
      <c r="M358" s="14">
        <v>2020</v>
      </c>
      <c r="N358" s="14">
        <f>tbl_Batsmen[[#This Row],[Innings]]-tbl_Batsmen[[#This Row],[Outs]]</f>
        <v>0</v>
      </c>
      <c r="O358" s="15">
        <f t="shared" si="11"/>
        <v>355</v>
      </c>
      <c r="W358" s="13" t="s">
        <v>169</v>
      </c>
      <c r="X358" s="14">
        <f>_xlfn.IFNA(VLOOKUP(tbl_Batsmen!$W358,Raw_data_Batsmen_2021!$A$2:$L$150,X$1,FALSE),0)</f>
        <v>1</v>
      </c>
      <c r="Y358" s="14">
        <f>_xlfn.IFNA(VLOOKUP(tbl_Batsmen!$W358,Raw_data_Batsmen_2021!$A$2:$L$150,Y$1,FALSE),0)</f>
        <v>15</v>
      </c>
      <c r="Z358" s="14">
        <f>_xlfn.IFNA(VLOOKUP(tbl_Batsmen!$W358,Raw_data_Batsmen_2021!$A$2:$L$150,Z$1,FALSE),0)</f>
        <v>6</v>
      </c>
      <c r="AA358" s="14">
        <f>_xlfn.IFNA(VLOOKUP(tbl_Batsmen!$W358,Raw_data_Batsmen_2021!$A$2:$L$150,AA$1,FALSE),0)</f>
        <v>0</v>
      </c>
      <c r="AB358" s="14">
        <f>_xlfn.IFNA(VLOOKUP(tbl_Batsmen!$W358,Raw_data_Batsmen_2021!$A$2:$L$150,AB$1,FALSE),0)</f>
        <v>0</v>
      </c>
      <c r="AC358" s="14">
        <f>_xlfn.IFNA(VLOOKUP(tbl_Batsmen!$W358,Raw_data_Batsmen_2021!$A$2:$L$150,AC$1,FALSE),0)</f>
        <v>250</v>
      </c>
      <c r="AD358" s="14">
        <f>_xlfn.IFNA(VLOOKUP(tbl_Batsmen!$W358,Raw_data_Batsmen_2021!$A$2:$L$150,AD$1,FALSE),0)</f>
        <v>15</v>
      </c>
      <c r="AE358" s="14">
        <f>_xlfn.IFNA(VLOOKUP(tbl_Batsmen!$W358,Raw_data_Batsmen_2021!$A$2:$L$150,AE$1,FALSE),0)</f>
        <v>2</v>
      </c>
      <c r="AF358" s="14">
        <f>_xlfn.IFNA(VLOOKUP(tbl_Batsmen!$W358,Raw_data_Batsmen_2021!$A$2:$L$150,AF$1,FALSE),0)</f>
        <v>1</v>
      </c>
      <c r="AG358" s="14">
        <f>_xlfn.IFNA(VLOOKUP(tbl_Batsmen!$W358,Raw_data_Batsmen_2021!$A$2:$L$150,AG$1,FALSE),0)</f>
        <v>0</v>
      </c>
      <c r="AH358" s="14">
        <f>_xlfn.IFNA(VLOOKUP(tbl_Batsmen!$W358,Raw_data_Batsmen_2021!$A$2:$L$150,AH$1,FALSE),0)</f>
        <v>0</v>
      </c>
      <c r="AI358" s="14">
        <v>2020</v>
      </c>
      <c r="AJ358" s="14">
        <f t="shared" si="10"/>
        <v>356</v>
      </c>
    </row>
    <row r="359" spans="1:36" x14ac:dyDescent="0.25">
      <c r="A359" s="17" t="s">
        <v>169</v>
      </c>
      <c r="B359" s="14">
        <v>0</v>
      </c>
      <c r="C359" s="14">
        <v>0</v>
      </c>
      <c r="D359" s="14">
        <v>0</v>
      </c>
      <c r="E359" s="14">
        <v>0</v>
      </c>
      <c r="F359" s="14">
        <v>0</v>
      </c>
      <c r="G359" s="14">
        <v>0</v>
      </c>
      <c r="H359" s="14">
        <v>0</v>
      </c>
      <c r="I359" s="14">
        <v>0</v>
      </c>
      <c r="J359" s="14">
        <v>0</v>
      </c>
      <c r="K359" s="14">
        <v>0</v>
      </c>
      <c r="L359" s="14">
        <v>0</v>
      </c>
      <c r="M359" s="14">
        <v>2020</v>
      </c>
      <c r="N359" s="14">
        <f>tbl_Batsmen[[#This Row],[Innings]]-tbl_Batsmen[[#This Row],[Outs]]</f>
        <v>0</v>
      </c>
      <c r="O359" s="15">
        <f t="shared" si="11"/>
        <v>356</v>
      </c>
      <c r="W359" s="16" t="s">
        <v>373</v>
      </c>
      <c r="X359" s="14">
        <f>_xlfn.IFNA(VLOOKUP(tbl_Batsmen!$W359,Raw_data_Batsmen_2021!$A$2:$L$150,X$1,FALSE),0)</f>
        <v>0</v>
      </c>
      <c r="Y359" s="14">
        <f>_xlfn.IFNA(VLOOKUP(tbl_Batsmen!$W359,Raw_data_Batsmen_2021!$A$2:$L$150,Y$1,FALSE),0)</f>
        <v>0</v>
      </c>
      <c r="Z359" s="14">
        <f>_xlfn.IFNA(VLOOKUP(tbl_Batsmen!$W359,Raw_data_Batsmen_2021!$A$2:$L$150,Z$1,FALSE),0)</f>
        <v>0</v>
      </c>
      <c r="AA359" s="14">
        <f>_xlfn.IFNA(VLOOKUP(tbl_Batsmen!$W359,Raw_data_Batsmen_2021!$A$2:$L$150,AA$1,FALSE),0)</f>
        <v>0</v>
      </c>
      <c r="AB359" s="14">
        <f>_xlfn.IFNA(VLOOKUP(tbl_Batsmen!$W359,Raw_data_Batsmen_2021!$A$2:$L$150,AB$1,FALSE),0)</f>
        <v>0</v>
      </c>
      <c r="AC359" s="14">
        <f>_xlfn.IFNA(VLOOKUP(tbl_Batsmen!$W359,Raw_data_Batsmen_2021!$A$2:$L$150,AC$1,FALSE),0)</f>
        <v>0</v>
      </c>
      <c r="AD359" s="14">
        <f>_xlfn.IFNA(VLOOKUP(tbl_Batsmen!$W359,Raw_data_Batsmen_2021!$A$2:$L$150,AD$1,FALSE),0)</f>
        <v>0</v>
      </c>
      <c r="AE359" s="14">
        <f>_xlfn.IFNA(VLOOKUP(tbl_Batsmen!$W359,Raw_data_Batsmen_2021!$A$2:$L$150,AE$1,FALSE),0)</f>
        <v>0</v>
      </c>
      <c r="AF359" s="14">
        <f>_xlfn.IFNA(VLOOKUP(tbl_Batsmen!$W359,Raw_data_Batsmen_2021!$A$2:$L$150,AF$1,FALSE),0)</f>
        <v>0</v>
      </c>
      <c r="AG359" s="14">
        <f>_xlfn.IFNA(VLOOKUP(tbl_Batsmen!$W359,Raw_data_Batsmen_2021!$A$2:$L$150,AG$1,FALSE),0)</f>
        <v>0</v>
      </c>
      <c r="AH359" s="14">
        <f>_xlfn.IFNA(VLOOKUP(tbl_Batsmen!$W359,Raw_data_Batsmen_2021!$A$2:$L$150,AH$1,FALSE),0)</f>
        <v>0</v>
      </c>
      <c r="AI359" s="14">
        <v>2020</v>
      </c>
      <c r="AJ359" s="14">
        <f t="shared" si="10"/>
        <v>357</v>
      </c>
    </row>
    <row r="360" spans="1:36" x14ac:dyDescent="0.25">
      <c r="A360" s="17" t="s">
        <v>373</v>
      </c>
      <c r="B360" s="14">
        <v>0</v>
      </c>
      <c r="C360" s="14">
        <v>0</v>
      </c>
      <c r="D360" s="14">
        <v>0</v>
      </c>
      <c r="E360" s="14">
        <v>0</v>
      </c>
      <c r="F360" s="14">
        <v>0</v>
      </c>
      <c r="G360" s="14">
        <v>0</v>
      </c>
      <c r="H360" s="14">
        <v>0</v>
      </c>
      <c r="I360" s="14">
        <v>0</v>
      </c>
      <c r="J360" s="14">
        <v>0</v>
      </c>
      <c r="K360" s="14">
        <v>0</v>
      </c>
      <c r="L360" s="14">
        <v>0</v>
      </c>
      <c r="M360" s="14">
        <v>2020</v>
      </c>
      <c r="N360" s="14">
        <f>tbl_Batsmen[[#This Row],[Innings]]-tbl_Batsmen[[#This Row],[Outs]]</f>
        <v>0</v>
      </c>
      <c r="O360" s="15">
        <f t="shared" si="11"/>
        <v>357</v>
      </c>
      <c r="W360" s="13" t="s">
        <v>374</v>
      </c>
      <c r="X360" s="14">
        <f>_xlfn.IFNA(VLOOKUP(tbl_Batsmen!$W360,Raw_data_Batsmen_2021!$A$2:$L$150,X$1,FALSE),0)</f>
        <v>0</v>
      </c>
      <c r="Y360" s="14">
        <f>_xlfn.IFNA(VLOOKUP(tbl_Batsmen!$W360,Raw_data_Batsmen_2021!$A$2:$L$150,Y$1,FALSE),0)</f>
        <v>0</v>
      </c>
      <c r="Z360" s="14">
        <f>_xlfn.IFNA(VLOOKUP(tbl_Batsmen!$W360,Raw_data_Batsmen_2021!$A$2:$L$150,Z$1,FALSE),0)</f>
        <v>0</v>
      </c>
      <c r="AA360" s="14">
        <f>_xlfn.IFNA(VLOOKUP(tbl_Batsmen!$W360,Raw_data_Batsmen_2021!$A$2:$L$150,AA$1,FALSE),0)</f>
        <v>0</v>
      </c>
      <c r="AB360" s="14">
        <f>_xlfn.IFNA(VLOOKUP(tbl_Batsmen!$W360,Raw_data_Batsmen_2021!$A$2:$L$150,AB$1,FALSE),0)</f>
        <v>0</v>
      </c>
      <c r="AC360" s="14">
        <f>_xlfn.IFNA(VLOOKUP(tbl_Batsmen!$W360,Raw_data_Batsmen_2021!$A$2:$L$150,AC$1,FALSE),0)</f>
        <v>0</v>
      </c>
      <c r="AD360" s="14">
        <f>_xlfn.IFNA(VLOOKUP(tbl_Batsmen!$W360,Raw_data_Batsmen_2021!$A$2:$L$150,AD$1,FALSE),0)</f>
        <v>0</v>
      </c>
      <c r="AE360" s="14">
        <f>_xlfn.IFNA(VLOOKUP(tbl_Batsmen!$W360,Raw_data_Batsmen_2021!$A$2:$L$150,AE$1,FALSE),0)</f>
        <v>0</v>
      </c>
      <c r="AF360" s="14">
        <f>_xlfn.IFNA(VLOOKUP(tbl_Batsmen!$W360,Raw_data_Batsmen_2021!$A$2:$L$150,AF$1,FALSE),0)</f>
        <v>0</v>
      </c>
      <c r="AG360" s="14">
        <f>_xlfn.IFNA(VLOOKUP(tbl_Batsmen!$W360,Raw_data_Batsmen_2021!$A$2:$L$150,AG$1,FALSE),0)</f>
        <v>0</v>
      </c>
      <c r="AH360" s="14">
        <f>_xlfn.IFNA(VLOOKUP(tbl_Batsmen!$W360,Raw_data_Batsmen_2021!$A$2:$L$150,AH$1,FALSE),0)</f>
        <v>0</v>
      </c>
      <c r="AI360" s="14">
        <v>2020</v>
      </c>
      <c r="AJ360" s="14">
        <f t="shared" si="10"/>
        <v>358</v>
      </c>
    </row>
    <row r="361" spans="1:36" x14ac:dyDescent="0.25">
      <c r="A361" s="17" t="s">
        <v>374</v>
      </c>
      <c r="B361" s="14">
        <v>0</v>
      </c>
      <c r="C361" s="14">
        <v>0</v>
      </c>
      <c r="D361" s="14">
        <v>0</v>
      </c>
      <c r="E361" s="14">
        <v>0</v>
      </c>
      <c r="F361" s="14">
        <v>0</v>
      </c>
      <c r="G361" s="14">
        <v>0</v>
      </c>
      <c r="H361" s="14">
        <v>0</v>
      </c>
      <c r="I361" s="14">
        <v>0</v>
      </c>
      <c r="J361" s="14">
        <v>0</v>
      </c>
      <c r="K361" s="14">
        <v>0</v>
      </c>
      <c r="L361" s="14">
        <v>0</v>
      </c>
      <c r="M361" s="14">
        <v>2020</v>
      </c>
      <c r="N361" s="14">
        <f>tbl_Batsmen[[#This Row],[Innings]]-tbl_Batsmen[[#This Row],[Outs]]</f>
        <v>0</v>
      </c>
      <c r="O361" s="15">
        <f t="shared" si="11"/>
        <v>358</v>
      </c>
      <c r="W361" s="16" t="s">
        <v>375</v>
      </c>
      <c r="X361" s="14">
        <f>_xlfn.IFNA(VLOOKUP(tbl_Batsmen!$W361,Raw_data_Batsmen_2021!$A$2:$L$150,X$1,FALSE),0)</f>
        <v>0</v>
      </c>
      <c r="Y361" s="14">
        <f>_xlfn.IFNA(VLOOKUP(tbl_Batsmen!$W361,Raw_data_Batsmen_2021!$A$2:$L$150,Y$1,FALSE),0)</f>
        <v>0</v>
      </c>
      <c r="Z361" s="14">
        <f>_xlfn.IFNA(VLOOKUP(tbl_Batsmen!$W361,Raw_data_Batsmen_2021!$A$2:$L$150,Z$1,FALSE),0)</f>
        <v>0</v>
      </c>
      <c r="AA361" s="14">
        <f>_xlfn.IFNA(VLOOKUP(tbl_Batsmen!$W361,Raw_data_Batsmen_2021!$A$2:$L$150,AA$1,FALSE),0)</f>
        <v>0</v>
      </c>
      <c r="AB361" s="14">
        <f>_xlfn.IFNA(VLOOKUP(tbl_Batsmen!$W361,Raw_data_Batsmen_2021!$A$2:$L$150,AB$1,FALSE),0)</f>
        <v>0</v>
      </c>
      <c r="AC361" s="14">
        <f>_xlfn.IFNA(VLOOKUP(tbl_Batsmen!$W361,Raw_data_Batsmen_2021!$A$2:$L$150,AC$1,FALSE),0)</f>
        <v>0</v>
      </c>
      <c r="AD361" s="14">
        <f>_xlfn.IFNA(VLOOKUP(tbl_Batsmen!$W361,Raw_data_Batsmen_2021!$A$2:$L$150,AD$1,FALSE),0)</f>
        <v>0</v>
      </c>
      <c r="AE361" s="14">
        <f>_xlfn.IFNA(VLOOKUP(tbl_Batsmen!$W361,Raw_data_Batsmen_2021!$A$2:$L$150,AE$1,FALSE),0)</f>
        <v>0</v>
      </c>
      <c r="AF361" s="14">
        <f>_xlfn.IFNA(VLOOKUP(tbl_Batsmen!$W361,Raw_data_Batsmen_2021!$A$2:$L$150,AF$1,FALSE),0)</f>
        <v>0</v>
      </c>
      <c r="AG361" s="14">
        <f>_xlfn.IFNA(VLOOKUP(tbl_Batsmen!$W361,Raw_data_Batsmen_2021!$A$2:$L$150,AG$1,FALSE),0)</f>
        <v>0</v>
      </c>
      <c r="AH361" s="14">
        <f>_xlfn.IFNA(VLOOKUP(tbl_Batsmen!$W361,Raw_data_Batsmen_2021!$A$2:$L$150,AH$1,FALSE),0)</f>
        <v>0</v>
      </c>
      <c r="AI361" s="14">
        <v>2020</v>
      </c>
      <c r="AJ361" s="14">
        <f t="shared" si="10"/>
        <v>359</v>
      </c>
    </row>
    <row r="362" spans="1:36" x14ac:dyDescent="0.25">
      <c r="A362" s="17" t="s">
        <v>375</v>
      </c>
      <c r="B362" s="14">
        <v>0</v>
      </c>
      <c r="C362" s="14">
        <v>0</v>
      </c>
      <c r="D362" s="14">
        <v>0</v>
      </c>
      <c r="E362" s="14">
        <v>0</v>
      </c>
      <c r="F362" s="14">
        <v>0</v>
      </c>
      <c r="G362" s="14">
        <v>0</v>
      </c>
      <c r="H362" s="14">
        <v>0</v>
      </c>
      <c r="I362" s="14">
        <v>0</v>
      </c>
      <c r="J362" s="14">
        <v>0</v>
      </c>
      <c r="K362" s="14">
        <v>0</v>
      </c>
      <c r="L362" s="14">
        <v>0</v>
      </c>
      <c r="M362" s="14">
        <v>2020</v>
      </c>
      <c r="N362" s="14">
        <f>tbl_Batsmen[[#This Row],[Innings]]-tbl_Batsmen[[#This Row],[Outs]]</f>
        <v>0</v>
      </c>
      <c r="O362" s="15">
        <f t="shared" si="11"/>
        <v>359</v>
      </c>
      <c r="W362" s="13" t="s">
        <v>378</v>
      </c>
      <c r="X362" s="14">
        <f>_xlfn.IFNA(VLOOKUP(tbl_Batsmen!$W362,Raw_data_Batsmen_2021!$A$2:$L$150,X$1,FALSE),0)</f>
        <v>0</v>
      </c>
      <c r="Y362" s="14">
        <f>_xlfn.IFNA(VLOOKUP(tbl_Batsmen!$W362,Raw_data_Batsmen_2021!$A$2:$L$150,Y$1,FALSE),0)</f>
        <v>0</v>
      </c>
      <c r="Z362" s="14">
        <f>_xlfn.IFNA(VLOOKUP(tbl_Batsmen!$W362,Raw_data_Batsmen_2021!$A$2:$L$150,Z$1,FALSE),0)</f>
        <v>0</v>
      </c>
      <c r="AA362" s="14">
        <f>_xlfn.IFNA(VLOOKUP(tbl_Batsmen!$W362,Raw_data_Batsmen_2021!$A$2:$L$150,AA$1,FALSE),0)</f>
        <v>0</v>
      </c>
      <c r="AB362" s="14">
        <f>_xlfn.IFNA(VLOOKUP(tbl_Batsmen!$W362,Raw_data_Batsmen_2021!$A$2:$L$150,AB$1,FALSE),0)</f>
        <v>0</v>
      </c>
      <c r="AC362" s="14">
        <f>_xlfn.IFNA(VLOOKUP(tbl_Batsmen!$W362,Raw_data_Batsmen_2021!$A$2:$L$150,AC$1,FALSE),0)</f>
        <v>0</v>
      </c>
      <c r="AD362" s="14">
        <f>_xlfn.IFNA(VLOOKUP(tbl_Batsmen!$W362,Raw_data_Batsmen_2021!$A$2:$L$150,AD$1,FALSE),0)</f>
        <v>0</v>
      </c>
      <c r="AE362" s="14">
        <f>_xlfn.IFNA(VLOOKUP(tbl_Batsmen!$W362,Raw_data_Batsmen_2021!$A$2:$L$150,AE$1,FALSE),0)</f>
        <v>0</v>
      </c>
      <c r="AF362" s="14">
        <f>_xlfn.IFNA(VLOOKUP(tbl_Batsmen!$W362,Raw_data_Batsmen_2021!$A$2:$L$150,AF$1,FALSE),0)</f>
        <v>0</v>
      </c>
      <c r="AG362" s="14">
        <f>_xlfn.IFNA(VLOOKUP(tbl_Batsmen!$W362,Raw_data_Batsmen_2021!$A$2:$L$150,AG$1,FALSE),0)</f>
        <v>0</v>
      </c>
      <c r="AH362" s="14">
        <f>_xlfn.IFNA(VLOOKUP(tbl_Batsmen!$W362,Raw_data_Batsmen_2021!$A$2:$L$150,AH$1,FALSE),0)</f>
        <v>0</v>
      </c>
      <c r="AI362" s="14">
        <v>2020</v>
      </c>
      <c r="AJ362" s="14">
        <f t="shared" si="10"/>
        <v>360</v>
      </c>
    </row>
    <row r="363" spans="1:36" x14ac:dyDescent="0.25">
      <c r="A363" s="17" t="s">
        <v>378</v>
      </c>
      <c r="B363" s="14">
        <v>0</v>
      </c>
      <c r="C363" s="14">
        <v>0</v>
      </c>
      <c r="D363" s="14">
        <v>0</v>
      </c>
      <c r="E363" s="14">
        <v>0</v>
      </c>
      <c r="F363" s="14">
        <v>0</v>
      </c>
      <c r="G363" s="14">
        <v>0</v>
      </c>
      <c r="H363" s="14">
        <v>0</v>
      </c>
      <c r="I363" s="14">
        <v>0</v>
      </c>
      <c r="J363" s="14">
        <v>0</v>
      </c>
      <c r="K363" s="14">
        <v>0</v>
      </c>
      <c r="L363" s="14">
        <v>0</v>
      </c>
      <c r="M363" s="14">
        <v>2020</v>
      </c>
      <c r="N363" s="14">
        <f>tbl_Batsmen[[#This Row],[Innings]]-tbl_Batsmen[[#This Row],[Outs]]</f>
        <v>0</v>
      </c>
      <c r="O363" s="15">
        <f t="shared" si="11"/>
        <v>360</v>
      </c>
      <c r="W363" s="16" t="s">
        <v>64</v>
      </c>
      <c r="X363" s="14">
        <f>_xlfn.IFNA(VLOOKUP(tbl_Batsmen!$W363,Raw_data_Batsmen_2021!$A$2:$L$150,X$1,FALSE),0)</f>
        <v>0</v>
      </c>
      <c r="Y363" s="14">
        <f>_xlfn.IFNA(VLOOKUP(tbl_Batsmen!$W363,Raw_data_Batsmen_2021!$A$2:$L$150,Y$1,FALSE),0)</f>
        <v>0</v>
      </c>
      <c r="Z363" s="14">
        <f>_xlfn.IFNA(VLOOKUP(tbl_Batsmen!$W363,Raw_data_Batsmen_2021!$A$2:$L$150,Z$1,FALSE),0)</f>
        <v>0</v>
      </c>
      <c r="AA363" s="14">
        <f>_xlfn.IFNA(VLOOKUP(tbl_Batsmen!$W363,Raw_data_Batsmen_2021!$A$2:$L$150,AA$1,FALSE),0)</f>
        <v>0</v>
      </c>
      <c r="AB363" s="14">
        <f>_xlfn.IFNA(VLOOKUP(tbl_Batsmen!$W363,Raw_data_Batsmen_2021!$A$2:$L$150,AB$1,FALSE),0)</f>
        <v>0</v>
      </c>
      <c r="AC363" s="14">
        <f>_xlfn.IFNA(VLOOKUP(tbl_Batsmen!$W363,Raw_data_Batsmen_2021!$A$2:$L$150,AC$1,FALSE),0)</f>
        <v>0</v>
      </c>
      <c r="AD363" s="14">
        <f>_xlfn.IFNA(VLOOKUP(tbl_Batsmen!$W363,Raw_data_Batsmen_2021!$A$2:$L$150,AD$1,FALSE),0)</f>
        <v>0</v>
      </c>
      <c r="AE363" s="14">
        <f>_xlfn.IFNA(VLOOKUP(tbl_Batsmen!$W363,Raw_data_Batsmen_2021!$A$2:$L$150,AE$1,FALSE),0)</f>
        <v>0</v>
      </c>
      <c r="AF363" s="14">
        <f>_xlfn.IFNA(VLOOKUP(tbl_Batsmen!$W363,Raw_data_Batsmen_2021!$A$2:$L$150,AF$1,FALSE),0)</f>
        <v>0</v>
      </c>
      <c r="AG363" s="14">
        <f>_xlfn.IFNA(VLOOKUP(tbl_Batsmen!$W363,Raw_data_Batsmen_2021!$A$2:$L$150,AG$1,FALSE),0)</f>
        <v>0</v>
      </c>
      <c r="AH363" s="14">
        <f>_xlfn.IFNA(VLOOKUP(tbl_Batsmen!$W363,Raw_data_Batsmen_2021!$A$2:$L$150,AH$1,FALSE),0)</f>
        <v>0</v>
      </c>
      <c r="AI363" s="14">
        <v>2020</v>
      </c>
      <c r="AJ363" s="14">
        <f t="shared" si="10"/>
        <v>361</v>
      </c>
    </row>
    <row r="364" spans="1:36" x14ac:dyDescent="0.25">
      <c r="A364" s="17" t="s">
        <v>64</v>
      </c>
      <c r="B364" s="14">
        <v>0</v>
      </c>
      <c r="C364" s="14">
        <v>0</v>
      </c>
      <c r="D364" s="14">
        <v>0</v>
      </c>
      <c r="E364" s="14">
        <v>0</v>
      </c>
      <c r="F364" s="14">
        <v>0</v>
      </c>
      <c r="G364" s="14">
        <v>0</v>
      </c>
      <c r="H364" s="14">
        <v>0</v>
      </c>
      <c r="I364" s="14">
        <v>0</v>
      </c>
      <c r="J364" s="14">
        <v>0</v>
      </c>
      <c r="K364" s="14">
        <v>0</v>
      </c>
      <c r="L364" s="14">
        <v>0</v>
      </c>
      <c r="M364" s="14">
        <v>2020</v>
      </c>
      <c r="N364" s="14">
        <f>tbl_Batsmen[[#This Row],[Innings]]-tbl_Batsmen[[#This Row],[Outs]]</f>
        <v>0</v>
      </c>
      <c r="O364" s="15">
        <f t="shared" si="11"/>
        <v>361</v>
      </c>
      <c r="W364" s="13" t="s">
        <v>379</v>
      </c>
      <c r="X364" s="14">
        <f>_xlfn.IFNA(VLOOKUP(tbl_Batsmen!$W364,Raw_data_Batsmen_2021!$A$2:$L$150,X$1,FALSE),0)</f>
        <v>0</v>
      </c>
      <c r="Y364" s="14">
        <f>_xlfn.IFNA(VLOOKUP(tbl_Batsmen!$W364,Raw_data_Batsmen_2021!$A$2:$L$150,Y$1,FALSE),0)</f>
        <v>0</v>
      </c>
      <c r="Z364" s="14">
        <f>_xlfn.IFNA(VLOOKUP(tbl_Batsmen!$W364,Raw_data_Batsmen_2021!$A$2:$L$150,Z$1,FALSE),0)</f>
        <v>0</v>
      </c>
      <c r="AA364" s="14">
        <f>_xlfn.IFNA(VLOOKUP(tbl_Batsmen!$W364,Raw_data_Batsmen_2021!$A$2:$L$150,AA$1,FALSE),0)</f>
        <v>0</v>
      </c>
      <c r="AB364" s="14">
        <f>_xlfn.IFNA(VLOOKUP(tbl_Batsmen!$W364,Raw_data_Batsmen_2021!$A$2:$L$150,AB$1,FALSE),0)</f>
        <v>0</v>
      </c>
      <c r="AC364" s="14">
        <f>_xlfn.IFNA(VLOOKUP(tbl_Batsmen!$W364,Raw_data_Batsmen_2021!$A$2:$L$150,AC$1,FALSE),0)</f>
        <v>0</v>
      </c>
      <c r="AD364" s="14">
        <f>_xlfn.IFNA(VLOOKUP(tbl_Batsmen!$W364,Raw_data_Batsmen_2021!$A$2:$L$150,AD$1,FALSE),0)</f>
        <v>0</v>
      </c>
      <c r="AE364" s="14">
        <f>_xlfn.IFNA(VLOOKUP(tbl_Batsmen!$W364,Raw_data_Batsmen_2021!$A$2:$L$150,AE$1,FALSE),0)</f>
        <v>0</v>
      </c>
      <c r="AF364" s="14">
        <f>_xlfn.IFNA(VLOOKUP(tbl_Batsmen!$W364,Raw_data_Batsmen_2021!$A$2:$L$150,AF$1,FALSE),0)</f>
        <v>0</v>
      </c>
      <c r="AG364" s="14">
        <f>_xlfn.IFNA(VLOOKUP(tbl_Batsmen!$W364,Raw_data_Batsmen_2021!$A$2:$L$150,AG$1,FALSE),0)</f>
        <v>0</v>
      </c>
      <c r="AH364" s="14">
        <f>_xlfn.IFNA(VLOOKUP(tbl_Batsmen!$W364,Raw_data_Batsmen_2021!$A$2:$L$150,AH$1,FALSE),0)</f>
        <v>0</v>
      </c>
      <c r="AI364" s="14">
        <v>2020</v>
      </c>
      <c r="AJ364" s="14">
        <f t="shared" si="10"/>
        <v>362</v>
      </c>
    </row>
    <row r="365" spans="1:36" x14ac:dyDescent="0.25">
      <c r="A365" s="17" t="s">
        <v>379</v>
      </c>
      <c r="B365" s="14">
        <v>0</v>
      </c>
      <c r="C365" s="14">
        <v>0</v>
      </c>
      <c r="D365" s="14">
        <v>0</v>
      </c>
      <c r="E365" s="14">
        <v>0</v>
      </c>
      <c r="F365" s="14">
        <v>0</v>
      </c>
      <c r="G365" s="14">
        <v>0</v>
      </c>
      <c r="H365" s="14">
        <v>0</v>
      </c>
      <c r="I365" s="14">
        <v>0</v>
      </c>
      <c r="J365" s="14">
        <v>0</v>
      </c>
      <c r="K365" s="14">
        <v>0</v>
      </c>
      <c r="L365" s="14">
        <v>0</v>
      </c>
      <c r="M365" s="14">
        <v>2020</v>
      </c>
      <c r="N365" s="14">
        <f>tbl_Batsmen[[#This Row],[Innings]]-tbl_Batsmen[[#This Row],[Outs]]</f>
        <v>0</v>
      </c>
      <c r="O365" s="15">
        <f t="shared" si="11"/>
        <v>362</v>
      </c>
      <c r="W365" s="16" t="s">
        <v>74</v>
      </c>
      <c r="X365" s="14">
        <f>_xlfn.IFNA(VLOOKUP(tbl_Batsmen!$W365,Raw_data_Batsmen_2021!$A$2:$L$150,X$1,FALSE),0)</f>
        <v>1</v>
      </c>
      <c r="Y365" s="14">
        <f>_xlfn.IFNA(VLOOKUP(tbl_Batsmen!$W365,Raw_data_Batsmen_2021!$A$2:$L$150,Y$1,FALSE),0)</f>
        <v>16</v>
      </c>
      <c r="Z365" s="14">
        <f>_xlfn.IFNA(VLOOKUP(tbl_Batsmen!$W365,Raw_data_Batsmen_2021!$A$2:$L$150,Z$1,FALSE),0)</f>
        <v>14</v>
      </c>
      <c r="AA365" s="14">
        <f>_xlfn.IFNA(VLOOKUP(tbl_Batsmen!$W365,Raw_data_Batsmen_2021!$A$2:$L$150,AA$1,FALSE),0)</f>
        <v>1</v>
      </c>
      <c r="AB365" s="14">
        <f>_xlfn.IFNA(VLOOKUP(tbl_Batsmen!$W365,Raw_data_Batsmen_2021!$A$2:$L$150,AB$1,FALSE),0)</f>
        <v>16</v>
      </c>
      <c r="AC365" s="14">
        <f>_xlfn.IFNA(VLOOKUP(tbl_Batsmen!$W365,Raw_data_Batsmen_2021!$A$2:$L$150,AC$1,FALSE),0)</f>
        <v>114.29</v>
      </c>
      <c r="AD365" s="14">
        <f>_xlfn.IFNA(VLOOKUP(tbl_Batsmen!$W365,Raw_data_Batsmen_2021!$A$2:$L$150,AD$1,FALSE),0)</f>
        <v>16</v>
      </c>
      <c r="AE365" s="14">
        <f>_xlfn.IFNA(VLOOKUP(tbl_Batsmen!$W365,Raw_data_Batsmen_2021!$A$2:$L$150,AE$1,FALSE),0)</f>
        <v>2</v>
      </c>
      <c r="AF365" s="14">
        <f>_xlfn.IFNA(VLOOKUP(tbl_Batsmen!$W365,Raw_data_Batsmen_2021!$A$2:$L$150,AF$1,FALSE),0)</f>
        <v>1</v>
      </c>
      <c r="AG365" s="14">
        <f>_xlfn.IFNA(VLOOKUP(tbl_Batsmen!$W365,Raw_data_Batsmen_2021!$A$2:$L$150,AG$1,FALSE),0)</f>
        <v>0</v>
      </c>
      <c r="AH365" s="14">
        <f>_xlfn.IFNA(VLOOKUP(tbl_Batsmen!$W365,Raw_data_Batsmen_2021!$A$2:$L$150,AH$1,FALSE),0)</f>
        <v>0</v>
      </c>
      <c r="AI365" s="14">
        <v>2020</v>
      </c>
      <c r="AJ365" s="14">
        <f t="shared" si="10"/>
        <v>363</v>
      </c>
    </row>
    <row r="366" spans="1:36" x14ac:dyDescent="0.25">
      <c r="A366" s="17" t="s">
        <v>74</v>
      </c>
      <c r="B366" s="14">
        <v>0</v>
      </c>
      <c r="C366" s="14">
        <v>0</v>
      </c>
      <c r="D366" s="14">
        <v>0</v>
      </c>
      <c r="E366" s="14">
        <v>0</v>
      </c>
      <c r="F366" s="14">
        <v>0</v>
      </c>
      <c r="G366" s="14">
        <v>0</v>
      </c>
      <c r="H366" s="14">
        <v>0</v>
      </c>
      <c r="I366" s="14">
        <v>0</v>
      </c>
      <c r="J366" s="14">
        <v>0</v>
      </c>
      <c r="K366" s="14">
        <v>0</v>
      </c>
      <c r="L366" s="14">
        <v>0</v>
      </c>
      <c r="M366" s="14">
        <v>2020</v>
      </c>
      <c r="N366" s="14">
        <f>tbl_Batsmen[[#This Row],[Innings]]-tbl_Batsmen[[#This Row],[Outs]]</f>
        <v>0</v>
      </c>
      <c r="O366" s="15">
        <f t="shared" si="11"/>
        <v>363</v>
      </c>
      <c r="W366" s="13" t="s">
        <v>75</v>
      </c>
      <c r="X366" s="14">
        <f>_xlfn.IFNA(VLOOKUP(tbl_Batsmen!$W366,Raw_data_Batsmen_2021!$A$2:$L$150,X$1,FALSE),0)</f>
        <v>0</v>
      </c>
      <c r="Y366" s="14">
        <f>_xlfn.IFNA(VLOOKUP(tbl_Batsmen!$W366,Raw_data_Batsmen_2021!$A$2:$L$150,Y$1,FALSE),0)</f>
        <v>0</v>
      </c>
      <c r="Z366" s="14">
        <f>_xlfn.IFNA(VLOOKUP(tbl_Batsmen!$W366,Raw_data_Batsmen_2021!$A$2:$L$150,Z$1,FALSE),0)</f>
        <v>0</v>
      </c>
      <c r="AA366" s="14">
        <f>_xlfn.IFNA(VLOOKUP(tbl_Batsmen!$W366,Raw_data_Batsmen_2021!$A$2:$L$150,AA$1,FALSE),0)</f>
        <v>0</v>
      </c>
      <c r="AB366" s="14">
        <f>_xlfn.IFNA(VLOOKUP(tbl_Batsmen!$W366,Raw_data_Batsmen_2021!$A$2:$L$150,AB$1,FALSE),0)</f>
        <v>0</v>
      </c>
      <c r="AC366" s="14">
        <f>_xlfn.IFNA(VLOOKUP(tbl_Batsmen!$W366,Raw_data_Batsmen_2021!$A$2:$L$150,AC$1,FALSE),0)</f>
        <v>0</v>
      </c>
      <c r="AD366" s="14">
        <f>_xlfn.IFNA(VLOOKUP(tbl_Batsmen!$W366,Raw_data_Batsmen_2021!$A$2:$L$150,AD$1,FALSE),0)</f>
        <v>0</v>
      </c>
      <c r="AE366" s="14">
        <f>_xlfn.IFNA(VLOOKUP(tbl_Batsmen!$W366,Raw_data_Batsmen_2021!$A$2:$L$150,AE$1,FALSE),0)</f>
        <v>0</v>
      </c>
      <c r="AF366" s="14">
        <f>_xlfn.IFNA(VLOOKUP(tbl_Batsmen!$W366,Raw_data_Batsmen_2021!$A$2:$L$150,AF$1,FALSE),0)</f>
        <v>0</v>
      </c>
      <c r="AG366" s="14">
        <f>_xlfn.IFNA(VLOOKUP(tbl_Batsmen!$W366,Raw_data_Batsmen_2021!$A$2:$L$150,AG$1,FALSE),0)</f>
        <v>0</v>
      </c>
      <c r="AH366" s="14">
        <f>_xlfn.IFNA(VLOOKUP(tbl_Batsmen!$W366,Raw_data_Batsmen_2021!$A$2:$L$150,AH$1,FALSE),0)</f>
        <v>0</v>
      </c>
      <c r="AI366" s="14">
        <v>2020</v>
      </c>
      <c r="AJ366" s="14">
        <f t="shared" si="10"/>
        <v>364</v>
      </c>
    </row>
    <row r="367" spans="1:36" x14ac:dyDescent="0.25">
      <c r="A367" s="17" t="s">
        <v>75</v>
      </c>
      <c r="B367" s="14">
        <v>0</v>
      </c>
      <c r="C367" s="14">
        <v>0</v>
      </c>
      <c r="D367" s="14">
        <v>0</v>
      </c>
      <c r="E367" s="14">
        <v>0</v>
      </c>
      <c r="F367" s="14">
        <v>0</v>
      </c>
      <c r="G367" s="14">
        <v>0</v>
      </c>
      <c r="H367" s="14">
        <v>0</v>
      </c>
      <c r="I367" s="14">
        <v>0</v>
      </c>
      <c r="J367" s="14">
        <v>0</v>
      </c>
      <c r="K367" s="14">
        <v>0</v>
      </c>
      <c r="L367" s="14">
        <v>0</v>
      </c>
      <c r="M367" s="14">
        <v>2020</v>
      </c>
      <c r="N367" s="14">
        <f>tbl_Batsmen[[#This Row],[Innings]]-tbl_Batsmen[[#This Row],[Outs]]</f>
        <v>0</v>
      </c>
      <c r="O367" s="15">
        <f t="shared" si="11"/>
        <v>364</v>
      </c>
      <c r="W367" s="16" t="s">
        <v>77</v>
      </c>
      <c r="X367" s="14">
        <f>_xlfn.IFNA(VLOOKUP(tbl_Batsmen!$W367,Raw_data_Batsmen_2021!$A$2:$L$150,X$1,FALSE),0)</f>
        <v>0</v>
      </c>
      <c r="Y367" s="14">
        <f>_xlfn.IFNA(VLOOKUP(tbl_Batsmen!$W367,Raw_data_Batsmen_2021!$A$2:$L$150,Y$1,FALSE),0)</f>
        <v>0</v>
      </c>
      <c r="Z367" s="14">
        <f>_xlfn.IFNA(VLOOKUP(tbl_Batsmen!$W367,Raw_data_Batsmen_2021!$A$2:$L$150,Z$1,FALSE),0)</f>
        <v>0</v>
      </c>
      <c r="AA367" s="14">
        <f>_xlfn.IFNA(VLOOKUP(tbl_Batsmen!$W367,Raw_data_Batsmen_2021!$A$2:$L$150,AA$1,FALSE),0)</f>
        <v>0</v>
      </c>
      <c r="AB367" s="14">
        <f>_xlfn.IFNA(VLOOKUP(tbl_Batsmen!$W367,Raw_data_Batsmen_2021!$A$2:$L$150,AB$1,FALSE),0)</f>
        <v>0</v>
      </c>
      <c r="AC367" s="14">
        <f>_xlfn.IFNA(VLOOKUP(tbl_Batsmen!$W367,Raw_data_Batsmen_2021!$A$2:$L$150,AC$1,FALSE),0)</f>
        <v>0</v>
      </c>
      <c r="AD367" s="14">
        <f>_xlfn.IFNA(VLOOKUP(tbl_Batsmen!$W367,Raw_data_Batsmen_2021!$A$2:$L$150,AD$1,FALSE),0)</f>
        <v>0</v>
      </c>
      <c r="AE367" s="14">
        <f>_xlfn.IFNA(VLOOKUP(tbl_Batsmen!$W367,Raw_data_Batsmen_2021!$A$2:$L$150,AE$1,FALSE),0)</f>
        <v>0</v>
      </c>
      <c r="AF367" s="14">
        <f>_xlfn.IFNA(VLOOKUP(tbl_Batsmen!$W367,Raw_data_Batsmen_2021!$A$2:$L$150,AF$1,FALSE),0)</f>
        <v>0</v>
      </c>
      <c r="AG367" s="14">
        <f>_xlfn.IFNA(VLOOKUP(tbl_Batsmen!$W367,Raw_data_Batsmen_2021!$A$2:$L$150,AG$1,FALSE),0)</f>
        <v>0</v>
      </c>
      <c r="AH367" s="14">
        <f>_xlfn.IFNA(VLOOKUP(tbl_Batsmen!$W367,Raw_data_Batsmen_2021!$A$2:$L$150,AH$1,FALSE),0)</f>
        <v>0</v>
      </c>
      <c r="AI367" s="14">
        <v>2020</v>
      </c>
      <c r="AJ367" s="14">
        <f t="shared" si="10"/>
        <v>365</v>
      </c>
    </row>
    <row r="368" spans="1:36" x14ac:dyDescent="0.25">
      <c r="A368" s="17" t="s">
        <v>77</v>
      </c>
      <c r="B368" s="14">
        <v>0</v>
      </c>
      <c r="C368" s="14">
        <v>0</v>
      </c>
      <c r="D368" s="14">
        <v>0</v>
      </c>
      <c r="E368" s="14">
        <v>0</v>
      </c>
      <c r="F368" s="14">
        <v>0</v>
      </c>
      <c r="G368" s="14">
        <v>0</v>
      </c>
      <c r="H368" s="14">
        <v>0</v>
      </c>
      <c r="I368" s="14">
        <v>0</v>
      </c>
      <c r="J368" s="14">
        <v>0</v>
      </c>
      <c r="K368" s="14">
        <v>0</v>
      </c>
      <c r="L368" s="14">
        <v>0</v>
      </c>
      <c r="M368" s="14">
        <v>2020</v>
      </c>
      <c r="N368" s="14">
        <f>tbl_Batsmen[[#This Row],[Innings]]-tbl_Batsmen[[#This Row],[Outs]]</f>
        <v>0</v>
      </c>
      <c r="O368" s="15">
        <f t="shared" si="11"/>
        <v>365</v>
      </c>
      <c r="W368" s="13" t="s">
        <v>78</v>
      </c>
      <c r="X368" s="14">
        <f>_xlfn.IFNA(VLOOKUP(tbl_Batsmen!$W368,Raw_data_Batsmen_2021!$A$2:$L$150,X$1,FALSE),0)</f>
        <v>1</v>
      </c>
      <c r="Y368" s="14">
        <f>_xlfn.IFNA(VLOOKUP(tbl_Batsmen!$W368,Raw_data_Batsmen_2021!$A$2:$L$150,Y$1,FALSE),0)</f>
        <v>49</v>
      </c>
      <c r="Z368" s="14">
        <f>_xlfn.IFNA(VLOOKUP(tbl_Batsmen!$W368,Raw_data_Batsmen_2021!$A$2:$L$150,Z$1,FALSE),0)</f>
        <v>35</v>
      </c>
      <c r="AA368" s="14">
        <f>_xlfn.IFNA(VLOOKUP(tbl_Batsmen!$W368,Raw_data_Batsmen_2021!$A$2:$L$150,AA$1,FALSE),0)</f>
        <v>1</v>
      </c>
      <c r="AB368" s="14">
        <f>_xlfn.IFNA(VLOOKUP(tbl_Batsmen!$W368,Raw_data_Batsmen_2021!$A$2:$L$150,AB$1,FALSE),0)</f>
        <v>49</v>
      </c>
      <c r="AC368" s="14">
        <f>_xlfn.IFNA(VLOOKUP(tbl_Batsmen!$W368,Raw_data_Batsmen_2021!$A$2:$L$150,AC$1,FALSE),0)</f>
        <v>140</v>
      </c>
      <c r="AD368" s="14">
        <f>_xlfn.IFNA(VLOOKUP(tbl_Batsmen!$W368,Raw_data_Batsmen_2021!$A$2:$L$150,AD$1,FALSE),0)</f>
        <v>49</v>
      </c>
      <c r="AE368" s="14">
        <f>_xlfn.IFNA(VLOOKUP(tbl_Batsmen!$W368,Raw_data_Batsmen_2021!$A$2:$L$150,AE$1,FALSE),0)</f>
        <v>4</v>
      </c>
      <c r="AF368" s="14">
        <f>_xlfn.IFNA(VLOOKUP(tbl_Batsmen!$W368,Raw_data_Batsmen_2021!$A$2:$L$150,AF$1,FALSE),0)</f>
        <v>3</v>
      </c>
      <c r="AG368" s="14">
        <f>_xlfn.IFNA(VLOOKUP(tbl_Batsmen!$W368,Raw_data_Batsmen_2021!$A$2:$L$150,AG$1,FALSE),0)</f>
        <v>0</v>
      </c>
      <c r="AH368" s="14">
        <f>_xlfn.IFNA(VLOOKUP(tbl_Batsmen!$W368,Raw_data_Batsmen_2021!$A$2:$L$150,AH$1,FALSE),0)</f>
        <v>0</v>
      </c>
      <c r="AI368" s="14">
        <v>2020</v>
      </c>
      <c r="AJ368" s="14">
        <f t="shared" si="10"/>
        <v>366</v>
      </c>
    </row>
    <row r="369" spans="1:36" x14ac:dyDescent="0.25">
      <c r="A369" s="17" t="s">
        <v>78</v>
      </c>
      <c r="B369" s="14">
        <v>0</v>
      </c>
      <c r="C369" s="14">
        <v>0</v>
      </c>
      <c r="D369" s="14">
        <v>0</v>
      </c>
      <c r="E369" s="14">
        <v>0</v>
      </c>
      <c r="F369" s="14">
        <v>0</v>
      </c>
      <c r="G369" s="14">
        <v>0</v>
      </c>
      <c r="H369" s="14">
        <v>0</v>
      </c>
      <c r="I369" s="14">
        <v>0</v>
      </c>
      <c r="J369" s="14">
        <v>0</v>
      </c>
      <c r="K369" s="14">
        <v>0</v>
      </c>
      <c r="L369" s="14">
        <v>0</v>
      </c>
      <c r="M369" s="14">
        <v>2020</v>
      </c>
      <c r="N369" s="14">
        <f>tbl_Batsmen[[#This Row],[Innings]]-tbl_Batsmen[[#This Row],[Outs]]</f>
        <v>0</v>
      </c>
      <c r="O369" s="15">
        <f t="shared" si="11"/>
        <v>366</v>
      </c>
      <c r="W369" s="16" t="s">
        <v>381</v>
      </c>
      <c r="X369" s="14">
        <f>_xlfn.IFNA(VLOOKUP(tbl_Batsmen!$W369,Raw_data_Batsmen_2021!$A$2:$L$150,X$1,FALSE),0)</f>
        <v>0</v>
      </c>
      <c r="Y369" s="14">
        <f>_xlfn.IFNA(VLOOKUP(tbl_Batsmen!$W369,Raw_data_Batsmen_2021!$A$2:$L$150,Y$1,FALSE),0)</f>
        <v>0</v>
      </c>
      <c r="Z369" s="14">
        <f>_xlfn.IFNA(VLOOKUP(tbl_Batsmen!$W369,Raw_data_Batsmen_2021!$A$2:$L$150,Z$1,FALSE),0)</f>
        <v>0</v>
      </c>
      <c r="AA369" s="14">
        <f>_xlfn.IFNA(VLOOKUP(tbl_Batsmen!$W369,Raw_data_Batsmen_2021!$A$2:$L$150,AA$1,FALSE),0)</f>
        <v>0</v>
      </c>
      <c r="AB369" s="14">
        <f>_xlfn.IFNA(VLOOKUP(tbl_Batsmen!$W369,Raw_data_Batsmen_2021!$A$2:$L$150,AB$1,FALSE),0)</f>
        <v>0</v>
      </c>
      <c r="AC369" s="14">
        <f>_xlfn.IFNA(VLOOKUP(tbl_Batsmen!$W369,Raw_data_Batsmen_2021!$A$2:$L$150,AC$1,FALSE),0)</f>
        <v>0</v>
      </c>
      <c r="AD369" s="14">
        <f>_xlfn.IFNA(VLOOKUP(tbl_Batsmen!$W369,Raw_data_Batsmen_2021!$A$2:$L$150,AD$1,FALSE),0)</f>
        <v>0</v>
      </c>
      <c r="AE369" s="14">
        <f>_xlfn.IFNA(VLOOKUP(tbl_Batsmen!$W369,Raw_data_Batsmen_2021!$A$2:$L$150,AE$1,FALSE),0)</f>
        <v>0</v>
      </c>
      <c r="AF369" s="14">
        <f>_xlfn.IFNA(VLOOKUP(tbl_Batsmen!$W369,Raw_data_Batsmen_2021!$A$2:$L$150,AF$1,FALSE),0)</f>
        <v>0</v>
      </c>
      <c r="AG369" s="14">
        <f>_xlfn.IFNA(VLOOKUP(tbl_Batsmen!$W369,Raw_data_Batsmen_2021!$A$2:$L$150,AG$1,FALSE),0)</f>
        <v>0</v>
      </c>
      <c r="AH369" s="14">
        <f>_xlfn.IFNA(VLOOKUP(tbl_Batsmen!$W369,Raw_data_Batsmen_2021!$A$2:$L$150,AH$1,FALSE),0)</f>
        <v>0</v>
      </c>
      <c r="AI369" s="14">
        <v>2020</v>
      </c>
      <c r="AJ369" s="14">
        <f t="shared" si="10"/>
        <v>367</v>
      </c>
    </row>
    <row r="370" spans="1:36" x14ac:dyDescent="0.25">
      <c r="A370" s="17" t="s">
        <v>381</v>
      </c>
      <c r="B370" s="14">
        <v>0</v>
      </c>
      <c r="C370" s="14">
        <v>0</v>
      </c>
      <c r="D370" s="14">
        <v>0</v>
      </c>
      <c r="E370" s="14">
        <v>0</v>
      </c>
      <c r="F370" s="14">
        <v>0</v>
      </c>
      <c r="G370" s="14">
        <v>0</v>
      </c>
      <c r="H370" s="14">
        <v>0</v>
      </c>
      <c r="I370" s="14">
        <v>0</v>
      </c>
      <c r="J370" s="14">
        <v>0</v>
      </c>
      <c r="K370" s="14">
        <v>0</v>
      </c>
      <c r="L370" s="14">
        <v>0</v>
      </c>
      <c r="M370" s="14">
        <v>2020</v>
      </c>
      <c r="N370" s="14">
        <f>tbl_Batsmen[[#This Row],[Innings]]-tbl_Batsmen[[#This Row],[Outs]]</f>
        <v>0</v>
      </c>
      <c r="O370" s="15">
        <f t="shared" si="11"/>
        <v>367</v>
      </c>
      <c r="W370" s="13" t="s">
        <v>82</v>
      </c>
      <c r="X370" s="14">
        <f>_xlfn.IFNA(VLOOKUP(tbl_Batsmen!$W370,Raw_data_Batsmen_2021!$A$2:$L$150,X$1,FALSE),0)</f>
        <v>2</v>
      </c>
      <c r="Y370" s="14">
        <f>_xlfn.IFNA(VLOOKUP(tbl_Batsmen!$W370,Raw_data_Batsmen_2021!$A$2:$L$150,Y$1,FALSE),0)</f>
        <v>34</v>
      </c>
      <c r="Z370" s="14">
        <f>_xlfn.IFNA(VLOOKUP(tbl_Batsmen!$W370,Raw_data_Batsmen_2021!$A$2:$L$150,Z$1,FALSE),0)</f>
        <v>26</v>
      </c>
      <c r="AA370" s="14">
        <f>_xlfn.IFNA(VLOOKUP(tbl_Batsmen!$W370,Raw_data_Batsmen_2021!$A$2:$L$150,AA$1,FALSE),0)</f>
        <v>2</v>
      </c>
      <c r="AB370" s="14">
        <f>_xlfn.IFNA(VLOOKUP(tbl_Batsmen!$W370,Raw_data_Batsmen_2021!$A$2:$L$150,AB$1,FALSE),0)</f>
        <v>17</v>
      </c>
      <c r="AC370" s="14">
        <f>_xlfn.IFNA(VLOOKUP(tbl_Batsmen!$W370,Raw_data_Batsmen_2021!$A$2:$L$150,AC$1,FALSE),0)</f>
        <v>130.77000000000001</v>
      </c>
      <c r="AD370" s="14">
        <f>_xlfn.IFNA(VLOOKUP(tbl_Batsmen!$W370,Raw_data_Batsmen_2021!$A$2:$L$150,AD$1,FALSE),0)</f>
        <v>23</v>
      </c>
      <c r="AE370" s="14">
        <f>_xlfn.IFNA(VLOOKUP(tbl_Batsmen!$W370,Raw_data_Batsmen_2021!$A$2:$L$150,AE$1,FALSE),0)</f>
        <v>2</v>
      </c>
      <c r="AF370" s="14">
        <f>_xlfn.IFNA(VLOOKUP(tbl_Batsmen!$W370,Raw_data_Batsmen_2021!$A$2:$L$150,AF$1,FALSE),0)</f>
        <v>1</v>
      </c>
      <c r="AG370" s="14">
        <f>_xlfn.IFNA(VLOOKUP(tbl_Batsmen!$W370,Raw_data_Batsmen_2021!$A$2:$L$150,AG$1,FALSE),0)</f>
        <v>0</v>
      </c>
      <c r="AH370" s="14">
        <f>_xlfn.IFNA(VLOOKUP(tbl_Batsmen!$W370,Raw_data_Batsmen_2021!$A$2:$L$150,AH$1,FALSE),0)</f>
        <v>0</v>
      </c>
      <c r="AI370" s="14">
        <v>2020</v>
      </c>
      <c r="AJ370" s="14">
        <f t="shared" si="10"/>
        <v>368</v>
      </c>
    </row>
    <row r="371" spans="1:36" x14ac:dyDescent="0.25">
      <c r="A371" s="17" t="s">
        <v>82</v>
      </c>
      <c r="B371" s="14">
        <v>0</v>
      </c>
      <c r="C371" s="14">
        <v>0</v>
      </c>
      <c r="D371" s="14">
        <v>0</v>
      </c>
      <c r="E371" s="14">
        <v>0</v>
      </c>
      <c r="F371" s="14">
        <v>0</v>
      </c>
      <c r="G371" s="14">
        <v>0</v>
      </c>
      <c r="H371" s="14">
        <v>0</v>
      </c>
      <c r="I371" s="14">
        <v>0</v>
      </c>
      <c r="J371" s="14">
        <v>0</v>
      </c>
      <c r="K371" s="14">
        <v>0</v>
      </c>
      <c r="L371" s="14">
        <v>0</v>
      </c>
      <c r="M371" s="14">
        <v>2020</v>
      </c>
      <c r="N371" s="14">
        <f>tbl_Batsmen[[#This Row],[Innings]]-tbl_Batsmen[[#This Row],[Outs]]</f>
        <v>0</v>
      </c>
      <c r="O371" s="15">
        <f t="shared" si="11"/>
        <v>368</v>
      </c>
      <c r="W371" s="16" t="s">
        <v>384</v>
      </c>
      <c r="X371" s="14">
        <f>_xlfn.IFNA(VLOOKUP(tbl_Batsmen!$W371,Raw_data_Batsmen_2021!$A$2:$L$150,X$1,FALSE),0)</f>
        <v>0</v>
      </c>
      <c r="Y371" s="14">
        <f>_xlfn.IFNA(VLOOKUP(tbl_Batsmen!$W371,Raw_data_Batsmen_2021!$A$2:$L$150,Y$1,FALSE),0)</f>
        <v>0</v>
      </c>
      <c r="Z371" s="14">
        <f>_xlfn.IFNA(VLOOKUP(tbl_Batsmen!$W371,Raw_data_Batsmen_2021!$A$2:$L$150,Z$1,FALSE),0)</f>
        <v>0</v>
      </c>
      <c r="AA371" s="14">
        <f>_xlfn.IFNA(VLOOKUP(tbl_Batsmen!$W371,Raw_data_Batsmen_2021!$A$2:$L$150,AA$1,FALSE),0)</f>
        <v>0</v>
      </c>
      <c r="AB371" s="14">
        <f>_xlfn.IFNA(VLOOKUP(tbl_Batsmen!$W371,Raw_data_Batsmen_2021!$A$2:$L$150,AB$1,FALSE),0)</f>
        <v>0</v>
      </c>
      <c r="AC371" s="14">
        <f>_xlfn.IFNA(VLOOKUP(tbl_Batsmen!$W371,Raw_data_Batsmen_2021!$A$2:$L$150,AC$1,FALSE),0)</f>
        <v>0</v>
      </c>
      <c r="AD371" s="14">
        <f>_xlfn.IFNA(VLOOKUP(tbl_Batsmen!$W371,Raw_data_Batsmen_2021!$A$2:$L$150,AD$1,FALSE),0)</f>
        <v>0</v>
      </c>
      <c r="AE371" s="14">
        <f>_xlfn.IFNA(VLOOKUP(tbl_Batsmen!$W371,Raw_data_Batsmen_2021!$A$2:$L$150,AE$1,FALSE),0)</f>
        <v>0</v>
      </c>
      <c r="AF371" s="14">
        <f>_xlfn.IFNA(VLOOKUP(tbl_Batsmen!$W371,Raw_data_Batsmen_2021!$A$2:$L$150,AF$1,FALSE),0)</f>
        <v>0</v>
      </c>
      <c r="AG371" s="14">
        <f>_xlfn.IFNA(VLOOKUP(tbl_Batsmen!$W371,Raw_data_Batsmen_2021!$A$2:$L$150,AG$1,FALSE),0)</f>
        <v>0</v>
      </c>
      <c r="AH371" s="14">
        <f>_xlfn.IFNA(VLOOKUP(tbl_Batsmen!$W371,Raw_data_Batsmen_2021!$A$2:$L$150,AH$1,FALSE),0)</f>
        <v>0</v>
      </c>
      <c r="AI371" s="14">
        <v>2020</v>
      </c>
      <c r="AJ371" s="14">
        <f t="shared" si="10"/>
        <v>369</v>
      </c>
    </row>
    <row r="372" spans="1:36" x14ac:dyDescent="0.25">
      <c r="A372" s="17" t="s">
        <v>384</v>
      </c>
      <c r="B372" s="14">
        <v>0</v>
      </c>
      <c r="C372" s="14">
        <v>0</v>
      </c>
      <c r="D372" s="14">
        <v>0</v>
      </c>
      <c r="E372" s="14">
        <v>0</v>
      </c>
      <c r="F372" s="14">
        <v>0</v>
      </c>
      <c r="G372" s="14">
        <v>0</v>
      </c>
      <c r="H372" s="14">
        <v>0</v>
      </c>
      <c r="I372" s="14">
        <v>0</v>
      </c>
      <c r="J372" s="14">
        <v>0</v>
      </c>
      <c r="K372" s="14">
        <v>0</v>
      </c>
      <c r="L372" s="14">
        <v>0</v>
      </c>
      <c r="M372" s="14">
        <v>2020</v>
      </c>
      <c r="N372" s="14">
        <f>tbl_Batsmen[[#This Row],[Innings]]-tbl_Batsmen[[#This Row],[Outs]]</f>
        <v>0</v>
      </c>
      <c r="O372" s="15">
        <f t="shared" si="11"/>
        <v>369</v>
      </c>
      <c r="W372" s="13" t="s">
        <v>88</v>
      </c>
      <c r="X372" s="14">
        <f>_xlfn.IFNA(VLOOKUP(tbl_Batsmen!$W372,Raw_data_Batsmen_2021!$A$2:$L$150,X$1,FALSE),0)</f>
        <v>0</v>
      </c>
      <c r="Y372" s="14">
        <f>_xlfn.IFNA(VLOOKUP(tbl_Batsmen!$W372,Raw_data_Batsmen_2021!$A$2:$L$150,Y$1,FALSE),0)</f>
        <v>0</v>
      </c>
      <c r="Z372" s="14">
        <f>_xlfn.IFNA(VLOOKUP(tbl_Batsmen!$W372,Raw_data_Batsmen_2021!$A$2:$L$150,Z$1,FALSE),0)</f>
        <v>0</v>
      </c>
      <c r="AA372" s="14">
        <f>_xlfn.IFNA(VLOOKUP(tbl_Batsmen!$W372,Raw_data_Batsmen_2021!$A$2:$L$150,AA$1,FALSE),0)</f>
        <v>0</v>
      </c>
      <c r="AB372" s="14">
        <f>_xlfn.IFNA(VLOOKUP(tbl_Batsmen!$W372,Raw_data_Batsmen_2021!$A$2:$L$150,AB$1,FALSE),0)</f>
        <v>0</v>
      </c>
      <c r="AC372" s="14">
        <f>_xlfn.IFNA(VLOOKUP(tbl_Batsmen!$W372,Raw_data_Batsmen_2021!$A$2:$L$150,AC$1,FALSE),0)</f>
        <v>0</v>
      </c>
      <c r="AD372" s="14">
        <f>_xlfn.IFNA(VLOOKUP(tbl_Batsmen!$W372,Raw_data_Batsmen_2021!$A$2:$L$150,AD$1,FALSE),0)</f>
        <v>0</v>
      </c>
      <c r="AE372" s="14">
        <f>_xlfn.IFNA(VLOOKUP(tbl_Batsmen!$W372,Raw_data_Batsmen_2021!$A$2:$L$150,AE$1,FALSE),0)</f>
        <v>0</v>
      </c>
      <c r="AF372" s="14">
        <f>_xlfn.IFNA(VLOOKUP(tbl_Batsmen!$W372,Raw_data_Batsmen_2021!$A$2:$L$150,AF$1,FALSE),0)</f>
        <v>0</v>
      </c>
      <c r="AG372" s="14">
        <f>_xlfn.IFNA(VLOOKUP(tbl_Batsmen!$W372,Raw_data_Batsmen_2021!$A$2:$L$150,AG$1,FALSE),0)</f>
        <v>0</v>
      </c>
      <c r="AH372" s="14">
        <f>_xlfn.IFNA(VLOOKUP(tbl_Batsmen!$W372,Raw_data_Batsmen_2021!$A$2:$L$150,AH$1,FALSE),0)</f>
        <v>0</v>
      </c>
      <c r="AI372" s="14">
        <v>2020</v>
      </c>
      <c r="AJ372" s="14">
        <f t="shared" si="10"/>
        <v>370</v>
      </c>
    </row>
    <row r="373" spans="1:36" x14ac:dyDescent="0.25">
      <c r="A373" s="17" t="s">
        <v>88</v>
      </c>
      <c r="B373" s="14">
        <v>0</v>
      </c>
      <c r="C373" s="14">
        <v>0</v>
      </c>
      <c r="D373" s="14">
        <v>0</v>
      </c>
      <c r="E373" s="14">
        <v>0</v>
      </c>
      <c r="F373" s="14">
        <v>0</v>
      </c>
      <c r="G373" s="14">
        <v>0</v>
      </c>
      <c r="H373" s="14">
        <v>0</v>
      </c>
      <c r="I373" s="14">
        <v>0</v>
      </c>
      <c r="J373" s="14">
        <v>0</v>
      </c>
      <c r="K373" s="14">
        <v>0</v>
      </c>
      <c r="L373" s="14">
        <v>0</v>
      </c>
      <c r="M373" s="14">
        <v>2020</v>
      </c>
      <c r="N373" s="14">
        <f>tbl_Batsmen[[#This Row],[Innings]]-tbl_Batsmen[[#This Row],[Outs]]</f>
        <v>0</v>
      </c>
      <c r="O373" s="15">
        <f t="shared" si="11"/>
        <v>370</v>
      </c>
      <c r="W373" s="16" t="s">
        <v>185</v>
      </c>
      <c r="X373" s="14">
        <f>_xlfn.IFNA(VLOOKUP(tbl_Batsmen!$W373,Raw_data_Batsmen_2021!$A$2:$L$150,X$1,FALSE),0)</f>
        <v>0</v>
      </c>
      <c r="Y373" s="14">
        <f>_xlfn.IFNA(VLOOKUP(tbl_Batsmen!$W373,Raw_data_Batsmen_2021!$A$2:$L$150,Y$1,FALSE),0)</f>
        <v>0</v>
      </c>
      <c r="Z373" s="14">
        <f>_xlfn.IFNA(VLOOKUP(tbl_Batsmen!$W373,Raw_data_Batsmen_2021!$A$2:$L$150,Z$1,FALSE),0)</f>
        <v>0</v>
      </c>
      <c r="AA373" s="14">
        <f>_xlfn.IFNA(VLOOKUP(tbl_Batsmen!$W373,Raw_data_Batsmen_2021!$A$2:$L$150,AA$1,FALSE),0)</f>
        <v>0</v>
      </c>
      <c r="AB373" s="14">
        <f>_xlfn.IFNA(VLOOKUP(tbl_Batsmen!$W373,Raw_data_Batsmen_2021!$A$2:$L$150,AB$1,FALSE),0)</f>
        <v>0</v>
      </c>
      <c r="AC373" s="14">
        <f>_xlfn.IFNA(VLOOKUP(tbl_Batsmen!$W373,Raw_data_Batsmen_2021!$A$2:$L$150,AC$1,FALSE),0)</f>
        <v>0</v>
      </c>
      <c r="AD373" s="14">
        <f>_xlfn.IFNA(VLOOKUP(tbl_Batsmen!$W373,Raw_data_Batsmen_2021!$A$2:$L$150,AD$1,FALSE),0)</f>
        <v>0</v>
      </c>
      <c r="AE373" s="14">
        <f>_xlfn.IFNA(VLOOKUP(tbl_Batsmen!$W373,Raw_data_Batsmen_2021!$A$2:$L$150,AE$1,FALSE),0)</f>
        <v>0</v>
      </c>
      <c r="AF373" s="14">
        <f>_xlfn.IFNA(VLOOKUP(tbl_Batsmen!$W373,Raw_data_Batsmen_2021!$A$2:$L$150,AF$1,FALSE),0)</f>
        <v>0</v>
      </c>
      <c r="AG373" s="14">
        <f>_xlfn.IFNA(VLOOKUP(tbl_Batsmen!$W373,Raw_data_Batsmen_2021!$A$2:$L$150,AG$1,FALSE),0)</f>
        <v>0</v>
      </c>
      <c r="AH373" s="14">
        <f>_xlfn.IFNA(VLOOKUP(tbl_Batsmen!$W373,Raw_data_Batsmen_2021!$A$2:$L$150,AH$1,FALSE),0)</f>
        <v>0</v>
      </c>
      <c r="AI373" s="14">
        <v>2020</v>
      </c>
      <c r="AJ373" s="14">
        <f t="shared" si="10"/>
        <v>371</v>
      </c>
    </row>
    <row r="374" spans="1:36" x14ac:dyDescent="0.25">
      <c r="A374" s="17" t="s">
        <v>185</v>
      </c>
      <c r="B374" s="14">
        <v>0</v>
      </c>
      <c r="C374" s="14">
        <v>0</v>
      </c>
      <c r="D374" s="14">
        <v>0</v>
      </c>
      <c r="E374" s="14">
        <v>0</v>
      </c>
      <c r="F374" s="14">
        <v>0</v>
      </c>
      <c r="G374" s="14">
        <v>0</v>
      </c>
      <c r="H374" s="14">
        <v>0</v>
      </c>
      <c r="I374" s="14">
        <v>0</v>
      </c>
      <c r="J374" s="14">
        <v>0</v>
      </c>
      <c r="K374" s="14">
        <v>0</v>
      </c>
      <c r="L374" s="14">
        <v>0</v>
      </c>
      <c r="M374" s="14">
        <v>2020</v>
      </c>
      <c r="N374" s="14">
        <f>tbl_Batsmen[[#This Row],[Innings]]-tbl_Batsmen[[#This Row],[Outs]]</f>
        <v>0</v>
      </c>
      <c r="O374" s="15">
        <f t="shared" si="11"/>
        <v>371</v>
      </c>
      <c r="W374" s="13" t="s">
        <v>386</v>
      </c>
      <c r="X374" s="14">
        <f>_xlfn.IFNA(VLOOKUP(tbl_Batsmen!$W374,Raw_data_Batsmen_2021!$A$2:$L$150,X$1,FALSE),0)</f>
        <v>0</v>
      </c>
      <c r="Y374" s="14">
        <f>_xlfn.IFNA(VLOOKUP(tbl_Batsmen!$W374,Raw_data_Batsmen_2021!$A$2:$L$150,Y$1,FALSE),0)</f>
        <v>0</v>
      </c>
      <c r="Z374" s="14">
        <f>_xlfn.IFNA(VLOOKUP(tbl_Batsmen!$W374,Raw_data_Batsmen_2021!$A$2:$L$150,Z$1,FALSE),0)</f>
        <v>0</v>
      </c>
      <c r="AA374" s="14">
        <f>_xlfn.IFNA(VLOOKUP(tbl_Batsmen!$W374,Raw_data_Batsmen_2021!$A$2:$L$150,AA$1,FALSE),0)</f>
        <v>0</v>
      </c>
      <c r="AB374" s="14">
        <f>_xlfn.IFNA(VLOOKUP(tbl_Batsmen!$W374,Raw_data_Batsmen_2021!$A$2:$L$150,AB$1,FALSE),0)</f>
        <v>0</v>
      </c>
      <c r="AC374" s="14">
        <f>_xlfn.IFNA(VLOOKUP(tbl_Batsmen!$W374,Raw_data_Batsmen_2021!$A$2:$L$150,AC$1,FALSE),0)</f>
        <v>0</v>
      </c>
      <c r="AD374" s="14">
        <f>_xlfn.IFNA(VLOOKUP(tbl_Batsmen!$W374,Raw_data_Batsmen_2021!$A$2:$L$150,AD$1,FALSE),0)</f>
        <v>0</v>
      </c>
      <c r="AE374" s="14">
        <f>_xlfn.IFNA(VLOOKUP(tbl_Batsmen!$W374,Raw_data_Batsmen_2021!$A$2:$L$150,AE$1,FALSE),0)</f>
        <v>0</v>
      </c>
      <c r="AF374" s="14">
        <f>_xlfn.IFNA(VLOOKUP(tbl_Batsmen!$W374,Raw_data_Batsmen_2021!$A$2:$L$150,AF$1,FALSE),0)</f>
        <v>0</v>
      </c>
      <c r="AG374" s="14">
        <f>_xlfn.IFNA(VLOOKUP(tbl_Batsmen!$W374,Raw_data_Batsmen_2021!$A$2:$L$150,AG$1,FALSE),0)</f>
        <v>0</v>
      </c>
      <c r="AH374" s="14">
        <f>_xlfn.IFNA(VLOOKUP(tbl_Batsmen!$W374,Raw_data_Batsmen_2021!$A$2:$L$150,AH$1,FALSE),0)</f>
        <v>0</v>
      </c>
      <c r="AI374" s="14">
        <v>2020</v>
      </c>
      <c r="AJ374" s="14">
        <f t="shared" si="10"/>
        <v>372</v>
      </c>
    </row>
    <row r="375" spans="1:36" x14ac:dyDescent="0.25">
      <c r="A375" s="17" t="s">
        <v>386</v>
      </c>
      <c r="B375" s="14">
        <v>0</v>
      </c>
      <c r="C375" s="14">
        <v>0</v>
      </c>
      <c r="D375" s="14">
        <v>0</v>
      </c>
      <c r="E375" s="14">
        <v>0</v>
      </c>
      <c r="F375" s="14">
        <v>0</v>
      </c>
      <c r="G375" s="14">
        <v>0</v>
      </c>
      <c r="H375" s="14">
        <v>0</v>
      </c>
      <c r="I375" s="14">
        <v>0</v>
      </c>
      <c r="J375" s="14">
        <v>0</v>
      </c>
      <c r="K375" s="14">
        <v>0</v>
      </c>
      <c r="L375" s="14">
        <v>0</v>
      </c>
      <c r="M375" s="14">
        <v>2020</v>
      </c>
      <c r="N375" s="14">
        <f>tbl_Batsmen[[#This Row],[Innings]]-tbl_Batsmen[[#This Row],[Outs]]</f>
        <v>0</v>
      </c>
      <c r="O375" s="15">
        <f t="shared" si="11"/>
        <v>372</v>
      </c>
      <c r="W375" s="16" t="s">
        <v>122</v>
      </c>
      <c r="X375" s="14">
        <f>_xlfn.IFNA(VLOOKUP(tbl_Batsmen!$W375,Raw_data_Batsmen_2021!$A$2:$L$150,X$1,FALSE),0)</f>
        <v>0</v>
      </c>
      <c r="Y375" s="14">
        <f>_xlfn.IFNA(VLOOKUP(tbl_Batsmen!$W375,Raw_data_Batsmen_2021!$A$2:$L$150,Y$1,FALSE),0)</f>
        <v>0</v>
      </c>
      <c r="Z375" s="14">
        <f>_xlfn.IFNA(VLOOKUP(tbl_Batsmen!$W375,Raw_data_Batsmen_2021!$A$2:$L$150,Z$1,FALSE),0)</f>
        <v>0</v>
      </c>
      <c r="AA375" s="14">
        <f>_xlfn.IFNA(VLOOKUP(tbl_Batsmen!$W375,Raw_data_Batsmen_2021!$A$2:$L$150,AA$1,FALSE),0)</f>
        <v>0</v>
      </c>
      <c r="AB375" s="14">
        <f>_xlfn.IFNA(VLOOKUP(tbl_Batsmen!$W375,Raw_data_Batsmen_2021!$A$2:$L$150,AB$1,FALSE),0)</f>
        <v>0</v>
      </c>
      <c r="AC375" s="14">
        <f>_xlfn.IFNA(VLOOKUP(tbl_Batsmen!$W375,Raw_data_Batsmen_2021!$A$2:$L$150,AC$1,FALSE),0)</f>
        <v>0</v>
      </c>
      <c r="AD375" s="14">
        <f>_xlfn.IFNA(VLOOKUP(tbl_Batsmen!$W375,Raw_data_Batsmen_2021!$A$2:$L$150,AD$1,FALSE),0)</f>
        <v>0</v>
      </c>
      <c r="AE375" s="14">
        <f>_xlfn.IFNA(VLOOKUP(tbl_Batsmen!$W375,Raw_data_Batsmen_2021!$A$2:$L$150,AE$1,FALSE),0)</f>
        <v>0</v>
      </c>
      <c r="AF375" s="14">
        <f>_xlfn.IFNA(VLOOKUP(tbl_Batsmen!$W375,Raw_data_Batsmen_2021!$A$2:$L$150,AF$1,FALSE),0)</f>
        <v>0</v>
      </c>
      <c r="AG375" s="14">
        <f>_xlfn.IFNA(VLOOKUP(tbl_Batsmen!$W375,Raw_data_Batsmen_2021!$A$2:$L$150,AG$1,FALSE),0)</f>
        <v>0</v>
      </c>
      <c r="AH375" s="14">
        <f>_xlfn.IFNA(VLOOKUP(tbl_Batsmen!$W375,Raw_data_Batsmen_2021!$A$2:$L$150,AH$1,FALSE),0)</f>
        <v>0</v>
      </c>
      <c r="AI375" s="14">
        <v>2020</v>
      </c>
      <c r="AJ375" s="14">
        <f t="shared" si="10"/>
        <v>373</v>
      </c>
    </row>
    <row r="376" spans="1:36" x14ac:dyDescent="0.25">
      <c r="A376" s="17" t="s">
        <v>122</v>
      </c>
      <c r="B376" s="14">
        <v>0</v>
      </c>
      <c r="C376" s="14">
        <v>0</v>
      </c>
      <c r="D376" s="14">
        <v>0</v>
      </c>
      <c r="E376" s="14">
        <v>0</v>
      </c>
      <c r="F376" s="14">
        <v>0</v>
      </c>
      <c r="G376" s="14">
        <v>0</v>
      </c>
      <c r="H376" s="14">
        <v>0</v>
      </c>
      <c r="I376" s="14">
        <v>0</v>
      </c>
      <c r="J376" s="14">
        <v>0</v>
      </c>
      <c r="K376" s="14">
        <v>0</v>
      </c>
      <c r="L376" s="14">
        <v>0</v>
      </c>
      <c r="M376" s="14">
        <v>2020</v>
      </c>
      <c r="N376" s="14">
        <f>tbl_Batsmen[[#This Row],[Innings]]-tbl_Batsmen[[#This Row],[Outs]]</f>
        <v>0</v>
      </c>
      <c r="O376" s="15">
        <f t="shared" si="11"/>
        <v>373</v>
      </c>
      <c r="W376" s="13" t="s">
        <v>123</v>
      </c>
      <c r="X376" s="14">
        <f>_xlfn.IFNA(VLOOKUP(tbl_Batsmen!$W376,Raw_data_Batsmen_2021!$A$2:$L$150,X$1,FALSE),0)</f>
        <v>1</v>
      </c>
      <c r="Y376" s="14">
        <f>_xlfn.IFNA(VLOOKUP(tbl_Batsmen!$W376,Raw_data_Batsmen_2021!$A$2:$L$150,Y$1,FALSE),0)</f>
        <v>0</v>
      </c>
      <c r="Z376" s="14">
        <f>_xlfn.IFNA(VLOOKUP(tbl_Batsmen!$W376,Raw_data_Batsmen_2021!$A$2:$L$150,Z$1,FALSE),0)</f>
        <v>1</v>
      </c>
      <c r="AA376" s="14">
        <f>_xlfn.IFNA(VLOOKUP(tbl_Batsmen!$W376,Raw_data_Batsmen_2021!$A$2:$L$150,AA$1,FALSE),0)</f>
        <v>1</v>
      </c>
      <c r="AB376" s="14">
        <f>_xlfn.IFNA(VLOOKUP(tbl_Batsmen!$W376,Raw_data_Batsmen_2021!$A$2:$L$150,AB$1,FALSE),0)</f>
        <v>0</v>
      </c>
      <c r="AC376" s="14">
        <f>_xlfn.IFNA(VLOOKUP(tbl_Batsmen!$W376,Raw_data_Batsmen_2021!$A$2:$L$150,AC$1,FALSE),0)</f>
        <v>0</v>
      </c>
      <c r="AD376" s="14">
        <f>_xlfn.IFNA(VLOOKUP(tbl_Batsmen!$W376,Raw_data_Batsmen_2021!$A$2:$L$150,AD$1,FALSE),0)</f>
        <v>0</v>
      </c>
      <c r="AE376" s="14">
        <f>_xlfn.IFNA(VLOOKUP(tbl_Batsmen!$W376,Raw_data_Batsmen_2021!$A$2:$L$150,AE$1,FALSE),0)</f>
        <v>0</v>
      </c>
      <c r="AF376" s="14">
        <f>_xlfn.IFNA(VLOOKUP(tbl_Batsmen!$W376,Raw_data_Batsmen_2021!$A$2:$L$150,AF$1,FALSE),0)</f>
        <v>0</v>
      </c>
      <c r="AG376" s="14">
        <f>_xlfn.IFNA(VLOOKUP(tbl_Batsmen!$W376,Raw_data_Batsmen_2021!$A$2:$L$150,AG$1,FALSE),0)</f>
        <v>0</v>
      </c>
      <c r="AH376" s="14">
        <f>_xlfn.IFNA(VLOOKUP(tbl_Batsmen!$W376,Raw_data_Batsmen_2021!$A$2:$L$150,AH$1,FALSE),0)</f>
        <v>0</v>
      </c>
      <c r="AI376" s="14">
        <v>2020</v>
      </c>
      <c r="AJ376" s="14">
        <f t="shared" si="10"/>
        <v>374</v>
      </c>
    </row>
    <row r="377" spans="1:36" x14ac:dyDescent="0.25">
      <c r="A377" s="17" t="s">
        <v>123</v>
      </c>
      <c r="B377" s="14">
        <v>0</v>
      </c>
      <c r="C377" s="14">
        <v>0</v>
      </c>
      <c r="D377" s="14">
        <v>0</v>
      </c>
      <c r="E377" s="14">
        <v>0</v>
      </c>
      <c r="F377" s="14">
        <v>0</v>
      </c>
      <c r="G377" s="14">
        <v>0</v>
      </c>
      <c r="H377" s="14">
        <v>0</v>
      </c>
      <c r="I377" s="14">
        <v>0</v>
      </c>
      <c r="J377" s="14">
        <v>0</v>
      </c>
      <c r="K377" s="14">
        <v>0</v>
      </c>
      <c r="L377" s="14">
        <v>0</v>
      </c>
      <c r="M377" s="14">
        <v>2020</v>
      </c>
      <c r="N377" s="14">
        <f>tbl_Batsmen[[#This Row],[Innings]]-tbl_Batsmen[[#This Row],[Outs]]</f>
        <v>0</v>
      </c>
      <c r="O377" s="15">
        <f t="shared" si="11"/>
        <v>374</v>
      </c>
      <c r="W377" s="16" t="s">
        <v>127</v>
      </c>
      <c r="X377" s="14">
        <f>_xlfn.IFNA(VLOOKUP(tbl_Batsmen!$W377,Raw_data_Batsmen_2021!$A$2:$L$150,X$1,FALSE),0)</f>
        <v>8</v>
      </c>
      <c r="Y377" s="14">
        <f>_xlfn.IFNA(VLOOKUP(tbl_Batsmen!$W377,Raw_data_Batsmen_2021!$A$2:$L$150,Y$1,FALSE),0)</f>
        <v>124</v>
      </c>
      <c r="Z377" s="14">
        <f>_xlfn.IFNA(VLOOKUP(tbl_Batsmen!$W377,Raw_data_Batsmen_2021!$A$2:$L$150,Z$1,FALSE),0)</f>
        <v>113</v>
      </c>
      <c r="AA377" s="14">
        <f>_xlfn.IFNA(VLOOKUP(tbl_Batsmen!$W377,Raw_data_Batsmen_2021!$A$2:$L$150,AA$1,FALSE),0)</f>
        <v>5</v>
      </c>
      <c r="AB377" s="14">
        <f>_xlfn.IFNA(VLOOKUP(tbl_Batsmen!$W377,Raw_data_Batsmen_2021!$A$2:$L$150,AB$1,FALSE),0)</f>
        <v>24.8</v>
      </c>
      <c r="AC377" s="14">
        <f>_xlfn.IFNA(VLOOKUP(tbl_Batsmen!$W377,Raw_data_Batsmen_2021!$A$2:$L$150,AC$1,FALSE),0)</f>
        <v>109.73</v>
      </c>
      <c r="AD377" s="14">
        <f>_xlfn.IFNA(VLOOKUP(tbl_Batsmen!$W377,Raw_data_Batsmen_2021!$A$2:$L$150,AD$1,FALSE),0)</f>
        <v>62</v>
      </c>
      <c r="AE377" s="14">
        <f>_xlfn.IFNA(VLOOKUP(tbl_Batsmen!$W377,Raw_data_Batsmen_2021!$A$2:$L$150,AE$1,FALSE),0)</f>
        <v>11</v>
      </c>
      <c r="AF377" s="14">
        <f>_xlfn.IFNA(VLOOKUP(tbl_Batsmen!$W377,Raw_data_Batsmen_2021!$A$2:$L$150,AF$1,FALSE),0)</f>
        <v>3</v>
      </c>
      <c r="AG377" s="14">
        <f>_xlfn.IFNA(VLOOKUP(tbl_Batsmen!$W377,Raw_data_Batsmen_2021!$A$2:$L$150,AG$1,FALSE),0)</f>
        <v>1</v>
      </c>
      <c r="AH377" s="14">
        <f>_xlfn.IFNA(VLOOKUP(tbl_Batsmen!$W377,Raw_data_Batsmen_2021!$A$2:$L$150,AH$1,FALSE),0)</f>
        <v>0</v>
      </c>
      <c r="AI377" s="14">
        <v>2020</v>
      </c>
      <c r="AJ377" s="14">
        <f t="shared" si="10"/>
        <v>375</v>
      </c>
    </row>
    <row r="378" spans="1:36" x14ac:dyDescent="0.25">
      <c r="A378" s="17" t="s">
        <v>127</v>
      </c>
      <c r="B378" s="14">
        <v>0</v>
      </c>
      <c r="C378" s="14">
        <v>0</v>
      </c>
      <c r="D378" s="14">
        <v>0</v>
      </c>
      <c r="E378" s="14">
        <v>0</v>
      </c>
      <c r="F378" s="14">
        <v>0</v>
      </c>
      <c r="G378" s="14">
        <v>0</v>
      </c>
      <c r="H378" s="14">
        <v>0</v>
      </c>
      <c r="I378" s="14">
        <v>0</v>
      </c>
      <c r="J378" s="14">
        <v>0</v>
      </c>
      <c r="K378" s="14">
        <v>0</v>
      </c>
      <c r="L378" s="14">
        <v>0</v>
      </c>
      <c r="M378" s="14">
        <v>2020</v>
      </c>
      <c r="N378" s="14">
        <f>tbl_Batsmen[[#This Row],[Innings]]-tbl_Batsmen[[#This Row],[Outs]]</f>
        <v>0</v>
      </c>
      <c r="O378" s="15">
        <f t="shared" si="11"/>
        <v>375</v>
      </c>
      <c r="W378" s="13" t="s">
        <v>135</v>
      </c>
      <c r="X378" s="14">
        <f>_xlfn.IFNA(VLOOKUP(tbl_Batsmen!$W378,Raw_data_Batsmen_2021!$A$2:$L$150,X$1,FALSE),0)</f>
        <v>0</v>
      </c>
      <c r="Y378" s="14">
        <f>_xlfn.IFNA(VLOOKUP(tbl_Batsmen!$W378,Raw_data_Batsmen_2021!$A$2:$L$150,Y$1,FALSE),0)</f>
        <v>0</v>
      </c>
      <c r="Z378" s="14">
        <f>_xlfn.IFNA(VLOOKUP(tbl_Batsmen!$W378,Raw_data_Batsmen_2021!$A$2:$L$150,Z$1,FALSE),0)</f>
        <v>0</v>
      </c>
      <c r="AA378" s="14">
        <f>_xlfn.IFNA(VLOOKUP(tbl_Batsmen!$W378,Raw_data_Batsmen_2021!$A$2:$L$150,AA$1,FALSE),0)</f>
        <v>0</v>
      </c>
      <c r="AB378" s="14">
        <f>_xlfn.IFNA(VLOOKUP(tbl_Batsmen!$W378,Raw_data_Batsmen_2021!$A$2:$L$150,AB$1,FALSE),0)</f>
        <v>0</v>
      </c>
      <c r="AC378" s="14">
        <f>_xlfn.IFNA(VLOOKUP(tbl_Batsmen!$W378,Raw_data_Batsmen_2021!$A$2:$L$150,AC$1,FALSE),0)</f>
        <v>0</v>
      </c>
      <c r="AD378" s="14">
        <f>_xlfn.IFNA(VLOOKUP(tbl_Batsmen!$W378,Raw_data_Batsmen_2021!$A$2:$L$150,AD$1,FALSE),0)</f>
        <v>0</v>
      </c>
      <c r="AE378" s="14">
        <f>_xlfn.IFNA(VLOOKUP(tbl_Batsmen!$W378,Raw_data_Batsmen_2021!$A$2:$L$150,AE$1,FALSE),0)</f>
        <v>0</v>
      </c>
      <c r="AF378" s="14">
        <f>_xlfn.IFNA(VLOOKUP(tbl_Batsmen!$W378,Raw_data_Batsmen_2021!$A$2:$L$150,AF$1,FALSE),0)</f>
        <v>0</v>
      </c>
      <c r="AG378" s="14">
        <f>_xlfn.IFNA(VLOOKUP(tbl_Batsmen!$W378,Raw_data_Batsmen_2021!$A$2:$L$150,AG$1,FALSE),0)</f>
        <v>0</v>
      </c>
      <c r="AH378" s="14">
        <f>_xlfn.IFNA(VLOOKUP(tbl_Batsmen!$W378,Raw_data_Batsmen_2021!$A$2:$L$150,AH$1,FALSE),0)</f>
        <v>0</v>
      </c>
      <c r="AI378" s="14">
        <v>2020</v>
      </c>
      <c r="AJ378" s="14">
        <f t="shared" si="10"/>
        <v>376</v>
      </c>
    </row>
    <row r="379" spans="1:36" x14ac:dyDescent="0.25">
      <c r="A379" s="17" t="s">
        <v>135</v>
      </c>
      <c r="B379" s="14">
        <v>0</v>
      </c>
      <c r="C379" s="14">
        <v>0</v>
      </c>
      <c r="D379" s="14">
        <v>0</v>
      </c>
      <c r="E379" s="14">
        <v>0</v>
      </c>
      <c r="F379" s="14">
        <v>0</v>
      </c>
      <c r="G379" s="14">
        <v>0</v>
      </c>
      <c r="H379" s="14">
        <v>0</v>
      </c>
      <c r="I379" s="14">
        <v>0</v>
      </c>
      <c r="J379" s="14">
        <v>0</v>
      </c>
      <c r="K379" s="14">
        <v>0</v>
      </c>
      <c r="L379" s="14">
        <v>0</v>
      </c>
      <c r="M379" s="14">
        <v>2020</v>
      </c>
      <c r="N379" s="14">
        <f>tbl_Batsmen[[#This Row],[Innings]]-tbl_Batsmen[[#This Row],[Outs]]</f>
        <v>0</v>
      </c>
      <c r="O379" s="15">
        <f t="shared" si="11"/>
        <v>376</v>
      </c>
      <c r="W379" s="16" t="s">
        <v>136</v>
      </c>
      <c r="X379" s="14">
        <f>_xlfn.IFNA(VLOOKUP(tbl_Batsmen!$W379,Raw_data_Batsmen_2021!$A$2:$L$150,X$1,FALSE),0)</f>
        <v>4</v>
      </c>
      <c r="Y379" s="14">
        <f>_xlfn.IFNA(VLOOKUP(tbl_Batsmen!$W379,Raw_data_Batsmen_2021!$A$2:$L$150,Y$1,FALSE),0)</f>
        <v>42</v>
      </c>
      <c r="Z379" s="14">
        <f>_xlfn.IFNA(VLOOKUP(tbl_Batsmen!$W379,Raw_data_Batsmen_2021!$A$2:$L$150,Z$1,FALSE),0)</f>
        <v>39</v>
      </c>
      <c r="AA379" s="14">
        <f>_xlfn.IFNA(VLOOKUP(tbl_Batsmen!$W379,Raw_data_Batsmen_2021!$A$2:$L$150,AA$1,FALSE),0)</f>
        <v>4</v>
      </c>
      <c r="AB379" s="14">
        <f>_xlfn.IFNA(VLOOKUP(tbl_Batsmen!$W379,Raw_data_Batsmen_2021!$A$2:$L$150,AB$1,FALSE),0)</f>
        <v>10.5</v>
      </c>
      <c r="AC379" s="14">
        <f>_xlfn.IFNA(VLOOKUP(tbl_Batsmen!$W379,Raw_data_Batsmen_2021!$A$2:$L$150,AC$1,FALSE),0)</f>
        <v>107.69</v>
      </c>
      <c r="AD379" s="14">
        <f>_xlfn.IFNA(VLOOKUP(tbl_Batsmen!$W379,Raw_data_Batsmen_2021!$A$2:$L$150,AD$1,FALSE),0)</f>
        <v>14</v>
      </c>
      <c r="AE379" s="14">
        <f>_xlfn.IFNA(VLOOKUP(tbl_Batsmen!$W379,Raw_data_Batsmen_2021!$A$2:$L$150,AE$1,FALSE),0)</f>
        <v>5</v>
      </c>
      <c r="AF379" s="14">
        <f>_xlfn.IFNA(VLOOKUP(tbl_Batsmen!$W379,Raw_data_Batsmen_2021!$A$2:$L$150,AF$1,FALSE),0)</f>
        <v>2</v>
      </c>
      <c r="AG379" s="14">
        <f>_xlfn.IFNA(VLOOKUP(tbl_Batsmen!$W379,Raw_data_Batsmen_2021!$A$2:$L$150,AG$1,FALSE),0)</f>
        <v>0</v>
      </c>
      <c r="AH379" s="14">
        <f>_xlfn.IFNA(VLOOKUP(tbl_Batsmen!$W379,Raw_data_Batsmen_2021!$A$2:$L$150,AH$1,FALSE),0)</f>
        <v>0</v>
      </c>
      <c r="AI379" s="14">
        <v>2020</v>
      </c>
      <c r="AJ379" s="14">
        <f t="shared" si="10"/>
        <v>377</v>
      </c>
    </row>
    <row r="380" spans="1:36" x14ac:dyDescent="0.25">
      <c r="A380" s="17" t="s">
        <v>136</v>
      </c>
      <c r="B380" s="14">
        <v>0</v>
      </c>
      <c r="C380" s="14">
        <v>0</v>
      </c>
      <c r="D380" s="14">
        <v>0</v>
      </c>
      <c r="E380" s="14">
        <v>0</v>
      </c>
      <c r="F380" s="14">
        <v>0</v>
      </c>
      <c r="G380" s="14">
        <v>0</v>
      </c>
      <c r="H380" s="14">
        <v>0</v>
      </c>
      <c r="I380" s="14">
        <v>0</v>
      </c>
      <c r="J380" s="14">
        <v>0</v>
      </c>
      <c r="K380" s="14">
        <v>0</v>
      </c>
      <c r="L380" s="14">
        <v>0</v>
      </c>
      <c r="M380" s="14">
        <v>2020</v>
      </c>
      <c r="N380" s="14">
        <f>tbl_Batsmen[[#This Row],[Innings]]-tbl_Batsmen[[#This Row],[Outs]]</f>
        <v>0</v>
      </c>
      <c r="O380" s="15">
        <f t="shared" si="11"/>
        <v>377</v>
      </c>
      <c r="W380" s="13" t="s">
        <v>139</v>
      </c>
      <c r="X380" s="14">
        <f>_xlfn.IFNA(VLOOKUP(tbl_Batsmen!$W380,Raw_data_Batsmen_2021!$A$2:$L$150,X$1,FALSE),0)</f>
        <v>0</v>
      </c>
      <c r="Y380" s="14">
        <f>_xlfn.IFNA(VLOOKUP(tbl_Batsmen!$W380,Raw_data_Batsmen_2021!$A$2:$L$150,Y$1,FALSE),0)</f>
        <v>0</v>
      </c>
      <c r="Z380" s="14">
        <f>_xlfn.IFNA(VLOOKUP(tbl_Batsmen!$W380,Raw_data_Batsmen_2021!$A$2:$L$150,Z$1,FALSE),0)</f>
        <v>0</v>
      </c>
      <c r="AA380" s="14">
        <f>_xlfn.IFNA(VLOOKUP(tbl_Batsmen!$W380,Raw_data_Batsmen_2021!$A$2:$L$150,AA$1,FALSE),0)</f>
        <v>0</v>
      </c>
      <c r="AB380" s="14">
        <f>_xlfn.IFNA(VLOOKUP(tbl_Batsmen!$W380,Raw_data_Batsmen_2021!$A$2:$L$150,AB$1,FALSE),0)</f>
        <v>0</v>
      </c>
      <c r="AC380" s="14">
        <f>_xlfn.IFNA(VLOOKUP(tbl_Batsmen!$W380,Raw_data_Batsmen_2021!$A$2:$L$150,AC$1,FALSE),0)</f>
        <v>0</v>
      </c>
      <c r="AD380" s="14">
        <f>_xlfn.IFNA(VLOOKUP(tbl_Batsmen!$W380,Raw_data_Batsmen_2021!$A$2:$L$150,AD$1,FALSE),0)</f>
        <v>0</v>
      </c>
      <c r="AE380" s="14">
        <f>_xlfn.IFNA(VLOOKUP(tbl_Batsmen!$W380,Raw_data_Batsmen_2021!$A$2:$L$150,AE$1,FALSE),0)</f>
        <v>0</v>
      </c>
      <c r="AF380" s="14">
        <f>_xlfn.IFNA(VLOOKUP(tbl_Batsmen!$W380,Raw_data_Batsmen_2021!$A$2:$L$150,AF$1,FALSE),0)</f>
        <v>0</v>
      </c>
      <c r="AG380" s="14">
        <f>_xlfn.IFNA(VLOOKUP(tbl_Batsmen!$W380,Raw_data_Batsmen_2021!$A$2:$L$150,AG$1,FALSE),0)</f>
        <v>0</v>
      </c>
      <c r="AH380" s="14">
        <f>_xlfn.IFNA(VLOOKUP(tbl_Batsmen!$W380,Raw_data_Batsmen_2021!$A$2:$L$150,AH$1,FALSE),0)</f>
        <v>0</v>
      </c>
      <c r="AI380" s="14">
        <v>2020</v>
      </c>
      <c r="AJ380" s="14">
        <f t="shared" si="10"/>
        <v>378</v>
      </c>
    </row>
    <row r="381" spans="1:36" x14ac:dyDescent="0.25">
      <c r="A381" s="17" t="s">
        <v>139</v>
      </c>
      <c r="B381" s="14">
        <v>0</v>
      </c>
      <c r="C381" s="14">
        <v>0</v>
      </c>
      <c r="D381" s="14">
        <v>0</v>
      </c>
      <c r="E381" s="14">
        <v>0</v>
      </c>
      <c r="F381" s="14">
        <v>0</v>
      </c>
      <c r="G381" s="14">
        <v>0</v>
      </c>
      <c r="H381" s="14">
        <v>0</v>
      </c>
      <c r="I381" s="14">
        <v>0</v>
      </c>
      <c r="J381" s="14">
        <v>0</v>
      </c>
      <c r="K381" s="14">
        <v>0</v>
      </c>
      <c r="L381" s="14">
        <v>0</v>
      </c>
      <c r="M381" s="14">
        <v>2020</v>
      </c>
      <c r="N381" s="14">
        <f>tbl_Batsmen[[#This Row],[Innings]]-tbl_Batsmen[[#This Row],[Outs]]</f>
        <v>0</v>
      </c>
      <c r="O381" s="15">
        <f t="shared" si="11"/>
        <v>378</v>
      </c>
      <c r="W381" s="16" t="s">
        <v>388</v>
      </c>
      <c r="X381" s="14">
        <f>_xlfn.IFNA(VLOOKUP(tbl_Batsmen!$W381,Raw_data_Batsmen_2021!$A$2:$L$150,X$1,FALSE),0)</f>
        <v>0</v>
      </c>
      <c r="Y381" s="14">
        <f>_xlfn.IFNA(VLOOKUP(tbl_Batsmen!$W381,Raw_data_Batsmen_2021!$A$2:$L$150,Y$1,FALSE),0)</f>
        <v>0</v>
      </c>
      <c r="Z381" s="14">
        <f>_xlfn.IFNA(VLOOKUP(tbl_Batsmen!$W381,Raw_data_Batsmen_2021!$A$2:$L$150,Z$1,FALSE),0)</f>
        <v>0</v>
      </c>
      <c r="AA381" s="14">
        <f>_xlfn.IFNA(VLOOKUP(tbl_Batsmen!$W381,Raw_data_Batsmen_2021!$A$2:$L$150,AA$1,FALSE),0)</f>
        <v>0</v>
      </c>
      <c r="AB381" s="14">
        <f>_xlfn.IFNA(VLOOKUP(tbl_Batsmen!$W381,Raw_data_Batsmen_2021!$A$2:$L$150,AB$1,FALSE),0)</f>
        <v>0</v>
      </c>
      <c r="AC381" s="14">
        <f>_xlfn.IFNA(VLOOKUP(tbl_Batsmen!$W381,Raw_data_Batsmen_2021!$A$2:$L$150,AC$1,FALSE),0)</f>
        <v>0</v>
      </c>
      <c r="AD381" s="14">
        <f>_xlfn.IFNA(VLOOKUP(tbl_Batsmen!$W381,Raw_data_Batsmen_2021!$A$2:$L$150,AD$1,FALSE),0)</f>
        <v>0</v>
      </c>
      <c r="AE381" s="14">
        <f>_xlfn.IFNA(VLOOKUP(tbl_Batsmen!$W381,Raw_data_Batsmen_2021!$A$2:$L$150,AE$1,FALSE),0)</f>
        <v>0</v>
      </c>
      <c r="AF381" s="14">
        <f>_xlfn.IFNA(VLOOKUP(tbl_Batsmen!$W381,Raw_data_Batsmen_2021!$A$2:$L$150,AF$1,FALSE),0)</f>
        <v>0</v>
      </c>
      <c r="AG381" s="14">
        <f>_xlfn.IFNA(VLOOKUP(tbl_Batsmen!$W381,Raw_data_Batsmen_2021!$A$2:$L$150,AG$1,FALSE),0)</f>
        <v>0</v>
      </c>
      <c r="AH381" s="14">
        <f>_xlfn.IFNA(VLOOKUP(tbl_Batsmen!$W381,Raw_data_Batsmen_2021!$A$2:$L$150,AH$1,FALSE),0)</f>
        <v>0</v>
      </c>
      <c r="AI381" s="14">
        <v>2020</v>
      </c>
      <c r="AJ381" s="14">
        <f t="shared" si="10"/>
        <v>379</v>
      </c>
    </row>
    <row r="382" spans="1:36" x14ac:dyDescent="0.25">
      <c r="A382" s="17" t="s">
        <v>388</v>
      </c>
      <c r="B382" s="14">
        <v>0</v>
      </c>
      <c r="C382" s="14">
        <v>0</v>
      </c>
      <c r="D382" s="14">
        <v>0</v>
      </c>
      <c r="E382" s="14">
        <v>0</v>
      </c>
      <c r="F382" s="14">
        <v>0</v>
      </c>
      <c r="G382" s="14">
        <v>0</v>
      </c>
      <c r="H382" s="14">
        <v>0</v>
      </c>
      <c r="I382" s="14">
        <v>0</v>
      </c>
      <c r="J382" s="14">
        <v>0</v>
      </c>
      <c r="K382" s="14">
        <v>0</v>
      </c>
      <c r="L382" s="14">
        <v>0</v>
      </c>
      <c r="M382" s="14">
        <v>2020</v>
      </c>
      <c r="N382" s="14">
        <f>tbl_Batsmen[[#This Row],[Innings]]-tbl_Batsmen[[#This Row],[Outs]]</f>
        <v>0</v>
      </c>
      <c r="O382" s="15">
        <f t="shared" si="11"/>
        <v>379</v>
      </c>
      <c r="W382" s="13" t="s">
        <v>146</v>
      </c>
      <c r="X382" s="14">
        <f>_xlfn.IFNA(VLOOKUP(tbl_Batsmen!$W382,Raw_data_Batsmen_2021!$A$2:$L$150,X$1,FALSE),0)</f>
        <v>0</v>
      </c>
      <c r="Y382" s="14">
        <f>_xlfn.IFNA(VLOOKUP(tbl_Batsmen!$W382,Raw_data_Batsmen_2021!$A$2:$L$150,Y$1,FALSE),0)</f>
        <v>0</v>
      </c>
      <c r="Z382" s="14">
        <f>_xlfn.IFNA(VLOOKUP(tbl_Batsmen!$W382,Raw_data_Batsmen_2021!$A$2:$L$150,Z$1,FALSE),0)</f>
        <v>0</v>
      </c>
      <c r="AA382" s="14">
        <f>_xlfn.IFNA(VLOOKUP(tbl_Batsmen!$W382,Raw_data_Batsmen_2021!$A$2:$L$150,AA$1,FALSE),0)</f>
        <v>0</v>
      </c>
      <c r="AB382" s="14">
        <f>_xlfn.IFNA(VLOOKUP(tbl_Batsmen!$W382,Raw_data_Batsmen_2021!$A$2:$L$150,AB$1,FALSE),0)</f>
        <v>0</v>
      </c>
      <c r="AC382" s="14">
        <f>_xlfn.IFNA(VLOOKUP(tbl_Batsmen!$W382,Raw_data_Batsmen_2021!$A$2:$L$150,AC$1,FALSE),0)</f>
        <v>0</v>
      </c>
      <c r="AD382" s="14">
        <f>_xlfn.IFNA(VLOOKUP(tbl_Batsmen!$W382,Raw_data_Batsmen_2021!$A$2:$L$150,AD$1,FALSE),0)</f>
        <v>0</v>
      </c>
      <c r="AE382" s="14">
        <f>_xlfn.IFNA(VLOOKUP(tbl_Batsmen!$W382,Raw_data_Batsmen_2021!$A$2:$L$150,AE$1,FALSE),0)</f>
        <v>0</v>
      </c>
      <c r="AF382" s="14">
        <f>_xlfn.IFNA(VLOOKUP(tbl_Batsmen!$W382,Raw_data_Batsmen_2021!$A$2:$L$150,AF$1,FALSE),0)</f>
        <v>0</v>
      </c>
      <c r="AG382" s="14">
        <f>_xlfn.IFNA(VLOOKUP(tbl_Batsmen!$W382,Raw_data_Batsmen_2021!$A$2:$L$150,AG$1,FALSE),0)</f>
        <v>0</v>
      </c>
      <c r="AH382" s="14">
        <f>_xlfn.IFNA(VLOOKUP(tbl_Batsmen!$W382,Raw_data_Batsmen_2021!$A$2:$L$150,AH$1,FALSE),0)</f>
        <v>0</v>
      </c>
      <c r="AI382" s="14">
        <v>2020</v>
      </c>
      <c r="AJ382" s="14">
        <f t="shared" si="10"/>
        <v>380</v>
      </c>
    </row>
    <row r="383" spans="1:36" x14ac:dyDescent="0.25">
      <c r="A383" s="17" t="s">
        <v>146</v>
      </c>
      <c r="B383" s="14">
        <v>0</v>
      </c>
      <c r="C383" s="14">
        <v>0</v>
      </c>
      <c r="D383" s="14">
        <v>0</v>
      </c>
      <c r="E383" s="14">
        <v>0</v>
      </c>
      <c r="F383" s="14">
        <v>0</v>
      </c>
      <c r="G383" s="14">
        <v>0</v>
      </c>
      <c r="H383" s="14">
        <v>0</v>
      </c>
      <c r="I383" s="14">
        <v>0</v>
      </c>
      <c r="J383" s="14">
        <v>0</v>
      </c>
      <c r="K383" s="14">
        <v>0</v>
      </c>
      <c r="L383" s="14">
        <v>0</v>
      </c>
      <c r="M383" s="14">
        <v>2020</v>
      </c>
      <c r="N383" s="14">
        <f>tbl_Batsmen[[#This Row],[Innings]]-tbl_Batsmen[[#This Row],[Outs]]</f>
        <v>0</v>
      </c>
      <c r="O383" s="15">
        <f t="shared" si="11"/>
        <v>380</v>
      </c>
      <c r="W383" s="16" t="s">
        <v>154</v>
      </c>
      <c r="X383" s="14">
        <f>_xlfn.IFNA(VLOOKUP(tbl_Batsmen!$W383,Raw_data_Batsmen_2021!$A$2:$L$150,X$1,FALSE),0)</f>
        <v>0</v>
      </c>
      <c r="Y383" s="14">
        <f>_xlfn.IFNA(VLOOKUP(tbl_Batsmen!$W383,Raw_data_Batsmen_2021!$A$2:$L$150,Y$1,FALSE),0)</f>
        <v>0</v>
      </c>
      <c r="Z383" s="14">
        <f>_xlfn.IFNA(VLOOKUP(tbl_Batsmen!$W383,Raw_data_Batsmen_2021!$A$2:$L$150,Z$1,FALSE),0)</f>
        <v>0</v>
      </c>
      <c r="AA383" s="14">
        <f>_xlfn.IFNA(VLOOKUP(tbl_Batsmen!$W383,Raw_data_Batsmen_2021!$A$2:$L$150,AA$1,FALSE),0)</f>
        <v>0</v>
      </c>
      <c r="AB383" s="14">
        <f>_xlfn.IFNA(VLOOKUP(tbl_Batsmen!$W383,Raw_data_Batsmen_2021!$A$2:$L$150,AB$1,FALSE),0)</f>
        <v>0</v>
      </c>
      <c r="AC383" s="14">
        <f>_xlfn.IFNA(VLOOKUP(tbl_Batsmen!$W383,Raw_data_Batsmen_2021!$A$2:$L$150,AC$1,FALSE),0)</f>
        <v>0</v>
      </c>
      <c r="AD383" s="14">
        <f>_xlfn.IFNA(VLOOKUP(tbl_Batsmen!$W383,Raw_data_Batsmen_2021!$A$2:$L$150,AD$1,FALSE),0)</f>
        <v>0</v>
      </c>
      <c r="AE383" s="14">
        <f>_xlfn.IFNA(VLOOKUP(tbl_Batsmen!$W383,Raw_data_Batsmen_2021!$A$2:$L$150,AE$1,FALSE),0)</f>
        <v>0</v>
      </c>
      <c r="AF383" s="14">
        <f>_xlfn.IFNA(VLOOKUP(tbl_Batsmen!$W383,Raw_data_Batsmen_2021!$A$2:$L$150,AF$1,FALSE),0)</f>
        <v>0</v>
      </c>
      <c r="AG383" s="14">
        <f>_xlfn.IFNA(VLOOKUP(tbl_Batsmen!$W383,Raw_data_Batsmen_2021!$A$2:$L$150,AG$1,FALSE),0)</f>
        <v>0</v>
      </c>
      <c r="AH383" s="14">
        <f>_xlfn.IFNA(VLOOKUP(tbl_Batsmen!$W383,Raw_data_Batsmen_2021!$A$2:$L$150,AH$1,FALSE),0)</f>
        <v>0</v>
      </c>
      <c r="AI383" s="14">
        <v>2020</v>
      </c>
      <c r="AJ383" s="14">
        <f t="shared" si="10"/>
        <v>381</v>
      </c>
    </row>
    <row r="384" spans="1:36" x14ac:dyDescent="0.25">
      <c r="A384" s="17" t="s">
        <v>154</v>
      </c>
      <c r="B384" s="14">
        <v>0</v>
      </c>
      <c r="C384" s="14">
        <v>0</v>
      </c>
      <c r="D384" s="14">
        <v>0</v>
      </c>
      <c r="E384" s="14">
        <v>0</v>
      </c>
      <c r="F384" s="14">
        <v>0</v>
      </c>
      <c r="G384" s="14">
        <v>0</v>
      </c>
      <c r="H384" s="14">
        <v>0</v>
      </c>
      <c r="I384" s="14">
        <v>0</v>
      </c>
      <c r="J384" s="14">
        <v>0</v>
      </c>
      <c r="K384" s="14">
        <v>0</v>
      </c>
      <c r="L384" s="14">
        <v>0</v>
      </c>
      <c r="M384" s="14">
        <v>2020</v>
      </c>
      <c r="N384" s="14">
        <f>tbl_Batsmen[[#This Row],[Innings]]-tbl_Batsmen[[#This Row],[Outs]]</f>
        <v>0</v>
      </c>
      <c r="O384" s="15">
        <f t="shared" si="11"/>
        <v>381</v>
      </c>
      <c r="W384" s="13" t="s">
        <v>60</v>
      </c>
      <c r="X384" s="14">
        <f>_xlfn.IFNA(VLOOKUP(tbl_Batsmen!$W384,Raw_data_Batsmen_2021!$A$2:$L$150,X$1,FALSE),0)</f>
        <v>0</v>
      </c>
      <c r="Y384" s="14">
        <f>_xlfn.IFNA(VLOOKUP(tbl_Batsmen!$W384,Raw_data_Batsmen_2021!$A$2:$L$150,Y$1,FALSE),0)</f>
        <v>0</v>
      </c>
      <c r="Z384" s="14">
        <f>_xlfn.IFNA(VLOOKUP(tbl_Batsmen!$W384,Raw_data_Batsmen_2021!$A$2:$L$150,Z$1,FALSE),0)</f>
        <v>0</v>
      </c>
      <c r="AA384" s="14">
        <f>_xlfn.IFNA(VLOOKUP(tbl_Batsmen!$W384,Raw_data_Batsmen_2021!$A$2:$L$150,AA$1,FALSE),0)</f>
        <v>0</v>
      </c>
      <c r="AB384" s="14">
        <f>_xlfn.IFNA(VLOOKUP(tbl_Batsmen!$W384,Raw_data_Batsmen_2021!$A$2:$L$150,AB$1,FALSE),0)</f>
        <v>0</v>
      </c>
      <c r="AC384" s="14">
        <f>_xlfn.IFNA(VLOOKUP(tbl_Batsmen!$W384,Raw_data_Batsmen_2021!$A$2:$L$150,AC$1,FALSE),0)</f>
        <v>0</v>
      </c>
      <c r="AD384" s="14">
        <f>_xlfn.IFNA(VLOOKUP(tbl_Batsmen!$W384,Raw_data_Batsmen_2021!$A$2:$L$150,AD$1,FALSE),0)</f>
        <v>0</v>
      </c>
      <c r="AE384" s="14">
        <f>_xlfn.IFNA(VLOOKUP(tbl_Batsmen!$W384,Raw_data_Batsmen_2021!$A$2:$L$150,AE$1,FALSE),0)</f>
        <v>0</v>
      </c>
      <c r="AF384" s="14">
        <f>_xlfn.IFNA(VLOOKUP(tbl_Batsmen!$W384,Raw_data_Batsmen_2021!$A$2:$L$150,AF$1,FALSE),0)</f>
        <v>0</v>
      </c>
      <c r="AG384" s="14">
        <f>_xlfn.IFNA(VLOOKUP(tbl_Batsmen!$W384,Raw_data_Batsmen_2021!$A$2:$L$150,AG$1,FALSE),0)</f>
        <v>0</v>
      </c>
      <c r="AH384" s="14">
        <f>_xlfn.IFNA(VLOOKUP(tbl_Batsmen!$W384,Raw_data_Batsmen_2021!$A$2:$L$150,AH$1,FALSE),0)</f>
        <v>0</v>
      </c>
      <c r="AI384" s="14">
        <v>2020</v>
      </c>
      <c r="AJ384" s="14">
        <f t="shared" si="10"/>
        <v>382</v>
      </c>
    </row>
    <row r="385" spans="1:36" x14ac:dyDescent="0.25">
      <c r="A385" s="17" t="s">
        <v>60</v>
      </c>
      <c r="B385" s="14">
        <v>0</v>
      </c>
      <c r="C385" s="14">
        <v>0</v>
      </c>
      <c r="D385" s="14">
        <v>0</v>
      </c>
      <c r="E385" s="14">
        <v>0</v>
      </c>
      <c r="F385" s="14">
        <v>0</v>
      </c>
      <c r="G385" s="14">
        <v>0</v>
      </c>
      <c r="H385" s="14">
        <v>0</v>
      </c>
      <c r="I385" s="14">
        <v>0</v>
      </c>
      <c r="J385" s="14">
        <v>0</v>
      </c>
      <c r="K385" s="14">
        <v>0</v>
      </c>
      <c r="L385" s="14">
        <v>0</v>
      </c>
      <c r="M385" s="14">
        <v>2020</v>
      </c>
      <c r="N385" s="14">
        <f>tbl_Batsmen[[#This Row],[Innings]]-tbl_Batsmen[[#This Row],[Outs]]</f>
        <v>0</v>
      </c>
      <c r="O385" s="15">
        <f t="shared" si="11"/>
        <v>382</v>
      </c>
      <c r="W385" s="16" t="s">
        <v>395</v>
      </c>
      <c r="X385" s="14">
        <f>_xlfn.IFNA(VLOOKUP(tbl_Batsmen!$W385,Raw_data_Batsmen_2021!$A$2:$L$150,X$1,FALSE),0)</f>
        <v>0</v>
      </c>
      <c r="Y385" s="14">
        <f>_xlfn.IFNA(VLOOKUP(tbl_Batsmen!$W385,Raw_data_Batsmen_2021!$A$2:$L$150,Y$1,FALSE),0)</f>
        <v>0</v>
      </c>
      <c r="Z385" s="14">
        <f>_xlfn.IFNA(VLOOKUP(tbl_Batsmen!$W385,Raw_data_Batsmen_2021!$A$2:$L$150,Z$1,FALSE),0)</f>
        <v>0</v>
      </c>
      <c r="AA385" s="14">
        <f>_xlfn.IFNA(VLOOKUP(tbl_Batsmen!$W385,Raw_data_Batsmen_2021!$A$2:$L$150,AA$1,FALSE),0)</f>
        <v>0</v>
      </c>
      <c r="AB385" s="14">
        <f>_xlfn.IFNA(VLOOKUP(tbl_Batsmen!$W385,Raw_data_Batsmen_2021!$A$2:$L$150,AB$1,FALSE),0)</f>
        <v>0</v>
      </c>
      <c r="AC385" s="14">
        <f>_xlfn.IFNA(VLOOKUP(tbl_Batsmen!$W385,Raw_data_Batsmen_2021!$A$2:$L$150,AC$1,FALSE),0)</f>
        <v>0</v>
      </c>
      <c r="AD385" s="14">
        <f>_xlfn.IFNA(VLOOKUP(tbl_Batsmen!$W385,Raw_data_Batsmen_2021!$A$2:$L$150,AD$1,FALSE),0)</f>
        <v>0</v>
      </c>
      <c r="AE385" s="14">
        <f>_xlfn.IFNA(VLOOKUP(tbl_Batsmen!$W385,Raw_data_Batsmen_2021!$A$2:$L$150,AE$1,FALSE),0)</f>
        <v>0</v>
      </c>
      <c r="AF385" s="14">
        <f>_xlfn.IFNA(VLOOKUP(tbl_Batsmen!$W385,Raw_data_Batsmen_2021!$A$2:$L$150,AF$1,FALSE),0)</f>
        <v>0</v>
      </c>
      <c r="AG385" s="14">
        <f>_xlfn.IFNA(VLOOKUP(tbl_Batsmen!$W385,Raw_data_Batsmen_2021!$A$2:$L$150,AG$1,FALSE),0)</f>
        <v>0</v>
      </c>
      <c r="AH385" s="14">
        <f>_xlfn.IFNA(VLOOKUP(tbl_Batsmen!$W385,Raw_data_Batsmen_2021!$A$2:$L$150,AH$1,FALSE),0)</f>
        <v>0</v>
      </c>
      <c r="AI385" s="14">
        <v>2020</v>
      </c>
      <c r="AJ385" s="14">
        <f t="shared" si="10"/>
        <v>383</v>
      </c>
    </row>
    <row r="386" spans="1:36" x14ac:dyDescent="0.25">
      <c r="A386" s="17" t="s">
        <v>395</v>
      </c>
      <c r="B386" s="14">
        <v>0</v>
      </c>
      <c r="C386" s="14">
        <v>0</v>
      </c>
      <c r="D386" s="14">
        <v>0</v>
      </c>
      <c r="E386" s="14">
        <v>0</v>
      </c>
      <c r="F386" s="14">
        <v>0</v>
      </c>
      <c r="G386" s="14">
        <v>0</v>
      </c>
      <c r="H386" s="14">
        <v>0</v>
      </c>
      <c r="I386" s="14">
        <v>0</v>
      </c>
      <c r="J386" s="14">
        <v>0</v>
      </c>
      <c r="K386" s="14">
        <v>0</v>
      </c>
      <c r="L386" s="14">
        <v>0</v>
      </c>
      <c r="M386" s="14">
        <v>2020</v>
      </c>
      <c r="N386" s="14">
        <f>tbl_Batsmen[[#This Row],[Innings]]-tbl_Batsmen[[#This Row],[Outs]]</f>
        <v>0</v>
      </c>
      <c r="O386" s="15">
        <f t="shared" si="11"/>
        <v>383</v>
      </c>
      <c r="W386" s="13" t="s">
        <v>396</v>
      </c>
      <c r="X386" s="14">
        <f>_xlfn.IFNA(VLOOKUP(tbl_Batsmen!$W386,Raw_data_Batsmen_2021!$A$2:$L$150,X$1,FALSE),0)</f>
        <v>0</v>
      </c>
      <c r="Y386" s="14">
        <f>_xlfn.IFNA(VLOOKUP(tbl_Batsmen!$W386,Raw_data_Batsmen_2021!$A$2:$L$150,Y$1,FALSE),0)</f>
        <v>0</v>
      </c>
      <c r="Z386" s="14">
        <f>_xlfn.IFNA(VLOOKUP(tbl_Batsmen!$W386,Raw_data_Batsmen_2021!$A$2:$L$150,Z$1,FALSE),0)</f>
        <v>0</v>
      </c>
      <c r="AA386" s="14">
        <f>_xlfn.IFNA(VLOOKUP(tbl_Batsmen!$W386,Raw_data_Batsmen_2021!$A$2:$L$150,AA$1,FALSE),0)</f>
        <v>0</v>
      </c>
      <c r="AB386" s="14">
        <f>_xlfn.IFNA(VLOOKUP(tbl_Batsmen!$W386,Raw_data_Batsmen_2021!$A$2:$L$150,AB$1,FALSE),0)</f>
        <v>0</v>
      </c>
      <c r="AC386" s="14">
        <f>_xlfn.IFNA(VLOOKUP(tbl_Batsmen!$W386,Raw_data_Batsmen_2021!$A$2:$L$150,AC$1,FALSE),0)</f>
        <v>0</v>
      </c>
      <c r="AD386" s="14">
        <f>_xlfn.IFNA(VLOOKUP(tbl_Batsmen!$W386,Raw_data_Batsmen_2021!$A$2:$L$150,AD$1,FALSE),0)</f>
        <v>0</v>
      </c>
      <c r="AE386" s="14">
        <f>_xlfn.IFNA(VLOOKUP(tbl_Batsmen!$W386,Raw_data_Batsmen_2021!$A$2:$L$150,AE$1,FALSE),0)</f>
        <v>0</v>
      </c>
      <c r="AF386" s="14">
        <f>_xlfn.IFNA(VLOOKUP(tbl_Batsmen!$W386,Raw_data_Batsmen_2021!$A$2:$L$150,AF$1,FALSE),0)</f>
        <v>0</v>
      </c>
      <c r="AG386" s="14">
        <f>_xlfn.IFNA(VLOOKUP(tbl_Batsmen!$W386,Raw_data_Batsmen_2021!$A$2:$L$150,AG$1,FALSE),0)</f>
        <v>0</v>
      </c>
      <c r="AH386" s="14">
        <f>_xlfn.IFNA(VLOOKUP(tbl_Batsmen!$W386,Raw_data_Batsmen_2021!$A$2:$L$150,AH$1,FALSE),0)</f>
        <v>0</v>
      </c>
      <c r="AI386" s="14">
        <v>2020</v>
      </c>
      <c r="AJ386" s="14">
        <f t="shared" si="10"/>
        <v>384</v>
      </c>
    </row>
    <row r="387" spans="1:36" x14ac:dyDescent="0.25">
      <c r="A387" s="17" t="s">
        <v>396</v>
      </c>
      <c r="B387" s="14">
        <v>0</v>
      </c>
      <c r="C387" s="14">
        <v>0</v>
      </c>
      <c r="D387" s="14">
        <v>0</v>
      </c>
      <c r="E387" s="14">
        <v>0</v>
      </c>
      <c r="F387" s="14">
        <v>0</v>
      </c>
      <c r="G387" s="14">
        <v>0</v>
      </c>
      <c r="H387" s="14">
        <v>0</v>
      </c>
      <c r="I387" s="14">
        <v>0</v>
      </c>
      <c r="J387" s="14">
        <v>0</v>
      </c>
      <c r="K387" s="14">
        <v>0</v>
      </c>
      <c r="L387" s="14">
        <v>0</v>
      </c>
      <c r="M387" s="14">
        <v>2020</v>
      </c>
      <c r="N387" s="14">
        <f>tbl_Batsmen[[#This Row],[Innings]]-tbl_Batsmen[[#This Row],[Outs]]</f>
        <v>0</v>
      </c>
      <c r="O387" s="15">
        <f t="shared" si="11"/>
        <v>384</v>
      </c>
      <c r="W387" s="16" t="s">
        <v>397</v>
      </c>
      <c r="X387" s="14">
        <f>_xlfn.IFNA(VLOOKUP(tbl_Batsmen!$W387,Raw_data_Batsmen_2021!$A$2:$L$150,X$1,FALSE),0)</f>
        <v>0</v>
      </c>
      <c r="Y387" s="14">
        <f>_xlfn.IFNA(VLOOKUP(tbl_Batsmen!$W387,Raw_data_Batsmen_2021!$A$2:$L$150,Y$1,FALSE),0)</f>
        <v>0</v>
      </c>
      <c r="Z387" s="14">
        <f>_xlfn.IFNA(VLOOKUP(tbl_Batsmen!$W387,Raw_data_Batsmen_2021!$A$2:$L$150,Z$1,FALSE),0)</f>
        <v>0</v>
      </c>
      <c r="AA387" s="14">
        <f>_xlfn.IFNA(VLOOKUP(tbl_Batsmen!$W387,Raw_data_Batsmen_2021!$A$2:$L$150,AA$1,FALSE),0)</f>
        <v>0</v>
      </c>
      <c r="AB387" s="14">
        <f>_xlfn.IFNA(VLOOKUP(tbl_Batsmen!$W387,Raw_data_Batsmen_2021!$A$2:$L$150,AB$1,FALSE),0)</f>
        <v>0</v>
      </c>
      <c r="AC387" s="14">
        <f>_xlfn.IFNA(VLOOKUP(tbl_Batsmen!$W387,Raw_data_Batsmen_2021!$A$2:$L$150,AC$1,FALSE),0)</f>
        <v>0</v>
      </c>
      <c r="AD387" s="14">
        <f>_xlfn.IFNA(VLOOKUP(tbl_Batsmen!$W387,Raw_data_Batsmen_2021!$A$2:$L$150,AD$1,FALSE),0)</f>
        <v>0</v>
      </c>
      <c r="AE387" s="14">
        <f>_xlfn.IFNA(VLOOKUP(tbl_Batsmen!$W387,Raw_data_Batsmen_2021!$A$2:$L$150,AE$1,FALSE),0)</f>
        <v>0</v>
      </c>
      <c r="AF387" s="14">
        <f>_xlfn.IFNA(VLOOKUP(tbl_Batsmen!$W387,Raw_data_Batsmen_2021!$A$2:$L$150,AF$1,FALSE),0)</f>
        <v>0</v>
      </c>
      <c r="AG387" s="14">
        <f>_xlfn.IFNA(VLOOKUP(tbl_Batsmen!$W387,Raw_data_Batsmen_2021!$A$2:$L$150,AG$1,FALSE),0)</f>
        <v>0</v>
      </c>
      <c r="AH387" s="14">
        <f>_xlfn.IFNA(VLOOKUP(tbl_Batsmen!$W387,Raw_data_Batsmen_2021!$A$2:$L$150,AH$1,FALSE),0)</f>
        <v>0</v>
      </c>
      <c r="AI387" s="14">
        <v>2020</v>
      </c>
      <c r="AJ387" s="14">
        <f t="shared" si="10"/>
        <v>385</v>
      </c>
    </row>
    <row r="388" spans="1:36" x14ac:dyDescent="0.25">
      <c r="A388" s="17" t="s">
        <v>397</v>
      </c>
      <c r="B388" s="14">
        <v>0</v>
      </c>
      <c r="C388" s="14">
        <v>0</v>
      </c>
      <c r="D388" s="14">
        <v>0</v>
      </c>
      <c r="E388" s="14">
        <v>0</v>
      </c>
      <c r="F388" s="14">
        <v>0</v>
      </c>
      <c r="G388" s="14">
        <v>0</v>
      </c>
      <c r="H388" s="14">
        <v>0</v>
      </c>
      <c r="I388" s="14">
        <v>0</v>
      </c>
      <c r="J388" s="14">
        <v>0</v>
      </c>
      <c r="K388" s="14">
        <v>0</v>
      </c>
      <c r="L388" s="14">
        <v>0</v>
      </c>
      <c r="M388" s="14">
        <v>2020</v>
      </c>
      <c r="N388" s="14">
        <f>tbl_Batsmen[[#This Row],[Innings]]-tbl_Batsmen[[#This Row],[Outs]]</f>
        <v>0</v>
      </c>
      <c r="O388" s="15">
        <f t="shared" si="11"/>
        <v>385</v>
      </c>
      <c r="W388" s="13" t="s">
        <v>167</v>
      </c>
      <c r="X388" s="14">
        <f>_xlfn.IFNA(VLOOKUP(tbl_Batsmen!$W388,Raw_data_Batsmen_2021!$A$2:$L$150,X$1,FALSE),0)</f>
        <v>0</v>
      </c>
      <c r="Y388" s="14">
        <f>_xlfn.IFNA(VLOOKUP(tbl_Batsmen!$W388,Raw_data_Batsmen_2021!$A$2:$L$150,Y$1,FALSE),0)</f>
        <v>0</v>
      </c>
      <c r="Z388" s="14">
        <f>_xlfn.IFNA(VLOOKUP(tbl_Batsmen!$W388,Raw_data_Batsmen_2021!$A$2:$L$150,Z$1,FALSE),0)</f>
        <v>0</v>
      </c>
      <c r="AA388" s="14">
        <f>_xlfn.IFNA(VLOOKUP(tbl_Batsmen!$W388,Raw_data_Batsmen_2021!$A$2:$L$150,AA$1,FALSE),0)</f>
        <v>0</v>
      </c>
      <c r="AB388" s="14">
        <f>_xlfn.IFNA(VLOOKUP(tbl_Batsmen!$W388,Raw_data_Batsmen_2021!$A$2:$L$150,AB$1,FALSE),0)</f>
        <v>0</v>
      </c>
      <c r="AC388" s="14">
        <f>_xlfn.IFNA(VLOOKUP(tbl_Batsmen!$W388,Raw_data_Batsmen_2021!$A$2:$L$150,AC$1,FALSE),0)</f>
        <v>0</v>
      </c>
      <c r="AD388" s="14">
        <f>_xlfn.IFNA(VLOOKUP(tbl_Batsmen!$W388,Raw_data_Batsmen_2021!$A$2:$L$150,AD$1,FALSE),0)</f>
        <v>0</v>
      </c>
      <c r="AE388" s="14">
        <f>_xlfn.IFNA(VLOOKUP(tbl_Batsmen!$W388,Raw_data_Batsmen_2021!$A$2:$L$150,AE$1,FALSE),0)</f>
        <v>0</v>
      </c>
      <c r="AF388" s="14">
        <f>_xlfn.IFNA(VLOOKUP(tbl_Batsmen!$W388,Raw_data_Batsmen_2021!$A$2:$L$150,AF$1,FALSE),0)</f>
        <v>0</v>
      </c>
      <c r="AG388" s="14">
        <f>_xlfn.IFNA(VLOOKUP(tbl_Batsmen!$W388,Raw_data_Batsmen_2021!$A$2:$L$150,AG$1,FALSE),0)</f>
        <v>0</v>
      </c>
      <c r="AH388" s="14">
        <f>_xlfn.IFNA(VLOOKUP(tbl_Batsmen!$W388,Raw_data_Batsmen_2021!$A$2:$L$150,AH$1,FALSE),0)</f>
        <v>0</v>
      </c>
      <c r="AI388" s="14">
        <v>2020</v>
      </c>
      <c r="AJ388" s="14">
        <f t="shared" si="10"/>
        <v>386</v>
      </c>
    </row>
    <row r="389" spans="1:36" x14ac:dyDescent="0.25">
      <c r="A389" s="17" t="s">
        <v>167</v>
      </c>
      <c r="B389" s="14">
        <v>0</v>
      </c>
      <c r="C389" s="14">
        <v>0</v>
      </c>
      <c r="D389" s="14">
        <v>0</v>
      </c>
      <c r="E389" s="14">
        <v>0</v>
      </c>
      <c r="F389" s="14">
        <v>0</v>
      </c>
      <c r="G389" s="14">
        <v>0</v>
      </c>
      <c r="H389" s="14">
        <v>0</v>
      </c>
      <c r="I389" s="14">
        <v>0</v>
      </c>
      <c r="J389" s="14">
        <v>0</v>
      </c>
      <c r="K389" s="14">
        <v>0</v>
      </c>
      <c r="L389" s="14">
        <v>0</v>
      </c>
      <c r="M389" s="14">
        <v>2020</v>
      </c>
      <c r="N389" s="14">
        <f>tbl_Batsmen[[#This Row],[Innings]]-tbl_Batsmen[[#This Row],[Outs]]</f>
        <v>0</v>
      </c>
      <c r="O389" s="15">
        <f t="shared" si="11"/>
        <v>386</v>
      </c>
      <c r="W389" s="16" t="s">
        <v>103</v>
      </c>
      <c r="X389" s="14">
        <f>_xlfn.IFNA(VLOOKUP(tbl_Batsmen!$W389,Raw_data_Batsmen_2021!$A$2:$L$150,X$1,FALSE),0)</f>
        <v>2</v>
      </c>
      <c r="Y389" s="14">
        <f>_xlfn.IFNA(VLOOKUP(tbl_Batsmen!$W389,Raw_data_Batsmen_2021!$A$2:$L$150,Y$1,FALSE),0)</f>
        <v>6</v>
      </c>
      <c r="Z389" s="14">
        <f>_xlfn.IFNA(VLOOKUP(tbl_Batsmen!$W389,Raw_data_Batsmen_2021!$A$2:$L$150,Z$1,FALSE),0)</f>
        <v>12</v>
      </c>
      <c r="AA389" s="14">
        <f>_xlfn.IFNA(VLOOKUP(tbl_Batsmen!$W389,Raw_data_Batsmen_2021!$A$2:$L$150,AA$1,FALSE),0)</f>
        <v>1</v>
      </c>
      <c r="AB389" s="14">
        <f>_xlfn.IFNA(VLOOKUP(tbl_Batsmen!$W389,Raw_data_Batsmen_2021!$A$2:$L$150,AB$1,FALSE),0)</f>
        <v>6</v>
      </c>
      <c r="AC389" s="14">
        <f>_xlfn.IFNA(VLOOKUP(tbl_Batsmen!$W389,Raw_data_Batsmen_2021!$A$2:$L$150,AC$1,FALSE),0)</f>
        <v>50</v>
      </c>
      <c r="AD389" s="14">
        <f>_xlfn.IFNA(VLOOKUP(tbl_Batsmen!$W389,Raw_data_Batsmen_2021!$A$2:$L$150,AD$1,FALSE),0)</f>
        <v>6</v>
      </c>
      <c r="AE389" s="14">
        <f>_xlfn.IFNA(VLOOKUP(tbl_Batsmen!$W389,Raw_data_Batsmen_2021!$A$2:$L$150,AE$1,FALSE),0)</f>
        <v>0</v>
      </c>
      <c r="AF389" s="14">
        <f>_xlfn.IFNA(VLOOKUP(tbl_Batsmen!$W389,Raw_data_Batsmen_2021!$A$2:$L$150,AF$1,FALSE),0)</f>
        <v>0</v>
      </c>
      <c r="AG389" s="14">
        <f>_xlfn.IFNA(VLOOKUP(tbl_Batsmen!$W389,Raw_data_Batsmen_2021!$A$2:$L$150,AG$1,FALSE),0)</f>
        <v>0</v>
      </c>
      <c r="AH389" s="14">
        <f>_xlfn.IFNA(VLOOKUP(tbl_Batsmen!$W389,Raw_data_Batsmen_2021!$A$2:$L$150,AH$1,FALSE),0)</f>
        <v>0</v>
      </c>
      <c r="AI389" s="14">
        <v>2020</v>
      </c>
      <c r="AJ389" s="14">
        <f t="shared" ref="AJ389:AJ452" si="12">AJ388+1</f>
        <v>387</v>
      </c>
    </row>
    <row r="390" spans="1:36" x14ac:dyDescent="0.25">
      <c r="A390" s="17" t="s">
        <v>103</v>
      </c>
      <c r="B390" s="14">
        <v>0</v>
      </c>
      <c r="C390" s="14">
        <v>0</v>
      </c>
      <c r="D390" s="14">
        <v>0</v>
      </c>
      <c r="E390" s="14">
        <v>0</v>
      </c>
      <c r="F390" s="14">
        <v>0</v>
      </c>
      <c r="G390" s="14">
        <v>0</v>
      </c>
      <c r="H390" s="14">
        <v>0</v>
      </c>
      <c r="I390" s="14">
        <v>0</v>
      </c>
      <c r="J390" s="14">
        <v>0</v>
      </c>
      <c r="K390" s="14">
        <v>0</v>
      </c>
      <c r="L390" s="14">
        <v>0</v>
      </c>
      <c r="M390" s="14">
        <v>2020</v>
      </c>
      <c r="N390" s="14">
        <f>tbl_Batsmen[[#This Row],[Innings]]-tbl_Batsmen[[#This Row],[Outs]]</f>
        <v>0</v>
      </c>
      <c r="O390" s="15">
        <f t="shared" ref="O390:O453" si="13">1+O389</f>
        <v>387</v>
      </c>
      <c r="W390" s="13" t="s">
        <v>398</v>
      </c>
      <c r="X390" s="14">
        <f>_xlfn.IFNA(VLOOKUP(tbl_Batsmen!$W390,Raw_data_Batsmen_2021!$A$2:$L$150,X$1,FALSE),0)</f>
        <v>0</v>
      </c>
      <c r="Y390" s="14">
        <f>_xlfn.IFNA(VLOOKUP(tbl_Batsmen!$W390,Raw_data_Batsmen_2021!$A$2:$L$150,Y$1,FALSE),0)</f>
        <v>0</v>
      </c>
      <c r="Z390" s="14">
        <f>_xlfn.IFNA(VLOOKUP(tbl_Batsmen!$W390,Raw_data_Batsmen_2021!$A$2:$L$150,Z$1,FALSE),0)</f>
        <v>0</v>
      </c>
      <c r="AA390" s="14">
        <f>_xlfn.IFNA(VLOOKUP(tbl_Batsmen!$W390,Raw_data_Batsmen_2021!$A$2:$L$150,AA$1,FALSE),0)</f>
        <v>0</v>
      </c>
      <c r="AB390" s="14">
        <f>_xlfn.IFNA(VLOOKUP(tbl_Batsmen!$W390,Raw_data_Batsmen_2021!$A$2:$L$150,AB$1,FALSE),0)</f>
        <v>0</v>
      </c>
      <c r="AC390" s="14">
        <f>_xlfn.IFNA(VLOOKUP(tbl_Batsmen!$W390,Raw_data_Batsmen_2021!$A$2:$L$150,AC$1,FALSE),0)</f>
        <v>0</v>
      </c>
      <c r="AD390" s="14">
        <f>_xlfn.IFNA(VLOOKUP(tbl_Batsmen!$W390,Raw_data_Batsmen_2021!$A$2:$L$150,AD$1,FALSE),0)</f>
        <v>0</v>
      </c>
      <c r="AE390" s="14">
        <f>_xlfn.IFNA(VLOOKUP(tbl_Batsmen!$W390,Raw_data_Batsmen_2021!$A$2:$L$150,AE$1,FALSE),0)</f>
        <v>0</v>
      </c>
      <c r="AF390" s="14">
        <f>_xlfn.IFNA(VLOOKUP(tbl_Batsmen!$W390,Raw_data_Batsmen_2021!$A$2:$L$150,AF$1,FALSE),0)</f>
        <v>0</v>
      </c>
      <c r="AG390" s="14">
        <f>_xlfn.IFNA(VLOOKUP(tbl_Batsmen!$W390,Raw_data_Batsmen_2021!$A$2:$L$150,AG$1,FALSE),0)</f>
        <v>0</v>
      </c>
      <c r="AH390" s="14">
        <f>_xlfn.IFNA(VLOOKUP(tbl_Batsmen!$W390,Raw_data_Batsmen_2021!$A$2:$L$150,AH$1,FALSE),0)</f>
        <v>0</v>
      </c>
      <c r="AI390" s="14">
        <v>2020</v>
      </c>
      <c r="AJ390" s="14">
        <f t="shared" si="12"/>
        <v>388</v>
      </c>
    </row>
    <row r="391" spans="1:36" x14ac:dyDescent="0.25">
      <c r="A391" s="17" t="s">
        <v>398</v>
      </c>
      <c r="B391" s="14">
        <v>0</v>
      </c>
      <c r="C391" s="14">
        <v>0</v>
      </c>
      <c r="D391" s="14">
        <v>0</v>
      </c>
      <c r="E391" s="14">
        <v>0</v>
      </c>
      <c r="F391" s="14">
        <v>0</v>
      </c>
      <c r="G391" s="14">
        <v>0</v>
      </c>
      <c r="H391" s="14">
        <v>0</v>
      </c>
      <c r="I391" s="14">
        <v>0</v>
      </c>
      <c r="J391" s="14">
        <v>0</v>
      </c>
      <c r="K391" s="14">
        <v>0</v>
      </c>
      <c r="L391" s="14">
        <v>0</v>
      </c>
      <c r="M391" s="14">
        <v>2020</v>
      </c>
      <c r="N391" s="14">
        <f>tbl_Batsmen[[#This Row],[Innings]]-tbl_Batsmen[[#This Row],[Outs]]</f>
        <v>0</v>
      </c>
      <c r="O391" s="15">
        <f t="shared" si="13"/>
        <v>388</v>
      </c>
      <c r="W391" s="16" t="s">
        <v>182</v>
      </c>
      <c r="X391" s="14">
        <f>_xlfn.IFNA(VLOOKUP(tbl_Batsmen!$W391,Raw_data_Batsmen_2021!$A$2:$L$150,X$1,FALSE),0)</f>
        <v>2</v>
      </c>
      <c r="Y391" s="14">
        <f>_xlfn.IFNA(VLOOKUP(tbl_Batsmen!$W391,Raw_data_Batsmen_2021!$A$2:$L$150,Y$1,FALSE),0)</f>
        <v>8</v>
      </c>
      <c r="Z391" s="14">
        <f>_xlfn.IFNA(VLOOKUP(tbl_Batsmen!$W391,Raw_data_Batsmen_2021!$A$2:$L$150,Z$1,FALSE),0)</f>
        <v>8</v>
      </c>
      <c r="AA391" s="14">
        <f>_xlfn.IFNA(VLOOKUP(tbl_Batsmen!$W391,Raw_data_Batsmen_2021!$A$2:$L$150,AA$1,FALSE),0)</f>
        <v>0</v>
      </c>
      <c r="AB391" s="14">
        <f>_xlfn.IFNA(VLOOKUP(tbl_Batsmen!$W391,Raw_data_Batsmen_2021!$A$2:$L$150,AB$1,FALSE),0)</f>
        <v>0</v>
      </c>
      <c r="AC391" s="14">
        <f>_xlfn.IFNA(VLOOKUP(tbl_Batsmen!$W391,Raw_data_Batsmen_2021!$A$2:$L$150,AC$1,FALSE),0)</f>
        <v>100</v>
      </c>
      <c r="AD391" s="14">
        <f>_xlfn.IFNA(VLOOKUP(tbl_Batsmen!$W391,Raw_data_Batsmen_2021!$A$2:$L$150,AD$1,FALSE),0)</f>
        <v>7</v>
      </c>
      <c r="AE391" s="14">
        <f>_xlfn.IFNA(VLOOKUP(tbl_Batsmen!$W391,Raw_data_Batsmen_2021!$A$2:$L$150,AE$1,FALSE),0)</f>
        <v>1</v>
      </c>
      <c r="AF391" s="14">
        <f>_xlfn.IFNA(VLOOKUP(tbl_Batsmen!$W391,Raw_data_Batsmen_2021!$A$2:$L$150,AF$1,FALSE),0)</f>
        <v>0</v>
      </c>
      <c r="AG391" s="14">
        <f>_xlfn.IFNA(VLOOKUP(tbl_Batsmen!$W391,Raw_data_Batsmen_2021!$A$2:$L$150,AG$1,FALSE),0)</f>
        <v>0</v>
      </c>
      <c r="AH391" s="14">
        <f>_xlfn.IFNA(VLOOKUP(tbl_Batsmen!$W391,Raw_data_Batsmen_2021!$A$2:$L$150,AH$1,FALSE),0)</f>
        <v>0</v>
      </c>
      <c r="AI391" s="14">
        <v>2020</v>
      </c>
      <c r="AJ391" s="14">
        <f t="shared" si="12"/>
        <v>389</v>
      </c>
    </row>
    <row r="392" spans="1:36" x14ac:dyDescent="0.25">
      <c r="A392" s="17" t="s">
        <v>182</v>
      </c>
      <c r="B392" s="14">
        <v>0</v>
      </c>
      <c r="C392" s="14">
        <v>0</v>
      </c>
      <c r="D392" s="14">
        <v>0</v>
      </c>
      <c r="E392" s="14">
        <v>0</v>
      </c>
      <c r="F392" s="14">
        <v>0</v>
      </c>
      <c r="G392" s="14">
        <v>0</v>
      </c>
      <c r="H392" s="14">
        <v>0</v>
      </c>
      <c r="I392" s="14">
        <v>0</v>
      </c>
      <c r="J392" s="14">
        <v>0</v>
      </c>
      <c r="K392" s="14">
        <v>0</v>
      </c>
      <c r="L392" s="14">
        <v>0</v>
      </c>
      <c r="M392" s="14">
        <v>2020</v>
      </c>
      <c r="N392" s="14">
        <f>tbl_Batsmen[[#This Row],[Innings]]-tbl_Batsmen[[#This Row],[Outs]]</f>
        <v>0</v>
      </c>
      <c r="O392" s="15">
        <f t="shared" si="13"/>
        <v>389</v>
      </c>
      <c r="W392" s="13" t="s">
        <v>189</v>
      </c>
      <c r="X392" s="14">
        <f>_xlfn.IFNA(VLOOKUP(tbl_Batsmen!$W392,Raw_data_Batsmen_2021!$A$2:$L$150,X$1,FALSE),0)</f>
        <v>2</v>
      </c>
      <c r="Y392" s="14">
        <f>_xlfn.IFNA(VLOOKUP(tbl_Batsmen!$W392,Raw_data_Batsmen_2021!$A$2:$L$150,Y$1,FALSE),0)</f>
        <v>15</v>
      </c>
      <c r="Z392" s="14">
        <f>_xlfn.IFNA(VLOOKUP(tbl_Batsmen!$W392,Raw_data_Batsmen_2021!$A$2:$L$150,Z$1,FALSE),0)</f>
        <v>26</v>
      </c>
      <c r="AA392" s="14">
        <f>_xlfn.IFNA(VLOOKUP(tbl_Batsmen!$W392,Raw_data_Batsmen_2021!$A$2:$L$150,AA$1,FALSE),0)</f>
        <v>2</v>
      </c>
      <c r="AB392" s="14">
        <f>_xlfn.IFNA(VLOOKUP(tbl_Batsmen!$W392,Raw_data_Batsmen_2021!$A$2:$L$150,AB$1,FALSE),0)</f>
        <v>7.5</v>
      </c>
      <c r="AC392" s="14">
        <f>_xlfn.IFNA(VLOOKUP(tbl_Batsmen!$W392,Raw_data_Batsmen_2021!$A$2:$L$150,AC$1,FALSE),0)</f>
        <v>57.69</v>
      </c>
      <c r="AD392" s="14">
        <f>_xlfn.IFNA(VLOOKUP(tbl_Batsmen!$W392,Raw_data_Batsmen_2021!$A$2:$L$150,AD$1,FALSE),0)</f>
        <v>11</v>
      </c>
      <c r="AE392" s="14">
        <f>_xlfn.IFNA(VLOOKUP(tbl_Batsmen!$W392,Raw_data_Batsmen_2021!$A$2:$L$150,AE$1,FALSE),0)</f>
        <v>1</v>
      </c>
      <c r="AF392" s="14">
        <f>_xlfn.IFNA(VLOOKUP(tbl_Batsmen!$W392,Raw_data_Batsmen_2021!$A$2:$L$150,AF$1,FALSE),0)</f>
        <v>0</v>
      </c>
      <c r="AG392" s="14">
        <f>_xlfn.IFNA(VLOOKUP(tbl_Batsmen!$W392,Raw_data_Batsmen_2021!$A$2:$L$150,AG$1,FALSE),0)</f>
        <v>0</v>
      </c>
      <c r="AH392" s="14">
        <f>_xlfn.IFNA(VLOOKUP(tbl_Batsmen!$W392,Raw_data_Batsmen_2021!$A$2:$L$150,AH$1,FALSE),0)</f>
        <v>0</v>
      </c>
      <c r="AI392" s="14">
        <v>2020</v>
      </c>
      <c r="AJ392" s="14">
        <f t="shared" si="12"/>
        <v>390</v>
      </c>
    </row>
    <row r="393" spans="1:36" x14ac:dyDescent="0.25">
      <c r="A393" s="17" t="s">
        <v>189</v>
      </c>
      <c r="B393" s="14">
        <v>0</v>
      </c>
      <c r="C393" s="14">
        <v>0</v>
      </c>
      <c r="D393" s="14">
        <v>0</v>
      </c>
      <c r="E393" s="14">
        <v>0</v>
      </c>
      <c r="F393" s="14">
        <v>0</v>
      </c>
      <c r="G393" s="14">
        <v>0</v>
      </c>
      <c r="H393" s="14">
        <v>0</v>
      </c>
      <c r="I393" s="14">
        <v>0</v>
      </c>
      <c r="J393" s="14">
        <v>0</v>
      </c>
      <c r="K393" s="14">
        <v>0</v>
      </c>
      <c r="L393" s="14">
        <v>0</v>
      </c>
      <c r="M393" s="14">
        <v>2020</v>
      </c>
      <c r="N393" s="14">
        <f>tbl_Batsmen[[#This Row],[Innings]]-tbl_Batsmen[[#This Row],[Outs]]</f>
        <v>0</v>
      </c>
      <c r="O393" s="15">
        <f t="shared" si="13"/>
        <v>390</v>
      </c>
      <c r="W393" s="16" t="s">
        <v>1</v>
      </c>
      <c r="X393" s="14">
        <f>_xlfn.IFNA(VLOOKUP(tbl_Batsmen!$W393,Raw_data_Batsmen_2021!$A$2:$L$150,X$1,FALSE),0)</f>
        <v>13</v>
      </c>
      <c r="Y393" s="14">
        <f>_xlfn.IFNA(VLOOKUP(tbl_Batsmen!$W393,Raw_data_Batsmen_2021!$A$2:$L$150,Y$1,FALSE),0)</f>
        <v>256</v>
      </c>
      <c r="Z393" s="14">
        <f>_xlfn.IFNA(VLOOKUP(tbl_Batsmen!$W393,Raw_data_Batsmen_2021!$A$2:$L$150,Z$1,FALSE),0)</f>
        <v>170</v>
      </c>
      <c r="AA393" s="14">
        <f>_xlfn.IFNA(VLOOKUP(tbl_Batsmen!$W393,Raw_data_Batsmen_2021!$A$2:$L$150,AA$1,FALSE),0)</f>
        <v>10</v>
      </c>
      <c r="AB393" s="14">
        <f>_xlfn.IFNA(VLOOKUP(tbl_Batsmen!$W393,Raw_data_Batsmen_2021!$A$2:$L$150,AB$1,FALSE),0)</f>
        <v>25.6</v>
      </c>
      <c r="AC393" s="14">
        <f>_xlfn.IFNA(VLOOKUP(tbl_Batsmen!$W393,Raw_data_Batsmen_2021!$A$2:$L$150,AC$1,FALSE),0)</f>
        <v>150.59</v>
      </c>
      <c r="AD393" s="14">
        <f>_xlfn.IFNA(VLOOKUP(tbl_Batsmen!$W393,Raw_data_Batsmen_2021!$A$2:$L$150,AD$1,FALSE),0)</f>
        <v>72</v>
      </c>
      <c r="AE393" s="14">
        <f>_xlfn.IFNA(VLOOKUP(tbl_Batsmen!$W393,Raw_data_Batsmen_2021!$A$2:$L$150,AE$1,FALSE),0)</f>
        <v>16</v>
      </c>
      <c r="AF393" s="14">
        <f>_xlfn.IFNA(VLOOKUP(tbl_Batsmen!$W393,Raw_data_Batsmen_2021!$A$2:$L$150,AF$1,FALSE),0)</f>
        <v>17</v>
      </c>
      <c r="AG393" s="14">
        <f>_xlfn.IFNA(VLOOKUP(tbl_Batsmen!$W393,Raw_data_Batsmen_2021!$A$2:$L$150,AG$1,FALSE),0)</f>
        <v>2</v>
      </c>
      <c r="AH393" s="14">
        <f>_xlfn.IFNA(VLOOKUP(tbl_Batsmen!$W393,Raw_data_Batsmen_2021!$A$2:$L$150,AH$1,FALSE),0)</f>
        <v>0</v>
      </c>
      <c r="AI393" s="14">
        <v>2019</v>
      </c>
      <c r="AJ393" s="14">
        <f t="shared" si="12"/>
        <v>391</v>
      </c>
    </row>
    <row r="394" spans="1:36" x14ac:dyDescent="0.25">
      <c r="A394" s="17" t="s">
        <v>1</v>
      </c>
      <c r="B394" s="14">
        <v>17</v>
      </c>
      <c r="C394" s="14">
        <v>282</v>
      </c>
      <c r="D394" s="14">
        <v>303</v>
      </c>
      <c r="E394" s="14">
        <v>12</v>
      </c>
      <c r="F394" s="14">
        <v>23.5</v>
      </c>
      <c r="G394" s="14">
        <v>93.07</v>
      </c>
      <c r="H394" s="14">
        <v>57</v>
      </c>
      <c r="I394" s="14">
        <v>20</v>
      </c>
      <c r="J394" s="14">
        <v>7</v>
      </c>
      <c r="K394" s="14">
        <v>1</v>
      </c>
      <c r="L394" s="14">
        <v>0</v>
      </c>
      <c r="M394" s="14">
        <v>2019</v>
      </c>
      <c r="N394" s="14">
        <f>tbl_Batsmen[[#This Row],[Innings]]-tbl_Batsmen[[#This Row],[Outs]]</f>
        <v>5</v>
      </c>
      <c r="O394" s="15">
        <f t="shared" si="13"/>
        <v>391</v>
      </c>
      <c r="W394" s="13" t="s">
        <v>3</v>
      </c>
      <c r="X394" s="14">
        <f>_xlfn.IFNA(VLOOKUP(tbl_Batsmen!$W394,Raw_data_Batsmen_2021!$A$2:$L$150,X$1,FALSE),0)</f>
        <v>3</v>
      </c>
      <c r="Y394" s="14">
        <f>_xlfn.IFNA(VLOOKUP(tbl_Batsmen!$W394,Raw_data_Batsmen_2021!$A$2:$L$150,Y$1,FALSE),0)</f>
        <v>47</v>
      </c>
      <c r="Z394" s="14">
        <f>_xlfn.IFNA(VLOOKUP(tbl_Batsmen!$W394,Raw_data_Batsmen_2021!$A$2:$L$150,Z$1,FALSE),0)</f>
        <v>18</v>
      </c>
      <c r="AA394" s="14">
        <f>_xlfn.IFNA(VLOOKUP(tbl_Batsmen!$W394,Raw_data_Batsmen_2021!$A$2:$L$150,AA$1,FALSE),0)</f>
        <v>1</v>
      </c>
      <c r="AB394" s="14">
        <f>_xlfn.IFNA(VLOOKUP(tbl_Batsmen!$W394,Raw_data_Batsmen_2021!$A$2:$L$150,AB$1,FALSE),0)</f>
        <v>47</v>
      </c>
      <c r="AC394" s="14">
        <f>_xlfn.IFNA(VLOOKUP(tbl_Batsmen!$W394,Raw_data_Batsmen_2021!$A$2:$L$150,AC$1,FALSE),0)</f>
        <v>261.11</v>
      </c>
      <c r="AD394" s="14">
        <f>_xlfn.IFNA(VLOOKUP(tbl_Batsmen!$W394,Raw_data_Batsmen_2021!$A$2:$L$150,AD$1,FALSE),0)</f>
        <v>23</v>
      </c>
      <c r="AE394" s="14">
        <f>_xlfn.IFNA(VLOOKUP(tbl_Batsmen!$W394,Raw_data_Batsmen_2021!$A$2:$L$150,AE$1,FALSE),0)</f>
        <v>3</v>
      </c>
      <c r="AF394" s="14">
        <f>_xlfn.IFNA(VLOOKUP(tbl_Batsmen!$W394,Raw_data_Batsmen_2021!$A$2:$L$150,AF$1,FALSE),0)</f>
        <v>4</v>
      </c>
      <c r="AG394" s="14">
        <f>_xlfn.IFNA(VLOOKUP(tbl_Batsmen!$W394,Raw_data_Batsmen_2021!$A$2:$L$150,AG$1,FALSE),0)</f>
        <v>0</v>
      </c>
      <c r="AH394" s="14">
        <f>_xlfn.IFNA(VLOOKUP(tbl_Batsmen!$W394,Raw_data_Batsmen_2021!$A$2:$L$150,AH$1,FALSE),0)</f>
        <v>0</v>
      </c>
      <c r="AI394" s="14">
        <v>2019</v>
      </c>
      <c r="AJ394" s="14">
        <f t="shared" si="12"/>
        <v>392</v>
      </c>
    </row>
    <row r="395" spans="1:36" x14ac:dyDescent="0.25">
      <c r="A395" s="17" t="s">
        <v>3</v>
      </c>
      <c r="B395" s="14">
        <v>8</v>
      </c>
      <c r="C395" s="14">
        <v>80</v>
      </c>
      <c r="D395" s="14">
        <v>66</v>
      </c>
      <c r="E395" s="14">
        <v>5</v>
      </c>
      <c r="F395" s="14">
        <v>16</v>
      </c>
      <c r="G395" s="14">
        <v>121.21</v>
      </c>
      <c r="H395" s="14">
        <v>27</v>
      </c>
      <c r="I395" s="14">
        <v>6</v>
      </c>
      <c r="J395" s="14">
        <v>3</v>
      </c>
      <c r="K395" s="14">
        <v>0</v>
      </c>
      <c r="L395" s="14">
        <v>0</v>
      </c>
      <c r="M395" s="14">
        <v>2019</v>
      </c>
      <c r="N395" s="14">
        <f>tbl_Batsmen[[#This Row],[Innings]]-tbl_Batsmen[[#This Row],[Outs]]</f>
        <v>3</v>
      </c>
      <c r="O395" s="15">
        <f t="shared" si="13"/>
        <v>392</v>
      </c>
      <c r="W395" s="16" t="s">
        <v>4</v>
      </c>
      <c r="X395" s="14">
        <f>_xlfn.IFNA(VLOOKUP(tbl_Batsmen!$W395,Raw_data_Batsmen_2021!$A$2:$L$150,X$1,FALSE),0)</f>
        <v>1</v>
      </c>
      <c r="Y395" s="14">
        <f>_xlfn.IFNA(VLOOKUP(tbl_Batsmen!$W395,Raw_data_Batsmen_2021!$A$2:$L$150,Y$1,FALSE),0)</f>
        <v>1</v>
      </c>
      <c r="Z395" s="14">
        <f>_xlfn.IFNA(VLOOKUP(tbl_Batsmen!$W395,Raw_data_Batsmen_2021!$A$2:$L$150,Z$1,FALSE),0)</f>
        <v>1</v>
      </c>
      <c r="AA395" s="14">
        <f>_xlfn.IFNA(VLOOKUP(tbl_Batsmen!$W395,Raw_data_Batsmen_2021!$A$2:$L$150,AA$1,FALSE),0)</f>
        <v>0</v>
      </c>
      <c r="AB395" s="14">
        <f>_xlfn.IFNA(VLOOKUP(tbl_Batsmen!$W395,Raw_data_Batsmen_2021!$A$2:$L$150,AB$1,FALSE),0)</f>
        <v>0</v>
      </c>
      <c r="AC395" s="14">
        <f>_xlfn.IFNA(VLOOKUP(tbl_Batsmen!$W395,Raw_data_Batsmen_2021!$A$2:$L$150,AC$1,FALSE),0)</f>
        <v>100</v>
      </c>
      <c r="AD395" s="14">
        <f>_xlfn.IFNA(VLOOKUP(tbl_Batsmen!$W395,Raw_data_Batsmen_2021!$A$2:$L$150,AD$1,FALSE),0)</f>
        <v>1</v>
      </c>
      <c r="AE395" s="14">
        <f>_xlfn.IFNA(VLOOKUP(tbl_Batsmen!$W395,Raw_data_Batsmen_2021!$A$2:$L$150,AE$1,FALSE),0)</f>
        <v>0</v>
      </c>
      <c r="AF395" s="14">
        <f>_xlfn.IFNA(VLOOKUP(tbl_Batsmen!$W395,Raw_data_Batsmen_2021!$A$2:$L$150,AF$1,FALSE),0)</f>
        <v>0</v>
      </c>
      <c r="AG395" s="14">
        <f>_xlfn.IFNA(VLOOKUP(tbl_Batsmen!$W395,Raw_data_Batsmen_2021!$A$2:$L$150,AG$1,FALSE),0)</f>
        <v>0</v>
      </c>
      <c r="AH395" s="14">
        <f>_xlfn.IFNA(VLOOKUP(tbl_Batsmen!$W395,Raw_data_Batsmen_2021!$A$2:$L$150,AH$1,FALSE),0)</f>
        <v>0</v>
      </c>
      <c r="AI395" s="14">
        <v>2019</v>
      </c>
      <c r="AJ395" s="14">
        <f t="shared" si="12"/>
        <v>393</v>
      </c>
    </row>
    <row r="396" spans="1:36" x14ac:dyDescent="0.25">
      <c r="A396" s="17" t="s">
        <v>4</v>
      </c>
      <c r="B396" s="14">
        <v>2</v>
      </c>
      <c r="C396" s="14">
        <v>7</v>
      </c>
      <c r="D396" s="14">
        <v>9</v>
      </c>
      <c r="E396" s="14">
        <v>2</v>
      </c>
      <c r="F396" s="14">
        <v>3.5</v>
      </c>
      <c r="G396" s="14">
        <v>77.78</v>
      </c>
      <c r="H396" s="14">
        <v>7</v>
      </c>
      <c r="I396" s="14">
        <v>1</v>
      </c>
      <c r="J396" s="14">
        <v>0</v>
      </c>
      <c r="K396" s="14">
        <v>0</v>
      </c>
      <c r="L396" s="14">
        <v>0</v>
      </c>
      <c r="M396" s="14">
        <v>2019</v>
      </c>
      <c r="N396" s="14">
        <f>tbl_Batsmen[[#This Row],[Innings]]-tbl_Batsmen[[#This Row],[Outs]]</f>
        <v>0</v>
      </c>
      <c r="O396" s="15">
        <f t="shared" si="13"/>
        <v>393</v>
      </c>
      <c r="W396" s="13" t="s">
        <v>401</v>
      </c>
      <c r="X396" s="14">
        <f>_xlfn.IFNA(VLOOKUP(tbl_Batsmen!$W396,Raw_data_Batsmen_2021!$A$2:$L$150,X$1,FALSE),0)</f>
        <v>0</v>
      </c>
      <c r="Y396" s="14">
        <f>_xlfn.IFNA(VLOOKUP(tbl_Batsmen!$W396,Raw_data_Batsmen_2021!$A$2:$L$150,Y$1,FALSE),0)</f>
        <v>0</v>
      </c>
      <c r="Z396" s="14">
        <f>_xlfn.IFNA(VLOOKUP(tbl_Batsmen!$W396,Raw_data_Batsmen_2021!$A$2:$L$150,Z$1,FALSE),0)</f>
        <v>0</v>
      </c>
      <c r="AA396" s="14">
        <f>_xlfn.IFNA(VLOOKUP(tbl_Batsmen!$W396,Raw_data_Batsmen_2021!$A$2:$L$150,AA$1,FALSE),0)</f>
        <v>0</v>
      </c>
      <c r="AB396" s="14">
        <f>_xlfn.IFNA(VLOOKUP(tbl_Batsmen!$W396,Raw_data_Batsmen_2021!$A$2:$L$150,AB$1,FALSE),0)</f>
        <v>0</v>
      </c>
      <c r="AC396" s="14">
        <f>_xlfn.IFNA(VLOOKUP(tbl_Batsmen!$W396,Raw_data_Batsmen_2021!$A$2:$L$150,AC$1,FALSE),0)</f>
        <v>0</v>
      </c>
      <c r="AD396" s="14">
        <f>_xlfn.IFNA(VLOOKUP(tbl_Batsmen!$W396,Raw_data_Batsmen_2021!$A$2:$L$150,AD$1,FALSE),0)</f>
        <v>0</v>
      </c>
      <c r="AE396" s="14">
        <f>_xlfn.IFNA(VLOOKUP(tbl_Batsmen!$W396,Raw_data_Batsmen_2021!$A$2:$L$150,AE$1,FALSE),0)</f>
        <v>0</v>
      </c>
      <c r="AF396" s="14">
        <f>_xlfn.IFNA(VLOOKUP(tbl_Batsmen!$W396,Raw_data_Batsmen_2021!$A$2:$L$150,AF$1,FALSE),0)</f>
        <v>0</v>
      </c>
      <c r="AG396" s="14">
        <f>_xlfn.IFNA(VLOOKUP(tbl_Batsmen!$W396,Raw_data_Batsmen_2021!$A$2:$L$150,AG$1,FALSE),0)</f>
        <v>0</v>
      </c>
      <c r="AH396" s="14">
        <f>_xlfn.IFNA(VLOOKUP(tbl_Batsmen!$W396,Raw_data_Batsmen_2021!$A$2:$L$150,AH$1,FALSE),0)</f>
        <v>0</v>
      </c>
      <c r="AI396" s="14">
        <v>2019</v>
      </c>
      <c r="AJ396" s="14">
        <f t="shared" si="12"/>
        <v>394</v>
      </c>
    </row>
    <row r="397" spans="1:36" x14ac:dyDescent="0.25">
      <c r="A397" s="17" t="s">
        <v>401</v>
      </c>
      <c r="B397" s="14">
        <v>1</v>
      </c>
      <c r="C397" s="14">
        <v>5</v>
      </c>
      <c r="D397" s="14">
        <v>8</v>
      </c>
      <c r="E397" s="14">
        <v>1</v>
      </c>
      <c r="F397" s="14">
        <v>5</v>
      </c>
      <c r="G397" s="14">
        <v>62.5</v>
      </c>
      <c r="H397" s="14">
        <v>5</v>
      </c>
      <c r="I397" s="14">
        <v>0</v>
      </c>
      <c r="J397" s="14">
        <v>0</v>
      </c>
      <c r="K397" s="14">
        <v>0</v>
      </c>
      <c r="L397" s="14">
        <v>0</v>
      </c>
      <c r="M397" s="14">
        <v>2019</v>
      </c>
      <c r="N397" s="14">
        <f>tbl_Batsmen[[#This Row],[Innings]]-tbl_Batsmen[[#This Row],[Outs]]</f>
        <v>0</v>
      </c>
      <c r="O397" s="15">
        <f t="shared" si="13"/>
        <v>394</v>
      </c>
      <c r="W397" s="16" t="s">
        <v>5</v>
      </c>
      <c r="X397" s="14">
        <f>_xlfn.IFNA(VLOOKUP(tbl_Batsmen!$W397,Raw_data_Batsmen_2021!$A$2:$L$150,X$1,FALSE),0)</f>
        <v>16</v>
      </c>
      <c r="Y397" s="14">
        <f>_xlfn.IFNA(VLOOKUP(tbl_Batsmen!$W397,Raw_data_Batsmen_2021!$A$2:$L$150,Y$1,FALSE),0)</f>
        <v>634</v>
      </c>
      <c r="Z397" s="14">
        <f>_xlfn.IFNA(VLOOKUP(tbl_Batsmen!$W397,Raw_data_Batsmen_2021!$A$2:$L$150,Z$1,FALSE),0)</f>
        <v>458</v>
      </c>
      <c r="AA397" s="14">
        <f>_xlfn.IFNA(VLOOKUP(tbl_Batsmen!$W397,Raw_data_Batsmen_2021!$A$2:$L$150,AA$1,FALSE),0)</f>
        <v>14</v>
      </c>
      <c r="AB397" s="14">
        <f>_xlfn.IFNA(VLOOKUP(tbl_Batsmen!$W397,Raw_data_Batsmen_2021!$A$2:$L$150,AB$1,FALSE),0)</f>
        <v>45.29</v>
      </c>
      <c r="AC397" s="14">
        <f>_xlfn.IFNA(VLOOKUP(tbl_Batsmen!$W397,Raw_data_Batsmen_2021!$A$2:$L$150,AC$1,FALSE),0)</f>
        <v>138.43</v>
      </c>
      <c r="AD397" s="14">
        <f>_xlfn.IFNA(VLOOKUP(tbl_Batsmen!$W397,Raw_data_Batsmen_2021!$A$2:$L$150,AD$1,FALSE),0)</f>
        <v>95</v>
      </c>
      <c r="AE397" s="14">
        <f>_xlfn.IFNA(VLOOKUP(tbl_Batsmen!$W397,Raw_data_Batsmen_2021!$A$2:$L$150,AE$1,FALSE),0)</f>
        <v>61</v>
      </c>
      <c r="AF397" s="14">
        <f>_xlfn.IFNA(VLOOKUP(tbl_Batsmen!$W397,Raw_data_Batsmen_2021!$A$2:$L$150,AF$1,FALSE),0)</f>
        <v>23</v>
      </c>
      <c r="AG397" s="14">
        <f>_xlfn.IFNA(VLOOKUP(tbl_Batsmen!$W397,Raw_data_Batsmen_2021!$A$2:$L$150,AG$1,FALSE),0)</f>
        <v>6</v>
      </c>
      <c r="AH397" s="14">
        <f>_xlfn.IFNA(VLOOKUP(tbl_Batsmen!$W397,Raw_data_Batsmen_2021!$A$2:$L$150,AH$1,FALSE),0)</f>
        <v>0</v>
      </c>
      <c r="AI397" s="14">
        <v>2019</v>
      </c>
      <c r="AJ397" s="14">
        <f t="shared" si="12"/>
        <v>395</v>
      </c>
    </row>
    <row r="398" spans="1:36" x14ac:dyDescent="0.25">
      <c r="A398" s="17" t="s">
        <v>5</v>
      </c>
      <c r="B398" s="14">
        <v>12</v>
      </c>
      <c r="C398" s="14">
        <v>396</v>
      </c>
      <c r="D398" s="14">
        <v>321</v>
      </c>
      <c r="E398" s="14">
        <v>11</v>
      </c>
      <c r="F398" s="14">
        <v>36</v>
      </c>
      <c r="G398" s="14">
        <v>123.36</v>
      </c>
      <c r="H398" s="14">
        <v>96</v>
      </c>
      <c r="I398" s="14">
        <v>36</v>
      </c>
      <c r="J398" s="14">
        <v>15</v>
      </c>
      <c r="K398" s="14">
        <v>3</v>
      </c>
      <c r="L398" s="14">
        <v>0</v>
      </c>
      <c r="M398" s="14">
        <v>2019</v>
      </c>
      <c r="N398" s="14">
        <f>tbl_Batsmen[[#This Row],[Innings]]-tbl_Batsmen[[#This Row],[Outs]]</f>
        <v>1</v>
      </c>
      <c r="O398" s="15">
        <f t="shared" si="13"/>
        <v>395</v>
      </c>
      <c r="W398" s="13" t="s">
        <v>52</v>
      </c>
      <c r="X398" s="14">
        <f>_xlfn.IFNA(VLOOKUP(tbl_Batsmen!$W398,Raw_data_Batsmen_2021!$A$2:$L$150,X$1,FALSE),0)</f>
        <v>2</v>
      </c>
      <c r="Y398" s="14">
        <f>_xlfn.IFNA(VLOOKUP(tbl_Batsmen!$W398,Raw_data_Batsmen_2021!$A$2:$L$150,Y$1,FALSE),0)</f>
        <v>3</v>
      </c>
      <c r="Z398" s="14">
        <f>_xlfn.IFNA(VLOOKUP(tbl_Batsmen!$W398,Raw_data_Batsmen_2021!$A$2:$L$150,Z$1,FALSE),0)</f>
        <v>3</v>
      </c>
      <c r="AA398" s="14">
        <f>_xlfn.IFNA(VLOOKUP(tbl_Batsmen!$W398,Raw_data_Batsmen_2021!$A$2:$L$150,AA$1,FALSE),0)</f>
        <v>0</v>
      </c>
      <c r="AB398" s="14">
        <f>_xlfn.IFNA(VLOOKUP(tbl_Batsmen!$W398,Raw_data_Batsmen_2021!$A$2:$L$150,AB$1,FALSE),0)</f>
        <v>0</v>
      </c>
      <c r="AC398" s="14">
        <f>_xlfn.IFNA(VLOOKUP(tbl_Batsmen!$W398,Raw_data_Batsmen_2021!$A$2:$L$150,AC$1,FALSE),0)</f>
        <v>100</v>
      </c>
      <c r="AD398" s="14">
        <f>_xlfn.IFNA(VLOOKUP(tbl_Batsmen!$W398,Raw_data_Batsmen_2021!$A$2:$L$150,AD$1,FALSE),0)</f>
        <v>2</v>
      </c>
      <c r="AE398" s="14">
        <f>_xlfn.IFNA(VLOOKUP(tbl_Batsmen!$W398,Raw_data_Batsmen_2021!$A$2:$L$150,AE$1,FALSE),0)</f>
        <v>0</v>
      </c>
      <c r="AF398" s="14">
        <f>_xlfn.IFNA(VLOOKUP(tbl_Batsmen!$W398,Raw_data_Batsmen_2021!$A$2:$L$150,AF$1,FALSE),0)</f>
        <v>0</v>
      </c>
      <c r="AG398" s="14">
        <f>_xlfn.IFNA(VLOOKUP(tbl_Batsmen!$W398,Raw_data_Batsmen_2021!$A$2:$L$150,AG$1,FALSE),0)</f>
        <v>0</v>
      </c>
      <c r="AH398" s="14">
        <f>_xlfn.IFNA(VLOOKUP(tbl_Batsmen!$W398,Raw_data_Batsmen_2021!$A$2:$L$150,AH$1,FALSE),0)</f>
        <v>0</v>
      </c>
      <c r="AI398" s="14">
        <v>2019</v>
      </c>
      <c r="AJ398" s="14">
        <f t="shared" si="12"/>
        <v>396</v>
      </c>
    </row>
    <row r="399" spans="1:36" x14ac:dyDescent="0.25">
      <c r="A399" s="17" t="s">
        <v>52</v>
      </c>
      <c r="B399" s="14">
        <v>1</v>
      </c>
      <c r="C399" s="14">
        <v>1</v>
      </c>
      <c r="D399" s="14">
        <v>3</v>
      </c>
      <c r="E399" s="14">
        <v>1</v>
      </c>
      <c r="F399" s="14">
        <v>1</v>
      </c>
      <c r="G399" s="14">
        <v>33.33</v>
      </c>
      <c r="H399" s="14">
        <v>1</v>
      </c>
      <c r="I399" s="14">
        <v>0</v>
      </c>
      <c r="J399" s="14">
        <v>0</v>
      </c>
      <c r="K399" s="14">
        <v>0</v>
      </c>
      <c r="L399" s="14">
        <v>0</v>
      </c>
      <c r="M399" s="14">
        <v>2019</v>
      </c>
      <c r="N399" s="14">
        <f>tbl_Batsmen[[#This Row],[Innings]]-tbl_Batsmen[[#This Row],[Outs]]</f>
        <v>0</v>
      </c>
      <c r="O399" s="15">
        <f t="shared" si="13"/>
        <v>396</v>
      </c>
      <c r="W399" s="16" t="s">
        <v>6</v>
      </c>
      <c r="X399" s="14">
        <f>_xlfn.IFNA(VLOOKUP(tbl_Batsmen!$W399,Raw_data_Batsmen_2021!$A$2:$L$150,X$1,FALSE),0)</f>
        <v>0</v>
      </c>
      <c r="Y399" s="14">
        <f>_xlfn.IFNA(VLOOKUP(tbl_Batsmen!$W399,Raw_data_Batsmen_2021!$A$2:$L$150,Y$1,FALSE),0)</f>
        <v>0</v>
      </c>
      <c r="Z399" s="14">
        <f>_xlfn.IFNA(VLOOKUP(tbl_Batsmen!$W399,Raw_data_Batsmen_2021!$A$2:$L$150,Z$1,FALSE),0)</f>
        <v>0</v>
      </c>
      <c r="AA399" s="14">
        <f>_xlfn.IFNA(VLOOKUP(tbl_Batsmen!$W399,Raw_data_Batsmen_2021!$A$2:$L$150,AA$1,FALSE),0)</f>
        <v>0</v>
      </c>
      <c r="AB399" s="14">
        <f>_xlfn.IFNA(VLOOKUP(tbl_Batsmen!$W399,Raw_data_Batsmen_2021!$A$2:$L$150,AB$1,FALSE),0)</f>
        <v>0</v>
      </c>
      <c r="AC399" s="14">
        <f>_xlfn.IFNA(VLOOKUP(tbl_Batsmen!$W399,Raw_data_Batsmen_2021!$A$2:$L$150,AC$1,FALSE),0)</f>
        <v>0</v>
      </c>
      <c r="AD399" s="14">
        <f>_xlfn.IFNA(VLOOKUP(tbl_Batsmen!$W399,Raw_data_Batsmen_2021!$A$2:$L$150,AD$1,FALSE),0)</f>
        <v>0</v>
      </c>
      <c r="AE399" s="14">
        <f>_xlfn.IFNA(VLOOKUP(tbl_Batsmen!$W399,Raw_data_Batsmen_2021!$A$2:$L$150,AE$1,FALSE),0)</f>
        <v>0</v>
      </c>
      <c r="AF399" s="14">
        <f>_xlfn.IFNA(VLOOKUP(tbl_Batsmen!$W399,Raw_data_Batsmen_2021!$A$2:$L$150,AF$1,FALSE),0)</f>
        <v>0</v>
      </c>
      <c r="AG399" s="14">
        <f>_xlfn.IFNA(VLOOKUP(tbl_Batsmen!$W399,Raw_data_Batsmen_2021!$A$2:$L$150,AG$1,FALSE),0)</f>
        <v>0</v>
      </c>
      <c r="AH399" s="14">
        <f>_xlfn.IFNA(VLOOKUP(tbl_Batsmen!$W399,Raw_data_Batsmen_2021!$A$2:$L$150,AH$1,FALSE),0)</f>
        <v>0</v>
      </c>
      <c r="AI399" s="14">
        <v>2019</v>
      </c>
      <c r="AJ399" s="14">
        <f t="shared" si="12"/>
        <v>397</v>
      </c>
    </row>
    <row r="400" spans="1:36" x14ac:dyDescent="0.25">
      <c r="A400" s="17" t="s">
        <v>6</v>
      </c>
      <c r="B400" s="14">
        <v>0</v>
      </c>
      <c r="C400" s="14">
        <v>0</v>
      </c>
      <c r="D400" s="14">
        <v>0</v>
      </c>
      <c r="E400" s="14">
        <v>0</v>
      </c>
      <c r="F400" s="14">
        <v>0</v>
      </c>
      <c r="G400" s="14">
        <v>0</v>
      </c>
      <c r="H400" s="14">
        <v>0</v>
      </c>
      <c r="I400" s="14">
        <v>0</v>
      </c>
      <c r="J400" s="14">
        <v>0</v>
      </c>
      <c r="K400" s="14">
        <v>0</v>
      </c>
      <c r="L400" s="14">
        <v>0</v>
      </c>
      <c r="M400" s="14">
        <v>2019</v>
      </c>
      <c r="N400" s="14">
        <f>tbl_Batsmen[[#This Row],[Innings]]-tbl_Batsmen[[#This Row],[Outs]]</f>
        <v>0</v>
      </c>
      <c r="O400" s="15">
        <f t="shared" si="13"/>
        <v>397</v>
      </c>
      <c r="W400" s="13" t="s">
        <v>10</v>
      </c>
      <c r="X400" s="14">
        <f>_xlfn.IFNA(VLOOKUP(tbl_Batsmen!$W400,Raw_data_Batsmen_2021!$A$2:$L$150,X$1,FALSE),0)</f>
        <v>0</v>
      </c>
      <c r="Y400" s="14">
        <f>_xlfn.IFNA(VLOOKUP(tbl_Batsmen!$W400,Raw_data_Batsmen_2021!$A$2:$L$150,Y$1,FALSE),0)</f>
        <v>0</v>
      </c>
      <c r="Z400" s="14">
        <f>_xlfn.IFNA(VLOOKUP(tbl_Batsmen!$W400,Raw_data_Batsmen_2021!$A$2:$L$150,Z$1,FALSE),0)</f>
        <v>0</v>
      </c>
      <c r="AA400" s="14">
        <f>_xlfn.IFNA(VLOOKUP(tbl_Batsmen!$W400,Raw_data_Batsmen_2021!$A$2:$L$150,AA$1,FALSE),0)</f>
        <v>0</v>
      </c>
      <c r="AB400" s="14">
        <f>_xlfn.IFNA(VLOOKUP(tbl_Batsmen!$W400,Raw_data_Batsmen_2021!$A$2:$L$150,AB$1,FALSE),0)</f>
        <v>0</v>
      </c>
      <c r="AC400" s="14">
        <f>_xlfn.IFNA(VLOOKUP(tbl_Batsmen!$W400,Raw_data_Batsmen_2021!$A$2:$L$150,AC$1,FALSE),0)</f>
        <v>0</v>
      </c>
      <c r="AD400" s="14">
        <f>_xlfn.IFNA(VLOOKUP(tbl_Batsmen!$W400,Raw_data_Batsmen_2021!$A$2:$L$150,AD$1,FALSE),0)</f>
        <v>0</v>
      </c>
      <c r="AE400" s="14">
        <f>_xlfn.IFNA(VLOOKUP(tbl_Batsmen!$W400,Raw_data_Batsmen_2021!$A$2:$L$150,AE$1,FALSE),0)</f>
        <v>0</v>
      </c>
      <c r="AF400" s="14">
        <f>_xlfn.IFNA(VLOOKUP(tbl_Batsmen!$W400,Raw_data_Batsmen_2021!$A$2:$L$150,AF$1,FALSE),0)</f>
        <v>0</v>
      </c>
      <c r="AG400" s="14">
        <f>_xlfn.IFNA(VLOOKUP(tbl_Batsmen!$W400,Raw_data_Batsmen_2021!$A$2:$L$150,AG$1,FALSE),0)</f>
        <v>0</v>
      </c>
      <c r="AH400" s="14">
        <f>_xlfn.IFNA(VLOOKUP(tbl_Batsmen!$W400,Raw_data_Batsmen_2021!$A$2:$L$150,AH$1,FALSE),0)</f>
        <v>0</v>
      </c>
      <c r="AI400" s="14">
        <v>2019</v>
      </c>
      <c r="AJ400" s="14">
        <f t="shared" si="12"/>
        <v>398</v>
      </c>
    </row>
    <row r="401" spans="1:36" x14ac:dyDescent="0.25">
      <c r="A401" s="17" t="s">
        <v>10</v>
      </c>
      <c r="B401" s="14">
        <v>0</v>
      </c>
      <c r="C401" s="14">
        <v>0</v>
      </c>
      <c r="D401" s="14">
        <v>0</v>
      </c>
      <c r="E401" s="14">
        <v>0</v>
      </c>
      <c r="F401" s="14">
        <v>0</v>
      </c>
      <c r="G401" s="14">
        <v>0</v>
      </c>
      <c r="H401" s="14">
        <v>0</v>
      </c>
      <c r="I401" s="14">
        <v>0</v>
      </c>
      <c r="J401" s="14">
        <v>0</v>
      </c>
      <c r="K401" s="14">
        <v>0</v>
      </c>
      <c r="L401" s="14">
        <v>0</v>
      </c>
      <c r="M401" s="14">
        <v>2019</v>
      </c>
      <c r="N401" s="14">
        <f>tbl_Batsmen[[#This Row],[Innings]]-tbl_Batsmen[[#This Row],[Outs]]</f>
        <v>0</v>
      </c>
      <c r="O401" s="15">
        <f t="shared" si="13"/>
        <v>398</v>
      </c>
      <c r="W401" s="16" t="s">
        <v>174</v>
      </c>
      <c r="X401" s="14">
        <f>_xlfn.IFNA(VLOOKUP(tbl_Batsmen!$W401,Raw_data_Batsmen_2021!$A$2:$L$150,X$1,FALSE),0)</f>
        <v>5</v>
      </c>
      <c r="Y401" s="14">
        <f>_xlfn.IFNA(VLOOKUP(tbl_Batsmen!$W401,Raw_data_Batsmen_2021!$A$2:$L$150,Y$1,FALSE),0)</f>
        <v>55</v>
      </c>
      <c r="Z401" s="14">
        <f>_xlfn.IFNA(VLOOKUP(tbl_Batsmen!$W401,Raw_data_Batsmen_2021!$A$2:$L$150,Z$1,FALSE),0)</f>
        <v>52</v>
      </c>
      <c r="AA401" s="14">
        <f>_xlfn.IFNA(VLOOKUP(tbl_Batsmen!$W401,Raw_data_Batsmen_2021!$A$2:$L$150,AA$1,FALSE),0)</f>
        <v>4</v>
      </c>
      <c r="AB401" s="14">
        <f>_xlfn.IFNA(VLOOKUP(tbl_Batsmen!$W401,Raw_data_Batsmen_2021!$A$2:$L$150,AB$1,FALSE),0)</f>
        <v>13.75</v>
      </c>
      <c r="AC401" s="14">
        <f>_xlfn.IFNA(VLOOKUP(tbl_Batsmen!$W401,Raw_data_Batsmen_2021!$A$2:$L$150,AC$1,FALSE),0)</f>
        <v>105.77</v>
      </c>
      <c r="AD401" s="14">
        <f>_xlfn.IFNA(VLOOKUP(tbl_Batsmen!$W401,Raw_data_Batsmen_2021!$A$2:$L$150,AD$1,FALSE),0)</f>
        <v>19</v>
      </c>
      <c r="AE401" s="14">
        <f>_xlfn.IFNA(VLOOKUP(tbl_Batsmen!$W401,Raw_data_Batsmen_2021!$A$2:$L$150,AE$1,FALSE),0)</f>
        <v>2</v>
      </c>
      <c r="AF401" s="14">
        <f>_xlfn.IFNA(VLOOKUP(tbl_Batsmen!$W401,Raw_data_Batsmen_2021!$A$2:$L$150,AF$1,FALSE),0)</f>
        <v>2</v>
      </c>
      <c r="AG401" s="14">
        <f>_xlfn.IFNA(VLOOKUP(tbl_Batsmen!$W401,Raw_data_Batsmen_2021!$A$2:$L$150,AG$1,FALSE),0)</f>
        <v>0</v>
      </c>
      <c r="AH401" s="14">
        <f>_xlfn.IFNA(VLOOKUP(tbl_Batsmen!$W401,Raw_data_Batsmen_2021!$A$2:$L$150,AH$1,FALSE),0)</f>
        <v>0</v>
      </c>
      <c r="AI401" s="14">
        <v>2019</v>
      </c>
      <c r="AJ401" s="14">
        <f t="shared" si="12"/>
        <v>399</v>
      </c>
    </row>
    <row r="402" spans="1:36" x14ac:dyDescent="0.25">
      <c r="A402" s="17" t="s">
        <v>174</v>
      </c>
      <c r="B402" s="14">
        <v>12</v>
      </c>
      <c r="C402" s="14">
        <v>162</v>
      </c>
      <c r="D402" s="14">
        <v>169</v>
      </c>
      <c r="E402" s="14">
        <v>9</v>
      </c>
      <c r="F402" s="14">
        <v>18</v>
      </c>
      <c r="G402" s="14">
        <v>95.86</v>
      </c>
      <c r="H402" s="14">
        <v>58</v>
      </c>
      <c r="I402" s="14">
        <v>19</v>
      </c>
      <c r="J402" s="14">
        <v>3</v>
      </c>
      <c r="K402" s="14">
        <v>1</v>
      </c>
      <c r="L402" s="14">
        <v>0</v>
      </c>
      <c r="M402" s="14">
        <v>2019</v>
      </c>
      <c r="N402" s="14">
        <f>tbl_Batsmen[[#This Row],[Innings]]-tbl_Batsmen[[#This Row],[Outs]]</f>
        <v>3</v>
      </c>
      <c r="O402" s="15">
        <f t="shared" si="13"/>
        <v>399</v>
      </c>
      <c r="W402" s="13" t="s">
        <v>11</v>
      </c>
      <c r="X402" s="14">
        <f>_xlfn.IFNA(VLOOKUP(tbl_Batsmen!$W402,Raw_data_Batsmen_2021!$A$2:$L$150,X$1,FALSE),0)</f>
        <v>0</v>
      </c>
      <c r="Y402" s="14">
        <f>_xlfn.IFNA(VLOOKUP(tbl_Batsmen!$W402,Raw_data_Batsmen_2021!$A$2:$L$150,Y$1,FALSE),0)</f>
        <v>0</v>
      </c>
      <c r="Z402" s="14">
        <f>_xlfn.IFNA(VLOOKUP(tbl_Batsmen!$W402,Raw_data_Batsmen_2021!$A$2:$L$150,Z$1,FALSE),0)</f>
        <v>0</v>
      </c>
      <c r="AA402" s="14">
        <f>_xlfn.IFNA(VLOOKUP(tbl_Batsmen!$W402,Raw_data_Batsmen_2021!$A$2:$L$150,AA$1,FALSE),0)</f>
        <v>0</v>
      </c>
      <c r="AB402" s="14">
        <f>_xlfn.IFNA(VLOOKUP(tbl_Batsmen!$W402,Raw_data_Batsmen_2021!$A$2:$L$150,AB$1,FALSE),0)</f>
        <v>0</v>
      </c>
      <c r="AC402" s="14">
        <f>_xlfn.IFNA(VLOOKUP(tbl_Batsmen!$W402,Raw_data_Batsmen_2021!$A$2:$L$150,AC$1,FALSE),0)</f>
        <v>0</v>
      </c>
      <c r="AD402" s="14">
        <f>_xlfn.IFNA(VLOOKUP(tbl_Batsmen!$W402,Raw_data_Batsmen_2021!$A$2:$L$150,AD$1,FALSE),0)</f>
        <v>0</v>
      </c>
      <c r="AE402" s="14">
        <f>_xlfn.IFNA(VLOOKUP(tbl_Batsmen!$W402,Raw_data_Batsmen_2021!$A$2:$L$150,AE$1,FALSE),0)</f>
        <v>0</v>
      </c>
      <c r="AF402" s="14">
        <f>_xlfn.IFNA(VLOOKUP(tbl_Batsmen!$W402,Raw_data_Batsmen_2021!$A$2:$L$150,AF$1,FALSE),0)</f>
        <v>0</v>
      </c>
      <c r="AG402" s="14">
        <f>_xlfn.IFNA(VLOOKUP(tbl_Batsmen!$W402,Raw_data_Batsmen_2021!$A$2:$L$150,AG$1,FALSE),0)</f>
        <v>0</v>
      </c>
      <c r="AH402" s="14">
        <f>_xlfn.IFNA(VLOOKUP(tbl_Batsmen!$W402,Raw_data_Batsmen_2021!$A$2:$L$150,AH$1,FALSE),0)</f>
        <v>0</v>
      </c>
      <c r="AI402" s="14">
        <v>2019</v>
      </c>
      <c r="AJ402" s="14">
        <f t="shared" si="12"/>
        <v>400</v>
      </c>
    </row>
    <row r="403" spans="1:36" x14ac:dyDescent="0.25">
      <c r="A403" s="17" t="s">
        <v>11</v>
      </c>
      <c r="B403" s="14">
        <v>0</v>
      </c>
      <c r="C403" s="14">
        <v>0</v>
      </c>
      <c r="D403" s="14">
        <v>0</v>
      </c>
      <c r="E403" s="14">
        <v>0</v>
      </c>
      <c r="F403" s="14">
        <v>0</v>
      </c>
      <c r="G403" s="14">
        <v>0</v>
      </c>
      <c r="H403" s="14">
        <v>0</v>
      </c>
      <c r="I403" s="14">
        <v>0</v>
      </c>
      <c r="J403" s="14">
        <v>0</v>
      </c>
      <c r="K403" s="14">
        <v>0</v>
      </c>
      <c r="L403" s="14">
        <v>0</v>
      </c>
      <c r="M403" s="14">
        <v>2019</v>
      </c>
      <c r="N403" s="14">
        <f>tbl_Batsmen[[#This Row],[Innings]]-tbl_Batsmen[[#This Row],[Outs]]</f>
        <v>0</v>
      </c>
      <c r="O403" s="15">
        <f t="shared" si="13"/>
        <v>400</v>
      </c>
      <c r="W403" s="16" t="s">
        <v>12</v>
      </c>
      <c r="X403" s="14">
        <f>_xlfn.IFNA(VLOOKUP(tbl_Batsmen!$W403,Raw_data_Batsmen_2021!$A$2:$L$150,X$1,FALSE),0)</f>
        <v>0</v>
      </c>
      <c r="Y403" s="14">
        <f>_xlfn.IFNA(VLOOKUP(tbl_Batsmen!$W403,Raw_data_Batsmen_2021!$A$2:$L$150,Y$1,FALSE),0)</f>
        <v>0</v>
      </c>
      <c r="Z403" s="14">
        <f>_xlfn.IFNA(VLOOKUP(tbl_Batsmen!$W403,Raw_data_Batsmen_2021!$A$2:$L$150,Z$1,FALSE),0)</f>
        <v>0</v>
      </c>
      <c r="AA403" s="14">
        <f>_xlfn.IFNA(VLOOKUP(tbl_Batsmen!$W403,Raw_data_Batsmen_2021!$A$2:$L$150,AA$1,FALSE),0)</f>
        <v>0</v>
      </c>
      <c r="AB403" s="14">
        <f>_xlfn.IFNA(VLOOKUP(tbl_Batsmen!$W403,Raw_data_Batsmen_2021!$A$2:$L$150,AB$1,FALSE),0)</f>
        <v>0</v>
      </c>
      <c r="AC403" s="14">
        <f>_xlfn.IFNA(VLOOKUP(tbl_Batsmen!$W403,Raw_data_Batsmen_2021!$A$2:$L$150,AC$1,FALSE),0)</f>
        <v>0</v>
      </c>
      <c r="AD403" s="14">
        <f>_xlfn.IFNA(VLOOKUP(tbl_Batsmen!$W403,Raw_data_Batsmen_2021!$A$2:$L$150,AD$1,FALSE),0)</f>
        <v>0</v>
      </c>
      <c r="AE403" s="14">
        <f>_xlfn.IFNA(VLOOKUP(tbl_Batsmen!$W403,Raw_data_Batsmen_2021!$A$2:$L$150,AE$1,FALSE),0)</f>
        <v>0</v>
      </c>
      <c r="AF403" s="14">
        <f>_xlfn.IFNA(VLOOKUP(tbl_Batsmen!$W403,Raw_data_Batsmen_2021!$A$2:$L$150,AF$1,FALSE),0)</f>
        <v>0</v>
      </c>
      <c r="AG403" s="14">
        <f>_xlfn.IFNA(VLOOKUP(tbl_Batsmen!$W403,Raw_data_Batsmen_2021!$A$2:$L$150,AG$1,FALSE),0)</f>
        <v>0</v>
      </c>
      <c r="AH403" s="14">
        <f>_xlfn.IFNA(VLOOKUP(tbl_Batsmen!$W403,Raw_data_Batsmen_2021!$A$2:$L$150,AH$1,FALSE),0)</f>
        <v>0</v>
      </c>
      <c r="AI403" s="14">
        <v>2019</v>
      </c>
      <c r="AJ403" s="14">
        <f t="shared" si="12"/>
        <v>401</v>
      </c>
    </row>
    <row r="404" spans="1:36" x14ac:dyDescent="0.25">
      <c r="A404" s="17" t="s">
        <v>12</v>
      </c>
      <c r="B404" s="14">
        <v>0</v>
      </c>
      <c r="C404" s="14">
        <v>0</v>
      </c>
      <c r="D404" s="14">
        <v>0</v>
      </c>
      <c r="E404" s="14">
        <v>0</v>
      </c>
      <c r="F404" s="14">
        <v>0</v>
      </c>
      <c r="G404" s="14">
        <v>0</v>
      </c>
      <c r="H404" s="14">
        <v>0</v>
      </c>
      <c r="I404" s="14">
        <v>0</v>
      </c>
      <c r="J404" s="14">
        <v>0</v>
      </c>
      <c r="K404" s="14">
        <v>0</v>
      </c>
      <c r="L404" s="14">
        <v>0</v>
      </c>
      <c r="M404" s="14">
        <v>2019</v>
      </c>
      <c r="N404" s="14">
        <f>tbl_Batsmen[[#This Row],[Innings]]-tbl_Batsmen[[#This Row],[Outs]]</f>
        <v>0</v>
      </c>
      <c r="O404" s="15">
        <f t="shared" si="13"/>
        <v>401</v>
      </c>
      <c r="W404" s="13" t="s">
        <v>357</v>
      </c>
      <c r="X404" s="14">
        <f>_xlfn.IFNA(VLOOKUP(tbl_Batsmen!$W404,Raw_data_Batsmen_2021!$A$2:$L$150,X$1,FALSE),0)</f>
        <v>0</v>
      </c>
      <c r="Y404" s="14">
        <f>_xlfn.IFNA(VLOOKUP(tbl_Batsmen!$W404,Raw_data_Batsmen_2021!$A$2:$L$150,Y$1,FALSE),0)</f>
        <v>0</v>
      </c>
      <c r="Z404" s="14">
        <f>_xlfn.IFNA(VLOOKUP(tbl_Batsmen!$W404,Raw_data_Batsmen_2021!$A$2:$L$150,Z$1,FALSE),0)</f>
        <v>0</v>
      </c>
      <c r="AA404" s="14">
        <f>_xlfn.IFNA(VLOOKUP(tbl_Batsmen!$W404,Raw_data_Batsmen_2021!$A$2:$L$150,AA$1,FALSE),0)</f>
        <v>0</v>
      </c>
      <c r="AB404" s="14">
        <f>_xlfn.IFNA(VLOOKUP(tbl_Batsmen!$W404,Raw_data_Batsmen_2021!$A$2:$L$150,AB$1,FALSE),0)</f>
        <v>0</v>
      </c>
      <c r="AC404" s="14">
        <f>_xlfn.IFNA(VLOOKUP(tbl_Batsmen!$W404,Raw_data_Batsmen_2021!$A$2:$L$150,AC$1,FALSE),0)</f>
        <v>0</v>
      </c>
      <c r="AD404" s="14">
        <f>_xlfn.IFNA(VLOOKUP(tbl_Batsmen!$W404,Raw_data_Batsmen_2021!$A$2:$L$150,AD$1,FALSE),0)</f>
        <v>0</v>
      </c>
      <c r="AE404" s="14">
        <f>_xlfn.IFNA(VLOOKUP(tbl_Batsmen!$W404,Raw_data_Batsmen_2021!$A$2:$L$150,AE$1,FALSE),0)</f>
        <v>0</v>
      </c>
      <c r="AF404" s="14">
        <f>_xlfn.IFNA(VLOOKUP(tbl_Batsmen!$W404,Raw_data_Batsmen_2021!$A$2:$L$150,AF$1,FALSE),0)</f>
        <v>0</v>
      </c>
      <c r="AG404" s="14">
        <f>_xlfn.IFNA(VLOOKUP(tbl_Batsmen!$W404,Raw_data_Batsmen_2021!$A$2:$L$150,AG$1,FALSE),0)</f>
        <v>0</v>
      </c>
      <c r="AH404" s="14">
        <f>_xlfn.IFNA(VLOOKUP(tbl_Batsmen!$W404,Raw_data_Batsmen_2021!$A$2:$L$150,AH$1,FALSE),0)</f>
        <v>0</v>
      </c>
      <c r="AI404" s="14">
        <v>2019</v>
      </c>
      <c r="AJ404" s="14">
        <f t="shared" si="12"/>
        <v>402</v>
      </c>
    </row>
    <row r="405" spans="1:36" x14ac:dyDescent="0.25">
      <c r="A405" s="17" t="s">
        <v>357</v>
      </c>
      <c r="B405" s="14">
        <v>2</v>
      </c>
      <c r="C405" s="14">
        <v>64</v>
      </c>
      <c r="D405" s="14">
        <v>61</v>
      </c>
      <c r="E405" s="14">
        <v>2</v>
      </c>
      <c r="F405" s="14">
        <v>32</v>
      </c>
      <c r="G405" s="14">
        <v>104.92</v>
      </c>
      <c r="H405" s="14">
        <v>38</v>
      </c>
      <c r="I405" s="14">
        <v>6</v>
      </c>
      <c r="J405" s="14">
        <v>1</v>
      </c>
      <c r="K405" s="14">
        <v>0</v>
      </c>
      <c r="L405" s="14">
        <v>0</v>
      </c>
      <c r="M405" s="14">
        <v>2019</v>
      </c>
      <c r="N405" s="14">
        <f>tbl_Batsmen[[#This Row],[Innings]]-tbl_Batsmen[[#This Row],[Outs]]</f>
        <v>0</v>
      </c>
      <c r="O405" s="15">
        <f t="shared" si="13"/>
        <v>402</v>
      </c>
      <c r="W405" s="16" t="s">
        <v>13</v>
      </c>
      <c r="X405" s="14">
        <f>_xlfn.IFNA(VLOOKUP(tbl_Batsmen!$W405,Raw_data_Batsmen_2021!$A$2:$L$150,X$1,FALSE),0)</f>
        <v>0</v>
      </c>
      <c r="Y405" s="14">
        <f>_xlfn.IFNA(VLOOKUP(tbl_Batsmen!$W405,Raw_data_Batsmen_2021!$A$2:$L$150,Y$1,FALSE),0)</f>
        <v>0</v>
      </c>
      <c r="Z405" s="14">
        <f>_xlfn.IFNA(VLOOKUP(tbl_Batsmen!$W405,Raw_data_Batsmen_2021!$A$2:$L$150,Z$1,FALSE),0)</f>
        <v>0</v>
      </c>
      <c r="AA405" s="14">
        <f>_xlfn.IFNA(VLOOKUP(tbl_Batsmen!$W405,Raw_data_Batsmen_2021!$A$2:$L$150,AA$1,FALSE),0)</f>
        <v>0</v>
      </c>
      <c r="AB405" s="14">
        <f>_xlfn.IFNA(VLOOKUP(tbl_Batsmen!$W405,Raw_data_Batsmen_2021!$A$2:$L$150,AB$1,FALSE),0)</f>
        <v>0</v>
      </c>
      <c r="AC405" s="14">
        <f>_xlfn.IFNA(VLOOKUP(tbl_Batsmen!$W405,Raw_data_Batsmen_2021!$A$2:$L$150,AC$1,FALSE),0)</f>
        <v>0</v>
      </c>
      <c r="AD405" s="14">
        <f>_xlfn.IFNA(VLOOKUP(tbl_Batsmen!$W405,Raw_data_Batsmen_2021!$A$2:$L$150,AD$1,FALSE),0)</f>
        <v>0</v>
      </c>
      <c r="AE405" s="14">
        <f>_xlfn.IFNA(VLOOKUP(tbl_Batsmen!$W405,Raw_data_Batsmen_2021!$A$2:$L$150,AE$1,FALSE),0)</f>
        <v>0</v>
      </c>
      <c r="AF405" s="14">
        <f>_xlfn.IFNA(VLOOKUP(tbl_Batsmen!$W405,Raw_data_Batsmen_2021!$A$2:$L$150,AF$1,FALSE),0)</f>
        <v>0</v>
      </c>
      <c r="AG405" s="14">
        <f>_xlfn.IFNA(VLOOKUP(tbl_Batsmen!$W405,Raw_data_Batsmen_2021!$A$2:$L$150,AG$1,FALSE),0)</f>
        <v>0</v>
      </c>
      <c r="AH405" s="14">
        <f>_xlfn.IFNA(VLOOKUP(tbl_Batsmen!$W405,Raw_data_Batsmen_2021!$A$2:$L$150,AH$1,FALSE),0)</f>
        <v>0</v>
      </c>
      <c r="AI405" s="14">
        <v>2019</v>
      </c>
      <c r="AJ405" s="14">
        <f t="shared" si="12"/>
        <v>403</v>
      </c>
    </row>
    <row r="406" spans="1:36" x14ac:dyDescent="0.25">
      <c r="A406" s="17" t="s">
        <v>13</v>
      </c>
      <c r="B406" s="14">
        <v>2</v>
      </c>
      <c r="C406" s="14">
        <v>32</v>
      </c>
      <c r="D406" s="14">
        <v>23</v>
      </c>
      <c r="E406" s="14">
        <v>1</v>
      </c>
      <c r="F406" s="14">
        <v>32</v>
      </c>
      <c r="G406" s="14">
        <v>139.13</v>
      </c>
      <c r="H406" s="14">
        <v>22</v>
      </c>
      <c r="I406" s="14">
        <v>0</v>
      </c>
      <c r="J406" s="14">
        <v>3</v>
      </c>
      <c r="K406" s="14">
        <v>0</v>
      </c>
      <c r="L406" s="14">
        <v>0</v>
      </c>
      <c r="M406" s="14">
        <v>2019</v>
      </c>
      <c r="N406" s="14">
        <f>tbl_Batsmen[[#This Row],[Innings]]-tbl_Batsmen[[#This Row],[Outs]]</f>
        <v>1</v>
      </c>
      <c r="O406" s="15">
        <f t="shared" si="13"/>
        <v>403</v>
      </c>
      <c r="W406" s="13" t="s">
        <v>363</v>
      </c>
      <c r="X406" s="14">
        <f>_xlfn.IFNA(VLOOKUP(tbl_Batsmen!$W406,Raw_data_Batsmen_2021!$A$2:$L$150,X$1,FALSE),0)</f>
        <v>0</v>
      </c>
      <c r="Y406" s="14">
        <f>_xlfn.IFNA(VLOOKUP(tbl_Batsmen!$W406,Raw_data_Batsmen_2021!$A$2:$L$150,Y$1,FALSE),0)</f>
        <v>0</v>
      </c>
      <c r="Z406" s="14">
        <f>_xlfn.IFNA(VLOOKUP(tbl_Batsmen!$W406,Raw_data_Batsmen_2021!$A$2:$L$150,Z$1,FALSE),0)</f>
        <v>0</v>
      </c>
      <c r="AA406" s="14">
        <f>_xlfn.IFNA(VLOOKUP(tbl_Batsmen!$W406,Raw_data_Batsmen_2021!$A$2:$L$150,AA$1,FALSE),0)</f>
        <v>0</v>
      </c>
      <c r="AB406" s="14">
        <f>_xlfn.IFNA(VLOOKUP(tbl_Batsmen!$W406,Raw_data_Batsmen_2021!$A$2:$L$150,AB$1,FALSE),0)</f>
        <v>0</v>
      </c>
      <c r="AC406" s="14">
        <f>_xlfn.IFNA(VLOOKUP(tbl_Batsmen!$W406,Raw_data_Batsmen_2021!$A$2:$L$150,AC$1,FALSE),0)</f>
        <v>0</v>
      </c>
      <c r="AD406" s="14">
        <f>_xlfn.IFNA(VLOOKUP(tbl_Batsmen!$W406,Raw_data_Batsmen_2021!$A$2:$L$150,AD$1,FALSE),0)</f>
        <v>0</v>
      </c>
      <c r="AE406" s="14">
        <f>_xlfn.IFNA(VLOOKUP(tbl_Batsmen!$W406,Raw_data_Batsmen_2021!$A$2:$L$150,AE$1,FALSE),0)</f>
        <v>0</v>
      </c>
      <c r="AF406" s="14">
        <f>_xlfn.IFNA(VLOOKUP(tbl_Batsmen!$W406,Raw_data_Batsmen_2021!$A$2:$L$150,AF$1,FALSE),0)</f>
        <v>0</v>
      </c>
      <c r="AG406" s="14">
        <f>_xlfn.IFNA(VLOOKUP(tbl_Batsmen!$W406,Raw_data_Batsmen_2021!$A$2:$L$150,AG$1,FALSE),0)</f>
        <v>0</v>
      </c>
      <c r="AH406" s="14">
        <f>_xlfn.IFNA(VLOOKUP(tbl_Batsmen!$W406,Raw_data_Batsmen_2021!$A$2:$L$150,AH$1,FALSE),0)</f>
        <v>0</v>
      </c>
      <c r="AI406" s="14">
        <v>2019</v>
      </c>
      <c r="AJ406" s="14">
        <f t="shared" si="12"/>
        <v>404</v>
      </c>
    </row>
    <row r="407" spans="1:36" x14ac:dyDescent="0.25">
      <c r="A407" s="17" t="s">
        <v>363</v>
      </c>
      <c r="B407" s="14">
        <v>1</v>
      </c>
      <c r="C407" s="14">
        <v>0</v>
      </c>
      <c r="D407" s="14">
        <v>2</v>
      </c>
      <c r="E407" s="14">
        <v>0</v>
      </c>
      <c r="F407" s="14">
        <v>0</v>
      </c>
      <c r="G407" s="14">
        <v>0</v>
      </c>
      <c r="H407" s="14">
        <v>0</v>
      </c>
      <c r="I407" s="14">
        <v>0</v>
      </c>
      <c r="J407" s="14">
        <v>0</v>
      </c>
      <c r="K407" s="14">
        <v>0</v>
      </c>
      <c r="L407" s="14">
        <v>0</v>
      </c>
      <c r="M407" s="14">
        <v>2019</v>
      </c>
      <c r="N407" s="14">
        <f>tbl_Batsmen[[#This Row],[Innings]]-tbl_Batsmen[[#This Row],[Outs]]</f>
        <v>1</v>
      </c>
      <c r="O407" s="15">
        <f t="shared" si="13"/>
        <v>404</v>
      </c>
      <c r="W407" s="16" t="s">
        <v>358</v>
      </c>
      <c r="X407" s="14">
        <f>_xlfn.IFNA(VLOOKUP(tbl_Batsmen!$W407,Raw_data_Batsmen_2021!$A$2:$L$150,X$1,FALSE),0)</f>
        <v>0</v>
      </c>
      <c r="Y407" s="14">
        <f>_xlfn.IFNA(VLOOKUP(tbl_Batsmen!$W407,Raw_data_Batsmen_2021!$A$2:$L$150,Y$1,FALSE),0)</f>
        <v>0</v>
      </c>
      <c r="Z407" s="14">
        <f>_xlfn.IFNA(VLOOKUP(tbl_Batsmen!$W407,Raw_data_Batsmen_2021!$A$2:$L$150,Z$1,FALSE),0)</f>
        <v>0</v>
      </c>
      <c r="AA407" s="14">
        <f>_xlfn.IFNA(VLOOKUP(tbl_Batsmen!$W407,Raw_data_Batsmen_2021!$A$2:$L$150,AA$1,FALSE),0)</f>
        <v>0</v>
      </c>
      <c r="AB407" s="14">
        <f>_xlfn.IFNA(VLOOKUP(tbl_Batsmen!$W407,Raw_data_Batsmen_2021!$A$2:$L$150,AB$1,FALSE),0)</f>
        <v>0</v>
      </c>
      <c r="AC407" s="14">
        <f>_xlfn.IFNA(VLOOKUP(tbl_Batsmen!$W407,Raw_data_Batsmen_2021!$A$2:$L$150,AC$1,FALSE),0)</f>
        <v>0</v>
      </c>
      <c r="AD407" s="14">
        <f>_xlfn.IFNA(VLOOKUP(tbl_Batsmen!$W407,Raw_data_Batsmen_2021!$A$2:$L$150,AD$1,FALSE),0)</f>
        <v>0</v>
      </c>
      <c r="AE407" s="14">
        <f>_xlfn.IFNA(VLOOKUP(tbl_Batsmen!$W407,Raw_data_Batsmen_2021!$A$2:$L$150,AE$1,FALSE),0)</f>
        <v>0</v>
      </c>
      <c r="AF407" s="14">
        <f>_xlfn.IFNA(VLOOKUP(tbl_Batsmen!$W407,Raw_data_Batsmen_2021!$A$2:$L$150,AF$1,FALSE),0)</f>
        <v>0</v>
      </c>
      <c r="AG407" s="14">
        <f>_xlfn.IFNA(VLOOKUP(tbl_Batsmen!$W407,Raw_data_Batsmen_2021!$A$2:$L$150,AG$1,FALSE),0)</f>
        <v>0</v>
      </c>
      <c r="AH407" s="14">
        <f>_xlfn.IFNA(VLOOKUP(tbl_Batsmen!$W407,Raw_data_Batsmen_2021!$A$2:$L$150,AH$1,FALSE),0)</f>
        <v>0</v>
      </c>
      <c r="AI407" s="14">
        <v>2019</v>
      </c>
      <c r="AJ407" s="14">
        <f t="shared" si="12"/>
        <v>405</v>
      </c>
    </row>
    <row r="408" spans="1:36" x14ac:dyDescent="0.25">
      <c r="A408" s="17" t="s">
        <v>358</v>
      </c>
      <c r="B408" s="14">
        <v>0</v>
      </c>
      <c r="C408" s="14">
        <v>0</v>
      </c>
      <c r="D408" s="14">
        <v>0</v>
      </c>
      <c r="E408" s="14">
        <v>0</v>
      </c>
      <c r="F408" s="14">
        <v>0</v>
      </c>
      <c r="G408" s="14">
        <v>0</v>
      </c>
      <c r="H408" s="14">
        <v>0</v>
      </c>
      <c r="I408" s="14">
        <v>0</v>
      </c>
      <c r="J408" s="14">
        <v>0</v>
      </c>
      <c r="K408" s="14">
        <v>0</v>
      </c>
      <c r="L408" s="14">
        <v>0</v>
      </c>
      <c r="M408" s="14">
        <v>2019</v>
      </c>
      <c r="N408" s="14">
        <f>tbl_Batsmen[[#This Row],[Innings]]-tbl_Batsmen[[#This Row],[Outs]]</f>
        <v>0</v>
      </c>
      <c r="O408" s="15">
        <f t="shared" si="13"/>
        <v>405</v>
      </c>
      <c r="W408" s="13" t="s">
        <v>15</v>
      </c>
      <c r="X408" s="14">
        <f>_xlfn.IFNA(VLOOKUP(tbl_Batsmen!$W408,Raw_data_Batsmen_2021!$A$2:$L$150,X$1,FALSE),0)</f>
        <v>11</v>
      </c>
      <c r="Y408" s="14">
        <f>_xlfn.IFNA(VLOOKUP(tbl_Batsmen!$W408,Raw_data_Batsmen_2021!$A$2:$L$150,Y$1,FALSE),0)</f>
        <v>114</v>
      </c>
      <c r="Z408" s="14">
        <f>_xlfn.IFNA(VLOOKUP(tbl_Batsmen!$W408,Raw_data_Batsmen_2021!$A$2:$L$150,Z$1,FALSE),0)</f>
        <v>107</v>
      </c>
      <c r="AA408" s="14">
        <f>_xlfn.IFNA(VLOOKUP(tbl_Batsmen!$W408,Raw_data_Batsmen_2021!$A$2:$L$150,AA$1,FALSE),0)</f>
        <v>7</v>
      </c>
      <c r="AB408" s="14">
        <f>_xlfn.IFNA(VLOOKUP(tbl_Batsmen!$W408,Raw_data_Batsmen_2021!$A$2:$L$150,AB$1,FALSE),0)</f>
        <v>16.29</v>
      </c>
      <c r="AC408" s="14">
        <f>_xlfn.IFNA(VLOOKUP(tbl_Batsmen!$W408,Raw_data_Batsmen_2021!$A$2:$L$150,AC$1,FALSE),0)</f>
        <v>106.54</v>
      </c>
      <c r="AD408" s="14">
        <f>_xlfn.IFNA(VLOOKUP(tbl_Batsmen!$W408,Raw_data_Batsmen_2021!$A$2:$L$150,AD$1,FALSE),0)</f>
        <v>18</v>
      </c>
      <c r="AE408" s="14">
        <f>_xlfn.IFNA(VLOOKUP(tbl_Batsmen!$W408,Raw_data_Batsmen_2021!$A$2:$L$150,AE$1,FALSE),0)</f>
        <v>12</v>
      </c>
      <c r="AF408" s="14">
        <f>_xlfn.IFNA(VLOOKUP(tbl_Batsmen!$W408,Raw_data_Batsmen_2021!$A$2:$L$150,AF$1,FALSE),0)</f>
        <v>3</v>
      </c>
      <c r="AG408" s="14">
        <f>_xlfn.IFNA(VLOOKUP(tbl_Batsmen!$W408,Raw_data_Batsmen_2021!$A$2:$L$150,AG$1,FALSE),0)</f>
        <v>0</v>
      </c>
      <c r="AH408" s="14">
        <f>_xlfn.IFNA(VLOOKUP(tbl_Batsmen!$W408,Raw_data_Batsmen_2021!$A$2:$L$150,AH$1,FALSE),0)</f>
        <v>0</v>
      </c>
      <c r="AI408" s="14">
        <v>2019</v>
      </c>
      <c r="AJ408" s="14">
        <f t="shared" si="12"/>
        <v>406</v>
      </c>
    </row>
    <row r="409" spans="1:36" x14ac:dyDescent="0.25">
      <c r="A409" s="17" t="s">
        <v>15</v>
      </c>
      <c r="B409" s="14">
        <v>12</v>
      </c>
      <c r="C409" s="14">
        <v>416</v>
      </c>
      <c r="D409" s="14">
        <v>309</v>
      </c>
      <c r="E409" s="14">
        <v>5</v>
      </c>
      <c r="F409" s="14">
        <v>83.2</v>
      </c>
      <c r="G409" s="14">
        <v>134.63</v>
      </c>
      <c r="H409" s="14">
        <v>84</v>
      </c>
      <c r="I409" s="14">
        <v>22</v>
      </c>
      <c r="J409" s="14">
        <v>23</v>
      </c>
      <c r="K409" s="14">
        <v>3</v>
      </c>
      <c r="L409" s="14">
        <v>0</v>
      </c>
      <c r="M409" s="14">
        <v>2019</v>
      </c>
      <c r="N409" s="14">
        <f>tbl_Batsmen[[#This Row],[Innings]]-tbl_Batsmen[[#This Row],[Outs]]</f>
        <v>7</v>
      </c>
      <c r="O409" s="15">
        <f t="shared" si="13"/>
        <v>406</v>
      </c>
      <c r="W409" s="16" t="s">
        <v>17</v>
      </c>
      <c r="X409" s="14">
        <f>_xlfn.IFNA(VLOOKUP(tbl_Batsmen!$W409,Raw_data_Batsmen_2021!$A$2:$L$150,X$1,FALSE),0)</f>
        <v>11</v>
      </c>
      <c r="Y409" s="14">
        <f>_xlfn.IFNA(VLOOKUP(tbl_Batsmen!$W409,Raw_data_Batsmen_2021!$A$2:$L$150,Y$1,FALSE),0)</f>
        <v>227</v>
      </c>
      <c r="Z409" s="14">
        <f>_xlfn.IFNA(VLOOKUP(tbl_Batsmen!$W409,Raw_data_Batsmen_2021!$A$2:$L$150,Z$1,FALSE),0)</f>
        <v>156</v>
      </c>
      <c r="AA409" s="14">
        <f>_xlfn.IFNA(VLOOKUP(tbl_Batsmen!$W409,Raw_data_Batsmen_2021!$A$2:$L$150,AA$1,FALSE),0)</f>
        <v>3</v>
      </c>
      <c r="AB409" s="14">
        <f>_xlfn.IFNA(VLOOKUP(tbl_Batsmen!$W409,Raw_data_Batsmen_2021!$A$2:$L$150,AB$1,FALSE),0)</f>
        <v>75.67</v>
      </c>
      <c r="AC409" s="14">
        <f>_xlfn.IFNA(VLOOKUP(tbl_Batsmen!$W409,Raw_data_Batsmen_2021!$A$2:$L$150,AC$1,FALSE),0)</f>
        <v>145.51</v>
      </c>
      <c r="AD409" s="14">
        <f>_xlfn.IFNA(VLOOKUP(tbl_Batsmen!$W409,Raw_data_Batsmen_2021!$A$2:$L$150,AD$1,FALSE),0)</f>
        <v>62</v>
      </c>
      <c r="AE409" s="14">
        <f>_xlfn.IFNA(VLOOKUP(tbl_Batsmen!$W409,Raw_data_Batsmen_2021!$A$2:$L$150,AE$1,FALSE),0)</f>
        <v>19</v>
      </c>
      <c r="AF409" s="14">
        <f>_xlfn.IFNA(VLOOKUP(tbl_Batsmen!$W409,Raw_data_Batsmen_2021!$A$2:$L$150,AF$1,FALSE),0)</f>
        <v>9</v>
      </c>
      <c r="AG409" s="14">
        <f>_xlfn.IFNA(VLOOKUP(tbl_Batsmen!$W409,Raw_data_Batsmen_2021!$A$2:$L$150,AG$1,FALSE),0)</f>
        <v>1</v>
      </c>
      <c r="AH409" s="14">
        <f>_xlfn.IFNA(VLOOKUP(tbl_Batsmen!$W409,Raw_data_Batsmen_2021!$A$2:$L$150,AH$1,FALSE),0)</f>
        <v>0</v>
      </c>
      <c r="AI409" s="14">
        <v>2019</v>
      </c>
      <c r="AJ409" s="14">
        <f t="shared" si="12"/>
        <v>407</v>
      </c>
    </row>
    <row r="410" spans="1:36" x14ac:dyDescent="0.25">
      <c r="A410" s="17" t="s">
        <v>17</v>
      </c>
      <c r="B410" s="14">
        <v>9</v>
      </c>
      <c r="C410" s="14">
        <v>106</v>
      </c>
      <c r="D410" s="14">
        <v>88</v>
      </c>
      <c r="E410" s="14">
        <v>3</v>
      </c>
      <c r="F410" s="14">
        <v>35.33</v>
      </c>
      <c r="G410" s="14">
        <v>120.45</v>
      </c>
      <c r="H410" s="14">
        <v>31</v>
      </c>
      <c r="I410" s="14">
        <v>7</v>
      </c>
      <c r="J410" s="14">
        <v>4</v>
      </c>
      <c r="K410" s="14">
        <v>0</v>
      </c>
      <c r="L410" s="14">
        <v>0</v>
      </c>
      <c r="M410" s="14">
        <v>2019</v>
      </c>
      <c r="N410" s="14">
        <f>tbl_Batsmen[[#This Row],[Innings]]-tbl_Batsmen[[#This Row],[Outs]]</f>
        <v>6</v>
      </c>
      <c r="O410" s="15">
        <f t="shared" si="13"/>
        <v>407</v>
      </c>
      <c r="W410" s="13" t="s">
        <v>20</v>
      </c>
      <c r="X410" s="14">
        <f>_xlfn.IFNA(VLOOKUP(tbl_Batsmen!$W410,Raw_data_Batsmen_2021!$A$2:$L$150,X$1,FALSE),0)</f>
        <v>11</v>
      </c>
      <c r="Y410" s="14">
        <f>_xlfn.IFNA(VLOOKUP(tbl_Batsmen!$W410,Raw_data_Batsmen_2021!$A$2:$L$150,Y$1,FALSE),0)</f>
        <v>160</v>
      </c>
      <c r="Z410" s="14">
        <f>_xlfn.IFNA(VLOOKUP(tbl_Batsmen!$W410,Raw_data_Batsmen_2021!$A$2:$L$150,Z$1,FALSE),0)</f>
        <v>128</v>
      </c>
      <c r="AA410" s="14">
        <f>_xlfn.IFNA(VLOOKUP(tbl_Batsmen!$W410,Raw_data_Batsmen_2021!$A$2:$L$150,AA$1,FALSE),0)</f>
        <v>9</v>
      </c>
      <c r="AB410" s="14">
        <f>_xlfn.IFNA(VLOOKUP(tbl_Batsmen!$W410,Raw_data_Batsmen_2021!$A$2:$L$150,AB$1,FALSE),0)</f>
        <v>17.78</v>
      </c>
      <c r="AC410" s="14">
        <f>_xlfn.IFNA(VLOOKUP(tbl_Batsmen!$W410,Raw_data_Batsmen_2021!$A$2:$L$150,AC$1,FALSE),0)</f>
        <v>125</v>
      </c>
      <c r="AD410" s="14">
        <f>_xlfn.IFNA(VLOOKUP(tbl_Batsmen!$W410,Raw_data_Batsmen_2021!$A$2:$L$150,AD$1,FALSE),0)</f>
        <v>54</v>
      </c>
      <c r="AE410" s="14">
        <f>_xlfn.IFNA(VLOOKUP(tbl_Batsmen!$W410,Raw_data_Batsmen_2021!$A$2:$L$150,AE$1,FALSE),0)</f>
        <v>13</v>
      </c>
      <c r="AF410" s="14">
        <f>_xlfn.IFNA(VLOOKUP(tbl_Batsmen!$W410,Raw_data_Batsmen_2021!$A$2:$L$150,AF$1,FALSE),0)</f>
        <v>9</v>
      </c>
      <c r="AG410" s="14">
        <f>_xlfn.IFNA(VLOOKUP(tbl_Batsmen!$W410,Raw_data_Batsmen_2021!$A$2:$L$150,AG$1,FALSE),0)</f>
        <v>1</v>
      </c>
      <c r="AH410" s="14">
        <f>_xlfn.IFNA(VLOOKUP(tbl_Batsmen!$W410,Raw_data_Batsmen_2021!$A$2:$L$150,AH$1,FALSE),0)</f>
        <v>0</v>
      </c>
      <c r="AI410" s="14">
        <v>2019</v>
      </c>
      <c r="AJ410" s="14">
        <f t="shared" si="12"/>
        <v>408</v>
      </c>
    </row>
    <row r="411" spans="1:36" x14ac:dyDescent="0.25">
      <c r="A411" s="17" t="s">
        <v>20</v>
      </c>
      <c r="B411" s="14">
        <v>17</v>
      </c>
      <c r="C411" s="14">
        <v>383</v>
      </c>
      <c r="D411" s="14">
        <v>314</v>
      </c>
      <c r="E411" s="14">
        <v>16</v>
      </c>
      <c r="F411" s="14">
        <v>23.94</v>
      </c>
      <c r="G411" s="14">
        <v>121.97</v>
      </c>
      <c r="H411" s="14">
        <v>59</v>
      </c>
      <c r="I411" s="14">
        <v>45</v>
      </c>
      <c r="J411" s="14">
        <v>9</v>
      </c>
      <c r="K411" s="14">
        <v>3</v>
      </c>
      <c r="L411" s="14">
        <v>0</v>
      </c>
      <c r="M411" s="14">
        <v>2019</v>
      </c>
      <c r="N411" s="14">
        <f>tbl_Batsmen[[#This Row],[Innings]]-tbl_Batsmen[[#This Row],[Outs]]</f>
        <v>1</v>
      </c>
      <c r="O411" s="15">
        <f t="shared" si="13"/>
        <v>408</v>
      </c>
      <c r="W411" s="16" t="s">
        <v>22</v>
      </c>
      <c r="X411" s="14">
        <f>_xlfn.IFNA(VLOOKUP(tbl_Batsmen!$W411,Raw_data_Batsmen_2021!$A$2:$L$150,X$1,FALSE),0)</f>
        <v>4</v>
      </c>
      <c r="Y411" s="14">
        <f>_xlfn.IFNA(VLOOKUP(tbl_Batsmen!$W411,Raw_data_Batsmen_2021!$A$2:$L$150,Y$1,FALSE),0)</f>
        <v>5</v>
      </c>
      <c r="Z411" s="14">
        <f>_xlfn.IFNA(VLOOKUP(tbl_Batsmen!$W411,Raw_data_Batsmen_2021!$A$2:$L$150,Z$1,FALSE),0)</f>
        <v>5</v>
      </c>
      <c r="AA411" s="14">
        <f>_xlfn.IFNA(VLOOKUP(tbl_Batsmen!$W411,Raw_data_Batsmen_2021!$A$2:$L$150,AA$1,FALSE),0)</f>
        <v>2</v>
      </c>
      <c r="AB411" s="14">
        <f>_xlfn.IFNA(VLOOKUP(tbl_Batsmen!$W411,Raw_data_Batsmen_2021!$A$2:$L$150,AB$1,FALSE),0)</f>
        <v>2.5</v>
      </c>
      <c r="AC411" s="14">
        <f>_xlfn.IFNA(VLOOKUP(tbl_Batsmen!$W411,Raw_data_Batsmen_2021!$A$2:$L$150,AC$1,FALSE),0)</f>
        <v>100</v>
      </c>
      <c r="AD411" s="14">
        <f>_xlfn.IFNA(VLOOKUP(tbl_Batsmen!$W411,Raw_data_Batsmen_2021!$A$2:$L$150,AD$1,FALSE),0)</f>
        <v>3</v>
      </c>
      <c r="AE411" s="14">
        <f>_xlfn.IFNA(VLOOKUP(tbl_Batsmen!$W411,Raw_data_Batsmen_2021!$A$2:$L$150,AE$1,FALSE),0)</f>
        <v>0</v>
      </c>
      <c r="AF411" s="14">
        <f>_xlfn.IFNA(VLOOKUP(tbl_Batsmen!$W411,Raw_data_Batsmen_2021!$A$2:$L$150,AF$1,FALSE),0)</f>
        <v>0</v>
      </c>
      <c r="AG411" s="14">
        <f>_xlfn.IFNA(VLOOKUP(tbl_Batsmen!$W411,Raw_data_Batsmen_2021!$A$2:$L$150,AG$1,FALSE),0)</f>
        <v>0</v>
      </c>
      <c r="AH411" s="14">
        <f>_xlfn.IFNA(VLOOKUP(tbl_Batsmen!$W411,Raw_data_Batsmen_2021!$A$2:$L$150,AH$1,FALSE),0)</f>
        <v>0</v>
      </c>
      <c r="AI411" s="14">
        <v>2019</v>
      </c>
      <c r="AJ411" s="14">
        <f t="shared" si="12"/>
        <v>409</v>
      </c>
    </row>
    <row r="412" spans="1:36" x14ac:dyDescent="0.25">
      <c r="A412" s="17" t="s">
        <v>22</v>
      </c>
      <c r="B412" s="14">
        <v>2</v>
      </c>
      <c r="C412" s="14">
        <v>14</v>
      </c>
      <c r="D412" s="14">
        <v>7</v>
      </c>
      <c r="E412" s="14">
        <v>2</v>
      </c>
      <c r="F412" s="14">
        <v>7</v>
      </c>
      <c r="G412" s="14">
        <v>200</v>
      </c>
      <c r="H412" s="14">
        <v>12</v>
      </c>
      <c r="I412" s="14">
        <v>1</v>
      </c>
      <c r="J412" s="14">
        <v>1</v>
      </c>
      <c r="K412" s="14">
        <v>0</v>
      </c>
      <c r="L412" s="14">
        <v>0</v>
      </c>
      <c r="M412" s="14">
        <v>2019</v>
      </c>
      <c r="N412" s="14">
        <f>tbl_Batsmen[[#This Row],[Innings]]-tbl_Batsmen[[#This Row],[Outs]]</f>
        <v>0</v>
      </c>
      <c r="O412" s="15">
        <f t="shared" si="13"/>
        <v>409</v>
      </c>
      <c r="W412" s="13" t="s">
        <v>360</v>
      </c>
      <c r="X412" s="14">
        <f>_xlfn.IFNA(VLOOKUP(tbl_Batsmen!$W412,Raw_data_Batsmen_2021!$A$2:$L$150,X$1,FALSE),0)</f>
        <v>0</v>
      </c>
      <c r="Y412" s="14">
        <f>_xlfn.IFNA(VLOOKUP(tbl_Batsmen!$W412,Raw_data_Batsmen_2021!$A$2:$L$150,Y$1,FALSE),0)</f>
        <v>0</v>
      </c>
      <c r="Z412" s="14">
        <f>_xlfn.IFNA(VLOOKUP(tbl_Batsmen!$W412,Raw_data_Batsmen_2021!$A$2:$L$150,Z$1,FALSE),0)</f>
        <v>0</v>
      </c>
      <c r="AA412" s="14">
        <f>_xlfn.IFNA(VLOOKUP(tbl_Batsmen!$W412,Raw_data_Batsmen_2021!$A$2:$L$150,AA$1,FALSE),0)</f>
        <v>0</v>
      </c>
      <c r="AB412" s="14">
        <f>_xlfn.IFNA(VLOOKUP(tbl_Batsmen!$W412,Raw_data_Batsmen_2021!$A$2:$L$150,AB$1,FALSE),0)</f>
        <v>0</v>
      </c>
      <c r="AC412" s="14">
        <f>_xlfn.IFNA(VLOOKUP(tbl_Batsmen!$W412,Raw_data_Batsmen_2021!$A$2:$L$150,AC$1,FALSE),0)</f>
        <v>0</v>
      </c>
      <c r="AD412" s="14">
        <f>_xlfn.IFNA(VLOOKUP(tbl_Batsmen!$W412,Raw_data_Batsmen_2021!$A$2:$L$150,AD$1,FALSE),0)</f>
        <v>0</v>
      </c>
      <c r="AE412" s="14">
        <f>_xlfn.IFNA(VLOOKUP(tbl_Batsmen!$W412,Raw_data_Batsmen_2021!$A$2:$L$150,AE$1,FALSE),0)</f>
        <v>0</v>
      </c>
      <c r="AF412" s="14">
        <f>_xlfn.IFNA(VLOOKUP(tbl_Batsmen!$W412,Raw_data_Batsmen_2021!$A$2:$L$150,AF$1,FALSE),0)</f>
        <v>0</v>
      </c>
      <c r="AG412" s="14">
        <f>_xlfn.IFNA(VLOOKUP(tbl_Batsmen!$W412,Raw_data_Batsmen_2021!$A$2:$L$150,AG$1,FALSE),0)</f>
        <v>0</v>
      </c>
      <c r="AH412" s="14">
        <f>_xlfn.IFNA(VLOOKUP(tbl_Batsmen!$W412,Raw_data_Batsmen_2021!$A$2:$L$150,AH$1,FALSE),0)</f>
        <v>0</v>
      </c>
      <c r="AI412" s="14">
        <v>2019</v>
      </c>
      <c r="AJ412" s="14">
        <f t="shared" si="12"/>
        <v>410</v>
      </c>
    </row>
    <row r="413" spans="1:36" x14ac:dyDescent="0.25">
      <c r="A413" s="17" t="s">
        <v>360</v>
      </c>
      <c r="B413" s="14">
        <v>17</v>
      </c>
      <c r="C413" s="14">
        <v>398</v>
      </c>
      <c r="D413" s="14">
        <v>312</v>
      </c>
      <c r="E413" s="14">
        <v>17</v>
      </c>
      <c r="F413" s="14">
        <v>23.41</v>
      </c>
      <c r="G413" s="14">
        <v>127.56</v>
      </c>
      <c r="H413" s="14">
        <v>96</v>
      </c>
      <c r="I413" s="14">
        <v>42</v>
      </c>
      <c r="J413" s="14">
        <v>20</v>
      </c>
      <c r="K413" s="14">
        <v>3</v>
      </c>
      <c r="L413" s="14">
        <v>0</v>
      </c>
      <c r="M413" s="14">
        <v>2019</v>
      </c>
      <c r="N413" s="14">
        <f>tbl_Batsmen[[#This Row],[Innings]]-tbl_Batsmen[[#This Row],[Outs]]</f>
        <v>0</v>
      </c>
      <c r="O413" s="15">
        <f t="shared" si="13"/>
        <v>410</v>
      </c>
      <c r="W413" s="16" t="s">
        <v>43</v>
      </c>
      <c r="X413" s="14">
        <f>_xlfn.IFNA(VLOOKUP(tbl_Batsmen!$W413,Raw_data_Batsmen_2021!$A$2:$L$150,X$1,FALSE),0)</f>
        <v>0</v>
      </c>
      <c r="Y413" s="14">
        <f>_xlfn.IFNA(VLOOKUP(tbl_Batsmen!$W413,Raw_data_Batsmen_2021!$A$2:$L$150,Y$1,FALSE),0)</f>
        <v>0</v>
      </c>
      <c r="Z413" s="14">
        <f>_xlfn.IFNA(VLOOKUP(tbl_Batsmen!$W413,Raw_data_Batsmen_2021!$A$2:$L$150,Z$1,FALSE),0)</f>
        <v>0</v>
      </c>
      <c r="AA413" s="14">
        <f>_xlfn.IFNA(VLOOKUP(tbl_Batsmen!$W413,Raw_data_Batsmen_2021!$A$2:$L$150,AA$1,FALSE),0)</f>
        <v>0</v>
      </c>
      <c r="AB413" s="14">
        <f>_xlfn.IFNA(VLOOKUP(tbl_Batsmen!$W413,Raw_data_Batsmen_2021!$A$2:$L$150,AB$1,FALSE),0)</f>
        <v>0</v>
      </c>
      <c r="AC413" s="14">
        <f>_xlfn.IFNA(VLOOKUP(tbl_Batsmen!$W413,Raw_data_Batsmen_2021!$A$2:$L$150,AC$1,FALSE),0)</f>
        <v>0</v>
      </c>
      <c r="AD413" s="14">
        <f>_xlfn.IFNA(VLOOKUP(tbl_Batsmen!$W413,Raw_data_Batsmen_2021!$A$2:$L$150,AD$1,FALSE),0)</f>
        <v>0</v>
      </c>
      <c r="AE413" s="14">
        <f>_xlfn.IFNA(VLOOKUP(tbl_Batsmen!$W413,Raw_data_Batsmen_2021!$A$2:$L$150,AE$1,FALSE),0)</f>
        <v>0</v>
      </c>
      <c r="AF413" s="14">
        <f>_xlfn.IFNA(VLOOKUP(tbl_Batsmen!$W413,Raw_data_Batsmen_2021!$A$2:$L$150,AF$1,FALSE),0)</f>
        <v>0</v>
      </c>
      <c r="AG413" s="14">
        <f>_xlfn.IFNA(VLOOKUP(tbl_Batsmen!$W413,Raw_data_Batsmen_2021!$A$2:$L$150,AG$1,FALSE),0)</f>
        <v>0</v>
      </c>
      <c r="AH413" s="14">
        <f>_xlfn.IFNA(VLOOKUP(tbl_Batsmen!$W413,Raw_data_Batsmen_2021!$A$2:$L$150,AH$1,FALSE),0)</f>
        <v>0</v>
      </c>
      <c r="AI413" s="14">
        <v>2019</v>
      </c>
      <c r="AJ413" s="14">
        <f t="shared" si="12"/>
        <v>411</v>
      </c>
    </row>
    <row r="414" spans="1:36" x14ac:dyDescent="0.25">
      <c r="A414" s="17" t="s">
        <v>43</v>
      </c>
      <c r="B414" s="14">
        <v>1</v>
      </c>
      <c r="C414" s="14">
        <v>0</v>
      </c>
      <c r="D414" s="14">
        <v>4</v>
      </c>
      <c r="E414" s="14">
        <v>1</v>
      </c>
      <c r="F414" s="14">
        <v>0</v>
      </c>
      <c r="G414" s="14">
        <v>0</v>
      </c>
      <c r="H414" s="14">
        <v>0</v>
      </c>
      <c r="I414" s="14">
        <v>0</v>
      </c>
      <c r="J414" s="14">
        <v>0</v>
      </c>
      <c r="K414" s="14">
        <v>0</v>
      </c>
      <c r="L414" s="14">
        <v>0</v>
      </c>
      <c r="M414" s="14">
        <v>2019</v>
      </c>
      <c r="N414" s="14">
        <f>tbl_Batsmen[[#This Row],[Innings]]-tbl_Batsmen[[#This Row],[Outs]]</f>
        <v>0</v>
      </c>
      <c r="O414" s="15">
        <f t="shared" si="13"/>
        <v>411</v>
      </c>
      <c r="W414" s="13" t="s">
        <v>23</v>
      </c>
      <c r="X414" s="14">
        <f>_xlfn.IFNA(VLOOKUP(tbl_Batsmen!$W414,Raw_data_Batsmen_2021!$A$2:$L$150,X$1,FALSE),0)</f>
        <v>0</v>
      </c>
      <c r="Y414" s="14">
        <f>_xlfn.IFNA(VLOOKUP(tbl_Batsmen!$W414,Raw_data_Batsmen_2021!$A$2:$L$150,Y$1,FALSE),0)</f>
        <v>0</v>
      </c>
      <c r="Z414" s="14">
        <f>_xlfn.IFNA(VLOOKUP(tbl_Batsmen!$W414,Raw_data_Batsmen_2021!$A$2:$L$150,Z$1,FALSE),0)</f>
        <v>0</v>
      </c>
      <c r="AA414" s="14">
        <f>_xlfn.IFNA(VLOOKUP(tbl_Batsmen!$W414,Raw_data_Batsmen_2021!$A$2:$L$150,AA$1,FALSE),0)</f>
        <v>0</v>
      </c>
      <c r="AB414" s="14">
        <f>_xlfn.IFNA(VLOOKUP(tbl_Batsmen!$W414,Raw_data_Batsmen_2021!$A$2:$L$150,AB$1,FALSE),0)</f>
        <v>0</v>
      </c>
      <c r="AC414" s="14">
        <f>_xlfn.IFNA(VLOOKUP(tbl_Batsmen!$W414,Raw_data_Batsmen_2021!$A$2:$L$150,AC$1,FALSE),0)</f>
        <v>0</v>
      </c>
      <c r="AD414" s="14">
        <f>_xlfn.IFNA(VLOOKUP(tbl_Batsmen!$W414,Raw_data_Batsmen_2021!$A$2:$L$150,AD$1,FALSE),0)</f>
        <v>0</v>
      </c>
      <c r="AE414" s="14">
        <f>_xlfn.IFNA(VLOOKUP(tbl_Batsmen!$W414,Raw_data_Batsmen_2021!$A$2:$L$150,AE$1,FALSE),0)</f>
        <v>0</v>
      </c>
      <c r="AF414" s="14">
        <f>_xlfn.IFNA(VLOOKUP(tbl_Batsmen!$W414,Raw_data_Batsmen_2021!$A$2:$L$150,AF$1,FALSE),0)</f>
        <v>0</v>
      </c>
      <c r="AG414" s="14">
        <f>_xlfn.IFNA(VLOOKUP(tbl_Batsmen!$W414,Raw_data_Batsmen_2021!$A$2:$L$150,AG$1,FALSE),0)</f>
        <v>0</v>
      </c>
      <c r="AH414" s="14">
        <f>_xlfn.IFNA(VLOOKUP(tbl_Batsmen!$W414,Raw_data_Batsmen_2021!$A$2:$L$150,AH$1,FALSE),0)</f>
        <v>0</v>
      </c>
      <c r="AI414" s="14">
        <v>2019</v>
      </c>
      <c r="AJ414" s="14">
        <f t="shared" si="12"/>
        <v>412</v>
      </c>
    </row>
    <row r="415" spans="1:36" x14ac:dyDescent="0.25">
      <c r="A415" s="17" t="s">
        <v>23</v>
      </c>
      <c r="B415" s="14">
        <v>4</v>
      </c>
      <c r="C415" s="14">
        <v>21</v>
      </c>
      <c r="D415" s="14">
        <v>24</v>
      </c>
      <c r="E415" s="14">
        <v>2</v>
      </c>
      <c r="F415" s="14">
        <v>10.5</v>
      </c>
      <c r="G415" s="14">
        <v>87.5</v>
      </c>
      <c r="H415" s="14">
        <v>8</v>
      </c>
      <c r="I415" s="14">
        <v>2</v>
      </c>
      <c r="J415" s="14">
        <v>0</v>
      </c>
      <c r="K415" s="14">
        <v>0</v>
      </c>
      <c r="L415" s="14">
        <v>0</v>
      </c>
      <c r="M415" s="14">
        <v>2019</v>
      </c>
      <c r="N415" s="14">
        <f>tbl_Batsmen[[#This Row],[Innings]]-tbl_Batsmen[[#This Row],[Outs]]</f>
        <v>2</v>
      </c>
      <c r="O415" s="15">
        <f t="shared" si="13"/>
        <v>412</v>
      </c>
      <c r="W415" s="16" t="s">
        <v>402</v>
      </c>
      <c r="X415" s="14">
        <f>_xlfn.IFNA(VLOOKUP(tbl_Batsmen!$W415,Raw_data_Batsmen_2021!$A$2:$L$150,X$1,FALSE),0)</f>
        <v>0</v>
      </c>
      <c r="Y415" s="14">
        <f>_xlfn.IFNA(VLOOKUP(tbl_Batsmen!$W415,Raw_data_Batsmen_2021!$A$2:$L$150,Y$1,FALSE),0)</f>
        <v>0</v>
      </c>
      <c r="Z415" s="14">
        <f>_xlfn.IFNA(VLOOKUP(tbl_Batsmen!$W415,Raw_data_Batsmen_2021!$A$2:$L$150,Z$1,FALSE),0)</f>
        <v>0</v>
      </c>
      <c r="AA415" s="14">
        <f>_xlfn.IFNA(VLOOKUP(tbl_Batsmen!$W415,Raw_data_Batsmen_2021!$A$2:$L$150,AA$1,FALSE),0)</f>
        <v>0</v>
      </c>
      <c r="AB415" s="14">
        <f>_xlfn.IFNA(VLOOKUP(tbl_Batsmen!$W415,Raw_data_Batsmen_2021!$A$2:$L$150,AB$1,FALSE),0)</f>
        <v>0</v>
      </c>
      <c r="AC415" s="14">
        <f>_xlfn.IFNA(VLOOKUP(tbl_Batsmen!$W415,Raw_data_Batsmen_2021!$A$2:$L$150,AC$1,FALSE),0)</f>
        <v>0</v>
      </c>
      <c r="AD415" s="14">
        <f>_xlfn.IFNA(VLOOKUP(tbl_Batsmen!$W415,Raw_data_Batsmen_2021!$A$2:$L$150,AD$1,FALSE),0)</f>
        <v>0</v>
      </c>
      <c r="AE415" s="14">
        <f>_xlfn.IFNA(VLOOKUP(tbl_Batsmen!$W415,Raw_data_Batsmen_2021!$A$2:$L$150,AE$1,FALSE),0)</f>
        <v>0</v>
      </c>
      <c r="AF415" s="14">
        <f>_xlfn.IFNA(VLOOKUP(tbl_Batsmen!$W415,Raw_data_Batsmen_2021!$A$2:$L$150,AF$1,FALSE),0)</f>
        <v>0</v>
      </c>
      <c r="AG415" s="14">
        <f>_xlfn.IFNA(VLOOKUP(tbl_Batsmen!$W415,Raw_data_Batsmen_2021!$A$2:$L$150,AG$1,FALSE),0)</f>
        <v>0</v>
      </c>
      <c r="AH415" s="14">
        <f>_xlfn.IFNA(VLOOKUP(tbl_Batsmen!$W415,Raw_data_Batsmen_2021!$A$2:$L$150,AH$1,FALSE),0)</f>
        <v>0</v>
      </c>
      <c r="AI415" s="14">
        <v>2019</v>
      </c>
      <c r="AJ415" s="14">
        <f t="shared" si="12"/>
        <v>413</v>
      </c>
    </row>
    <row r="416" spans="1:36" x14ac:dyDescent="0.25">
      <c r="A416" s="17" t="s">
        <v>402</v>
      </c>
      <c r="B416" s="14">
        <v>0</v>
      </c>
      <c r="C416" s="14">
        <v>0</v>
      </c>
      <c r="D416" s="14">
        <v>0</v>
      </c>
      <c r="E416" s="14">
        <v>0</v>
      </c>
      <c r="F416" s="14">
        <v>0</v>
      </c>
      <c r="G416" s="14">
        <v>0</v>
      </c>
      <c r="H416" s="14">
        <v>0</v>
      </c>
      <c r="I416" s="14">
        <v>0</v>
      </c>
      <c r="J416" s="14">
        <v>0</v>
      </c>
      <c r="K416" s="14">
        <v>0</v>
      </c>
      <c r="L416" s="14">
        <v>0</v>
      </c>
      <c r="M416" s="14">
        <v>2019</v>
      </c>
      <c r="N416" s="14">
        <f>tbl_Batsmen[[#This Row],[Innings]]-tbl_Batsmen[[#This Row],[Outs]]</f>
        <v>0</v>
      </c>
      <c r="O416" s="15">
        <f t="shared" si="13"/>
        <v>413</v>
      </c>
      <c r="W416" s="13" t="s">
        <v>26</v>
      </c>
      <c r="X416" s="14">
        <f>_xlfn.IFNA(VLOOKUP(tbl_Batsmen!$W416,Raw_data_Batsmen_2021!$A$2:$L$150,X$1,FALSE),0)</f>
        <v>6</v>
      </c>
      <c r="Y416" s="14">
        <f>_xlfn.IFNA(VLOOKUP(tbl_Batsmen!$W416,Raw_data_Batsmen_2021!$A$2:$L$150,Y$1,FALSE),0)</f>
        <v>40</v>
      </c>
      <c r="Z416" s="14">
        <f>_xlfn.IFNA(VLOOKUP(tbl_Batsmen!$W416,Raw_data_Batsmen_2021!$A$2:$L$150,Z$1,FALSE),0)</f>
        <v>46</v>
      </c>
      <c r="AA416" s="14">
        <f>_xlfn.IFNA(VLOOKUP(tbl_Batsmen!$W416,Raw_data_Batsmen_2021!$A$2:$L$150,AA$1,FALSE),0)</f>
        <v>5</v>
      </c>
      <c r="AB416" s="14">
        <f>_xlfn.IFNA(VLOOKUP(tbl_Batsmen!$W416,Raw_data_Batsmen_2021!$A$2:$L$150,AB$1,FALSE),0)</f>
        <v>8</v>
      </c>
      <c r="AC416" s="14">
        <f>_xlfn.IFNA(VLOOKUP(tbl_Batsmen!$W416,Raw_data_Batsmen_2021!$A$2:$L$150,AC$1,FALSE),0)</f>
        <v>86.96</v>
      </c>
      <c r="AD416" s="14">
        <f>_xlfn.IFNA(VLOOKUP(tbl_Batsmen!$W416,Raw_data_Batsmen_2021!$A$2:$L$150,AD$1,FALSE),0)</f>
        <v>12</v>
      </c>
      <c r="AE416" s="14">
        <f>_xlfn.IFNA(VLOOKUP(tbl_Batsmen!$W416,Raw_data_Batsmen_2021!$A$2:$L$150,AE$1,FALSE),0)</f>
        <v>2</v>
      </c>
      <c r="AF416" s="14">
        <f>_xlfn.IFNA(VLOOKUP(tbl_Batsmen!$W416,Raw_data_Batsmen_2021!$A$2:$L$150,AF$1,FALSE),0)</f>
        <v>1</v>
      </c>
      <c r="AG416" s="14">
        <f>_xlfn.IFNA(VLOOKUP(tbl_Batsmen!$W416,Raw_data_Batsmen_2021!$A$2:$L$150,AG$1,FALSE),0)</f>
        <v>0</v>
      </c>
      <c r="AH416" s="14">
        <f>_xlfn.IFNA(VLOOKUP(tbl_Batsmen!$W416,Raw_data_Batsmen_2021!$A$2:$L$150,AH$1,FALSE),0)</f>
        <v>0</v>
      </c>
      <c r="AI416" s="14">
        <v>2019</v>
      </c>
      <c r="AJ416" s="14">
        <f t="shared" si="12"/>
        <v>414</v>
      </c>
    </row>
    <row r="417" spans="1:36" x14ac:dyDescent="0.25">
      <c r="A417" s="17" t="s">
        <v>26</v>
      </c>
      <c r="B417" s="14">
        <v>12</v>
      </c>
      <c r="C417" s="14">
        <v>110</v>
      </c>
      <c r="D417" s="14">
        <v>88</v>
      </c>
      <c r="E417" s="14">
        <v>6</v>
      </c>
      <c r="F417" s="14">
        <v>18.329999999999998</v>
      </c>
      <c r="G417" s="14">
        <v>125</v>
      </c>
      <c r="H417" s="14">
        <v>26</v>
      </c>
      <c r="I417" s="14">
        <v>10</v>
      </c>
      <c r="J417" s="14">
        <v>3</v>
      </c>
      <c r="K417" s="14">
        <v>0</v>
      </c>
      <c r="L417" s="14">
        <v>0</v>
      </c>
      <c r="M417" s="14">
        <v>2019</v>
      </c>
      <c r="N417" s="14">
        <f>tbl_Batsmen[[#This Row],[Innings]]-tbl_Batsmen[[#This Row],[Outs]]</f>
        <v>6</v>
      </c>
      <c r="O417" s="15">
        <f t="shared" si="13"/>
        <v>414</v>
      </c>
      <c r="W417" s="16" t="s">
        <v>27</v>
      </c>
      <c r="X417" s="14">
        <f>_xlfn.IFNA(VLOOKUP(tbl_Batsmen!$W417,Raw_data_Batsmen_2021!$A$2:$L$150,X$1,FALSE),0)</f>
        <v>1</v>
      </c>
      <c r="Y417" s="14">
        <f>_xlfn.IFNA(VLOOKUP(tbl_Batsmen!$W417,Raw_data_Batsmen_2021!$A$2:$L$150,Y$1,FALSE),0)</f>
        <v>5</v>
      </c>
      <c r="Z417" s="14">
        <f>_xlfn.IFNA(VLOOKUP(tbl_Batsmen!$W417,Raw_data_Batsmen_2021!$A$2:$L$150,Z$1,FALSE),0)</f>
        <v>3</v>
      </c>
      <c r="AA417" s="14">
        <f>_xlfn.IFNA(VLOOKUP(tbl_Batsmen!$W417,Raw_data_Batsmen_2021!$A$2:$L$150,AA$1,FALSE),0)</f>
        <v>1</v>
      </c>
      <c r="AB417" s="14">
        <f>_xlfn.IFNA(VLOOKUP(tbl_Batsmen!$W417,Raw_data_Batsmen_2021!$A$2:$L$150,AB$1,FALSE),0)</f>
        <v>5</v>
      </c>
      <c r="AC417" s="14">
        <f>_xlfn.IFNA(VLOOKUP(tbl_Batsmen!$W417,Raw_data_Batsmen_2021!$A$2:$L$150,AC$1,FALSE),0)</f>
        <v>166.67</v>
      </c>
      <c r="AD417" s="14">
        <f>_xlfn.IFNA(VLOOKUP(tbl_Batsmen!$W417,Raw_data_Batsmen_2021!$A$2:$L$150,AD$1,FALSE),0)</f>
        <v>5</v>
      </c>
      <c r="AE417" s="14">
        <f>_xlfn.IFNA(VLOOKUP(tbl_Batsmen!$W417,Raw_data_Batsmen_2021!$A$2:$L$150,AE$1,FALSE),0)</f>
        <v>1</v>
      </c>
      <c r="AF417" s="14">
        <f>_xlfn.IFNA(VLOOKUP(tbl_Batsmen!$W417,Raw_data_Batsmen_2021!$A$2:$L$150,AF$1,FALSE),0)</f>
        <v>0</v>
      </c>
      <c r="AG417" s="14">
        <f>_xlfn.IFNA(VLOOKUP(tbl_Batsmen!$W417,Raw_data_Batsmen_2021!$A$2:$L$150,AG$1,FALSE),0)</f>
        <v>0</v>
      </c>
      <c r="AH417" s="14">
        <f>_xlfn.IFNA(VLOOKUP(tbl_Batsmen!$W417,Raw_data_Batsmen_2021!$A$2:$L$150,AH$1,FALSE),0)</f>
        <v>0</v>
      </c>
      <c r="AI417" s="14">
        <v>2019</v>
      </c>
      <c r="AJ417" s="14">
        <f t="shared" si="12"/>
        <v>415</v>
      </c>
    </row>
    <row r="418" spans="1:36" x14ac:dyDescent="0.25">
      <c r="A418" s="17" t="s">
        <v>27</v>
      </c>
      <c r="B418" s="14">
        <v>1</v>
      </c>
      <c r="C418" s="14">
        <v>4</v>
      </c>
      <c r="D418" s="14">
        <v>3</v>
      </c>
      <c r="E418" s="14">
        <v>0</v>
      </c>
      <c r="F418" s="14">
        <v>0</v>
      </c>
      <c r="G418" s="14">
        <v>133.33000000000001</v>
      </c>
      <c r="H418" s="14">
        <v>4</v>
      </c>
      <c r="I418" s="14">
        <v>1</v>
      </c>
      <c r="J418" s="14">
        <v>0</v>
      </c>
      <c r="K418" s="14">
        <v>0</v>
      </c>
      <c r="L418" s="14">
        <v>0</v>
      </c>
      <c r="M418" s="14">
        <v>2019</v>
      </c>
      <c r="N418" s="14">
        <f>tbl_Batsmen[[#This Row],[Innings]]-tbl_Batsmen[[#This Row],[Outs]]</f>
        <v>1</v>
      </c>
      <c r="O418" s="15">
        <f t="shared" si="13"/>
        <v>415</v>
      </c>
      <c r="W418" s="13" t="s">
        <v>403</v>
      </c>
      <c r="X418" s="14">
        <f>_xlfn.IFNA(VLOOKUP(tbl_Batsmen!$W418,Raw_data_Batsmen_2021!$A$2:$L$150,X$1,FALSE),0)</f>
        <v>0</v>
      </c>
      <c r="Y418" s="14">
        <f>_xlfn.IFNA(VLOOKUP(tbl_Batsmen!$W418,Raw_data_Batsmen_2021!$A$2:$L$150,Y$1,FALSE),0)</f>
        <v>0</v>
      </c>
      <c r="Z418" s="14">
        <f>_xlfn.IFNA(VLOOKUP(tbl_Batsmen!$W418,Raw_data_Batsmen_2021!$A$2:$L$150,Z$1,FALSE),0)</f>
        <v>0</v>
      </c>
      <c r="AA418" s="14">
        <f>_xlfn.IFNA(VLOOKUP(tbl_Batsmen!$W418,Raw_data_Batsmen_2021!$A$2:$L$150,AA$1,FALSE),0)</f>
        <v>0</v>
      </c>
      <c r="AB418" s="14">
        <f>_xlfn.IFNA(VLOOKUP(tbl_Batsmen!$W418,Raw_data_Batsmen_2021!$A$2:$L$150,AB$1,FALSE),0)</f>
        <v>0</v>
      </c>
      <c r="AC418" s="14">
        <f>_xlfn.IFNA(VLOOKUP(tbl_Batsmen!$W418,Raw_data_Batsmen_2021!$A$2:$L$150,AC$1,FALSE),0)</f>
        <v>0</v>
      </c>
      <c r="AD418" s="14">
        <f>_xlfn.IFNA(VLOOKUP(tbl_Batsmen!$W418,Raw_data_Batsmen_2021!$A$2:$L$150,AD$1,FALSE),0)</f>
        <v>0</v>
      </c>
      <c r="AE418" s="14">
        <f>_xlfn.IFNA(VLOOKUP(tbl_Batsmen!$W418,Raw_data_Batsmen_2021!$A$2:$L$150,AE$1,FALSE),0)</f>
        <v>0</v>
      </c>
      <c r="AF418" s="14">
        <f>_xlfn.IFNA(VLOOKUP(tbl_Batsmen!$W418,Raw_data_Batsmen_2021!$A$2:$L$150,AF$1,FALSE),0)</f>
        <v>0</v>
      </c>
      <c r="AG418" s="14">
        <f>_xlfn.IFNA(VLOOKUP(tbl_Batsmen!$W418,Raw_data_Batsmen_2021!$A$2:$L$150,AG$1,FALSE),0)</f>
        <v>0</v>
      </c>
      <c r="AH418" s="14">
        <f>_xlfn.IFNA(VLOOKUP(tbl_Batsmen!$W418,Raw_data_Batsmen_2021!$A$2:$L$150,AH$1,FALSE),0)</f>
        <v>0</v>
      </c>
      <c r="AI418" s="14">
        <v>2019</v>
      </c>
      <c r="AJ418" s="14">
        <f t="shared" si="12"/>
        <v>416</v>
      </c>
    </row>
    <row r="419" spans="1:36" x14ac:dyDescent="0.25">
      <c r="A419" s="17" t="s">
        <v>403</v>
      </c>
      <c r="B419" s="14">
        <v>0</v>
      </c>
      <c r="C419" s="14">
        <v>0</v>
      </c>
      <c r="D419" s="14">
        <v>0</v>
      </c>
      <c r="E419" s="14">
        <v>0</v>
      </c>
      <c r="F419" s="14">
        <v>0</v>
      </c>
      <c r="G419" s="14">
        <v>0</v>
      </c>
      <c r="H419" s="14">
        <v>0</v>
      </c>
      <c r="I419" s="14">
        <v>0</v>
      </c>
      <c r="J419" s="14">
        <v>0</v>
      </c>
      <c r="K419" s="14">
        <v>0</v>
      </c>
      <c r="L419" s="14">
        <v>0</v>
      </c>
      <c r="M419" s="14">
        <v>2019</v>
      </c>
      <c r="N419" s="14">
        <f>tbl_Batsmen[[#This Row],[Innings]]-tbl_Batsmen[[#This Row],[Outs]]</f>
        <v>0</v>
      </c>
      <c r="O419" s="15">
        <f t="shared" si="13"/>
        <v>416</v>
      </c>
      <c r="W419" s="16" t="s">
        <v>404</v>
      </c>
      <c r="X419" s="14">
        <f>_xlfn.IFNA(VLOOKUP(tbl_Batsmen!$W419,Raw_data_Batsmen_2021!$A$2:$L$150,X$1,FALSE),0)</f>
        <v>0</v>
      </c>
      <c r="Y419" s="14">
        <f>_xlfn.IFNA(VLOOKUP(tbl_Batsmen!$W419,Raw_data_Batsmen_2021!$A$2:$L$150,Y$1,FALSE),0)</f>
        <v>0</v>
      </c>
      <c r="Z419" s="14">
        <f>_xlfn.IFNA(VLOOKUP(tbl_Batsmen!$W419,Raw_data_Batsmen_2021!$A$2:$L$150,Z$1,FALSE),0)</f>
        <v>0</v>
      </c>
      <c r="AA419" s="14">
        <f>_xlfn.IFNA(VLOOKUP(tbl_Batsmen!$W419,Raw_data_Batsmen_2021!$A$2:$L$150,AA$1,FALSE),0)</f>
        <v>0</v>
      </c>
      <c r="AB419" s="14">
        <f>_xlfn.IFNA(VLOOKUP(tbl_Batsmen!$W419,Raw_data_Batsmen_2021!$A$2:$L$150,AB$1,FALSE),0)</f>
        <v>0</v>
      </c>
      <c r="AC419" s="14">
        <f>_xlfn.IFNA(VLOOKUP(tbl_Batsmen!$W419,Raw_data_Batsmen_2021!$A$2:$L$150,AC$1,FALSE),0)</f>
        <v>0</v>
      </c>
      <c r="AD419" s="14">
        <f>_xlfn.IFNA(VLOOKUP(tbl_Batsmen!$W419,Raw_data_Batsmen_2021!$A$2:$L$150,AD$1,FALSE),0)</f>
        <v>0</v>
      </c>
      <c r="AE419" s="14">
        <f>_xlfn.IFNA(VLOOKUP(tbl_Batsmen!$W419,Raw_data_Batsmen_2021!$A$2:$L$150,AE$1,FALSE),0)</f>
        <v>0</v>
      </c>
      <c r="AF419" s="14">
        <f>_xlfn.IFNA(VLOOKUP(tbl_Batsmen!$W419,Raw_data_Batsmen_2021!$A$2:$L$150,AF$1,FALSE),0)</f>
        <v>0</v>
      </c>
      <c r="AG419" s="14">
        <f>_xlfn.IFNA(VLOOKUP(tbl_Batsmen!$W419,Raw_data_Batsmen_2021!$A$2:$L$150,AG$1,FALSE),0)</f>
        <v>0</v>
      </c>
      <c r="AH419" s="14">
        <f>_xlfn.IFNA(VLOOKUP(tbl_Batsmen!$W419,Raw_data_Batsmen_2021!$A$2:$L$150,AH$1,FALSE),0)</f>
        <v>0</v>
      </c>
      <c r="AI419" s="14">
        <v>2019</v>
      </c>
      <c r="AJ419" s="14">
        <f t="shared" si="12"/>
        <v>417</v>
      </c>
    </row>
    <row r="420" spans="1:36" x14ac:dyDescent="0.25">
      <c r="A420" s="17" t="s">
        <v>404</v>
      </c>
      <c r="B420" s="14">
        <v>4</v>
      </c>
      <c r="C420" s="14">
        <v>84</v>
      </c>
      <c r="D420" s="14">
        <v>70</v>
      </c>
      <c r="E420" s="14">
        <v>4</v>
      </c>
      <c r="F420" s="14">
        <v>21</v>
      </c>
      <c r="G420" s="14">
        <v>120</v>
      </c>
      <c r="H420" s="14">
        <v>40</v>
      </c>
      <c r="I420" s="14">
        <v>9</v>
      </c>
      <c r="J420" s="14">
        <v>4</v>
      </c>
      <c r="K420" s="14">
        <v>0</v>
      </c>
      <c r="L420" s="14">
        <v>0</v>
      </c>
      <c r="M420" s="14">
        <v>2019</v>
      </c>
      <c r="N420" s="14">
        <f>tbl_Batsmen[[#This Row],[Innings]]-tbl_Batsmen[[#This Row],[Outs]]</f>
        <v>0</v>
      </c>
      <c r="O420" s="15">
        <f t="shared" si="13"/>
        <v>417</v>
      </c>
      <c r="W420" s="13" t="s">
        <v>405</v>
      </c>
      <c r="X420" s="14">
        <f>_xlfn.IFNA(VLOOKUP(tbl_Batsmen!$W420,Raw_data_Batsmen_2021!$A$2:$L$150,X$1,FALSE),0)</f>
        <v>0</v>
      </c>
      <c r="Y420" s="14">
        <f>_xlfn.IFNA(VLOOKUP(tbl_Batsmen!$W420,Raw_data_Batsmen_2021!$A$2:$L$150,Y$1,FALSE),0)</f>
        <v>0</v>
      </c>
      <c r="Z420" s="14">
        <f>_xlfn.IFNA(VLOOKUP(tbl_Batsmen!$W420,Raw_data_Batsmen_2021!$A$2:$L$150,Z$1,FALSE),0)</f>
        <v>0</v>
      </c>
      <c r="AA420" s="14">
        <f>_xlfn.IFNA(VLOOKUP(tbl_Batsmen!$W420,Raw_data_Batsmen_2021!$A$2:$L$150,AA$1,FALSE),0)</f>
        <v>0</v>
      </c>
      <c r="AB420" s="14">
        <f>_xlfn.IFNA(VLOOKUP(tbl_Batsmen!$W420,Raw_data_Batsmen_2021!$A$2:$L$150,AB$1,FALSE),0)</f>
        <v>0</v>
      </c>
      <c r="AC420" s="14">
        <f>_xlfn.IFNA(VLOOKUP(tbl_Batsmen!$W420,Raw_data_Batsmen_2021!$A$2:$L$150,AC$1,FALSE),0)</f>
        <v>0</v>
      </c>
      <c r="AD420" s="14">
        <f>_xlfn.IFNA(VLOOKUP(tbl_Batsmen!$W420,Raw_data_Batsmen_2021!$A$2:$L$150,AD$1,FALSE),0)</f>
        <v>0</v>
      </c>
      <c r="AE420" s="14">
        <f>_xlfn.IFNA(VLOOKUP(tbl_Batsmen!$W420,Raw_data_Batsmen_2021!$A$2:$L$150,AE$1,FALSE),0)</f>
        <v>0</v>
      </c>
      <c r="AF420" s="14">
        <f>_xlfn.IFNA(VLOOKUP(tbl_Batsmen!$W420,Raw_data_Batsmen_2021!$A$2:$L$150,AF$1,FALSE),0)</f>
        <v>0</v>
      </c>
      <c r="AG420" s="14">
        <f>_xlfn.IFNA(VLOOKUP(tbl_Batsmen!$W420,Raw_data_Batsmen_2021!$A$2:$L$150,AG$1,FALSE),0)</f>
        <v>0</v>
      </c>
      <c r="AH420" s="14">
        <f>_xlfn.IFNA(VLOOKUP(tbl_Batsmen!$W420,Raw_data_Batsmen_2021!$A$2:$L$150,AH$1,FALSE),0)</f>
        <v>0</v>
      </c>
      <c r="AI420" s="14">
        <v>2019</v>
      </c>
      <c r="AJ420" s="14">
        <f t="shared" si="12"/>
        <v>418</v>
      </c>
    </row>
    <row r="421" spans="1:36" x14ac:dyDescent="0.25">
      <c r="A421" s="17" t="s">
        <v>405</v>
      </c>
      <c r="B421" s="14">
        <v>12</v>
      </c>
      <c r="C421" s="14">
        <v>184</v>
      </c>
      <c r="D421" s="14">
        <v>154</v>
      </c>
      <c r="E421" s="14">
        <v>10</v>
      </c>
      <c r="F421" s="14">
        <v>18.399999999999999</v>
      </c>
      <c r="G421" s="14">
        <v>119.48</v>
      </c>
      <c r="H421" s="14">
        <v>47</v>
      </c>
      <c r="I421" s="14">
        <v>20</v>
      </c>
      <c r="J421" s="14">
        <v>5</v>
      </c>
      <c r="K421" s="14">
        <v>0</v>
      </c>
      <c r="L421" s="14">
        <v>0</v>
      </c>
      <c r="M421" s="14">
        <v>2019</v>
      </c>
      <c r="N421" s="14">
        <f>tbl_Batsmen[[#This Row],[Innings]]-tbl_Batsmen[[#This Row],[Outs]]</f>
        <v>2</v>
      </c>
      <c r="O421" s="15">
        <f t="shared" si="13"/>
        <v>418</v>
      </c>
      <c r="W421" s="16" t="s">
        <v>126</v>
      </c>
      <c r="X421" s="14">
        <f>_xlfn.IFNA(VLOOKUP(tbl_Batsmen!$W421,Raw_data_Batsmen_2021!$A$2:$L$150,X$1,FALSE),0)</f>
        <v>7</v>
      </c>
      <c r="Y421" s="14">
        <f>_xlfn.IFNA(VLOOKUP(tbl_Batsmen!$W421,Raw_data_Batsmen_2021!$A$2:$L$150,Y$1,FALSE),0)</f>
        <v>67</v>
      </c>
      <c r="Z421" s="14">
        <f>_xlfn.IFNA(VLOOKUP(tbl_Batsmen!$W421,Raw_data_Batsmen_2021!$A$2:$L$150,Z$1,FALSE),0)</f>
        <v>49</v>
      </c>
      <c r="AA421" s="14">
        <f>_xlfn.IFNA(VLOOKUP(tbl_Batsmen!$W421,Raw_data_Batsmen_2021!$A$2:$L$150,AA$1,FALSE),0)</f>
        <v>5</v>
      </c>
      <c r="AB421" s="14">
        <f>_xlfn.IFNA(VLOOKUP(tbl_Batsmen!$W421,Raw_data_Batsmen_2021!$A$2:$L$150,AB$1,FALSE),0)</f>
        <v>13.4</v>
      </c>
      <c r="AC421" s="14">
        <f>_xlfn.IFNA(VLOOKUP(tbl_Batsmen!$W421,Raw_data_Batsmen_2021!$A$2:$L$150,AC$1,FALSE),0)</f>
        <v>136.72999999999999</v>
      </c>
      <c r="AD421" s="14">
        <f>_xlfn.IFNA(VLOOKUP(tbl_Batsmen!$W421,Raw_data_Batsmen_2021!$A$2:$L$150,AD$1,FALSE),0)</f>
        <v>36</v>
      </c>
      <c r="AE421" s="14">
        <f>_xlfn.IFNA(VLOOKUP(tbl_Batsmen!$W421,Raw_data_Batsmen_2021!$A$2:$L$150,AE$1,FALSE),0)</f>
        <v>2</v>
      </c>
      <c r="AF421" s="14">
        <f>_xlfn.IFNA(VLOOKUP(tbl_Batsmen!$W421,Raw_data_Batsmen_2021!$A$2:$L$150,AF$1,FALSE),0)</f>
        <v>5</v>
      </c>
      <c r="AG421" s="14">
        <f>_xlfn.IFNA(VLOOKUP(tbl_Batsmen!$W421,Raw_data_Batsmen_2021!$A$2:$L$150,AG$1,FALSE),0)</f>
        <v>0</v>
      </c>
      <c r="AH421" s="14">
        <f>_xlfn.IFNA(VLOOKUP(tbl_Batsmen!$W421,Raw_data_Batsmen_2021!$A$2:$L$150,AH$1,FALSE),0)</f>
        <v>0</v>
      </c>
      <c r="AI421" s="14">
        <v>2019</v>
      </c>
      <c r="AJ421" s="14">
        <f t="shared" si="12"/>
        <v>419</v>
      </c>
    </row>
    <row r="422" spans="1:36" x14ac:dyDescent="0.25">
      <c r="A422" s="17" t="s">
        <v>126</v>
      </c>
      <c r="B422" s="14">
        <v>6</v>
      </c>
      <c r="C422" s="14">
        <v>32</v>
      </c>
      <c r="D422" s="14">
        <v>37</v>
      </c>
      <c r="E422" s="14">
        <v>6</v>
      </c>
      <c r="F422" s="14">
        <v>5.33</v>
      </c>
      <c r="G422" s="14">
        <v>86.49</v>
      </c>
      <c r="H422" s="14">
        <v>17</v>
      </c>
      <c r="I422" s="14">
        <v>1</v>
      </c>
      <c r="J422" s="14">
        <v>2</v>
      </c>
      <c r="K422" s="14">
        <v>0</v>
      </c>
      <c r="L422" s="14">
        <v>0</v>
      </c>
      <c r="M422" s="14">
        <v>2019</v>
      </c>
      <c r="N422" s="14">
        <f>tbl_Batsmen[[#This Row],[Innings]]-tbl_Batsmen[[#This Row],[Outs]]</f>
        <v>0</v>
      </c>
      <c r="O422" s="15">
        <f t="shared" si="13"/>
        <v>419</v>
      </c>
      <c r="W422" s="13" t="s">
        <v>407</v>
      </c>
      <c r="X422" s="14">
        <f>_xlfn.IFNA(VLOOKUP(tbl_Batsmen!$W422,Raw_data_Batsmen_2021!$A$2:$L$150,X$1,FALSE),0)</f>
        <v>0</v>
      </c>
      <c r="Y422" s="14">
        <f>_xlfn.IFNA(VLOOKUP(tbl_Batsmen!$W422,Raw_data_Batsmen_2021!$A$2:$L$150,Y$1,FALSE),0)</f>
        <v>0</v>
      </c>
      <c r="Z422" s="14">
        <f>_xlfn.IFNA(VLOOKUP(tbl_Batsmen!$W422,Raw_data_Batsmen_2021!$A$2:$L$150,Z$1,FALSE),0)</f>
        <v>0</v>
      </c>
      <c r="AA422" s="14">
        <f>_xlfn.IFNA(VLOOKUP(tbl_Batsmen!$W422,Raw_data_Batsmen_2021!$A$2:$L$150,AA$1,FALSE),0)</f>
        <v>0</v>
      </c>
      <c r="AB422" s="14">
        <f>_xlfn.IFNA(VLOOKUP(tbl_Batsmen!$W422,Raw_data_Batsmen_2021!$A$2:$L$150,AB$1,FALSE),0)</f>
        <v>0</v>
      </c>
      <c r="AC422" s="14">
        <f>_xlfn.IFNA(VLOOKUP(tbl_Batsmen!$W422,Raw_data_Batsmen_2021!$A$2:$L$150,AC$1,FALSE),0)</f>
        <v>0</v>
      </c>
      <c r="AD422" s="14">
        <f>_xlfn.IFNA(VLOOKUP(tbl_Batsmen!$W422,Raw_data_Batsmen_2021!$A$2:$L$150,AD$1,FALSE),0)</f>
        <v>0</v>
      </c>
      <c r="AE422" s="14">
        <f>_xlfn.IFNA(VLOOKUP(tbl_Batsmen!$W422,Raw_data_Batsmen_2021!$A$2:$L$150,AE$1,FALSE),0)</f>
        <v>0</v>
      </c>
      <c r="AF422" s="14">
        <f>_xlfn.IFNA(VLOOKUP(tbl_Batsmen!$W422,Raw_data_Batsmen_2021!$A$2:$L$150,AF$1,FALSE),0)</f>
        <v>0</v>
      </c>
      <c r="AG422" s="14">
        <f>_xlfn.IFNA(VLOOKUP(tbl_Batsmen!$W422,Raw_data_Batsmen_2021!$A$2:$L$150,AG$1,FALSE),0)</f>
        <v>0</v>
      </c>
      <c r="AH422" s="14">
        <f>_xlfn.IFNA(VLOOKUP(tbl_Batsmen!$W422,Raw_data_Batsmen_2021!$A$2:$L$150,AH$1,FALSE),0)</f>
        <v>0</v>
      </c>
      <c r="AI422" s="14">
        <v>2019</v>
      </c>
      <c r="AJ422" s="14">
        <f t="shared" si="12"/>
        <v>420</v>
      </c>
    </row>
    <row r="423" spans="1:36" x14ac:dyDescent="0.25">
      <c r="A423" s="17" t="s">
        <v>407</v>
      </c>
      <c r="B423" s="14">
        <v>2</v>
      </c>
      <c r="C423" s="14">
        <v>4</v>
      </c>
      <c r="D423" s="14">
        <v>8</v>
      </c>
      <c r="E423" s="14">
        <v>2</v>
      </c>
      <c r="F423" s="14">
        <v>2</v>
      </c>
      <c r="G423" s="14">
        <v>50</v>
      </c>
      <c r="H423" s="14">
        <v>2</v>
      </c>
      <c r="I423" s="14">
        <v>0</v>
      </c>
      <c r="J423" s="14">
        <v>0</v>
      </c>
      <c r="K423" s="14">
        <v>0</v>
      </c>
      <c r="L423" s="14">
        <v>0</v>
      </c>
      <c r="M423" s="14">
        <v>2019</v>
      </c>
      <c r="N423" s="14">
        <f>tbl_Batsmen[[#This Row],[Innings]]-tbl_Batsmen[[#This Row],[Outs]]</f>
        <v>0</v>
      </c>
      <c r="O423" s="15">
        <f t="shared" si="13"/>
        <v>420</v>
      </c>
      <c r="W423" s="16" t="s">
        <v>151</v>
      </c>
      <c r="X423" s="14">
        <f>_xlfn.IFNA(VLOOKUP(tbl_Batsmen!$W423,Raw_data_Batsmen_2021!$A$2:$L$150,X$1,FALSE),0)</f>
        <v>7</v>
      </c>
      <c r="Y423" s="14">
        <f>_xlfn.IFNA(VLOOKUP(tbl_Batsmen!$W423,Raw_data_Batsmen_2021!$A$2:$L$150,Y$1,FALSE),0)</f>
        <v>59</v>
      </c>
      <c r="Z423" s="14">
        <f>_xlfn.IFNA(VLOOKUP(tbl_Batsmen!$W423,Raw_data_Batsmen_2021!$A$2:$L$150,Z$1,FALSE),0)</f>
        <v>46</v>
      </c>
      <c r="AA423" s="14">
        <f>_xlfn.IFNA(VLOOKUP(tbl_Batsmen!$W423,Raw_data_Batsmen_2021!$A$2:$L$150,AA$1,FALSE),0)</f>
        <v>4</v>
      </c>
      <c r="AB423" s="14">
        <f>_xlfn.IFNA(VLOOKUP(tbl_Batsmen!$W423,Raw_data_Batsmen_2021!$A$2:$L$150,AB$1,FALSE),0)</f>
        <v>14.75</v>
      </c>
      <c r="AC423" s="14">
        <f>_xlfn.IFNA(VLOOKUP(tbl_Batsmen!$W423,Raw_data_Batsmen_2021!$A$2:$L$150,AC$1,FALSE),0)</f>
        <v>128.26</v>
      </c>
      <c r="AD423" s="14">
        <f>_xlfn.IFNA(VLOOKUP(tbl_Batsmen!$W423,Raw_data_Batsmen_2021!$A$2:$L$150,AD$1,FALSE),0)</f>
        <v>31</v>
      </c>
      <c r="AE423" s="14">
        <f>_xlfn.IFNA(VLOOKUP(tbl_Batsmen!$W423,Raw_data_Batsmen_2021!$A$2:$L$150,AE$1,FALSE),0)</f>
        <v>6</v>
      </c>
      <c r="AF423" s="14">
        <f>_xlfn.IFNA(VLOOKUP(tbl_Batsmen!$W423,Raw_data_Batsmen_2021!$A$2:$L$150,AF$1,FALSE),0)</f>
        <v>2</v>
      </c>
      <c r="AG423" s="14">
        <f>_xlfn.IFNA(VLOOKUP(tbl_Batsmen!$W423,Raw_data_Batsmen_2021!$A$2:$L$150,AG$1,FALSE),0)</f>
        <v>0</v>
      </c>
      <c r="AH423" s="14">
        <f>_xlfn.IFNA(VLOOKUP(tbl_Batsmen!$W423,Raw_data_Batsmen_2021!$A$2:$L$150,AH$1,FALSE),0)</f>
        <v>0</v>
      </c>
      <c r="AI423" s="14">
        <v>2019</v>
      </c>
      <c r="AJ423" s="14">
        <f t="shared" si="12"/>
        <v>421</v>
      </c>
    </row>
    <row r="424" spans="1:36" x14ac:dyDescent="0.25">
      <c r="A424" s="17" t="s">
        <v>151</v>
      </c>
      <c r="B424" s="14">
        <v>1</v>
      </c>
      <c r="C424" s="14">
        <v>0</v>
      </c>
      <c r="D424" s="14">
        <v>2</v>
      </c>
      <c r="E424" s="14">
        <v>1</v>
      </c>
      <c r="F424" s="14">
        <v>0</v>
      </c>
      <c r="G424" s="14">
        <v>0</v>
      </c>
      <c r="H424" s="14">
        <v>0</v>
      </c>
      <c r="I424" s="14">
        <v>0</v>
      </c>
      <c r="J424" s="14">
        <v>0</v>
      </c>
      <c r="K424" s="14">
        <v>0</v>
      </c>
      <c r="L424" s="14">
        <v>0</v>
      </c>
      <c r="M424" s="14">
        <v>2019</v>
      </c>
      <c r="N424" s="14">
        <f>tbl_Batsmen[[#This Row],[Innings]]-tbl_Batsmen[[#This Row],[Outs]]</f>
        <v>0</v>
      </c>
      <c r="O424" s="15">
        <f t="shared" si="13"/>
        <v>421</v>
      </c>
      <c r="W424" s="13" t="s">
        <v>29</v>
      </c>
      <c r="X424" s="14">
        <f>_xlfn.IFNA(VLOOKUP(tbl_Batsmen!$W424,Raw_data_Batsmen_2021!$A$2:$L$150,X$1,FALSE),0)</f>
        <v>0</v>
      </c>
      <c r="Y424" s="14">
        <f>_xlfn.IFNA(VLOOKUP(tbl_Batsmen!$W424,Raw_data_Batsmen_2021!$A$2:$L$150,Y$1,FALSE),0)</f>
        <v>0</v>
      </c>
      <c r="Z424" s="14">
        <f>_xlfn.IFNA(VLOOKUP(tbl_Batsmen!$W424,Raw_data_Batsmen_2021!$A$2:$L$150,Z$1,FALSE),0)</f>
        <v>0</v>
      </c>
      <c r="AA424" s="14">
        <f>_xlfn.IFNA(VLOOKUP(tbl_Batsmen!$W424,Raw_data_Batsmen_2021!$A$2:$L$150,AA$1,FALSE),0)</f>
        <v>0</v>
      </c>
      <c r="AB424" s="14">
        <f>_xlfn.IFNA(VLOOKUP(tbl_Batsmen!$W424,Raw_data_Batsmen_2021!$A$2:$L$150,AB$1,FALSE),0)</f>
        <v>0</v>
      </c>
      <c r="AC424" s="14">
        <f>_xlfn.IFNA(VLOOKUP(tbl_Batsmen!$W424,Raw_data_Batsmen_2021!$A$2:$L$150,AC$1,FALSE),0)</f>
        <v>0</v>
      </c>
      <c r="AD424" s="14">
        <f>_xlfn.IFNA(VLOOKUP(tbl_Batsmen!$W424,Raw_data_Batsmen_2021!$A$2:$L$150,AD$1,FALSE),0)</f>
        <v>0</v>
      </c>
      <c r="AE424" s="14">
        <f>_xlfn.IFNA(VLOOKUP(tbl_Batsmen!$W424,Raw_data_Batsmen_2021!$A$2:$L$150,AE$1,FALSE),0)</f>
        <v>0</v>
      </c>
      <c r="AF424" s="14">
        <f>_xlfn.IFNA(VLOOKUP(tbl_Batsmen!$W424,Raw_data_Batsmen_2021!$A$2:$L$150,AF$1,FALSE),0)</f>
        <v>0</v>
      </c>
      <c r="AG424" s="14">
        <f>_xlfn.IFNA(VLOOKUP(tbl_Batsmen!$W424,Raw_data_Batsmen_2021!$A$2:$L$150,AG$1,FALSE),0)</f>
        <v>0</v>
      </c>
      <c r="AH424" s="14">
        <f>_xlfn.IFNA(VLOOKUP(tbl_Batsmen!$W424,Raw_data_Batsmen_2021!$A$2:$L$150,AH$1,FALSE),0)</f>
        <v>0</v>
      </c>
      <c r="AI424" s="14">
        <v>2019</v>
      </c>
      <c r="AJ424" s="14">
        <f t="shared" si="12"/>
        <v>422</v>
      </c>
    </row>
    <row r="425" spans="1:36" x14ac:dyDescent="0.25">
      <c r="A425" s="17" t="s">
        <v>29</v>
      </c>
      <c r="B425" s="14">
        <v>1</v>
      </c>
      <c r="C425" s="14">
        <v>10</v>
      </c>
      <c r="D425" s="14">
        <v>3</v>
      </c>
      <c r="E425" s="14">
        <v>0</v>
      </c>
      <c r="F425" s="14">
        <v>0</v>
      </c>
      <c r="G425" s="14">
        <v>333.33</v>
      </c>
      <c r="H425" s="14">
        <v>10</v>
      </c>
      <c r="I425" s="14">
        <v>1</v>
      </c>
      <c r="J425" s="14">
        <v>1</v>
      </c>
      <c r="K425" s="14">
        <v>0</v>
      </c>
      <c r="L425" s="14">
        <v>0</v>
      </c>
      <c r="M425" s="14">
        <v>2019</v>
      </c>
      <c r="N425" s="14">
        <f>tbl_Batsmen[[#This Row],[Innings]]-tbl_Batsmen[[#This Row],[Outs]]</f>
        <v>1</v>
      </c>
      <c r="O425" s="15">
        <f t="shared" si="13"/>
        <v>422</v>
      </c>
      <c r="W425" s="16" t="s">
        <v>169</v>
      </c>
      <c r="X425" s="14">
        <f>_xlfn.IFNA(VLOOKUP(tbl_Batsmen!$W425,Raw_data_Batsmen_2021!$A$2:$L$150,X$1,FALSE),0)</f>
        <v>1</v>
      </c>
      <c r="Y425" s="14">
        <f>_xlfn.IFNA(VLOOKUP(tbl_Batsmen!$W425,Raw_data_Batsmen_2021!$A$2:$L$150,Y$1,FALSE),0)</f>
        <v>15</v>
      </c>
      <c r="Z425" s="14">
        <f>_xlfn.IFNA(VLOOKUP(tbl_Batsmen!$W425,Raw_data_Batsmen_2021!$A$2:$L$150,Z$1,FALSE),0)</f>
        <v>6</v>
      </c>
      <c r="AA425" s="14">
        <f>_xlfn.IFNA(VLOOKUP(tbl_Batsmen!$W425,Raw_data_Batsmen_2021!$A$2:$L$150,AA$1,FALSE),0)</f>
        <v>0</v>
      </c>
      <c r="AB425" s="14">
        <f>_xlfn.IFNA(VLOOKUP(tbl_Batsmen!$W425,Raw_data_Batsmen_2021!$A$2:$L$150,AB$1,FALSE),0)</f>
        <v>0</v>
      </c>
      <c r="AC425" s="14">
        <f>_xlfn.IFNA(VLOOKUP(tbl_Batsmen!$W425,Raw_data_Batsmen_2021!$A$2:$L$150,AC$1,FALSE),0)</f>
        <v>250</v>
      </c>
      <c r="AD425" s="14">
        <f>_xlfn.IFNA(VLOOKUP(tbl_Batsmen!$W425,Raw_data_Batsmen_2021!$A$2:$L$150,AD$1,FALSE),0)</f>
        <v>15</v>
      </c>
      <c r="AE425" s="14">
        <f>_xlfn.IFNA(VLOOKUP(tbl_Batsmen!$W425,Raw_data_Batsmen_2021!$A$2:$L$150,AE$1,FALSE),0)</f>
        <v>2</v>
      </c>
      <c r="AF425" s="14">
        <f>_xlfn.IFNA(VLOOKUP(tbl_Batsmen!$W425,Raw_data_Batsmen_2021!$A$2:$L$150,AF$1,FALSE),0)</f>
        <v>1</v>
      </c>
      <c r="AG425" s="14">
        <f>_xlfn.IFNA(VLOOKUP(tbl_Batsmen!$W425,Raw_data_Batsmen_2021!$A$2:$L$150,AG$1,FALSE),0)</f>
        <v>0</v>
      </c>
      <c r="AH425" s="14">
        <f>_xlfn.IFNA(VLOOKUP(tbl_Batsmen!$W425,Raw_data_Batsmen_2021!$A$2:$L$150,AH$1,FALSE),0)</f>
        <v>0</v>
      </c>
      <c r="AI425" s="14">
        <v>2019</v>
      </c>
      <c r="AJ425" s="14">
        <f t="shared" si="12"/>
        <v>423</v>
      </c>
    </row>
    <row r="426" spans="1:36" x14ac:dyDescent="0.25">
      <c r="A426" s="17" t="s">
        <v>169</v>
      </c>
      <c r="B426" s="14">
        <v>1</v>
      </c>
      <c r="C426" s="14">
        <v>6</v>
      </c>
      <c r="D426" s="14">
        <v>15</v>
      </c>
      <c r="E426" s="14">
        <v>1</v>
      </c>
      <c r="F426" s="14">
        <v>6</v>
      </c>
      <c r="G426" s="14">
        <v>40</v>
      </c>
      <c r="H426" s="14">
        <v>6</v>
      </c>
      <c r="I426" s="14">
        <v>0</v>
      </c>
      <c r="J426" s="14">
        <v>0</v>
      </c>
      <c r="K426" s="14">
        <v>0</v>
      </c>
      <c r="L426" s="14">
        <v>0</v>
      </c>
      <c r="M426" s="14">
        <v>2019</v>
      </c>
      <c r="N426" s="14">
        <f>tbl_Batsmen[[#This Row],[Innings]]-tbl_Batsmen[[#This Row],[Outs]]</f>
        <v>0</v>
      </c>
      <c r="O426" s="15">
        <f t="shared" si="13"/>
        <v>423</v>
      </c>
      <c r="W426" s="13" t="s">
        <v>106</v>
      </c>
      <c r="X426" s="14">
        <f>_xlfn.IFNA(VLOOKUP(tbl_Batsmen!$W426,Raw_data_Batsmen_2021!$A$2:$L$150,X$1,FALSE),0)</f>
        <v>0</v>
      </c>
      <c r="Y426" s="14">
        <f>_xlfn.IFNA(VLOOKUP(tbl_Batsmen!$W426,Raw_data_Batsmen_2021!$A$2:$L$150,Y$1,FALSE),0)</f>
        <v>0</v>
      </c>
      <c r="Z426" s="14">
        <f>_xlfn.IFNA(VLOOKUP(tbl_Batsmen!$W426,Raw_data_Batsmen_2021!$A$2:$L$150,Z$1,FALSE),0)</f>
        <v>0</v>
      </c>
      <c r="AA426" s="14">
        <f>_xlfn.IFNA(VLOOKUP(tbl_Batsmen!$W426,Raw_data_Batsmen_2021!$A$2:$L$150,AA$1,FALSE),0)</f>
        <v>0</v>
      </c>
      <c r="AB426" s="14">
        <f>_xlfn.IFNA(VLOOKUP(tbl_Batsmen!$W426,Raw_data_Batsmen_2021!$A$2:$L$150,AB$1,FALSE),0)</f>
        <v>0</v>
      </c>
      <c r="AC426" s="14">
        <f>_xlfn.IFNA(VLOOKUP(tbl_Batsmen!$W426,Raw_data_Batsmen_2021!$A$2:$L$150,AC$1,FALSE),0)</f>
        <v>0</v>
      </c>
      <c r="AD426" s="14">
        <f>_xlfn.IFNA(VLOOKUP(tbl_Batsmen!$W426,Raw_data_Batsmen_2021!$A$2:$L$150,AD$1,FALSE),0)</f>
        <v>0</v>
      </c>
      <c r="AE426" s="14">
        <f>_xlfn.IFNA(VLOOKUP(tbl_Batsmen!$W426,Raw_data_Batsmen_2021!$A$2:$L$150,AE$1,FALSE),0)</f>
        <v>0</v>
      </c>
      <c r="AF426" s="14">
        <f>_xlfn.IFNA(VLOOKUP(tbl_Batsmen!$W426,Raw_data_Batsmen_2021!$A$2:$L$150,AF$1,FALSE),0)</f>
        <v>0</v>
      </c>
      <c r="AG426" s="14">
        <f>_xlfn.IFNA(VLOOKUP(tbl_Batsmen!$W426,Raw_data_Batsmen_2021!$A$2:$L$150,AG$1,FALSE),0)</f>
        <v>0</v>
      </c>
      <c r="AH426" s="14">
        <f>_xlfn.IFNA(VLOOKUP(tbl_Batsmen!$W426,Raw_data_Batsmen_2021!$A$2:$L$150,AH$1,FALSE),0)</f>
        <v>0</v>
      </c>
      <c r="AI426" s="14">
        <v>2019</v>
      </c>
      <c r="AJ426" s="14">
        <f t="shared" si="12"/>
        <v>424</v>
      </c>
    </row>
    <row r="427" spans="1:36" x14ac:dyDescent="0.25">
      <c r="A427" s="17" t="s">
        <v>106</v>
      </c>
      <c r="B427" s="14">
        <v>0</v>
      </c>
      <c r="C427" s="14">
        <v>0</v>
      </c>
      <c r="D427" s="14">
        <v>0</v>
      </c>
      <c r="E427" s="14">
        <v>0</v>
      </c>
      <c r="F427" s="14">
        <v>0</v>
      </c>
      <c r="G427" s="14">
        <v>0</v>
      </c>
      <c r="H427" s="14">
        <v>0</v>
      </c>
      <c r="I427" s="14">
        <v>0</v>
      </c>
      <c r="J427" s="14">
        <v>0</v>
      </c>
      <c r="K427" s="14">
        <v>0</v>
      </c>
      <c r="L427" s="14">
        <v>0</v>
      </c>
      <c r="M427" s="14">
        <v>2019</v>
      </c>
      <c r="N427" s="14">
        <f>tbl_Batsmen[[#This Row],[Innings]]-tbl_Batsmen[[#This Row],[Outs]]</f>
        <v>0</v>
      </c>
      <c r="O427" s="15">
        <f t="shared" si="13"/>
        <v>424</v>
      </c>
      <c r="W427" s="16" t="s">
        <v>31</v>
      </c>
      <c r="X427" s="14">
        <f>_xlfn.IFNA(VLOOKUP(tbl_Batsmen!$W427,Raw_data_Batsmen_2021!$A$2:$L$150,X$1,FALSE),0)</f>
        <v>3</v>
      </c>
      <c r="Y427" s="14">
        <f>_xlfn.IFNA(VLOOKUP(tbl_Batsmen!$W427,Raw_data_Batsmen_2021!$A$2:$L$150,Y$1,FALSE),0)</f>
        <v>13</v>
      </c>
      <c r="Z427" s="14">
        <f>_xlfn.IFNA(VLOOKUP(tbl_Batsmen!$W427,Raw_data_Batsmen_2021!$A$2:$L$150,Z$1,FALSE),0)</f>
        <v>6</v>
      </c>
      <c r="AA427" s="14">
        <f>_xlfn.IFNA(VLOOKUP(tbl_Batsmen!$W427,Raw_data_Batsmen_2021!$A$2:$L$150,AA$1,FALSE),0)</f>
        <v>0</v>
      </c>
      <c r="AB427" s="14">
        <f>_xlfn.IFNA(VLOOKUP(tbl_Batsmen!$W427,Raw_data_Batsmen_2021!$A$2:$L$150,AB$1,FALSE),0)</f>
        <v>0</v>
      </c>
      <c r="AC427" s="14">
        <f>_xlfn.IFNA(VLOOKUP(tbl_Batsmen!$W427,Raw_data_Batsmen_2021!$A$2:$L$150,AC$1,FALSE),0)</f>
        <v>216.67</v>
      </c>
      <c r="AD427" s="14">
        <f>_xlfn.IFNA(VLOOKUP(tbl_Batsmen!$W427,Raw_data_Batsmen_2021!$A$2:$L$150,AD$1,FALSE),0)</f>
        <v>9</v>
      </c>
      <c r="AE427" s="14">
        <f>_xlfn.IFNA(VLOOKUP(tbl_Batsmen!$W427,Raw_data_Batsmen_2021!$A$2:$L$150,AE$1,FALSE),0)</f>
        <v>2</v>
      </c>
      <c r="AF427" s="14">
        <f>_xlfn.IFNA(VLOOKUP(tbl_Batsmen!$W427,Raw_data_Batsmen_2021!$A$2:$L$150,AF$1,FALSE),0)</f>
        <v>0</v>
      </c>
      <c r="AG427" s="14">
        <f>_xlfn.IFNA(VLOOKUP(tbl_Batsmen!$W427,Raw_data_Batsmen_2021!$A$2:$L$150,AG$1,FALSE),0)</f>
        <v>0</v>
      </c>
      <c r="AH427" s="14">
        <f>_xlfn.IFNA(VLOOKUP(tbl_Batsmen!$W427,Raw_data_Batsmen_2021!$A$2:$L$150,AH$1,FALSE),0)</f>
        <v>0</v>
      </c>
      <c r="AI427" s="14">
        <v>2019</v>
      </c>
      <c r="AJ427" s="14">
        <f t="shared" si="12"/>
        <v>425</v>
      </c>
    </row>
    <row r="428" spans="1:36" x14ac:dyDescent="0.25">
      <c r="A428" s="17" t="s">
        <v>31</v>
      </c>
      <c r="B428" s="14">
        <v>4</v>
      </c>
      <c r="C428" s="14">
        <v>14</v>
      </c>
      <c r="D428" s="14">
        <v>15</v>
      </c>
      <c r="E428" s="14">
        <v>3</v>
      </c>
      <c r="F428" s="14">
        <v>4.67</v>
      </c>
      <c r="G428" s="14">
        <v>93.33</v>
      </c>
      <c r="H428" s="14">
        <v>9</v>
      </c>
      <c r="I428" s="14">
        <v>0</v>
      </c>
      <c r="J428" s="14">
        <v>1</v>
      </c>
      <c r="K428" s="14">
        <v>0</v>
      </c>
      <c r="L428" s="14">
        <v>0</v>
      </c>
      <c r="M428" s="14">
        <v>2019</v>
      </c>
      <c r="N428" s="14">
        <f>tbl_Batsmen[[#This Row],[Innings]]-tbl_Batsmen[[#This Row],[Outs]]</f>
        <v>1</v>
      </c>
      <c r="O428" s="15">
        <f t="shared" si="13"/>
        <v>425</v>
      </c>
      <c r="W428" s="13" t="s">
        <v>362</v>
      </c>
      <c r="X428" s="14">
        <f>_xlfn.IFNA(VLOOKUP(tbl_Batsmen!$W428,Raw_data_Batsmen_2021!$A$2:$L$150,X$1,FALSE),0)</f>
        <v>0</v>
      </c>
      <c r="Y428" s="14">
        <f>_xlfn.IFNA(VLOOKUP(tbl_Batsmen!$W428,Raw_data_Batsmen_2021!$A$2:$L$150,Y$1,FALSE),0)</f>
        <v>0</v>
      </c>
      <c r="Z428" s="14">
        <f>_xlfn.IFNA(VLOOKUP(tbl_Batsmen!$W428,Raw_data_Batsmen_2021!$A$2:$L$150,Z$1,FALSE),0)</f>
        <v>0</v>
      </c>
      <c r="AA428" s="14">
        <f>_xlfn.IFNA(VLOOKUP(tbl_Batsmen!$W428,Raw_data_Batsmen_2021!$A$2:$L$150,AA$1,FALSE),0)</f>
        <v>0</v>
      </c>
      <c r="AB428" s="14">
        <f>_xlfn.IFNA(VLOOKUP(tbl_Batsmen!$W428,Raw_data_Batsmen_2021!$A$2:$L$150,AB$1,FALSE),0)</f>
        <v>0</v>
      </c>
      <c r="AC428" s="14">
        <f>_xlfn.IFNA(VLOOKUP(tbl_Batsmen!$W428,Raw_data_Batsmen_2021!$A$2:$L$150,AC$1,FALSE),0)</f>
        <v>0</v>
      </c>
      <c r="AD428" s="14">
        <f>_xlfn.IFNA(VLOOKUP(tbl_Batsmen!$W428,Raw_data_Batsmen_2021!$A$2:$L$150,AD$1,FALSE),0)</f>
        <v>0</v>
      </c>
      <c r="AE428" s="14">
        <f>_xlfn.IFNA(VLOOKUP(tbl_Batsmen!$W428,Raw_data_Batsmen_2021!$A$2:$L$150,AE$1,FALSE),0)</f>
        <v>0</v>
      </c>
      <c r="AF428" s="14">
        <f>_xlfn.IFNA(VLOOKUP(tbl_Batsmen!$W428,Raw_data_Batsmen_2021!$A$2:$L$150,AF$1,FALSE),0)</f>
        <v>0</v>
      </c>
      <c r="AG428" s="14">
        <f>_xlfn.IFNA(VLOOKUP(tbl_Batsmen!$W428,Raw_data_Batsmen_2021!$A$2:$L$150,AG$1,FALSE),0)</f>
        <v>0</v>
      </c>
      <c r="AH428" s="14">
        <f>_xlfn.IFNA(VLOOKUP(tbl_Batsmen!$W428,Raw_data_Batsmen_2021!$A$2:$L$150,AH$1,FALSE),0)</f>
        <v>0</v>
      </c>
      <c r="AI428" s="14">
        <v>2019</v>
      </c>
      <c r="AJ428" s="14">
        <f t="shared" si="12"/>
        <v>426</v>
      </c>
    </row>
    <row r="429" spans="1:36" x14ac:dyDescent="0.25">
      <c r="A429" s="17" t="s">
        <v>362</v>
      </c>
      <c r="B429" s="14">
        <v>5</v>
      </c>
      <c r="C429" s="14">
        <v>18</v>
      </c>
      <c r="D429" s="14">
        <v>24</v>
      </c>
      <c r="E429" s="14">
        <v>5</v>
      </c>
      <c r="F429" s="14">
        <v>3.6</v>
      </c>
      <c r="G429" s="14">
        <v>75</v>
      </c>
      <c r="H429" s="14">
        <v>7</v>
      </c>
      <c r="I429" s="14">
        <v>1</v>
      </c>
      <c r="J429" s="14">
        <v>1</v>
      </c>
      <c r="K429" s="14">
        <v>0</v>
      </c>
      <c r="L429" s="14">
        <v>0</v>
      </c>
      <c r="M429" s="14">
        <v>2019</v>
      </c>
      <c r="N429" s="14">
        <f>tbl_Batsmen[[#This Row],[Innings]]-tbl_Batsmen[[#This Row],[Outs]]</f>
        <v>0</v>
      </c>
      <c r="O429" s="15">
        <f t="shared" si="13"/>
        <v>426</v>
      </c>
      <c r="W429" s="16" t="s">
        <v>408</v>
      </c>
      <c r="X429" s="14">
        <f>_xlfn.IFNA(VLOOKUP(tbl_Batsmen!$W429,Raw_data_Batsmen_2021!$A$2:$L$150,X$1,FALSE),0)</f>
        <v>0</v>
      </c>
      <c r="Y429" s="14">
        <f>_xlfn.IFNA(VLOOKUP(tbl_Batsmen!$W429,Raw_data_Batsmen_2021!$A$2:$L$150,Y$1,FALSE),0)</f>
        <v>0</v>
      </c>
      <c r="Z429" s="14">
        <f>_xlfn.IFNA(VLOOKUP(tbl_Batsmen!$W429,Raw_data_Batsmen_2021!$A$2:$L$150,Z$1,FALSE),0)</f>
        <v>0</v>
      </c>
      <c r="AA429" s="14">
        <f>_xlfn.IFNA(VLOOKUP(tbl_Batsmen!$W429,Raw_data_Batsmen_2021!$A$2:$L$150,AA$1,FALSE),0)</f>
        <v>0</v>
      </c>
      <c r="AB429" s="14">
        <f>_xlfn.IFNA(VLOOKUP(tbl_Batsmen!$W429,Raw_data_Batsmen_2021!$A$2:$L$150,AB$1,FALSE),0)</f>
        <v>0</v>
      </c>
      <c r="AC429" s="14">
        <f>_xlfn.IFNA(VLOOKUP(tbl_Batsmen!$W429,Raw_data_Batsmen_2021!$A$2:$L$150,AC$1,FALSE),0)</f>
        <v>0</v>
      </c>
      <c r="AD429" s="14">
        <f>_xlfn.IFNA(VLOOKUP(tbl_Batsmen!$W429,Raw_data_Batsmen_2021!$A$2:$L$150,AD$1,FALSE),0)</f>
        <v>0</v>
      </c>
      <c r="AE429" s="14">
        <f>_xlfn.IFNA(VLOOKUP(tbl_Batsmen!$W429,Raw_data_Batsmen_2021!$A$2:$L$150,AE$1,FALSE),0)</f>
        <v>0</v>
      </c>
      <c r="AF429" s="14">
        <f>_xlfn.IFNA(VLOOKUP(tbl_Batsmen!$W429,Raw_data_Batsmen_2021!$A$2:$L$150,AF$1,FALSE),0)</f>
        <v>0</v>
      </c>
      <c r="AG429" s="14">
        <f>_xlfn.IFNA(VLOOKUP(tbl_Batsmen!$W429,Raw_data_Batsmen_2021!$A$2:$L$150,AG$1,FALSE),0)</f>
        <v>0</v>
      </c>
      <c r="AH429" s="14">
        <f>_xlfn.IFNA(VLOOKUP(tbl_Batsmen!$W429,Raw_data_Batsmen_2021!$A$2:$L$150,AH$1,FALSE),0)</f>
        <v>0</v>
      </c>
      <c r="AI429" s="14">
        <v>2019</v>
      </c>
      <c r="AJ429" s="14">
        <f t="shared" si="12"/>
        <v>427</v>
      </c>
    </row>
    <row r="430" spans="1:36" x14ac:dyDescent="0.25">
      <c r="A430" s="17" t="s">
        <v>408</v>
      </c>
      <c r="B430" s="14">
        <v>0</v>
      </c>
      <c r="C430" s="14">
        <v>0</v>
      </c>
      <c r="D430" s="14">
        <v>0</v>
      </c>
      <c r="E430" s="14">
        <v>0</v>
      </c>
      <c r="F430" s="14">
        <v>0</v>
      </c>
      <c r="G430" s="14">
        <v>0</v>
      </c>
      <c r="H430" s="14">
        <v>0</v>
      </c>
      <c r="I430" s="14">
        <v>0</v>
      </c>
      <c r="J430" s="14">
        <v>0</v>
      </c>
      <c r="K430" s="14">
        <v>0</v>
      </c>
      <c r="L430" s="14">
        <v>0</v>
      </c>
      <c r="M430" s="14">
        <v>2019</v>
      </c>
      <c r="N430" s="14">
        <f>tbl_Batsmen[[#This Row],[Innings]]-tbl_Batsmen[[#This Row],[Outs]]</f>
        <v>0</v>
      </c>
      <c r="O430" s="15">
        <f t="shared" si="13"/>
        <v>427</v>
      </c>
      <c r="W430" s="13" t="s">
        <v>409</v>
      </c>
      <c r="X430" s="14">
        <f>_xlfn.IFNA(VLOOKUP(tbl_Batsmen!$W430,Raw_data_Batsmen_2021!$A$2:$L$150,X$1,FALSE),0)</f>
        <v>0</v>
      </c>
      <c r="Y430" s="14">
        <f>_xlfn.IFNA(VLOOKUP(tbl_Batsmen!$W430,Raw_data_Batsmen_2021!$A$2:$L$150,Y$1,FALSE),0)</f>
        <v>0</v>
      </c>
      <c r="Z430" s="14">
        <f>_xlfn.IFNA(VLOOKUP(tbl_Batsmen!$W430,Raw_data_Batsmen_2021!$A$2:$L$150,Z$1,FALSE),0)</f>
        <v>0</v>
      </c>
      <c r="AA430" s="14">
        <f>_xlfn.IFNA(VLOOKUP(tbl_Batsmen!$W430,Raw_data_Batsmen_2021!$A$2:$L$150,AA$1,FALSE),0)</f>
        <v>0</v>
      </c>
      <c r="AB430" s="14">
        <f>_xlfn.IFNA(VLOOKUP(tbl_Batsmen!$W430,Raw_data_Batsmen_2021!$A$2:$L$150,AB$1,FALSE),0)</f>
        <v>0</v>
      </c>
      <c r="AC430" s="14">
        <f>_xlfn.IFNA(VLOOKUP(tbl_Batsmen!$W430,Raw_data_Batsmen_2021!$A$2:$L$150,AC$1,FALSE),0)</f>
        <v>0</v>
      </c>
      <c r="AD430" s="14">
        <f>_xlfn.IFNA(VLOOKUP(tbl_Batsmen!$W430,Raw_data_Batsmen_2021!$A$2:$L$150,AD$1,FALSE),0)</f>
        <v>0</v>
      </c>
      <c r="AE430" s="14">
        <f>_xlfn.IFNA(VLOOKUP(tbl_Batsmen!$W430,Raw_data_Batsmen_2021!$A$2:$L$150,AE$1,FALSE),0)</f>
        <v>0</v>
      </c>
      <c r="AF430" s="14">
        <f>_xlfn.IFNA(VLOOKUP(tbl_Batsmen!$W430,Raw_data_Batsmen_2021!$A$2:$L$150,AF$1,FALSE),0)</f>
        <v>0</v>
      </c>
      <c r="AG430" s="14">
        <f>_xlfn.IFNA(VLOOKUP(tbl_Batsmen!$W430,Raw_data_Batsmen_2021!$A$2:$L$150,AG$1,FALSE),0)</f>
        <v>0</v>
      </c>
      <c r="AH430" s="14">
        <f>_xlfn.IFNA(VLOOKUP(tbl_Batsmen!$W430,Raw_data_Batsmen_2021!$A$2:$L$150,AH$1,FALSE),0)</f>
        <v>0</v>
      </c>
      <c r="AI430" s="14">
        <v>2019</v>
      </c>
      <c r="AJ430" s="14">
        <f t="shared" si="12"/>
        <v>428</v>
      </c>
    </row>
    <row r="431" spans="1:36" x14ac:dyDescent="0.25">
      <c r="A431" s="17" t="s">
        <v>409</v>
      </c>
      <c r="B431" s="14">
        <v>0</v>
      </c>
      <c r="C431" s="14">
        <v>0</v>
      </c>
      <c r="D431" s="14">
        <v>0</v>
      </c>
      <c r="E431" s="14">
        <v>0</v>
      </c>
      <c r="F431" s="14">
        <v>0</v>
      </c>
      <c r="G431" s="14">
        <v>0</v>
      </c>
      <c r="H431" s="14">
        <v>0</v>
      </c>
      <c r="I431" s="14">
        <v>0</v>
      </c>
      <c r="J431" s="14">
        <v>0</v>
      </c>
      <c r="K431" s="14">
        <v>0</v>
      </c>
      <c r="L431" s="14">
        <v>0</v>
      </c>
      <c r="M431" s="14">
        <v>2019</v>
      </c>
      <c r="N431" s="14">
        <f>tbl_Batsmen[[#This Row],[Innings]]-tbl_Batsmen[[#This Row],[Outs]]</f>
        <v>0</v>
      </c>
      <c r="O431" s="15">
        <f t="shared" si="13"/>
        <v>428</v>
      </c>
      <c r="W431" s="16" t="s">
        <v>35</v>
      </c>
      <c r="X431" s="14">
        <f>_xlfn.IFNA(VLOOKUP(tbl_Batsmen!$W431,Raw_data_Batsmen_2021!$A$2:$L$150,X$1,FALSE),0)</f>
        <v>15</v>
      </c>
      <c r="Y431" s="14">
        <f>_xlfn.IFNA(VLOOKUP(tbl_Batsmen!$W431,Raw_data_Batsmen_2021!$A$2:$L$150,Y$1,FALSE),0)</f>
        <v>479</v>
      </c>
      <c r="Z431" s="14">
        <f>_xlfn.IFNA(VLOOKUP(tbl_Batsmen!$W431,Raw_data_Batsmen_2021!$A$2:$L$150,Z$1,FALSE),0)</f>
        <v>301</v>
      </c>
      <c r="AA431" s="14">
        <f>_xlfn.IFNA(VLOOKUP(tbl_Batsmen!$W431,Raw_data_Batsmen_2021!$A$2:$L$150,AA$1,FALSE),0)</f>
        <v>15</v>
      </c>
      <c r="AB431" s="14">
        <f>_xlfn.IFNA(VLOOKUP(tbl_Batsmen!$W431,Raw_data_Batsmen_2021!$A$2:$L$150,AB$1,FALSE),0)</f>
        <v>31.93</v>
      </c>
      <c r="AC431" s="14">
        <f>_xlfn.IFNA(VLOOKUP(tbl_Batsmen!$W431,Raw_data_Batsmen_2021!$A$2:$L$150,AC$1,FALSE),0)</f>
        <v>159.13999999999999</v>
      </c>
      <c r="AD431" s="14">
        <f>_xlfn.IFNA(VLOOKUP(tbl_Batsmen!$W431,Raw_data_Batsmen_2021!$A$2:$L$150,AD$1,FALSE),0)</f>
        <v>82</v>
      </c>
      <c r="AE431" s="14">
        <f>_xlfn.IFNA(VLOOKUP(tbl_Batsmen!$W431,Raw_data_Batsmen_2021!$A$2:$L$150,AE$1,FALSE),0)</f>
        <v>56</v>
      </c>
      <c r="AF431" s="14">
        <f>_xlfn.IFNA(VLOOKUP(tbl_Batsmen!$W431,Raw_data_Batsmen_2021!$A$2:$L$150,AF$1,FALSE),0)</f>
        <v>18</v>
      </c>
      <c r="AG431" s="14">
        <f>_xlfn.IFNA(VLOOKUP(tbl_Batsmen!$W431,Raw_data_Batsmen_2021!$A$2:$L$150,AG$1,FALSE),0)</f>
        <v>4</v>
      </c>
      <c r="AH431" s="14">
        <f>_xlfn.IFNA(VLOOKUP(tbl_Batsmen!$W431,Raw_data_Batsmen_2021!$A$2:$L$150,AH$1,FALSE),0)</f>
        <v>0</v>
      </c>
      <c r="AI431" s="14">
        <v>2019</v>
      </c>
      <c r="AJ431" s="14">
        <f t="shared" si="12"/>
        <v>429</v>
      </c>
    </row>
    <row r="432" spans="1:36" x14ac:dyDescent="0.25">
      <c r="A432" s="17" t="s">
        <v>35</v>
      </c>
      <c r="B432" s="14">
        <v>16</v>
      </c>
      <c r="C432" s="14">
        <v>353</v>
      </c>
      <c r="D432" s="14">
        <v>264</v>
      </c>
      <c r="E432" s="14">
        <v>16</v>
      </c>
      <c r="F432" s="14">
        <v>22.06</v>
      </c>
      <c r="G432" s="14">
        <v>133.71</v>
      </c>
      <c r="H432" s="14">
        <v>99</v>
      </c>
      <c r="I432" s="14">
        <v>45</v>
      </c>
      <c r="J432" s="14">
        <v>9</v>
      </c>
      <c r="K432" s="14">
        <v>2</v>
      </c>
      <c r="L432" s="14">
        <v>0</v>
      </c>
      <c r="M432" s="14">
        <v>2019</v>
      </c>
      <c r="N432" s="14">
        <f>tbl_Batsmen[[#This Row],[Innings]]-tbl_Batsmen[[#This Row],[Outs]]</f>
        <v>0</v>
      </c>
      <c r="O432" s="15">
        <f t="shared" si="13"/>
        <v>429</v>
      </c>
      <c r="W432" s="13" t="s">
        <v>141</v>
      </c>
      <c r="X432" s="14">
        <f>_xlfn.IFNA(VLOOKUP(tbl_Batsmen!$W432,Raw_data_Batsmen_2021!$A$2:$L$150,X$1,FALSE),0)</f>
        <v>11</v>
      </c>
      <c r="Y432" s="14">
        <f>_xlfn.IFNA(VLOOKUP(tbl_Batsmen!$W432,Raw_data_Batsmen_2021!$A$2:$L$150,Y$1,FALSE),0)</f>
        <v>155</v>
      </c>
      <c r="Z432" s="14">
        <f>_xlfn.IFNA(VLOOKUP(tbl_Batsmen!$W432,Raw_data_Batsmen_2021!$A$2:$L$150,Z$1,FALSE),0)</f>
        <v>147</v>
      </c>
      <c r="AA432" s="14">
        <f>_xlfn.IFNA(VLOOKUP(tbl_Batsmen!$W432,Raw_data_Batsmen_2021!$A$2:$L$150,AA$1,FALSE),0)</f>
        <v>10</v>
      </c>
      <c r="AB432" s="14">
        <f>_xlfn.IFNA(VLOOKUP(tbl_Batsmen!$W432,Raw_data_Batsmen_2021!$A$2:$L$150,AB$1,FALSE),0)</f>
        <v>15.5</v>
      </c>
      <c r="AC432" s="14">
        <f>_xlfn.IFNA(VLOOKUP(tbl_Batsmen!$W432,Raw_data_Batsmen_2021!$A$2:$L$150,AC$1,FALSE),0)</f>
        <v>105.44</v>
      </c>
      <c r="AD432" s="14">
        <f>_xlfn.IFNA(VLOOKUP(tbl_Batsmen!$W432,Raw_data_Batsmen_2021!$A$2:$L$150,AD$1,FALSE),0)</f>
        <v>44</v>
      </c>
      <c r="AE432" s="14">
        <f>_xlfn.IFNA(VLOOKUP(tbl_Batsmen!$W432,Raw_data_Batsmen_2021!$A$2:$L$150,AE$1,FALSE),0)</f>
        <v>11</v>
      </c>
      <c r="AF432" s="14">
        <f>_xlfn.IFNA(VLOOKUP(tbl_Batsmen!$W432,Raw_data_Batsmen_2021!$A$2:$L$150,AF$1,FALSE),0)</f>
        <v>6</v>
      </c>
      <c r="AG432" s="14">
        <f>_xlfn.IFNA(VLOOKUP(tbl_Batsmen!$W432,Raw_data_Batsmen_2021!$A$2:$L$150,AG$1,FALSE),0)</f>
        <v>0</v>
      </c>
      <c r="AH432" s="14">
        <f>_xlfn.IFNA(VLOOKUP(tbl_Batsmen!$W432,Raw_data_Batsmen_2021!$A$2:$L$150,AH$1,FALSE),0)</f>
        <v>0</v>
      </c>
      <c r="AI432" s="14">
        <v>2019</v>
      </c>
      <c r="AJ432" s="14">
        <f t="shared" si="12"/>
        <v>430</v>
      </c>
    </row>
    <row r="433" spans="1:36" x14ac:dyDescent="0.25">
      <c r="A433" s="17" t="s">
        <v>141</v>
      </c>
      <c r="B433" s="14">
        <v>4</v>
      </c>
      <c r="C433" s="14">
        <v>26</v>
      </c>
      <c r="D433" s="14">
        <v>22</v>
      </c>
      <c r="E433" s="14">
        <v>1</v>
      </c>
      <c r="F433" s="14">
        <v>26</v>
      </c>
      <c r="G433" s="14">
        <v>118.18</v>
      </c>
      <c r="H433" s="14">
        <v>11</v>
      </c>
      <c r="I433" s="14">
        <v>2</v>
      </c>
      <c r="J433" s="14">
        <v>1</v>
      </c>
      <c r="K433" s="14">
        <v>0</v>
      </c>
      <c r="L433" s="14">
        <v>0</v>
      </c>
      <c r="M433" s="14">
        <v>2019</v>
      </c>
      <c r="N433" s="14">
        <f>tbl_Batsmen[[#This Row],[Innings]]-tbl_Batsmen[[#This Row],[Outs]]</f>
        <v>3</v>
      </c>
      <c r="O433" s="15">
        <f t="shared" si="13"/>
        <v>430</v>
      </c>
      <c r="W433" s="16" t="s">
        <v>37</v>
      </c>
      <c r="X433" s="14">
        <f>_xlfn.IFNA(VLOOKUP(tbl_Batsmen!$W433,Raw_data_Batsmen_2021!$A$2:$L$150,X$1,FALSE),0)</f>
        <v>16</v>
      </c>
      <c r="Y433" s="14">
        <f>_xlfn.IFNA(VLOOKUP(tbl_Batsmen!$W433,Raw_data_Batsmen_2021!$A$2:$L$150,Y$1,FALSE),0)</f>
        <v>419</v>
      </c>
      <c r="Z433" s="14">
        <f>_xlfn.IFNA(VLOOKUP(tbl_Batsmen!$W433,Raw_data_Batsmen_2021!$A$2:$L$150,Z$1,FALSE),0)</f>
        <v>326</v>
      </c>
      <c r="AA433" s="14">
        <f>_xlfn.IFNA(VLOOKUP(tbl_Batsmen!$W433,Raw_data_Batsmen_2021!$A$2:$L$150,AA$1,FALSE),0)</f>
        <v>12</v>
      </c>
      <c r="AB433" s="14">
        <f>_xlfn.IFNA(VLOOKUP(tbl_Batsmen!$W433,Raw_data_Batsmen_2021!$A$2:$L$150,AB$1,FALSE),0)</f>
        <v>34.92</v>
      </c>
      <c r="AC433" s="14">
        <f>_xlfn.IFNA(VLOOKUP(tbl_Batsmen!$W433,Raw_data_Batsmen_2021!$A$2:$L$150,AC$1,FALSE),0)</f>
        <v>128.53</v>
      </c>
      <c r="AD433" s="14">
        <f>_xlfn.IFNA(VLOOKUP(tbl_Batsmen!$W433,Raw_data_Batsmen_2021!$A$2:$L$150,AD$1,FALSE),0)</f>
        <v>58</v>
      </c>
      <c r="AE433" s="14">
        <f>_xlfn.IFNA(VLOOKUP(tbl_Batsmen!$W433,Raw_data_Batsmen_2021!$A$2:$L$150,AE$1,FALSE),0)</f>
        <v>42</v>
      </c>
      <c r="AF433" s="14">
        <f>_xlfn.IFNA(VLOOKUP(tbl_Batsmen!$W433,Raw_data_Batsmen_2021!$A$2:$L$150,AF$1,FALSE),0)</f>
        <v>10</v>
      </c>
      <c r="AG433" s="14">
        <f>_xlfn.IFNA(VLOOKUP(tbl_Batsmen!$W433,Raw_data_Batsmen_2021!$A$2:$L$150,AG$1,FALSE),0)</f>
        <v>3</v>
      </c>
      <c r="AH433" s="14">
        <f>_xlfn.IFNA(VLOOKUP(tbl_Batsmen!$W433,Raw_data_Batsmen_2021!$A$2:$L$150,AH$1,FALSE),0)</f>
        <v>0</v>
      </c>
      <c r="AI433" s="14">
        <v>2019</v>
      </c>
      <c r="AJ433" s="14">
        <f t="shared" si="12"/>
        <v>431</v>
      </c>
    </row>
    <row r="434" spans="1:36" x14ac:dyDescent="0.25">
      <c r="A434" s="17" t="s">
        <v>37</v>
      </c>
      <c r="B434" s="14">
        <v>16</v>
      </c>
      <c r="C434" s="14">
        <v>488</v>
      </c>
      <c r="D434" s="14">
        <v>300</v>
      </c>
      <c r="E434" s="14">
        <v>13</v>
      </c>
      <c r="F434" s="14">
        <v>37.54</v>
      </c>
      <c r="G434" s="14">
        <v>162.66999999999999</v>
      </c>
      <c r="H434" s="14">
        <v>78</v>
      </c>
      <c r="I434" s="14">
        <v>37</v>
      </c>
      <c r="J434" s="14">
        <v>27</v>
      </c>
      <c r="K434" s="14">
        <v>3</v>
      </c>
      <c r="L434" s="14">
        <v>0</v>
      </c>
      <c r="M434" s="14">
        <v>2019</v>
      </c>
      <c r="N434" s="14">
        <f>tbl_Batsmen[[#This Row],[Innings]]-tbl_Batsmen[[#This Row],[Outs]]</f>
        <v>3</v>
      </c>
      <c r="O434" s="15">
        <f t="shared" si="13"/>
        <v>431</v>
      </c>
      <c r="W434" s="13" t="s">
        <v>39</v>
      </c>
      <c r="X434" s="14">
        <f>_xlfn.IFNA(VLOOKUP(tbl_Batsmen!$W434,Raw_data_Batsmen_2021!$A$2:$L$150,X$1,FALSE),0)</f>
        <v>16</v>
      </c>
      <c r="Y434" s="14">
        <f>_xlfn.IFNA(VLOOKUP(tbl_Batsmen!$W434,Raw_data_Batsmen_2021!$A$2:$L$150,Y$1,FALSE),0)</f>
        <v>587</v>
      </c>
      <c r="Z434" s="14">
        <f>_xlfn.IFNA(VLOOKUP(tbl_Batsmen!$W434,Raw_data_Batsmen_2021!$A$2:$L$150,Z$1,FALSE),0)</f>
        <v>471</v>
      </c>
      <c r="AA434" s="14">
        <f>_xlfn.IFNA(VLOOKUP(tbl_Batsmen!$W434,Raw_data_Batsmen_2021!$A$2:$L$150,AA$1,FALSE),0)</f>
        <v>15</v>
      </c>
      <c r="AB434" s="14">
        <f>_xlfn.IFNA(VLOOKUP(tbl_Batsmen!$W434,Raw_data_Batsmen_2021!$A$2:$L$150,AB$1,FALSE),0)</f>
        <v>39.130000000000003</v>
      </c>
      <c r="AC434" s="14">
        <f>_xlfn.IFNA(VLOOKUP(tbl_Batsmen!$W434,Raw_data_Batsmen_2021!$A$2:$L$150,AC$1,FALSE),0)</f>
        <v>124.63</v>
      </c>
      <c r="AD434" s="14">
        <f>_xlfn.IFNA(VLOOKUP(tbl_Batsmen!$W434,Raw_data_Batsmen_2021!$A$2:$L$150,AD$1,FALSE),0)</f>
        <v>92</v>
      </c>
      <c r="AE434" s="14">
        <f>_xlfn.IFNA(VLOOKUP(tbl_Batsmen!$W434,Raw_data_Batsmen_2021!$A$2:$L$150,AE$1,FALSE),0)</f>
        <v>63</v>
      </c>
      <c r="AF434" s="14">
        <f>_xlfn.IFNA(VLOOKUP(tbl_Batsmen!$W434,Raw_data_Batsmen_2021!$A$2:$L$150,AF$1,FALSE),0)</f>
        <v>16</v>
      </c>
      <c r="AG434" s="14">
        <f>_xlfn.IFNA(VLOOKUP(tbl_Batsmen!$W434,Raw_data_Batsmen_2021!$A$2:$L$150,AG$1,FALSE),0)</f>
        <v>3</v>
      </c>
      <c r="AH434" s="14">
        <f>_xlfn.IFNA(VLOOKUP(tbl_Batsmen!$W434,Raw_data_Batsmen_2021!$A$2:$L$150,AH$1,FALSE),0)</f>
        <v>0</v>
      </c>
      <c r="AI434" s="14">
        <v>2019</v>
      </c>
      <c r="AJ434" s="14">
        <f t="shared" si="12"/>
        <v>432</v>
      </c>
    </row>
    <row r="435" spans="1:36" x14ac:dyDescent="0.25">
      <c r="A435" s="17" t="s">
        <v>39</v>
      </c>
      <c r="B435" s="14">
        <v>16</v>
      </c>
      <c r="C435" s="14">
        <v>521</v>
      </c>
      <c r="D435" s="14">
        <v>384</v>
      </c>
      <c r="E435" s="14">
        <v>15</v>
      </c>
      <c r="F435" s="14">
        <v>34.729999999999997</v>
      </c>
      <c r="G435" s="14">
        <v>135.68</v>
      </c>
      <c r="H435" s="14">
        <v>97</v>
      </c>
      <c r="I435" s="14">
        <v>64</v>
      </c>
      <c r="J435" s="14">
        <v>11</v>
      </c>
      <c r="K435" s="14">
        <v>5</v>
      </c>
      <c r="L435" s="14">
        <v>0</v>
      </c>
      <c r="M435" s="14">
        <v>2019</v>
      </c>
      <c r="N435" s="14">
        <f>tbl_Batsmen[[#This Row],[Innings]]-tbl_Batsmen[[#This Row],[Outs]]</f>
        <v>1</v>
      </c>
      <c r="O435" s="15">
        <f t="shared" si="13"/>
        <v>432</v>
      </c>
      <c r="W435" s="16" t="s">
        <v>364</v>
      </c>
      <c r="X435" s="14">
        <f>_xlfn.IFNA(VLOOKUP(tbl_Batsmen!$W435,Raw_data_Batsmen_2021!$A$2:$L$150,X$1,FALSE),0)</f>
        <v>0</v>
      </c>
      <c r="Y435" s="14">
        <f>_xlfn.IFNA(VLOOKUP(tbl_Batsmen!$W435,Raw_data_Batsmen_2021!$A$2:$L$150,Y$1,FALSE),0)</f>
        <v>0</v>
      </c>
      <c r="Z435" s="14">
        <f>_xlfn.IFNA(VLOOKUP(tbl_Batsmen!$W435,Raw_data_Batsmen_2021!$A$2:$L$150,Z$1,FALSE),0)</f>
        <v>0</v>
      </c>
      <c r="AA435" s="14">
        <f>_xlfn.IFNA(VLOOKUP(tbl_Batsmen!$W435,Raw_data_Batsmen_2021!$A$2:$L$150,AA$1,FALSE),0)</f>
        <v>0</v>
      </c>
      <c r="AB435" s="14">
        <f>_xlfn.IFNA(VLOOKUP(tbl_Batsmen!$W435,Raw_data_Batsmen_2021!$A$2:$L$150,AB$1,FALSE),0)</f>
        <v>0</v>
      </c>
      <c r="AC435" s="14">
        <f>_xlfn.IFNA(VLOOKUP(tbl_Batsmen!$W435,Raw_data_Batsmen_2021!$A$2:$L$150,AC$1,FALSE),0)</f>
        <v>0</v>
      </c>
      <c r="AD435" s="14">
        <f>_xlfn.IFNA(VLOOKUP(tbl_Batsmen!$W435,Raw_data_Batsmen_2021!$A$2:$L$150,AD$1,FALSE),0)</f>
        <v>0</v>
      </c>
      <c r="AE435" s="14">
        <f>_xlfn.IFNA(VLOOKUP(tbl_Batsmen!$W435,Raw_data_Batsmen_2021!$A$2:$L$150,AE$1,FALSE),0)</f>
        <v>0</v>
      </c>
      <c r="AF435" s="14">
        <f>_xlfn.IFNA(VLOOKUP(tbl_Batsmen!$W435,Raw_data_Batsmen_2021!$A$2:$L$150,AF$1,FALSE),0)</f>
        <v>0</v>
      </c>
      <c r="AG435" s="14">
        <f>_xlfn.IFNA(VLOOKUP(tbl_Batsmen!$W435,Raw_data_Batsmen_2021!$A$2:$L$150,AG$1,FALSE),0)</f>
        <v>0</v>
      </c>
      <c r="AH435" s="14">
        <f>_xlfn.IFNA(VLOOKUP(tbl_Batsmen!$W435,Raw_data_Batsmen_2021!$A$2:$L$150,AH$1,FALSE),0)</f>
        <v>0</v>
      </c>
      <c r="AI435" s="14">
        <v>2019</v>
      </c>
      <c r="AJ435" s="14">
        <f t="shared" si="12"/>
        <v>433</v>
      </c>
    </row>
    <row r="436" spans="1:36" x14ac:dyDescent="0.25">
      <c r="A436" s="17" t="s">
        <v>364</v>
      </c>
      <c r="B436" s="14">
        <v>1</v>
      </c>
      <c r="C436" s="14">
        <v>0</v>
      </c>
      <c r="D436" s="14">
        <v>1</v>
      </c>
      <c r="E436" s="14">
        <v>1</v>
      </c>
      <c r="F436" s="14">
        <v>0</v>
      </c>
      <c r="G436" s="14">
        <v>0</v>
      </c>
      <c r="H436" s="14">
        <v>0</v>
      </c>
      <c r="I436" s="14">
        <v>0</v>
      </c>
      <c r="J436" s="14">
        <v>0</v>
      </c>
      <c r="K436" s="14">
        <v>0</v>
      </c>
      <c r="L436" s="14">
        <v>0</v>
      </c>
      <c r="M436" s="14">
        <v>2019</v>
      </c>
      <c r="N436" s="14">
        <f>tbl_Batsmen[[#This Row],[Innings]]-tbl_Batsmen[[#This Row],[Outs]]</f>
        <v>0</v>
      </c>
      <c r="O436" s="15">
        <f t="shared" si="13"/>
        <v>433</v>
      </c>
      <c r="W436" s="13" t="s">
        <v>185</v>
      </c>
      <c r="X436" s="14">
        <f>_xlfn.IFNA(VLOOKUP(tbl_Batsmen!$W436,Raw_data_Batsmen_2021!$A$2:$L$150,X$1,FALSE),0)</f>
        <v>0</v>
      </c>
      <c r="Y436" s="14">
        <f>_xlfn.IFNA(VLOOKUP(tbl_Batsmen!$W436,Raw_data_Batsmen_2021!$A$2:$L$150,Y$1,FALSE),0)</f>
        <v>0</v>
      </c>
      <c r="Z436" s="14">
        <f>_xlfn.IFNA(VLOOKUP(tbl_Batsmen!$W436,Raw_data_Batsmen_2021!$A$2:$L$150,Z$1,FALSE),0)</f>
        <v>0</v>
      </c>
      <c r="AA436" s="14">
        <f>_xlfn.IFNA(VLOOKUP(tbl_Batsmen!$W436,Raw_data_Batsmen_2021!$A$2:$L$150,AA$1,FALSE),0)</f>
        <v>0</v>
      </c>
      <c r="AB436" s="14">
        <f>_xlfn.IFNA(VLOOKUP(tbl_Batsmen!$W436,Raw_data_Batsmen_2021!$A$2:$L$150,AB$1,FALSE),0)</f>
        <v>0</v>
      </c>
      <c r="AC436" s="14">
        <f>_xlfn.IFNA(VLOOKUP(tbl_Batsmen!$W436,Raw_data_Batsmen_2021!$A$2:$L$150,AC$1,FALSE),0)</f>
        <v>0</v>
      </c>
      <c r="AD436" s="14">
        <f>_xlfn.IFNA(VLOOKUP(tbl_Batsmen!$W436,Raw_data_Batsmen_2021!$A$2:$L$150,AD$1,FALSE),0)</f>
        <v>0</v>
      </c>
      <c r="AE436" s="14">
        <f>_xlfn.IFNA(VLOOKUP(tbl_Batsmen!$W436,Raw_data_Batsmen_2021!$A$2:$L$150,AE$1,FALSE),0)</f>
        <v>0</v>
      </c>
      <c r="AF436" s="14">
        <f>_xlfn.IFNA(VLOOKUP(tbl_Batsmen!$W436,Raw_data_Batsmen_2021!$A$2:$L$150,AF$1,FALSE),0)</f>
        <v>0</v>
      </c>
      <c r="AG436" s="14">
        <f>_xlfn.IFNA(VLOOKUP(tbl_Batsmen!$W436,Raw_data_Batsmen_2021!$A$2:$L$150,AG$1,FALSE),0)</f>
        <v>0</v>
      </c>
      <c r="AH436" s="14">
        <f>_xlfn.IFNA(VLOOKUP(tbl_Batsmen!$W436,Raw_data_Batsmen_2021!$A$2:$L$150,AH$1,FALSE),0)</f>
        <v>0</v>
      </c>
      <c r="AI436" s="14">
        <v>2019</v>
      </c>
      <c r="AJ436" s="14">
        <f t="shared" si="12"/>
        <v>434</v>
      </c>
    </row>
    <row r="437" spans="1:36" x14ac:dyDescent="0.25">
      <c r="A437" s="17" t="s">
        <v>185</v>
      </c>
      <c r="B437" s="14">
        <v>7</v>
      </c>
      <c r="C437" s="14">
        <v>73</v>
      </c>
      <c r="D437" s="14">
        <v>54</v>
      </c>
      <c r="E437" s="14">
        <v>5</v>
      </c>
      <c r="F437" s="14">
        <v>14.6</v>
      </c>
      <c r="G437" s="14">
        <v>135.19</v>
      </c>
      <c r="H437" s="14">
        <v>28</v>
      </c>
      <c r="I437" s="14">
        <v>2</v>
      </c>
      <c r="J437" s="14">
        <v>7</v>
      </c>
      <c r="K437" s="14">
        <v>0</v>
      </c>
      <c r="L437" s="14">
        <v>0</v>
      </c>
      <c r="M437" s="14">
        <v>2019</v>
      </c>
      <c r="N437" s="14">
        <f>tbl_Batsmen[[#This Row],[Innings]]-tbl_Batsmen[[#This Row],[Outs]]</f>
        <v>2</v>
      </c>
      <c r="O437" s="15">
        <f t="shared" si="13"/>
        <v>434</v>
      </c>
      <c r="W437" s="16" t="s">
        <v>42</v>
      </c>
      <c r="X437" s="14">
        <f>_xlfn.IFNA(VLOOKUP(tbl_Batsmen!$W437,Raw_data_Batsmen_2021!$A$2:$L$150,X$1,FALSE),0)</f>
        <v>8</v>
      </c>
      <c r="Y437" s="14">
        <f>_xlfn.IFNA(VLOOKUP(tbl_Batsmen!$W437,Raw_data_Batsmen_2021!$A$2:$L$150,Y$1,FALSE),0)</f>
        <v>175</v>
      </c>
      <c r="Z437" s="14">
        <f>_xlfn.IFNA(VLOOKUP(tbl_Batsmen!$W437,Raw_data_Batsmen_2021!$A$2:$L$150,Z$1,FALSE),0)</f>
        <v>171</v>
      </c>
      <c r="AA437" s="14">
        <f>_xlfn.IFNA(VLOOKUP(tbl_Batsmen!$W437,Raw_data_Batsmen_2021!$A$2:$L$150,AA$1,FALSE),0)</f>
        <v>5</v>
      </c>
      <c r="AB437" s="14">
        <f>_xlfn.IFNA(VLOOKUP(tbl_Batsmen!$W437,Raw_data_Batsmen_2021!$A$2:$L$150,AB$1,FALSE),0)</f>
        <v>35</v>
      </c>
      <c r="AC437" s="14">
        <f>_xlfn.IFNA(VLOOKUP(tbl_Batsmen!$W437,Raw_data_Batsmen_2021!$A$2:$L$150,AC$1,FALSE),0)</f>
        <v>102.34</v>
      </c>
      <c r="AD437" s="14">
        <f>_xlfn.IFNA(VLOOKUP(tbl_Batsmen!$W437,Raw_data_Batsmen_2021!$A$2:$L$150,AD$1,FALSE),0)</f>
        <v>47</v>
      </c>
      <c r="AE437" s="14">
        <f>_xlfn.IFNA(VLOOKUP(tbl_Batsmen!$W437,Raw_data_Batsmen_2021!$A$2:$L$150,AE$1,FALSE),0)</f>
        <v>7</v>
      </c>
      <c r="AF437" s="14">
        <f>_xlfn.IFNA(VLOOKUP(tbl_Batsmen!$W437,Raw_data_Batsmen_2021!$A$2:$L$150,AF$1,FALSE),0)</f>
        <v>5</v>
      </c>
      <c r="AG437" s="14">
        <f>_xlfn.IFNA(VLOOKUP(tbl_Batsmen!$W437,Raw_data_Batsmen_2021!$A$2:$L$150,AG$1,FALSE),0)</f>
        <v>0</v>
      </c>
      <c r="AH437" s="14">
        <f>_xlfn.IFNA(VLOOKUP(tbl_Batsmen!$W437,Raw_data_Batsmen_2021!$A$2:$L$150,AH$1,FALSE),0)</f>
        <v>0</v>
      </c>
      <c r="AI437" s="14">
        <v>2019</v>
      </c>
      <c r="AJ437" s="14">
        <f t="shared" si="12"/>
        <v>435</v>
      </c>
    </row>
    <row r="438" spans="1:36" x14ac:dyDescent="0.25">
      <c r="A438" s="17" t="s">
        <v>42</v>
      </c>
      <c r="B438" s="14">
        <v>16</v>
      </c>
      <c r="C438" s="14">
        <v>463</v>
      </c>
      <c r="D438" s="14">
        <v>386</v>
      </c>
      <c r="E438" s="14">
        <v>15</v>
      </c>
      <c r="F438" s="14">
        <v>30.87</v>
      </c>
      <c r="G438" s="14">
        <v>119.95</v>
      </c>
      <c r="H438" s="14">
        <v>67</v>
      </c>
      <c r="I438" s="14">
        <v>41</v>
      </c>
      <c r="J438" s="14">
        <v>14</v>
      </c>
      <c r="K438" s="14">
        <v>3</v>
      </c>
      <c r="L438" s="14">
        <v>0</v>
      </c>
      <c r="M438" s="14">
        <v>2019</v>
      </c>
      <c r="N438" s="14">
        <f>tbl_Batsmen[[#This Row],[Innings]]-tbl_Batsmen[[#This Row],[Outs]]</f>
        <v>1</v>
      </c>
      <c r="O438" s="15">
        <f t="shared" si="13"/>
        <v>435</v>
      </c>
      <c r="W438" s="13" t="s">
        <v>96</v>
      </c>
      <c r="X438" s="14">
        <f>_xlfn.IFNA(VLOOKUP(tbl_Batsmen!$W438,Raw_data_Batsmen_2021!$A$2:$L$150,X$1,FALSE),0)</f>
        <v>2</v>
      </c>
      <c r="Y438" s="14">
        <f>_xlfn.IFNA(VLOOKUP(tbl_Batsmen!$W438,Raw_data_Batsmen_2021!$A$2:$L$150,Y$1,FALSE),0)</f>
        <v>1</v>
      </c>
      <c r="Z438" s="14">
        <f>_xlfn.IFNA(VLOOKUP(tbl_Batsmen!$W438,Raw_data_Batsmen_2021!$A$2:$L$150,Z$1,FALSE),0)</f>
        <v>4</v>
      </c>
      <c r="AA438" s="14">
        <f>_xlfn.IFNA(VLOOKUP(tbl_Batsmen!$W438,Raw_data_Batsmen_2021!$A$2:$L$150,AA$1,FALSE),0)</f>
        <v>0</v>
      </c>
      <c r="AB438" s="14">
        <f>_xlfn.IFNA(VLOOKUP(tbl_Batsmen!$W438,Raw_data_Batsmen_2021!$A$2:$L$150,AB$1,FALSE),0)</f>
        <v>0</v>
      </c>
      <c r="AC438" s="14">
        <f>_xlfn.IFNA(VLOOKUP(tbl_Batsmen!$W438,Raw_data_Batsmen_2021!$A$2:$L$150,AC$1,FALSE),0)</f>
        <v>25</v>
      </c>
      <c r="AD438" s="14">
        <f>_xlfn.IFNA(VLOOKUP(tbl_Batsmen!$W438,Raw_data_Batsmen_2021!$A$2:$L$150,AD$1,FALSE),0)</f>
        <v>1</v>
      </c>
      <c r="AE438" s="14">
        <f>_xlfn.IFNA(VLOOKUP(tbl_Batsmen!$W438,Raw_data_Batsmen_2021!$A$2:$L$150,AE$1,FALSE),0)</f>
        <v>0</v>
      </c>
      <c r="AF438" s="14">
        <f>_xlfn.IFNA(VLOOKUP(tbl_Batsmen!$W438,Raw_data_Batsmen_2021!$A$2:$L$150,AF$1,FALSE),0)</f>
        <v>0</v>
      </c>
      <c r="AG438" s="14">
        <f>_xlfn.IFNA(VLOOKUP(tbl_Batsmen!$W438,Raw_data_Batsmen_2021!$A$2:$L$150,AG$1,FALSE),0)</f>
        <v>0</v>
      </c>
      <c r="AH438" s="14">
        <f>_xlfn.IFNA(VLOOKUP(tbl_Batsmen!$W438,Raw_data_Batsmen_2021!$A$2:$L$150,AH$1,FALSE),0)</f>
        <v>0</v>
      </c>
      <c r="AI438" s="14">
        <v>2019</v>
      </c>
      <c r="AJ438" s="14">
        <f t="shared" si="12"/>
        <v>436</v>
      </c>
    </row>
    <row r="439" spans="1:36" x14ac:dyDescent="0.25">
      <c r="A439" s="17" t="s">
        <v>96</v>
      </c>
      <c r="B439" s="14">
        <v>2</v>
      </c>
      <c r="C439" s="14">
        <v>7</v>
      </c>
      <c r="D439" s="14">
        <v>4</v>
      </c>
      <c r="E439" s="14">
        <v>1</v>
      </c>
      <c r="F439" s="14">
        <v>7</v>
      </c>
      <c r="G439" s="14">
        <v>175</v>
      </c>
      <c r="H439" s="14">
        <v>6</v>
      </c>
      <c r="I439" s="14">
        <v>0</v>
      </c>
      <c r="J439" s="14">
        <v>1</v>
      </c>
      <c r="K439" s="14">
        <v>0</v>
      </c>
      <c r="L439" s="14">
        <v>0</v>
      </c>
      <c r="M439" s="14">
        <v>2019</v>
      </c>
      <c r="N439" s="14">
        <f>tbl_Batsmen[[#This Row],[Innings]]-tbl_Batsmen[[#This Row],[Outs]]</f>
        <v>1</v>
      </c>
      <c r="O439" s="15">
        <f t="shared" si="13"/>
        <v>436</v>
      </c>
      <c r="W439" s="16" t="s">
        <v>410</v>
      </c>
      <c r="X439" s="14">
        <f>_xlfn.IFNA(VLOOKUP(tbl_Batsmen!$W439,Raw_data_Batsmen_2021!$A$2:$L$150,X$1,FALSE),0)</f>
        <v>0</v>
      </c>
      <c r="Y439" s="14">
        <f>_xlfn.IFNA(VLOOKUP(tbl_Batsmen!$W439,Raw_data_Batsmen_2021!$A$2:$L$150,Y$1,FALSE),0)</f>
        <v>0</v>
      </c>
      <c r="Z439" s="14">
        <f>_xlfn.IFNA(VLOOKUP(tbl_Batsmen!$W439,Raw_data_Batsmen_2021!$A$2:$L$150,Z$1,FALSE),0)</f>
        <v>0</v>
      </c>
      <c r="AA439" s="14">
        <f>_xlfn.IFNA(VLOOKUP(tbl_Batsmen!$W439,Raw_data_Batsmen_2021!$A$2:$L$150,AA$1,FALSE),0)</f>
        <v>0</v>
      </c>
      <c r="AB439" s="14">
        <f>_xlfn.IFNA(VLOOKUP(tbl_Batsmen!$W439,Raw_data_Batsmen_2021!$A$2:$L$150,AB$1,FALSE),0)</f>
        <v>0</v>
      </c>
      <c r="AC439" s="14">
        <f>_xlfn.IFNA(VLOOKUP(tbl_Batsmen!$W439,Raw_data_Batsmen_2021!$A$2:$L$150,AC$1,FALSE),0)</f>
        <v>0</v>
      </c>
      <c r="AD439" s="14">
        <f>_xlfn.IFNA(VLOOKUP(tbl_Batsmen!$W439,Raw_data_Batsmen_2021!$A$2:$L$150,AD$1,FALSE),0)</f>
        <v>0</v>
      </c>
      <c r="AE439" s="14">
        <f>_xlfn.IFNA(VLOOKUP(tbl_Batsmen!$W439,Raw_data_Batsmen_2021!$A$2:$L$150,AE$1,FALSE),0)</f>
        <v>0</v>
      </c>
      <c r="AF439" s="14">
        <f>_xlfn.IFNA(VLOOKUP(tbl_Batsmen!$W439,Raw_data_Batsmen_2021!$A$2:$L$150,AF$1,FALSE),0)</f>
        <v>0</v>
      </c>
      <c r="AG439" s="14">
        <f>_xlfn.IFNA(VLOOKUP(tbl_Batsmen!$W439,Raw_data_Batsmen_2021!$A$2:$L$150,AG$1,FALSE),0)</f>
        <v>0</v>
      </c>
      <c r="AH439" s="14">
        <f>_xlfn.IFNA(VLOOKUP(tbl_Batsmen!$W439,Raw_data_Batsmen_2021!$A$2:$L$150,AH$1,FALSE),0)</f>
        <v>0</v>
      </c>
      <c r="AI439" s="14">
        <v>2019</v>
      </c>
      <c r="AJ439" s="14">
        <f t="shared" si="12"/>
        <v>437</v>
      </c>
    </row>
    <row r="440" spans="1:36" x14ac:dyDescent="0.25">
      <c r="A440" s="17" t="s">
        <v>410</v>
      </c>
      <c r="B440" s="14">
        <v>0</v>
      </c>
      <c r="C440" s="14">
        <v>0</v>
      </c>
      <c r="D440" s="14">
        <v>0</v>
      </c>
      <c r="E440" s="14">
        <v>0</v>
      </c>
      <c r="F440" s="14">
        <v>0</v>
      </c>
      <c r="G440" s="14">
        <v>0</v>
      </c>
      <c r="H440" s="14">
        <v>0</v>
      </c>
      <c r="I440" s="14">
        <v>0</v>
      </c>
      <c r="J440" s="14">
        <v>0</v>
      </c>
      <c r="K440" s="14">
        <v>0</v>
      </c>
      <c r="L440" s="14">
        <v>0</v>
      </c>
      <c r="M440" s="14">
        <v>2019</v>
      </c>
      <c r="N440" s="14">
        <f>tbl_Batsmen[[#This Row],[Innings]]-tbl_Batsmen[[#This Row],[Outs]]</f>
        <v>0</v>
      </c>
      <c r="O440" s="15">
        <f t="shared" si="13"/>
        <v>437</v>
      </c>
      <c r="W440" s="13" t="s">
        <v>121</v>
      </c>
      <c r="X440" s="14">
        <f>_xlfn.IFNA(VLOOKUP(tbl_Batsmen!$W440,Raw_data_Batsmen_2021!$A$2:$L$150,X$1,FALSE),0)</f>
        <v>0</v>
      </c>
      <c r="Y440" s="14">
        <f>_xlfn.IFNA(VLOOKUP(tbl_Batsmen!$W440,Raw_data_Batsmen_2021!$A$2:$L$150,Y$1,FALSE),0)</f>
        <v>0</v>
      </c>
      <c r="Z440" s="14">
        <f>_xlfn.IFNA(VLOOKUP(tbl_Batsmen!$W440,Raw_data_Batsmen_2021!$A$2:$L$150,Z$1,FALSE),0)</f>
        <v>0</v>
      </c>
      <c r="AA440" s="14">
        <f>_xlfn.IFNA(VLOOKUP(tbl_Batsmen!$W440,Raw_data_Batsmen_2021!$A$2:$L$150,AA$1,FALSE),0)</f>
        <v>0</v>
      </c>
      <c r="AB440" s="14">
        <f>_xlfn.IFNA(VLOOKUP(tbl_Batsmen!$W440,Raw_data_Batsmen_2021!$A$2:$L$150,AB$1,FALSE),0)</f>
        <v>0</v>
      </c>
      <c r="AC440" s="14">
        <f>_xlfn.IFNA(VLOOKUP(tbl_Batsmen!$W440,Raw_data_Batsmen_2021!$A$2:$L$150,AC$1,FALSE),0)</f>
        <v>0</v>
      </c>
      <c r="AD440" s="14">
        <f>_xlfn.IFNA(VLOOKUP(tbl_Batsmen!$W440,Raw_data_Batsmen_2021!$A$2:$L$150,AD$1,FALSE),0)</f>
        <v>0</v>
      </c>
      <c r="AE440" s="14">
        <f>_xlfn.IFNA(VLOOKUP(tbl_Batsmen!$W440,Raw_data_Batsmen_2021!$A$2:$L$150,AE$1,FALSE),0)</f>
        <v>0</v>
      </c>
      <c r="AF440" s="14">
        <f>_xlfn.IFNA(VLOOKUP(tbl_Batsmen!$W440,Raw_data_Batsmen_2021!$A$2:$L$150,AF$1,FALSE),0)</f>
        <v>0</v>
      </c>
      <c r="AG440" s="14">
        <f>_xlfn.IFNA(VLOOKUP(tbl_Batsmen!$W440,Raw_data_Batsmen_2021!$A$2:$L$150,AG$1,FALSE),0)</f>
        <v>0</v>
      </c>
      <c r="AH440" s="14">
        <f>_xlfn.IFNA(VLOOKUP(tbl_Batsmen!$W440,Raw_data_Batsmen_2021!$A$2:$L$150,AH$1,FALSE),0)</f>
        <v>0</v>
      </c>
      <c r="AI440" s="14">
        <v>2019</v>
      </c>
      <c r="AJ440" s="14">
        <f t="shared" si="12"/>
        <v>438</v>
      </c>
    </row>
    <row r="441" spans="1:36" x14ac:dyDescent="0.25">
      <c r="A441" s="17" t="s">
        <v>121</v>
      </c>
      <c r="B441" s="14">
        <v>1</v>
      </c>
      <c r="C441" s="14">
        <v>0</v>
      </c>
      <c r="D441" s="14">
        <v>2</v>
      </c>
      <c r="E441" s="14">
        <v>0</v>
      </c>
      <c r="F441" s="14">
        <v>0</v>
      </c>
      <c r="G441" s="14">
        <v>0</v>
      </c>
      <c r="H441" s="14">
        <v>0</v>
      </c>
      <c r="I441" s="14">
        <v>0</v>
      </c>
      <c r="J441" s="14">
        <v>0</v>
      </c>
      <c r="K441" s="14">
        <v>0</v>
      </c>
      <c r="L441" s="14">
        <v>0</v>
      </c>
      <c r="M441" s="14">
        <v>2019</v>
      </c>
      <c r="N441" s="14">
        <f>tbl_Batsmen[[#This Row],[Innings]]-tbl_Batsmen[[#This Row],[Outs]]</f>
        <v>1</v>
      </c>
      <c r="O441" s="15">
        <f t="shared" si="13"/>
        <v>438</v>
      </c>
      <c r="W441" s="16" t="s">
        <v>97</v>
      </c>
      <c r="X441" s="14">
        <f>_xlfn.IFNA(VLOOKUP(tbl_Batsmen!$W441,Raw_data_Batsmen_2021!$A$2:$L$150,X$1,FALSE),0)</f>
        <v>2</v>
      </c>
      <c r="Y441" s="14">
        <f>_xlfn.IFNA(VLOOKUP(tbl_Batsmen!$W441,Raw_data_Batsmen_2021!$A$2:$L$150,Y$1,FALSE),0)</f>
        <v>2</v>
      </c>
      <c r="Z441" s="14">
        <f>_xlfn.IFNA(VLOOKUP(tbl_Batsmen!$W441,Raw_data_Batsmen_2021!$A$2:$L$150,Z$1,FALSE),0)</f>
        <v>3</v>
      </c>
      <c r="AA441" s="14">
        <f>_xlfn.IFNA(VLOOKUP(tbl_Batsmen!$W441,Raw_data_Batsmen_2021!$A$2:$L$150,AA$1,FALSE),0)</f>
        <v>0</v>
      </c>
      <c r="AB441" s="14">
        <f>_xlfn.IFNA(VLOOKUP(tbl_Batsmen!$W441,Raw_data_Batsmen_2021!$A$2:$L$150,AB$1,FALSE),0)</f>
        <v>0</v>
      </c>
      <c r="AC441" s="14">
        <f>_xlfn.IFNA(VLOOKUP(tbl_Batsmen!$W441,Raw_data_Batsmen_2021!$A$2:$L$150,AC$1,FALSE),0)</f>
        <v>66.67</v>
      </c>
      <c r="AD441" s="14">
        <f>_xlfn.IFNA(VLOOKUP(tbl_Batsmen!$W441,Raw_data_Batsmen_2021!$A$2:$L$150,AD$1,FALSE),0)</f>
        <v>1</v>
      </c>
      <c r="AE441" s="14">
        <f>_xlfn.IFNA(VLOOKUP(tbl_Batsmen!$W441,Raw_data_Batsmen_2021!$A$2:$L$150,AE$1,FALSE),0)</f>
        <v>0</v>
      </c>
      <c r="AF441" s="14">
        <f>_xlfn.IFNA(VLOOKUP(tbl_Batsmen!$W441,Raw_data_Batsmen_2021!$A$2:$L$150,AF$1,FALSE),0)</f>
        <v>0</v>
      </c>
      <c r="AG441" s="14">
        <f>_xlfn.IFNA(VLOOKUP(tbl_Batsmen!$W441,Raw_data_Batsmen_2021!$A$2:$L$150,AG$1,FALSE),0)</f>
        <v>0</v>
      </c>
      <c r="AH441" s="14">
        <f>_xlfn.IFNA(VLOOKUP(tbl_Batsmen!$W441,Raw_data_Batsmen_2021!$A$2:$L$150,AH$1,FALSE),0)</f>
        <v>0</v>
      </c>
      <c r="AI441" s="14">
        <v>2019</v>
      </c>
      <c r="AJ441" s="14">
        <f t="shared" si="12"/>
        <v>439</v>
      </c>
    </row>
    <row r="442" spans="1:36" x14ac:dyDescent="0.25">
      <c r="A442" s="17" t="s">
        <v>97</v>
      </c>
      <c r="B442" s="14">
        <v>0</v>
      </c>
      <c r="C442" s="14">
        <v>0</v>
      </c>
      <c r="D442" s="14">
        <v>0</v>
      </c>
      <c r="E442" s="14">
        <v>0</v>
      </c>
      <c r="F442" s="14">
        <v>0</v>
      </c>
      <c r="G442" s="14">
        <v>0</v>
      </c>
      <c r="H442" s="14">
        <v>0</v>
      </c>
      <c r="I442" s="14">
        <v>0</v>
      </c>
      <c r="J442" s="14">
        <v>0</v>
      </c>
      <c r="K442" s="14">
        <v>0</v>
      </c>
      <c r="L442" s="14">
        <v>0</v>
      </c>
      <c r="M442" s="14">
        <v>2019</v>
      </c>
      <c r="N442" s="14">
        <f>tbl_Batsmen[[#This Row],[Innings]]-tbl_Batsmen[[#This Row],[Outs]]</f>
        <v>0</v>
      </c>
      <c r="O442" s="15">
        <f t="shared" si="13"/>
        <v>439</v>
      </c>
      <c r="W442" s="13" t="s">
        <v>387</v>
      </c>
      <c r="X442" s="14">
        <f>_xlfn.IFNA(VLOOKUP(tbl_Batsmen!$W442,Raw_data_Batsmen_2021!$A$2:$L$150,X$1,FALSE),0)</f>
        <v>0</v>
      </c>
      <c r="Y442" s="14">
        <f>_xlfn.IFNA(VLOOKUP(tbl_Batsmen!$W442,Raw_data_Batsmen_2021!$A$2:$L$150,Y$1,FALSE),0)</f>
        <v>0</v>
      </c>
      <c r="Z442" s="14">
        <f>_xlfn.IFNA(VLOOKUP(tbl_Batsmen!$W442,Raw_data_Batsmen_2021!$A$2:$L$150,Z$1,FALSE),0)</f>
        <v>0</v>
      </c>
      <c r="AA442" s="14">
        <f>_xlfn.IFNA(VLOOKUP(tbl_Batsmen!$W442,Raw_data_Batsmen_2021!$A$2:$L$150,AA$1,FALSE),0)</f>
        <v>0</v>
      </c>
      <c r="AB442" s="14">
        <f>_xlfn.IFNA(VLOOKUP(tbl_Batsmen!$W442,Raw_data_Batsmen_2021!$A$2:$L$150,AB$1,FALSE),0)</f>
        <v>0</v>
      </c>
      <c r="AC442" s="14">
        <f>_xlfn.IFNA(VLOOKUP(tbl_Batsmen!$W442,Raw_data_Batsmen_2021!$A$2:$L$150,AC$1,FALSE),0)</f>
        <v>0</v>
      </c>
      <c r="AD442" s="14">
        <f>_xlfn.IFNA(VLOOKUP(tbl_Batsmen!$W442,Raw_data_Batsmen_2021!$A$2:$L$150,AD$1,FALSE),0)</f>
        <v>0</v>
      </c>
      <c r="AE442" s="14">
        <f>_xlfn.IFNA(VLOOKUP(tbl_Batsmen!$W442,Raw_data_Batsmen_2021!$A$2:$L$150,AE$1,FALSE),0)</f>
        <v>0</v>
      </c>
      <c r="AF442" s="14">
        <f>_xlfn.IFNA(VLOOKUP(tbl_Batsmen!$W442,Raw_data_Batsmen_2021!$A$2:$L$150,AF$1,FALSE),0)</f>
        <v>0</v>
      </c>
      <c r="AG442" s="14">
        <f>_xlfn.IFNA(VLOOKUP(tbl_Batsmen!$W442,Raw_data_Batsmen_2021!$A$2:$L$150,AG$1,FALSE),0)</f>
        <v>0</v>
      </c>
      <c r="AH442" s="14">
        <f>_xlfn.IFNA(VLOOKUP(tbl_Batsmen!$W442,Raw_data_Batsmen_2021!$A$2:$L$150,AH$1,FALSE),0)</f>
        <v>0</v>
      </c>
      <c r="AI442" s="14">
        <v>2019</v>
      </c>
      <c r="AJ442" s="14">
        <f t="shared" si="12"/>
        <v>440</v>
      </c>
    </row>
    <row r="443" spans="1:36" x14ac:dyDescent="0.25">
      <c r="A443" s="17" t="s">
        <v>387</v>
      </c>
      <c r="B443" s="14">
        <v>0</v>
      </c>
      <c r="C443" s="14">
        <v>0</v>
      </c>
      <c r="D443" s="14">
        <v>0</v>
      </c>
      <c r="E443" s="14">
        <v>0</v>
      </c>
      <c r="F443" s="14">
        <v>0</v>
      </c>
      <c r="G443" s="14">
        <v>0</v>
      </c>
      <c r="H443" s="14">
        <v>0</v>
      </c>
      <c r="I443" s="14">
        <v>0</v>
      </c>
      <c r="J443" s="14">
        <v>0</v>
      </c>
      <c r="K443" s="14">
        <v>0</v>
      </c>
      <c r="L443" s="14">
        <v>0</v>
      </c>
      <c r="M443" s="14">
        <v>2019</v>
      </c>
      <c r="N443" s="14">
        <f>tbl_Batsmen[[#This Row],[Innings]]-tbl_Batsmen[[#This Row],[Outs]]</f>
        <v>0</v>
      </c>
      <c r="O443" s="15">
        <f t="shared" si="13"/>
        <v>440</v>
      </c>
      <c r="W443" s="16" t="s">
        <v>98</v>
      </c>
      <c r="X443" s="14">
        <f>_xlfn.IFNA(VLOOKUP(tbl_Batsmen!$W443,Raw_data_Batsmen_2021!$A$2:$L$150,X$1,FALSE),0)</f>
        <v>10</v>
      </c>
      <c r="Y443" s="14">
        <f>_xlfn.IFNA(VLOOKUP(tbl_Batsmen!$W443,Raw_data_Batsmen_2021!$A$2:$L$150,Y$1,FALSE),0)</f>
        <v>193</v>
      </c>
      <c r="Z443" s="14">
        <f>_xlfn.IFNA(VLOOKUP(tbl_Batsmen!$W443,Raw_data_Batsmen_2021!$A$2:$L$150,Z$1,FALSE),0)</f>
        <v>154</v>
      </c>
      <c r="AA443" s="14">
        <f>_xlfn.IFNA(VLOOKUP(tbl_Batsmen!$W443,Raw_data_Batsmen_2021!$A$2:$L$150,AA$1,FALSE),0)</f>
        <v>9</v>
      </c>
      <c r="AB443" s="14">
        <f>_xlfn.IFNA(VLOOKUP(tbl_Batsmen!$W443,Raw_data_Batsmen_2021!$A$2:$L$150,AB$1,FALSE),0)</f>
        <v>21.44</v>
      </c>
      <c r="AC443" s="14">
        <f>_xlfn.IFNA(VLOOKUP(tbl_Batsmen!$W443,Raw_data_Batsmen_2021!$A$2:$L$150,AC$1,FALSE),0)</f>
        <v>125.32</v>
      </c>
      <c r="AD443" s="14">
        <f>_xlfn.IFNA(VLOOKUP(tbl_Batsmen!$W443,Raw_data_Batsmen_2021!$A$2:$L$150,AD$1,FALSE),0)</f>
        <v>46</v>
      </c>
      <c r="AE443" s="14">
        <f>_xlfn.IFNA(VLOOKUP(tbl_Batsmen!$W443,Raw_data_Batsmen_2021!$A$2:$L$150,AE$1,FALSE),0)</f>
        <v>21</v>
      </c>
      <c r="AF443" s="14">
        <f>_xlfn.IFNA(VLOOKUP(tbl_Batsmen!$W443,Raw_data_Batsmen_2021!$A$2:$L$150,AF$1,FALSE),0)</f>
        <v>8</v>
      </c>
      <c r="AG443" s="14">
        <f>_xlfn.IFNA(VLOOKUP(tbl_Batsmen!$W443,Raw_data_Batsmen_2021!$A$2:$L$150,AG$1,FALSE),0)</f>
        <v>0</v>
      </c>
      <c r="AH443" s="14">
        <f>_xlfn.IFNA(VLOOKUP(tbl_Batsmen!$W443,Raw_data_Batsmen_2021!$A$2:$L$150,AH$1,FALSE),0)</f>
        <v>0</v>
      </c>
      <c r="AI443" s="14">
        <v>2019</v>
      </c>
      <c r="AJ443" s="14">
        <f t="shared" si="12"/>
        <v>441</v>
      </c>
    </row>
    <row r="444" spans="1:36" x14ac:dyDescent="0.25">
      <c r="A444" s="17" t="s">
        <v>98</v>
      </c>
      <c r="B444" s="14">
        <v>13</v>
      </c>
      <c r="C444" s="14">
        <v>490</v>
      </c>
      <c r="D444" s="14">
        <v>319</v>
      </c>
      <c r="E444" s="14">
        <v>12</v>
      </c>
      <c r="F444" s="14">
        <v>40.83</v>
      </c>
      <c r="G444" s="14">
        <v>153.61000000000001</v>
      </c>
      <c r="H444" s="14">
        <v>99</v>
      </c>
      <c r="I444" s="14">
        <v>45</v>
      </c>
      <c r="J444" s="14">
        <v>34</v>
      </c>
      <c r="K444" s="14">
        <v>4</v>
      </c>
      <c r="L444" s="14">
        <v>0</v>
      </c>
      <c r="M444" s="14">
        <v>2019</v>
      </c>
      <c r="N444" s="14">
        <f>tbl_Batsmen[[#This Row],[Innings]]-tbl_Batsmen[[#This Row],[Outs]]</f>
        <v>1</v>
      </c>
      <c r="O444" s="15">
        <f t="shared" si="13"/>
        <v>441</v>
      </c>
      <c r="W444" s="13" t="s">
        <v>49</v>
      </c>
      <c r="X444" s="14">
        <f>_xlfn.IFNA(VLOOKUP(tbl_Batsmen!$W444,Raw_data_Batsmen_2021!$A$2:$L$150,X$1,FALSE),0)</f>
        <v>2</v>
      </c>
      <c r="Y444" s="14">
        <f>_xlfn.IFNA(VLOOKUP(tbl_Batsmen!$W444,Raw_data_Batsmen_2021!$A$2:$L$150,Y$1,FALSE),0)</f>
        <v>2</v>
      </c>
      <c r="Z444" s="14">
        <f>_xlfn.IFNA(VLOOKUP(tbl_Batsmen!$W444,Raw_data_Batsmen_2021!$A$2:$L$150,Z$1,FALSE),0)</f>
        <v>4</v>
      </c>
      <c r="AA444" s="14">
        <f>_xlfn.IFNA(VLOOKUP(tbl_Batsmen!$W444,Raw_data_Batsmen_2021!$A$2:$L$150,AA$1,FALSE),0)</f>
        <v>1</v>
      </c>
      <c r="AB444" s="14">
        <f>_xlfn.IFNA(VLOOKUP(tbl_Batsmen!$W444,Raw_data_Batsmen_2021!$A$2:$L$150,AB$1,FALSE),0)</f>
        <v>2</v>
      </c>
      <c r="AC444" s="14">
        <f>_xlfn.IFNA(VLOOKUP(tbl_Batsmen!$W444,Raw_data_Batsmen_2021!$A$2:$L$150,AC$1,FALSE),0)</f>
        <v>50</v>
      </c>
      <c r="AD444" s="14">
        <f>_xlfn.IFNA(VLOOKUP(tbl_Batsmen!$W444,Raw_data_Batsmen_2021!$A$2:$L$150,AD$1,FALSE),0)</f>
        <v>2</v>
      </c>
      <c r="AE444" s="14">
        <f>_xlfn.IFNA(VLOOKUP(tbl_Batsmen!$W444,Raw_data_Batsmen_2021!$A$2:$L$150,AE$1,FALSE),0)</f>
        <v>0</v>
      </c>
      <c r="AF444" s="14">
        <f>_xlfn.IFNA(VLOOKUP(tbl_Batsmen!$W444,Raw_data_Batsmen_2021!$A$2:$L$150,AF$1,FALSE),0)</f>
        <v>0</v>
      </c>
      <c r="AG444" s="14">
        <f>_xlfn.IFNA(VLOOKUP(tbl_Batsmen!$W444,Raw_data_Batsmen_2021!$A$2:$L$150,AG$1,FALSE),0)</f>
        <v>0</v>
      </c>
      <c r="AH444" s="14">
        <f>_xlfn.IFNA(VLOOKUP(tbl_Batsmen!$W444,Raw_data_Batsmen_2021!$A$2:$L$150,AH$1,FALSE),0)</f>
        <v>0</v>
      </c>
      <c r="AI444" s="14">
        <v>2019</v>
      </c>
      <c r="AJ444" s="14">
        <f t="shared" si="12"/>
        <v>442</v>
      </c>
    </row>
    <row r="445" spans="1:36" x14ac:dyDescent="0.25">
      <c r="A445" s="17" t="s">
        <v>49</v>
      </c>
      <c r="B445" s="14">
        <v>0</v>
      </c>
      <c r="C445" s="14">
        <v>0</v>
      </c>
      <c r="D445" s="14">
        <v>0</v>
      </c>
      <c r="E445" s="14">
        <v>0</v>
      </c>
      <c r="F445" s="14">
        <v>0</v>
      </c>
      <c r="G445" s="14">
        <v>0</v>
      </c>
      <c r="H445" s="14">
        <v>0</v>
      </c>
      <c r="I445" s="14">
        <v>0</v>
      </c>
      <c r="J445" s="14">
        <v>0</v>
      </c>
      <c r="K445" s="14">
        <v>0</v>
      </c>
      <c r="L445" s="14">
        <v>0</v>
      </c>
      <c r="M445" s="14">
        <v>2019</v>
      </c>
      <c r="N445" s="14">
        <f>tbl_Batsmen[[#This Row],[Innings]]-tbl_Batsmen[[#This Row],[Outs]]</f>
        <v>0</v>
      </c>
      <c r="O445" s="15">
        <f t="shared" si="13"/>
        <v>442</v>
      </c>
      <c r="W445" s="16" t="s">
        <v>127</v>
      </c>
      <c r="X445" s="14">
        <f>_xlfn.IFNA(VLOOKUP(tbl_Batsmen!$W445,Raw_data_Batsmen_2021!$A$2:$L$150,X$1,FALSE),0)</f>
        <v>8</v>
      </c>
      <c r="Y445" s="14">
        <f>_xlfn.IFNA(VLOOKUP(tbl_Batsmen!$W445,Raw_data_Batsmen_2021!$A$2:$L$150,Y$1,FALSE),0)</f>
        <v>124</v>
      </c>
      <c r="Z445" s="14">
        <f>_xlfn.IFNA(VLOOKUP(tbl_Batsmen!$W445,Raw_data_Batsmen_2021!$A$2:$L$150,Z$1,FALSE),0)</f>
        <v>113</v>
      </c>
      <c r="AA445" s="14">
        <f>_xlfn.IFNA(VLOOKUP(tbl_Batsmen!$W445,Raw_data_Batsmen_2021!$A$2:$L$150,AA$1,FALSE),0)</f>
        <v>5</v>
      </c>
      <c r="AB445" s="14">
        <f>_xlfn.IFNA(VLOOKUP(tbl_Batsmen!$W445,Raw_data_Batsmen_2021!$A$2:$L$150,AB$1,FALSE),0)</f>
        <v>24.8</v>
      </c>
      <c r="AC445" s="14">
        <f>_xlfn.IFNA(VLOOKUP(tbl_Batsmen!$W445,Raw_data_Batsmen_2021!$A$2:$L$150,AC$1,FALSE),0)</f>
        <v>109.73</v>
      </c>
      <c r="AD445" s="14">
        <f>_xlfn.IFNA(VLOOKUP(tbl_Batsmen!$W445,Raw_data_Batsmen_2021!$A$2:$L$150,AD$1,FALSE),0)</f>
        <v>62</v>
      </c>
      <c r="AE445" s="14">
        <f>_xlfn.IFNA(VLOOKUP(tbl_Batsmen!$W445,Raw_data_Batsmen_2021!$A$2:$L$150,AE$1,FALSE),0)</f>
        <v>11</v>
      </c>
      <c r="AF445" s="14">
        <f>_xlfn.IFNA(VLOOKUP(tbl_Batsmen!$W445,Raw_data_Batsmen_2021!$A$2:$L$150,AF$1,FALSE),0)</f>
        <v>3</v>
      </c>
      <c r="AG445" s="14">
        <f>_xlfn.IFNA(VLOOKUP(tbl_Batsmen!$W445,Raw_data_Batsmen_2021!$A$2:$L$150,AG$1,FALSE),0)</f>
        <v>1</v>
      </c>
      <c r="AH445" s="14">
        <f>_xlfn.IFNA(VLOOKUP(tbl_Batsmen!$W445,Raw_data_Batsmen_2021!$A$2:$L$150,AH$1,FALSE),0)</f>
        <v>0</v>
      </c>
      <c r="AI445" s="14">
        <v>2019</v>
      </c>
      <c r="AJ445" s="14">
        <f t="shared" si="12"/>
        <v>443</v>
      </c>
    </row>
    <row r="446" spans="1:36" x14ac:dyDescent="0.25">
      <c r="A446" s="17" t="s">
        <v>127</v>
      </c>
      <c r="B446" s="14">
        <v>10</v>
      </c>
      <c r="C446" s="14">
        <v>210</v>
      </c>
      <c r="D446" s="14">
        <v>164</v>
      </c>
      <c r="E446" s="14">
        <v>8</v>
      </c>
      <c r="F446" s="14">
        <v>26.25</v>
      </c>
      <c r="G446" s="14">
        <v>128.05000000000001</v>
      </c>
      <c r="H446" s="14">
        <v>59</v>
      </c>
      <c r="I446" s="14">
        <v>19</v>
      </c>
      <c r="J446" s="14">
        <v>7</v>
      </c>
      <c r="K446" s="14">
        <v>1</v>
      </c>
      <c r="L446" s="14">
        <v>0</v>
      </c>
      <c r="M446" s="14">
        <v>2019</v>
      </c>
      <c r="N446" s="14">
        <f>tbl_Batsmen[[#This Row],[Innings]]-tbl_Batsmen[[#This Row],[Outs]]</f>
        <v>2</v>
      </c>
      <c r="O446" s="15">
        <f t="shared" si="13"/>
        <v>443</v>
      </c>
      <c r="W446" s="13" t="s">
        <v>100</v>
      </c>
      <c r="X446" s="14">
        <f>_xlfn.IFNA(VLOOKUP(tbl_Batsmen!$W446,Raw_data_Batsmen_2021!$A$2:$L$150,X$1,FALSE),0)</f>
        <v>0</v>
      </c>
      <c r="Y446" s="14">
        <f>_xlfn.IFNA(VLOOKUP(tbl_Batsmen!$W446,Raw_data_Batsmen_2021!$A$2:$L$150,Y$1,FALSE),0)</f>
        <v>0</v>
      </c>
      <c r="Z446" s="14">
        <f>_xlfn.IFNA(VLOOKUP(tbl_Batsmen!$W446,Raw_data_Batsmen_2021!$A$2:$L$150,Z$1,FALSE),0)</f>
        <v>0</v>
      </c>
      <c r="AA446" s="14">
        <f>_xlfn.IFNA(VLOOKUP(tbl_Batsmen!$W446,Raw_data_Batsmen_2021!$A$2:$L$150,AA$1,FALSE),0)</f>
        <v>0</v>
      </c>
      <c r="AB446" s="14">
        <f>_xlfn.IFNA(VLOOKUP(tbl_Batsmen!$W446,Raw_data_Batsmen_2021!$A$2:$L$150,AB$1,FALSE),0)</f>
        <v>0</v>
      </c>
      <c r="AC446" s="14">
        <f>_xlfn.IFNA(VLOOKUP(tbl_Batsmen!$W446,Raw_data_Batsmen_2021!$A$2:$L$150,AC$1,FALSE),0)</f>
        <v>0</v>
      </c>
      <c r="AD446" s="14">
        <f>_xlfn.IFNA(VLOOKUP(tbl_Batsmen!$W446,Raw_data_Batsmen_2021!$A$2:$L$150,AD$1,FALSE),0)</f>
        <v>0</v>
      </c>
      <c r="AE446" s="14">
        <f>_xlfn.IFNA(VLOOKUP(tbl_Batsmen!$W446,Raw_data_Batsmen_2021!$A$2:$L$150,AE$1,FALSE),0)</f>
        <v>0</v>
      </c>
      <c r="AF446" s="14">
        <f>_xlfn.IFNA(VLOOKUP(tbl_Batsmen!$W446,Raw_data_Batsmen_2021!$A$2:$L$150,AF$1,FALSE),0)</f>
        <v>0</v>
      </c>
      <c r="AG446" s="14">
        <f>_xlfn.IFNA(VLOOKUP(tbl_Batsmen!$W446,Raw_data_Batsmen_2021!$A$2:$L$150,AG$1,FALSE),0)</f>
        <v>0</v>
      </c>
      <c r="AH446" s="14">
        <f>_xlfn.IFNA(VLOOKUP(tbl_Batsmen!$W446,Raw_data_Batsmen_2021!$A$2:$L$150,AH$1,FALSE),0)</f>
        <v>0</v>
      </c>
      <c r="AI446" s="14">
        <v>2019</v>
      </c>
      <c r="AJ446" s="14">
        <f t="shared" si="12"/>
        <v>444</v>
      </c>
    </row>
    <row r="447" spans="1:36" x14ac:dyDescent="0.25">
      <c r="A447" s="17" t="s">
        <v>100</v>
      </c>
      <c r="B447" s="14">
        <v>0</v>
      </c>
      <c r="C447" s="14">
        <v>0</v>
      </c>
      <c r="D447" s="14">
        <v>0</v>
      </c>
      <c r="E447" s="14">
        <v>0</v>
      </c>
      <c r="F447" s="14">
        <v>0</v>
      </c>
      <c r="G447" s="14">
        <v>0</v>
      </c>
      <c r="H447" s="14">
        <v>0</v>
      </c>
      <c r="I447" s="14">
        <v>0</v>
      </c>
      <c r="J447" s="14">
        <v>0</v>
      </c>
      <c r="K447" s="14">
        <v>0</v>
      </c>
      <c r="L447" s="14">
        <v>0</v>
      </c>
      <c r="M447" s="14">
        <v>2019</v>
      </c>
      <c r="N447" s="14">
        <f>tbl_Batsmen[[#This Row],[Innings]]-tbl_Batsmen[[#This Row],[Outs]]</f>
        <v>0</v>
      </c>
      <c r="O447" s="15">
        <f t="shared" si="13"/>
        <v>444</v>
      </c>
      <c r="W447" s="16" t="s">
        <v>366</v>
      </c>
      <c r="X447" s="14">
        <f>_xlfn.IFNA(VLOOKUP(tbl_Batsmen!$W447,Raw_data_Batsmen_2021!$A$2:$L$150,X$1,FALSE),0)</f>
        <v>0</v>
      </c>
      <c r="Y447" s="14">
        <f>_xlfn.IFNA(VLOOKUP(tbl_Batsmen!$W447,Raw_data_Batsmen_2021!$A$2:$L$150,Y$1,FALSE),0)</f>
        <v>0</v>
      </c>
      <c r="Z447" s="14">
        <f>_xlfn.IFNA(VLOOKUP(tbl_Batsmen!$W447,Raw_data_Batsmen_2021!$A$2:$L$150,Z$1,FALSE),0)</f>
        <v>0</v>
      </c>
      <c r="AA447" s="14">
        <f>_xlfn.IFNA(VLOOKUP(tbl_Batsmen!$W447,Raw_data_Batsmen_2021!$A$2:$L$150,AA$1,FALSE),0)</f>
        <v>0</v>
      </c>
      <c r="AB447" s="14">
        <f>_xlfn.IFNA(VLOOKUP(tbl_Batsmen!$W447,Raw_data_Batsmen_2021!$A$2:$L$150,AB$1,FALSE),0)</f>
        <v>0</v>
      </c>
      <c r="AC447" s="14">
        <f>_xlfn.IFNA(VLOOKUP(tbl_Batsmen!$W447,Raw_data_Batsmen_2021!$A$2:$L$150,AC$1,FALSE),0)</f>
        <v>0</v>
      </c>
      <c r="AD447" s="14">
        <f>_xlfn.IFNA(VLOOKUP(tbl_Batsmen!$W447,Raw_data_Batsmen_2021!$A$2:$L$150,AD$1,FALSE),0)</f>
        <v>0</v>
      </c>
      <c r="AE447" s="14">
        <f>_xlfn.IFNA(VLOOKUP(tbl_Batsmen!$W447,Raw_data_Batsmen_2021!$A$2:$L$150,AE$1,FALSE),0)</f>
        <v>0</v>
      </c>
      <c r="AF447" s="14">
        <f>_xlfn.IFNA(VLOOKUP(tbl_Batsmen!$W447,Raw_data_Batsmen_2021!$A$2:$L$150,AF$1,FALSE),0)</f>
        <v>0</v>
      </c>
      <c r="AG447" s="14">
        <f>_xlfn.IFNA(VLOOKUP(tbl_Batsmen!$W447,Raw_data_Batsmen_2021!$A$2:$L$150,AG$1,FALSE),0)</f>
        <v>0</v>
      </c>
      <c r="AH447" s="14">
        <f>_xlfn.IFNA(VLOOKUP(tbl_Batsmen!$W447,Raw_data_Batsmen_2021!$A$2:$L$150,AH$1,FALSE),0)</f>
        <v>0</v>
      </c>
      <c r="AI447" s="14">
        <v>2019</v>
      </c>
      <c r="AJ447" s="14">
        <f t="shared" si="12"/>
        <v>445</v>
      </c>
    </row>
    <row r="448" spans="1:36" x14ac:dyDescent="0.25">
      <c r="A448" s="17" t="s">
        <v>366</v>
      </c>
      <c r="B448" s="14">
        <v>3</v>
      </c>
      <c r="C448" s="14">
        <v>3</v>
      </c>
      <c r="D448" s="14">
        <v>7</v>
      </c>
      <c r="E448" s="14">
        <v>2</v>
      </c>
      <c r="F448" s="14">
        <v>1.5</v>
      </c>
      <c r="G448" s="14">
        <v>42.86</v>
      </c>
      <c r="H448" s="14">
        <v>2</v>
      </c>
      <c r="I448" s="14">
        <v>0</v>
      </c>
      <c r="J448" s="14">
        <v>0</v>
      </c>
      <c r="K448" s="14">
        <v>0</v>
      </c>
      <c r="L448" s="14">
        <v>0</v>
      </c>
      <c r="M448" s="14">
        <v>2019</v>
      </c>
      <c r="N448" s="14">
        <f>tbl_Batsmen[[#This Row],[Innings]]-tbl_Batsmen[[#This Row],[Outs]]</f>
        <v>1</v>
      </c>
      <c r="O448" s="15">
        <f t="shared" si="13"/>
        <v>445</v>
      </c>
      <c r="W448" s="13" t="s">
        <v>104</v>
      </c>
      <c r="X448" s="14">
        <f>_xlfn.IFNA(VLOOKUP(tbl_Batsmen!$W448,Raw_data_Batsmen_2021!$A$2:$L$150,X$1,FALSE),0)</f>
        <v>5</v>
      </c>
      <c r="Y448" s="14">
        <f>_xlfn.IFNA(VLOOKUP(tbl_Batsmen!$W448,Raw_data_Batsmen_2021!$A$2:$L$150,Y$1,FALSE),0)</f>
        <v>64</v>
      </c>
      <c r="Z448" s="14">
        <f>_xlfn.IFNA(VLOOKUP(tbl_Batsmen!$W448,Raw_data_Batsmen_2021!$A$2:$L$150,Z$1,FALSE),0)</f>
        <v>58</v>
      </c>
      <c r="AA448" s="14">
        <f>_xlfn.IFNA(VLOOKUP(tbl_Batsmen!$W448,Raw_data_Batsmen_2021!$A$2:$L$150,AA$1,FALSE),0)</f>
        <v>0</v>
      </c>
      <c r="AB448" s="14">
        <f>_xlfn.IFNA(VLOOKUP(tbl_Batsmen!$W448,Raw_data_Batsmen_2021!$A$2:$L$150,AB$1,FALSE),0)</f>
        <v>0</v>
      </c>
      <c r="AC448" s="14">
        <f>_xlfn.IFNA(VLOOKUP(tbl_Batsmen!$W448,Raw_data_Batsmen_2021!$A$2:$L$150,AC$1,FALSE),0)</f>
        <v>110.34</v>
      </c>
      <c r="AD448" s="14">
        <f>_xlfn.IFNA(VLOOKUP(tbl_Batsmen!$W448,Raw_data_Batsmen_2021!$A$2:$L$150,AD$1,FALSE),0)</f>
        <v>25</v>
      </c>
      <c r="AE448" s="14">
        <f>_xlfn.IFNA(VLOOKUP(tbl_Batsmen!$W448,Raw_data_Batsmen_2021!$A$2:$L$150,AE$1,FALSE),0)</f>
        <v>3</v>
      </c>
      <c r="AF448" s="14">
        <f>_xlfn.IFNA(VLOOKUP(tbl_Batsmen!$W448,Raw_data_Batsmen_2021!$A$2:$L$150,AF$1,FALSE),0)</f>
        <v>2</v>
      </c>
      <c r="AG448" s="14">
        <f>_xlfn.IFNA(VLOOKUP(tbl_Batsmen!$W448,Raw_data_Batsmen_2021!$A$2:$L$150,AG$1,FALSE),0)</f>
        <v>0</v>
      </c>
      <c r="AH448" s="14">
        <f>_xlfn.IFNA(VLOOKUP(tbl_Batsmen!$W448,Raw_data_Batsmen_2021!$A$2:$L$150,AH$1,FALSE),0)</f>
        <v>0</v>
      </c>
      <c r="AI448" s="14">
        <v>2019</v>
      </c>
      <c r="AJ448" s="14">
        <f t="shared" si="12"/>
        <v>446</v>
      </c>
    </row>
    <row r="449" spans="1:36" x14ac:dyDescent="0.25">
      <c r="A449" s="17" t="s">
        <v>104</v>
      </c>
      <c r="B449" s="14">
        <v>1</v>
      </c>
      <c r="C449" s="14">
        <v>20</v>
      </c>
      <c r="D449" s="14">
        <v>12</v>
      </c>
      <c r="E449" s="14">
        <v>0</v>
      </c>
      <c r="F449" s="14">
        <v>0</v>
      </c>
      <c r="G449" s="14">
        <v>166.67</v>
      </c>
      <c r="H449" s="14">
        <v>20</v>
      </c>
      <c r="I449" s="14">
        <v>2</v>
      </c>
      <c r="J449" s="14">
        <v>1</v>
      </c>
      <c r="K449" s="14">
        <v>0</v>
      </c>
      <c r="L449" s="14">
        <v>0</v>
      </c>
      <c r="M449" s="14">
        <v>2019</v>
      </c>
      <c r="N449" s="14">
        <f>tbl_Batsmen[[#This Row],[Innings]]-tbl_Batsmen[[#This Row],[Outs]]</f>
        <v>1</v>
      </c>
      <c r="O449" s="15">
        <f t="shared" si="13"/>
        <v>446</v>
      </c>
      <c r="W449" s="16" t="s">
        <v>54</v>
      </c>
      <c r="X449" s="14">
        <f>_xlfn.IFNA(VLOOKUP(tbl_Batsmen!$W449,Raw_data_Batsmen_2021!$A$2:$L$150,X$1,FALSE),0)</f>
        <v>0</v>
      </c>
      <c r="Y449" s="14">
        <f>_xlfn.IFNA(VLOOKUP(tbl_Batsmen!$W449,Raw_data_Batsmen_2021!$A$2:$L$150,Y$1,FALSE),0)</f>
        <v>0</v>
      </c>
      <c r="Z449" s="14">
        <f>_xlfn.IFNA(VLOOKUP(tbl_Batsmen!$W449,Raw_data_Batsmen_2021!$A$2:$L$150,Z$1,FALSE),0)</f>
        <v>0</v>
      </c>
      <c r="AA449" s="14">
        <f>_xlfn.IFNA(VLOOKUP(tbl_Batsmen!$W449,Raw_data_Batsmen_2021!$A$2:$L$150,AA$1,FALSE),0)</f>
        <v>0</v>
      </c>
      <c r="AB449" s="14">
        <f>_xlfn.IFNA(VLOOKUP(tbl_Batsmen!$W449,Raw_data_Batsmen_2021!$A$2:$L$150,AB$1,FALSE),0)</f>
        <v>0</v>
      </c>
      <c r="AC449" s="14">
        <f>_xlfn.IFNA(VLOOKUP(tbl_Batsmen!$W449,Raw_data_Batsmen_2021!$A$2:$L$150,AC$1,FALSE),0)</f>
        <v>0</v>
      </c>
      <c r="AD449" s="14">
        <f>_xlfn.IFNA(VLOOKUP(tbl_Batsmen!$W449,Raw_data_Batsmen_2021!$A$2:$L$150,AD$1,FALSE),0)</f>
        <v>0</v>
      </c>
      <c r="AE449" s="14">
        <f>_xlfn.IFNA(VLOOKUP(tbl_Batsmen!$W449,Raw_data_Batsmen_2021!$A$2:$L$150,AE$1,FALSE),0)</f>
        <v>0</v>
      </c>
      <c r="AF449" s="14">
        <f>_xlfn.IFNA(VLOOKUP(tbl_Batsmen!$W449,Raw_data_Batsmen_2021!$A$2:$L$150,AF$1,FALSE),0)</f>
        <v>0</v>
      </c>
      <c r="AG449" s="14">
        <f>_xlfn.IFNA(VLOOKUP(tbl_Batsmen!$W449,Raw_data_Batsmen_2021!$A$2:$L$150,AG$1,FALSE),0)</f>
        <v>0</v>
      </c>
      <c r="AH449" s="14">
        <f>_xlfn.IFNA(VLOOKUP(tbl_Batsmen!$W449,Raw_data_Batsmen_2021!$A$2:$L$150,AH$1,FALSE),0)</f>
        <v>0</v>
      </c>
      <c r="AI449" s="14">
        <v>2019</v>
      </c>
      <c r="AJ449" s="14">
        <f t="shared" si="12"/>
        <v>447</v>
      </c>
    </row>
    <row r="450" spans="1:36" x14ac:dyDescent="0.25">
      <c r="A450" s="17" t="s">
        <v>54</v>
      </c>
      <c r="B450" s="14">
        <v>1</v>
      </c>
      <c r="C450" s="14">
        <v>5</v>
      </c>
      <c r="D450" s="14">
        <v>6</v>
      </c>
      <c r="E450" s="14">
        <v>1</v>
      </c>
      <c r="F450" s="14">
        <v>5</v>
      </c>
      <c r="G450" s="14">
        <v>83.33</v>
      </c>
      <c r="H450" s="14">
        <v>5</v>
      </c>
      <c r="I450" s="14">
        <v>0</v>
      </c>
      <c r="J450" s="14">
        <v>0</v>
      </c>
      <c r="K450" s="14">
        <v>0</v>
      </c>
      <c r="L450" s="14">
        <v>0</v>
      </c>
      <c r="M450" s="14">
        <v>2019</v>
      </c>
      <c r="N450" s="14">
        <f>tbl_Batsmen[[#This Row],[Innings]]-tbl_Batsmen[[#This Row],[Outs]]</f>
        <v>0</v>
      </c>
      <c r="O450" s="15">
        <f t="shared" si="13"/>
        <v>447</v>
      </c>
      <c r="W450" s="13" t="s">
        <v>107</v>
      </c>
      <c r="X450" s="14">
        <f>_xlfn.IFNA(VLOOKUP(tbl_Batsmen!$W450,Raw_data_Batsmen_2021!$A$2:$L$150,X$1,FALSE),0)</f>
        <v>13</v>
      </c>
      <c r="Y450" s="14">
        <f>_xlfn.IFNA(VLOOKUP(tbl_Batsmen!$W450,Raw_data_Batsmen_2021!$A$2:$L$150,Y$1,FALSE),0)</f>
        <v>626</v>
      </c>
      <c r="Z450" s="14">
        <f>_xlfn.IFNA(VLOOKUP(tbl_Batsmen!$W450,Raw_data_Batsmen_2021!$A$2:$L$150,Z$1,FALSE),0)</f>
        <v>451</v>
      </c>
      <c r="AA450" s="14">
        <f>_xlfn.IFNA(VLOOKUP(tbl_Batsmen!$W450,Raw_data_Batsmen_2021!$A$2:$L$150,AA$1,FALSE),0)</f>
        <v>10</v>
      </c>
      <c r="AB450" s="14">
        <f>_xlfn.IFNA(VLOOKUP(tbl_Batsmen!$W450,Raw_data_Batsmen_2021!$A$2:$L$150,AB$1,FALSE),0)</f>
        <v>62.6</v>
      </c>
      <c r="AC450" s="14">
        <f>_xlfn.IFNA(VLOOKUP(tbl_Batsmen!$W450,Raw_data_Batsmen_2021!$A$2:$L$150,AC$1,FALSE),0)</f>
        <v>138.80000000000001</v>
      </c>
      <c r="AD450" s="14">
        <f>_xlfn.IFNA(VLOOKUP(tbl_Batsmen!$W450,Raw_data_Batsmen_2021!$A$2:$L$150,AD$1,FALSE),0)</f>
        <v>98</v>
      </c>
      <c r="AE450" s="14">
        <f>_xlfn.IFNA(VLOOKUP(tbl_Batsmen!$W450,Raw_data_Batsmen_2021!$A$2:$L$150,AE$1,FALSE),0)</f>
        <v>48</v>
      </c>
      <c r="AF450" s="14">
        <f>_xlfn.IFNA(VLOOKUP(tbl_Batsmen!$W450,Raw_data_Batsmen_2021!$A$2:$L$150,AF$1,FALSE),0)</f>
        <v>30</v>
      </c>
      <c r="AG450" s="14">
        <f>_xlfn.IFNA(VLOOKUP(tbl_Batsmen!$W450,Raw_data_Batsmen_2021!$A$2:$L$150,AG$1,FALSE),0)</f>
        <v>6</v>
      </c>
      <c r="AH450" s="14">
        <f>_xlfn.IFNA(VLOOKUP(tbl_Batsmen!$W450,Raw_data_Batsmen_2021!$A$2:$L$150,AH$1,FALSE),0)</f>
        <v>0</v>
      </c>
      <c r="AI450" s="14">
        <v>2019</v>
      </c>
      <c r="AJ450" s="14">
        <f t="shared" si="12"/>
        <v>448</v>
      </c>
    </row>
    <row r="451" spans="1:36" x14ac:dyDescent="0.25">
      <c r="A451" s="17" t="s">
        <v>107</v>
      </c>
      <c r="B451" s="14">
        <v>14</v>
      </c>
      <c r="C451" s="14">
        <v>593</v>
      </c>
      <c r="D451" s="14">
        <v>438</v>
      </c>
      <c r="E451" s="14">
        <v>11</v>
      </c>
      <c r="F451" s="14">
        <v>53.91</v>
      </c>
      <c r="G451" s="14">
        <v>135.38999999999999</v>
      </c>
      <c r="H451" s="14">
        <v>100</v>
      </c>
      <c r="I451" s="14">
        <v>49</v>
      </c>
      <c r="J451" s="14">
        <v>25</v>
      </c>
      <c r="K451" s="14">
        <v>6</v>
      </c>
      <c r="L451" s="14">
        <v>1</v>
      </c>
      <c r="M451" s="14">
        <v>2019</v>
      </c>
      <c r="N451" s="14">
        <f>tbl_Batsmen[[#This Row],[Innings]]-tbl_Batsmen[[#This Row],[Outs]]</f>
        <v>3</v>
      </c>
      <c r="O451" s="15">
        <f t="shared" si="13"/>
        <v>448</v>
      </c>
      <c r="W451" s="16" t="s">
        <v>108</v>
      </c>
      <c r="X451" s="14">
        <f>_xlfn.IFNA(VLOOKUP(tbl_Batsmen!$W451,Raw_data_Batsmen_2021!$A$2:$L$150,X$1,FALSE),0)</f>
        <v>2</v>
      </c>
      <c r="Y451" s="14">
        <f>_xlfn.IFNA(VLOOKUP(tbl_Batsmen!$W451,Raw_data_Batsmen_2021!$A$2:$L$150,Y$1,FALSE),0)</f>
        <v>15</v>
      </c>
      <c r="Z451" s="14">
        <f>_xlfn.IFNA(VLOOKUP(tbl_Batsmen!$W451,Raw_data_Batsmen_2021!$A$2:$L$150,Z$1,FALSE),0)</f>
        <v>24</v>
      </c>
      <c r="AA451" s="14">
        <f>_xlfn.IFNA(VLOOKUP(tbl_Batsmen!$W451,Raw_data_Batsmen_2021!$A$2:$L$150,AA$1,FALSE),0)</f>
        <v>2</v>
      </c>
      <c r="AB451" s="14">
        <f>_xlfn.IFNA(VLOOKUP(tbl_Batsmen!$W451,Raw_data_Batsmen_2021!$A$2:$L$150,AB$1,FALSE),0)</f>
        <v>7.5</v>
      </c>
      <c r="AC451" s="14">
        <f>_xlfn.IFNA(VLOOKUP(tbl_Batsmen!$W451,Raw_data_Batsmen_2021!$A$2:$L$150,AC$1,FALSE),0)</f>
        <v>62.5</v>
      </c>
      <c r="AD451" s="14">
        <f>_xlfn.IFNA(VLOOKUP(tbl_Batsmen!$W451,Raw_data_Batsmen_2021!$A$2:$L$150,AD$1,FALSE),0)</f>
        <v>9</v>
      </c>
      <c r="AE451" s="14">
        <f>_xlfn.IFNA(VLOOKUP(tbl_Batsmen!$W451,Raw_data_Batsmen_2021!$A$2:$L$150,AE$1,FALSE),0)</f>
        <v>1</v>
      </c>
      <c r="AF451" s="14">
        <f>_xlfn.IFNA(VLOOKUP(tbl_Batsmen!$W451,Raw_data_Batsmen_2021!$A$2:$L$150,AF$1,FALSE),0)</f>
        <v>0</v>
      </c>
      <c r="AG451" s="14">
        <f>_xlfn.IFNA(VLOOKUP(tbl_Batsmen!$W451,Raw_data_Batsmen_2021!$A$2:$L$150,AG$1,FALSE),0)</f>
        <v>0</v>
      </c>
      <c r="AH451" s="14">
        <f>_xlfn.IFNA(VLOOKUP(tbl_Batsmen!$W451,Raw_data_Batsmen_2021!$A$2:$L$150,AH$1,FALSE),0)</f>
        <v>0</v>
      </c>
      <c r="AI451" s="14">
        <v>2019</v>
      </c>
      <c r="AJ451" s="14">
        <f t="shared" si="12"/>
        <v>449</v>
      </c>
    </row>
    <row r="452" spans="1:36" x14ac:dyDescent="0.25">
      <c r="A452" s="17" t="s">
        <v>108</v>
      </c>
      <c r="B452" s="14">
        <v>3</v>
      </c>
      <c r="C452" s="14">
        <v>3</v>
      </c>
      <c r="D452" s="14">
        <v>5</v>
      </c>
      <c r="E452" s="14">
        <v>1</v>
      </c>
      <c r="F452" s="14">
        <v>3</v>
      </c>
      <c r="G452" s="14">
        <v>60</v>
      </c>
      <c r="H452" s="14">
        <v>1</v>
      </c>
      <c r="I452" s="14">
        <v>0</v>
      </c>
      <c r="J452" s="14">
        <v>0</v>
      </c>
      <c r="K452" s="14">
        <v>0</v>
      </c>
      <c r="L452" s="14">
        <v>0</v>
      </c>
      <c r="M452" s="14">
        <v>2019</v>
      </c>
      <c r="N452" s="14">
        <f>tbl_Batsmen[[#This Row],[Innings]]-tbl_Batsmen[[#This Row],[Outs]]</f>
        <v>2</v>
      </c>
      <c r="O452" s="15">
        <f t="shared" si="13"/>
        <v>449</v>
      </c>
      <c r="W452" s="13" t="s">
        <v>110</v>
      </c>
      <c r="X452" s="14">
        <f>_xlfn.IFNA(VLOOKUP(tbl_Batsmen!$W452,Raw_data_Batsmen_2021!$A$2:$L$150,X$1,FALSE),0)</f>
        <v>12</v>
      </c>
      <c r="Y452" s="14">
        <f>_xlfn.IFNA(VLOOKUP(tbl_Batsmen!$W452,Raw_data_Batsmen_2021!$A$2:$L$150,Y$1,FALSE),0)</f>
        <v>441</v>
      </c>
      <c r="Z452" s="14">
        <f>_xlfn.IFNA(VLOOKUP(tbl_Batsmen!$W452,Raw_data_Batsmen_2021!$A$2:$L$150,Z$1,FALSE),0)</f>
        <v>314</v>
      </c>
      <c r="AA452" s="14">
        <f>_xlfn.IFNA(VLOOKUP(tbl_Batsmen!$W452,Raw_data_Batsmen_2021!$A$2:$L$150,AA$1,FALSE),0)</f>
        <v>11</v>
      </c>
      <c r="AB452" s="14">
        <f>_xlfn.IFNA(VLOOKUP(tbl_Batsmen!$W452,Raw_data_Batsmen_2021!$A$2:$L$150,AB$1,FALSE),0)</f>
        <v>40.090000000000003</v>
      </c>
      <c r="AC452" s="14">
        <f>_xlfn.IFNA(VLOOKUP(tbl_Batsmen!$W452,Raw_data_Batsmen_2021!$A$2:$L$150,AC$1,FALSE),0)</f>
        <v>140.44999999999999</v>
      </c>
      <c r="AD452" s="14">
        <f>_xlfn.IFNA(VLOOKUP(tbl_Batsmen!$W452,Raw_data_Batsmen_2021!$A$2:$L$150,AD$1,FALSE),0)</f>
        <v>99</v>
      </c>
      <c r="AE452" s="14">
        <f>_xlfn.IFNA(VLOOKUP(tbl_Batsmen!$W452,Raw_data_Batsmen_2021!$A$2:$L$150,AE$1,FALSE),0)</f>
        <v>42</v>
      </c>
      <c r="AF452" s="14">
        <f>_xlfn.IFNA(VLOOKUP(tbl_Batsmen!$W452,Raw_data_Batsmen_2021!$A$2:$L$150,AF$1,FALSE),0)</f>
        <v>18</v>
      </c>
      <c r="AG452" s="14">
        <f>_xlfn.IFNA(VLOOKUP(tbl_Batsmen!$W452,Raw_data_Batsmen_2021!$A$2:$L$150,AG$1,FALSE),0)</f>
        <v>4</v>
      </c>
      <c r="AH452" s="14">
        <f>_xlfn.IFNA(VLOOKUP(tbl_Batsmen!$W452,Raw_data_Batsmen_2021!$A$2:$L$150,AH$1,FALSE),0)</f>
        <v>0</v>
      </c>
      <c r="AI452" s="14">
        <v>2019</v>
      </c>
      <c r="AJ452" s="14">
        <f t="shared" si="12"/>
        <v>450</v>
      </c>
    </row>
    <row r="453" spans="1:36" x14ac:dyDescent="0.25">
      <c r="A453" s="17" t="s">
        <v>110</v>
      </c>
      <c r="B453" s="14">
        <v>13</v>
      </c>
      <c r="C453" s="14">
        <v>332</v>
      </c>
      <c r="D453" s="14">
        <v>234</v>
      </c>
      <c r="E453" s="14">
        <v>13</v>
      </c>
      <c r="F453" s="14">
        <v>25.54</v>
      </c>
      <c r="G453" s="14">
        <v>141.88</v>
      </c>
      <c r="H453" s="14">
        <v>58</v>
      </c>
      <c r="I453" s="14">
        <v>26</v>
      </c>
      <c r="J453" s="14">
        <v>14</v>
      </c>
      <c r="K453" s="14">
        <v>2</v>
      </c>
      <c r="L453" s="14">
        <v>0</v>
      </c>
      <c r="M453" s="14">
        <v>2019</v>
      </c>
      <c r="N453" s="14">
        <f>tbl_Batsmen[[#This Row],[Innings]]-tbl_Batsmen[[#This Row],[Outs]]</f>
        <v>0</v>
      </c>
      <c r="O453" s="15">
        <f t="shared" si="13"/>
        <v>450</v>
      </c>
      <c r="W453" s="16" t="s">
        <v>111</v>
      </c>
      <c r="X453" s="14">
        <f>_xlfn.IFNA(VLOOKUP(tbl_Batsmen!$W453,Raw_data_Batsmen_2021!$A$2:$L$150,X$1,FALSE),0)</f>
        <v>1</v>
      </c>
      <c r="Y453" s="14">
        <f>_xlfn.IFNA(VLOOKUP(tbl_Batsmen!$W453,Raw_data_Batsmen_2021!$A$2:$L$150,Y$1,FALSE),0)</f>
        <v>15</v>
      </c>
      <c r="Z453" s="14">
        <f>_xlfn.IFNA(VLOOKUP(tbl_Batsmen!$W453,Raw_data_Batsmen_2021!$A$2:$L$150,Z$1,FALSE),0)</f>
        <v>14</v>
      </c>
      <c r="AA453" s="14">
        <f>_xlfn.IFNA(VLOOKUP(tbl_Batsmen!$W453,Raw_data_Batsmen_2021!$A$2:$L$150,AA$1,FALSE),0)</f>
        <v>1</v>
      </c>
      <c r="AB453" s="14">
        <f>_xlfn.IFNA(VLOOKUP(tbl_Batsmen!$W453,Raw_data_Batsmen_2021!$A$2:$L$150,AB$1,FALSE),0)</f>
        <v>15</v>
      </c>
      <c r="AC453" s="14">
        <f>_xlfn.IFNA(VLOOKUP(tbl_Batsmen!$W453,Raw_data_Batsmen_2021!$A$2:$L$150,AC$1,FALSE),0)</f>
        <v>107.14</v>
      </c>
      <c r="AD453" s="14">
        <f>_xlfn.IFNA(VLOOKUP(tbl_Batsmen!$W453,Raw_data_Batsmen_2021!$A$2:$L$150,AD$1,FALSE),0)</f>
        <v>15</v>
      </c>
      <c r="AE453" s="14">
        <f>_xlfn.IFNA(VLOOKUP(tbl_Batsmen!$W453,Raw_data_Batsmen_2021!$A$2:$L$150,AE$1,FALSE),0)</f>
        <v>2</v>
      </c>
      <c r="AF453" s="14">
        <f>_xlfn.IFNA(VLOOKUP(tbl_Batsmen!$W453,Raw_data_Batsmen_2021!$A$2:$L$150,AF$1,FALSE),0)</f>
        <v>0</v>
      </c>
      <c r="AG453" s="14">
        <f>_xlfn.IFNA(VLOOKUP(tbl_Batsmen!$W453,Raw_data_Batsmen_2021!$A$2:$L$150,AG$1,FALSE),0)</f>
        <v>0</v>
      </c>
      <c r="AH453" s="14">
        <f>_xlfn.IFNA(VLOOKUP(tbl_Batsmen!$W453,Raw_data_Batsmen_2021!$A$2:$L$150,AH$1,FALSE),0)</f>
        <v>0</v>
      </c>
      <c r="AI453" s="14">
        <v>2019</v>
      </c>
      <c r="AJ453" s="14">
        <f t="shared" ref="AJ453:AJ516" si="14">AJ452+1</f>
        <v>451</v>
      </c>
    </row>
    <row r="454" spans="1:36" x14ac:dyDescent="0.25">
      <c r="A454" s="17" t="s">
        <v>111</v>
      </c>
      <c r="B454" s="14">
        <v>12</v>
      </c>
      <c r="C454" s="14">
        <v>165</v>
      </c>
      <c r="D454" s="14">
        <v>120</v>
      </c>
      <c r="E454" s="14">
        <v>4</v>
      </c>
      <c r="F454" s="14">
        <v>41.25</v>
      </c>
      <c r="G454" s="14">
        <v>137.5</v>
      </c>
      <c r="H454" s="14">
        <v>33</v>
      </c>
      <c r="I454" s="14">
        <v>10</v>
      </c>
      <c r="J454" s="14">
        <v>4</v>
      </c>
      <c r="K454" s="14">
        <v>0</v>
      </c>
      <c r="L454" s="14">
        <v>0</v>
      </c>
      <c r="M454" s="14">
        <v>2019</v>
      </c>
      <c r="N454" s="14">
        <f>tbl_Batsmen[[#This Row],[Innings]]-tbl_Batsmen[[#This Row],[Outs]]</f>
        <v>8</v>
      </c>
      <c r="O454" s="15">
        <f t="shared" ref="O454:O517" si="15">1+O453</f>
        <v>451</v>
      </c>
      <c r="W454" s="13" t="s">
        <v>112</v>
      </c>
      <c r="X454" s="14">
        <f>_xlfn.IFNA(VLOOKUP(tbl_Batsmen!$W454,Raw_data_Batsmen_2021!$A$2:$L$150,X$1,FALSE),0)</f>
        <v>4</v>
      </c>
      <c r="Y454" s="14">
        <f>_xlfn.IFNA(VLOOKUP(tbl_Batsmen!$W454,Raw_data_Batsmen_2021!$A$2:$L$150,Y$1,FALSE),0)</f>
        <v>31</v>
      </c>
      <c r="Z454" s="14">
        <f>_xlfn.IFNA(VLOOKUP(tbl_Batsmen!$W454,Raw_data_Batsmen_2021!$A$2:$L$150,Z$1,FALSE),0)</f>
        <v>32</v>
      </c>
      <c r="AA454" s="14">
        <f>_xlfn.IFNA(VLOOKUP(tbl_Batsmen!$W454,Raw_data_Batsmen_2021!$A$2:$L$150,AA$1,FALSE),0)</f>
        <v>2</v>
      </c>
      <c r="AB454" s="14">
        <f>_xlfn.IFNA(VLOOKUP(tbl_Batsmen!$W454,Raw_data_Batsmen_2021!$A$2:$L$150,AB$1,FALSE),0)</f>
        <v>15.5</v>
      </c>
      <c r="AC454" s="14">
        <f>_xlfn.IFNA(VLOOKUP(tbl_Batsmen!$W454,Raw_data_Batsmen_2021!$A$2:$L$150,AC$1,FALSE),0)</f>
        <v>96.88</v>
      </c>
      <c r="AD454" s="14">
        <f>_xlfn.IFNA(VLOOKUP(tbl_Batsmen!$W454,Raw_data_Batsmen_2021!$A$2:$L$150,AD$1,FALSE),0)</f>
        <v>14</v>
      </c>
      <c r="AE454" s="14">
        <f>_xlfn.IFNA(VLOOKUP(tbl_Batsmen!$W454,Raw_data_Batsmen_2021!$A$2:$L$150,AE$1,FALSE),0)</f>
        <v>0</v>
      </c>
      <c r="AF454" s="14">
        <f>_xlfn.IFNA(VLOOKUP(tbl_Batsmen!$W454,Raw_data_Batsmen_2021!$A$2:$L$150,AF$1,FALSE),0)</f>
        <v>1</v>
      </c>
      <c r="AG454" s="14">
        <f>_xlfn.IFNA(VLOOKUP(tbl_Batsmen!$W454,Raw_data_Batsmen_2021!$A$2:$L$150,AG$1,FALSE),0)</f>
        <v>0</v>
      </c>
      <c r="AH454" s="14">
        <f>_xlfn.IFNA(VLOOKUP(tbl_Batsmen!$W454,Raw_data_Batsmen_2021!$A$2:$L$150,AH$1,FALSE),0)</f>
        <v>0</v>
      </c>
      <c r="AI454" s="14">
        <v>2019</v>
      </c>
      <c r="AJ454" s="14">
        <f t="shared" si="14"/>
        <v>452</v>
      </c>
    </row>
    <row r="455" spans="1:36" x14ac:dyDescent="0.25">
      <c r="A455" s="17" t="s">
        <v>112</v>
      </c>
      <c r="B455" s="14">
        <v>0</v>
      </c>
      <c r="C455" s="14">
        <v>0</v>
      </c>
      <c r="D455" s="14">
        <v>0</v>
      </c>
      <c r="E455" s="14">
        <v>0</v>
      </c>
      <c r="F455" s="14">
        <v>0</v>
      </c>
      <c r="G455" s="14">
        <v>0</v>
      </c>
      <c r="H455" s="14">
        <v>0</v>
      </c>
      <c r="I455" s="14">
        <v>0</v>
      </c>
      <c r="J455" s="14">
        <v>0</v>
      </c>
      <c r="K455" s="14">
        <v>0</v>
      </c>
      <c r="L455" s="14">
        <v>0</v>
      </c>
      <c r="M455" s="14">
        <v>2019</v>
      </c>
      <c r="N455" s="14">
        <f>tbl_Batsmen[[#This Row],[Innings]]-tbl_Batsmen[[#This Row],[Outs]]</f>
        <v>0</v>
      </c>
      <c r="O455" s="15">
        <f t="shared" si="15"/>
        <v>452</v>
      </c>
      <c r="W455" s="16" t="s">
        <v>113</v>
      </c>
      <c r="X455" s="14">
        <f>_xlfn.IFNA(VLOOKUP(tbl_Batsmen!$W455,Raw_data_Batsmen_2021!$A$2:$L$150,X$1,FALSE),0)</f>
        <v>3</v>
      </c>
      <c r="Y455" s="14">
        <f>_xlfn.IFNA(VLOOKUP(tbl_Batsmen!$W455,Raw_data_Batsmen_2021!$A$2:$L$150,Y$1,FALSE),0)</f>
        <v>13</v>
      </c>
      <c r="Z455" s="14">
        <f>_xlfn.IFNA(VLOOKUP(tbl_Batsmen!$W455,Raw_data_Batsmen_2021!$A$2:$L$150,Z$1,FALSE),0)</f>
        <v>17</v>
      </c>
      <c r="AA455" s="14">
        <f>_xlfn.IFNA(VLOOKUP(tbl_Batsmen!$W455,Raw_data_Batsmen_2021!$A$2:$L$150,AA$1,FALSE),0)</f>
        <v>1</v>
      </c>
      <c r="AB455" s="14">
        <f>_xlfn.IFNA(VLOOKUP(tbl_Batsmen!$W455,Raw_data_Batsmen_2021!$A$2:$L$150,AB$1,FALSE),0)</f>
        <v>13</v>
      </c>
      <c r="AC455" s="14">
        <f>_xlfn.IFNA(VLOOKUP(tbl_Batsmen!$W455,Raw_data_Batsmen_2021!$A$2:$L$150,AC$1,FALSE),0)</f>
        <v>76.47</v>
      </c>
      <c r="AD455" s="14">
        <f>_xlfn.IFNA(VLOOKUP(tbl_Batsmen!$W455,Raw_data_Batsmen_2021!$A$2:$L$150,AD$1,FALSE),0)</f>
        <v>9</v>
      </c>
      <c r="AE455" s="14">
        <f>_xlfn.IFNA(VLOOKUP(tbl_Batsmen!$W455,Raw_data_Batsmen_2021!$A$2:$L$150,AE$1,FALSE),0)</f>
        <v>0</v>
      </c>
      <c r="AF455" s="14">
        <f>_xlfn.IFNA(VLOOKUP(tbl_Batsmen!$W455,Raw_data_Batsmen_2021!$A$2:$L$150,AF$1,FALSE),0)</f>
        <v>0</v>
      </c>
      <c r="AG455" s="14">
        <f>_xlfn.IFNA(VLOOKUP(tbl_Batsmen!$W455,Raw_data_Batsmen_2021!$A$2:$L$150,AG$1,FALSE),0)</f>
        <v>0</v>
      </c>
      <c r="AH455" s="14">
        <f>_xlfn.IFNA(VLOOKUP(tbl_Batsmen!$W455,Raw_data_Batsmen_2021!$A$2:$L$150,AH$1,FALSE),0)</f>
        <v>0</v>
      </c>
      <c r="AI455" s="14">
        <v>2019</v>
      </c>
      <c r="AJ455" s="14">
        <f t="shared" si="14"/>
        <v>453</v>
      </c>
    </row>
    <row r="456" spans="1:36" x14ac:dyDescent="0.25">
      <c r="A456" s="17" t="s">
        <v>113</v>
      </c>
      <c r="B456" s="14">
        <v>2</v>
      </c>
      <c r="C456" s="14">
        <v>1</v>
      </c>
      <c r="D456" s="14">
        <v>2</v>
      </c>
      <c r="E456" s="14">
        <v>1</v>
      </c>
      <c r="F456" s="14">
        <v>1</v>
      </c>
      <c r="G456" s="14">
        <v>50</v>
      </c>
      <c r="H456" s="14">
        <v>1</v>
      </c>
      <c r="I456" s="14">
        <v>0</v>
      </c>
      <c r="J456" s="14">
        <v>0</v>
      </c>
      <c r="K456" s="14">
        <v>0</v>
      </c>
      <c r="L456" s="14">
        <v>0</v>
      </c>
      <c r="M456" s="14">
        <v>2019</v>
      </c>
      <c r="N456" s="14">
        <f>tbl_Batsmen[[#This Row],[Innings]]-tbl_Batsmen[[#This Row],[Outs]]</f>
        <v>1</v>
      </c>
      <c r="O456" s="15">
        <f t="shared" si="15"/>
        <v>453</v>
      </c>
      <c r="W456" s="13" t="s">
        <v>179</v>
      </c>
      <c r="X456" s="14">
        <f>_xlfn.IFNA(VLOOKUP(tbl_Batsmen!$W456,Raw_data_Batsmen_2021!$A$2:$L$150,X$1,FALSE),0)</f>
        <v>1</v>
      </c>
      <c r="Y456" s="14">
        <f>_xlfn.IFNA(VLOOKUP(tbl_Batsmen!$W456,Raw_data_Batsmen_2021!$A$2:$L$150,Y$1,FALSE),0)</f>
        <v>1</v>
      </c>
      <c r="Z456" s="14">
        <f>_xlfn.IFNA(VLOOKUP(tbl_Batsmen!$W456,Raw_data_Batsmen_2021!$A$2:$L$150,Z$1,FALSE),0)</f>
        <v>1</v>
      </c>
      <c r="AA456" s="14">
        <f>_xlfn.IFNA(VLOOKUP(tbl_Batsmen!$W456,Raw_data_Batsmen_2021!$A$2:$L$150,AA$1,FALSE),0)</f>
        <v>0</v>
      </c>
      <c r="AB456" s="14">
        <f>_xlfn.IFNA(VLOOKUP(tbl_Batsmen!$W456,Raw_data_Batsmen_2021!$A$2:$L$150,AB$1,FALSE),0)</f>
        <v>0</v>
      </c>
      <c r="AC456" s="14">
        <f>_xlfn.IFNA(VLOOKUP(tbl_Batsmen!$W456,Raw_data_Batsmen_2021!$A$2:$L$150,AC$1,FALSE),0)</f>
        <v>100</v>
      </c>
      <c r="AD456" s="14">
        <f>_xlfn.IFNA(VLOOKUP(tbl_Batsmen!$W456,Raw_data_Batsmen_2021!$A$2:$L$150,AD$1,FALSE),0)</f>
        <v>1</v>
      </c>
      <c r="AE456" s="14">
        <f>_xlfn.IFNA(VLOOKUP(tbl_Batsmen!$W456,Raw_data_Batsmen_2021!$A$2:$L$150,AE$1,FALSE),0)</f>
        <v>0</v>
      </c>
      <c r="AF456" s="14">
        <f>_xlfn.IFNA(VLOOKUP(tbl_Batsmen!$W456,Raw_data_Batsmen_2021!$A$2:$L$150,AF$1,FALSE),0)</f>
        <v>0</v>
      </c>
      <c r="AG456" s="14">
        <f>_xlfn.IFNA(VLOOKUP(tbl_Batsmen!$W456,Raw_data_Batsmen_2021!$A$2:$L$150,AG$1,FALSE),0)</f>
        <v>0</v>
      </c>
      <c r="AH456" s="14">
        <f>_xlfn.IFNA(VLOOKUP(tbl_Batsmen!$W456,Raw_data_Batsmen_2021!$A$2:$L$150,AH$1,FALSE),0)</f>
        <v>0</v>
      </c>
      <c r="AI456" s="14">
        <v>2019</v>
      </c>
      <c r="AJ456" s="14">
        <f t="shared" si="14"/>
        <v>454</v>
      </c>
    </row>
    <row r="457" spans="1:36" x14ac:dyDescent="0.25">
      <c r="A457" s="17" t="s">
        <v>179</v>
      </c>
      <c r="B457" s="14">
        <v>2</v>
      </c>
      <c r="C457" s="14">
        <v>0</v>
      </c>
      <c r="D457" s="14">
        <v>4</v>
      </c>
      <c r="E457" s="14">
        <v>1</v>
      </c>
      <c r="F457" s="14">
        <v>0</v>
      </c>
      <c r="G457" s="14">
        <v>0</v>
      </c>
      <c r="H457" s="14">
        <v>0</v>
      </c>
      <c r="I457" s="14">
        <v>0</v>
      </c>
      <c r="J457" s="14">
        <v>0</v>
      </c>
      <c r="K457" s="14">
        <v>0</v>
      </c>
      <c r="L457" s="14">
        <v>0</v>
      </c>
      <c r="M457" s="14">
        <v>2019</v>
      </c>
      <c r="N457" s="14">
        <f>tbl_Batsmen[[#This Row],[Innings]]-tbl_Batsmen[[#This Row],[Outs]]</f>
        <v>1</v>
      </c>
      <c r="O457" s="15">
        <f t="shared" si="15"/>
        <v>454</v>
      </c>
      <c r="W457" s="16" t="s">
        <v>114</v>
      </c>
      <c r="X457" s="14">
        <f>_xlfn.IFNA(VLOOKUP(tbl_Batsmen!$W457,Raw_data_Batsmen_2021!$A$2:$L$150,X$1,FALSE),0)</f>
        <v>10</v>
      </c>
      <c r="Y457" s="14">
        <f>_xlfn.IFNA(VLOOKUP(tbl_Batsmen!$W457,Raw_data_Batsmen_2021!$A$2:$L$150,Y$1,FALSE),0)</f>
        <v>85</v>
      </c>
      <c r="Z457" s="14">
        <f>_xlfn.IFNA(VLOOKUP(tbl_Batsmen!$W457,Raw_data_Batsmen_2021!$A$2:$L$150,Z$1,FALSE),0)</f>
        <v>76</v>
      </c>
      <c r="AA457" s="14">
        <f>_xlfn.IFNA(VLOOKUP(tbl_Batsmen!$W457,Raw_data_Batsmen_2021!$A$2:$L$150,AA$1,FALSE),0)</f>
        <v>11</v>
      </c>
      <c r="AB457" s="14">
        <f>_xlfn.IFNA(VLOOKUP(tbl_Batsmen!$W457,Raw_data_Batsmen_2021!$A$2:$L$150,AB$1,FALSE),0)</f>
        <v>7.73</v>
      </c>
      <c r="AC457" s="14">
        <f>_xlfn.IFNA(VLOOKUP(tbl_Batsmen!$W457,Raw_data_Batsmen_2021!$A$2:$L$150,AC$1,FALSE),0)</f>
        <v>111.84</v>
      </c>
      <c r="AD457" s="14">
        <f>_xlfn.IFNA(VLOOKUP(tbl_Batsmen!$W457,Raw_data_Batsmen_2021!$A$2:$L$150,AD$1,FALSE),0)</f>
        <v>32</v>
      </c>
      <c r="AE457" s="14">
        <f>_xlfn.IFNA(VLOOKUP(tbl_Batsmen!$W457,Raw_data_Batsmen_2021!$A$2:$L$150,AE$1,FALSE),0)</f>
        <v>3</v>
      </c>
      <c r="AF457" s="14">
        <f>_xlfn.IFNA(VLOOKUP(tbl_Batsmen!$W457,Raw_data_Batsmen_2021!$A$2:$L$150,AF$1,FALSE),0)</f>
        <v>5</v>
      </c>
      <c r="AG457" s="14">
        <f>_xlfn.IFNA(VLOOKUP(tbl_Batsmen!$W457,Raw_data_Batsmen_2021!$A$2:$L$150,AG$1,FALSE),0)</f>
        <v>0</v>
      </c>
      <c r="AH457" s="14">
        <f>_xlfn.IFNA(VLOOKUP(tbl_Batsmen!$W457,Raw_data_Batsmen_2021!$A$2:$L$150,AH$1,FALSE),0)</f>
        <v>0</v>
      </c>
      <c r="AI457" s="14">
        <v>2019</v>
      </c>
      <c r="AJ457" s="14">
        <f t="shared" si="14"/>
        <v>455</v>
      </c>
    </row>
    <row r="458" spans="1:36" x14ac:dyDescent="0.25">
      <c r="A458" s="17" t="s">
        <v>114</v>
      </c>
      <c r="B458" s="14">
        <v>6</v>
      </c>
      <c r="C458" s="14">
        <v>168</v>
      </c>
      <c r="D458" s="14">
        <v>107</v>
      </c>
      <c r="E458" s="14">
        <v>6</v>
      </c>
      <c r="F458" s="14">
        <v>28</v>
      </c>
      <c r="G458" s="14">
        <v>157.01</v>
      </c>
      <c r="H458" s="14">
        <v>48</v>
      </c>
      <c r="I458" s="14">
        <v>10</v>
      </c>
      <c r="J458" s="14">
        <v>14</v>
      </c>
      <c r="K458" s="14">
        <v>0</v>
      </c>
      <c r="L458" s="14">
        <v>0</v>
      </c>
      <c r="M458" s="14">
        <v>2019</v>
      </c>
      <c r="N458" s="14">
        <f>tbl_Batsmen[[#This Row],[Innings]]-tbl_Batsmen[[#This Row],[Outs]]</f>
        <v>0</v>
      </c>
      <c r="O458" s="15">
        <f t="shared" si="15"/>
        <v>455</v>
      </c>
      <c r="W458" s="13" t="s">
        <v>411</v>
      </c>
      <c r="X458" s="14">
        <f>_xlfn.IFNA(VLOOKUP(tbl_Batsmen!$W458,Raw_data_Batsmen_2021!$A$2:$L$150,X$1,FALSE),0)</f>
        <v>0</v>
      </c>
      <c r="Y458" s="14">
        <f>_xlfn.IFNA(VLOOKUP(tbl_Batsmen!$W458,Raw_data_Batsmen_2021!$A$2:$L$150,Y$1,FALSE),0)</f>
        <v>0</v>
      </c>
      <c r="Z458" s="14">
        <f>_xlfn.IFNA(VLOOKUP(tbl_Batsmen!$W458,Raw_data_Batsmen_2021!$A$2:$L$150,Z$1,FALSE),0)</f>
        <v>0</v>
      </c>
      <c r="AA458" s="14">
        <f>_xlfn.IFNA(VLOOKUP(tbl_Batsmen!$W458,Raw_data_Batsmen_2021!$A$2:$L$150,AA$1,FALSE),0)</f>
        <v>0</v>
      </c>
      <c r="AB458" s="14">
        <f>_xlfn.IFNA(VLOOKUP(tbl_Batsmen!$W458,Raw_data_Batsmen_2021!$A$2:$L$150,AB$1,FALSE),0)</f>
        <v>0</v>
      </c>
      <c r="AC458" s="14">
        <f>_xlfn.IFNA(VLOOKUP(tbl_Batsmen!$W458,Raw_data_Batsmen_2021!$A$2:$L$150,AC$1,FALSE),0)</f>
        <v>0</v>
      </c>
      <c r="AD458" s="14">
        <f>_xlfn.IFNA(VLOOKUP(tbl_Batsmen!$W458,Raw_data_Batsmen_2021!$A$2:$L$150,AD$1,FALSE),0)</f>
        <v>0</v>
      </c>
      <c r="AE458" s="14">
        <f>_xlfn.IFNA(VLOOKUP(tbl_Batsmen!$W458,Raw_data_Batsmen_2021!$A$2:$L$150,AE$1,FALSE),0)</f>
        <v>0</v>
      </c>
      <c r="AF458" s="14">
        <f>_xlfn.IFNA(VLOOKUP(tbl_Batsmen!$W458,Raw_data_Batsmen_2021!$A$2:$L$150,AF$1,FALSE),0)</f>
        <v>0</v>
      </c>
      <c r="AG458" s="14">
        <f>_xlfn.IFNA(VLOOKUP(tbl_Batsmen!$W458,Raw_data_Batsmen_2021!$A$2:$L$150,AG$1,FALSE),0)</f>
        <v>0</v>
      </c>
      <c r="AH458" s="14">
        <f>_xlfn.IFNA(VLOOKUP(tbl_Batsmen!$W458,Raw_data_Batsmen_2021!$A$2:$L$150,AH$1,FALSE),0)</f>
        <v>0</v>
      </c>
      <c r="AI458" s="14">
        <v>2019</v>
      </c>
      <c r="AJ458" s="14">
        <f t="shared" si="14"/>
        <v>456</v>
      </c>
    </row>
    <row r="459" spans="1:36" x14ac:dyDescent="0.25">
      <c r="A459" s="17" t="s">
        <v>411</v>
      </c>
      <c r="B459" s="14">
        <v>0</v>
      </c>
      <c r="C459" s="14">
        <v>0</v>
      </c>
      <c r="D459" s="14">
        <v>0</v>
      </c>
      <c r="E459" s="14">
        <v>0</v>
      </c>
      <c r="F459" s="14">
        <v>0</v>
      </c>
      <c r="G459" s="14">
        <v>0</v>
      </c>
      <c r="H459" s="14">
        <v>0</v>
      </c>
      <c r="I459" s="14">
        <v>0</v>
      </c>
      <c r="J459" s="14">
        <v>0</v>
      </c>
      <c r="K459" s="14">
        <v>0</v>
      </c>
      <c r="L459" s="14">
        <v>0</v>
      </c>
      <c r="M459" s="14">
        <v>2019</v>
      </c>
      <c r="N459" s="14">
        <f>tbl_Batsmen[[#This Row],[Innings]]-tbl_Batsmen[[#This Row],[Outs]]</f>
        <v>0</v>
      </c>
      <c r="O459" s="15">
        <f t="shared" si="15"/>
        <v>456</v>
      </c>
      <c r="W459" s="16" t="s">
        <v>36</v>
      </c>
      <c r="X459" s="14">
        <f>_xlfn.IFNA(VLOOKUP(tbl_Batsmen!$W459,Raw_data_Batsmen_2021!$A$2:$L$150,X$1,FALSE),0)</f>
        <v>5</v>
      </c>
      <c r="Y459" s="14">
        <f>_xlfn.IFNA(VLOOKUP(tbl_Batsmen!$W459,Raw_data_Batsmen_2021!$A$2:$L$150,Y$1,FALSE),0)</f>
        <v>44</v>
      </c>
      <c r="Z459" s="14">
        <f>_xlfn.IFNA(VLOOKUP(tbl_Batsmen!$W459,Raw_data_Batsmen_2021!$A$2:$L$150,Z$1,FALSE),0)</f>
        <v>42</v>
      </c>
      <c r="AA459" s="14">
        <f>_xlfn.IFNA(VLOOKUP(tbl_Batsmen!$W459,Raw_data_Batsmen_2021!$A$2:$L$150,AA$1,FALSE),0)</f>
        <v>3</v>
      </c>
      <c r="AB459" s="14">
        <f>_xlfn.IFNA(VLOOKUP(tbl_Batsmen!$W459,Raw_data_Batsmen_2021!$A$2:$L$150,AB$1,FALSE),0)</f>
        <v>14.67</v>
      </c>
      <c r="AC459" s="14">
        <f>_xlfn.IFNA(VLOOKUP(tbl_Batsmen!$W459,Raw_data_Batsmen_2021!$A$2:$L$150,AC$1,FALSE),0)</f>
        <v>104.76</v>
      </c>
      <c r="AD459" s="14">
        <f>_xlfn.IFNA(VLOOKUP(tbl_Batsmen!$W459,Raw_data_Batsmen_2021!$A$2:$L$150,AD$1,FALSE),0)</f>
        <v>20</v>
      </c>
      <c r="AE459" s="14">
        <f>_xlfn.IFNA(VLOOKUP(tbl_Batsmen!$W459,Raw_data_Batsmen_2021!$A$2:$L$150,AE$1,FALSE),0)</f>
        <v>2</v>
      </c>
      <c r="AF459" s="14">
        <f>_xlfn.IFNA(VLOOKUP(tbl_Batsmen!$W459,Raw_data_Batsmen_2021!$A$2:$L$150,AF$1,FALSE),0)</f>
        <v>1</v>
      </c>
      <c r="AG459" s="14">
        <f>_xlfn.IFNA(VLOOKUP(tbl_Batsmen!$W459,Raw_data_Batsmen_2021!$A$2:$L$150,AG$1,FALSE),0)</f>
        <v>0</v>
      </c>
      <c r="AH459" s="14">
        <f>_xlfn.IFNA(VLOOKUP(tbl_Batsmen!$W459,Raw_data_Batsmen_2021!$A$2:$L$150,AH$1,FALSE),0)</f>
        <v>0</v>
      </c>
      <c r="AI459" s="14">
        <v>2019</v>
      </c>
      <c r="AJ459" s="14">
        <f t="shared" si="14"/>
        <v>457</v>
      </c>
    </row>
    <row r="460" spans="1:36" x14ac:dyDescent="0.25">
      <c r="A460" s="17" t="s">
        <v>36</v>
      </c>
      <c r="B460" s="14">
        <v>6</v>
      </c>
      <c r="C460" s="14">
        <v>42</v>
      </c>
      <c r="D460" s="14">
        <v>28</v>
      </c>
      <c r="E460" s="14">
        <v>5</v>
      </c>
      <c r="F460" s="14">
        <v>8.4</v>
      </c>
      <c r="G460" s="14">
        <v>150</v>
      </c>
      <c r="H460" s="14">
        <v>17</v>
      </c>
      <c r="I460" s="14">
        <v>3</v>
      </c>
      <c r="J460" s="14">
        <v>3</v>
      </c>
      <c r="K460" s="14">
        <v>0</v>
      </c>
      <c r="L460" s="14">
        <v>0</v>
      </c>
      <c r="M460" s="14">
        <v>2019</v>
      </c>
      <c r="N460" s="14">
        <f>tbl_Batsmen[[#This Row],[Innings]]-tbl_Batsmen[[#This Row],[Outs]]</f>
        <v>1</v>
      </c>
      <c r="O460" s="15">
        <f t="shared" si="15"/>
        <v>457</v>
      </c>
      <c r="W460" s="13" t="s">
        <v>21</v>
      </c>
      <c r="X460" s="14">
        <f>_xlfn.IFNA(VLOOKUP(tbl_Batsmen!$W460,Raw_data_Batsmen_2021!$A$2:$L$150,X$1,FALSE),0)</f>
        <v>4</v>
      </c>
      <c r="Y460" s="14">
        <f>_xlfn.IFNA(VLOOKUP(tbl_Batsmen!$W460,Raw_data_Batsmen_2021!$A$2:$L$150,Y$1,FALSE),0)</f>
        <v>56</v>
      </c>
      <c r="Z460" s="14">
        <f>_xlfn.IFNA(VLOOKUP(tbl_Batsmen!$W460,Raw_data_Batsmen_2021!$A$2:$L$150,Z$1,FALSE),0)</f>
        <v>29</v>
      </c>
      <c r="AA460" s="14">
        <f>_xlfn.IFNA(VLOOKUP(tbl_Batsmen!$W460,Raw_data_Batsmen_2021!$A$2:$L$150,AA$1,FALSE),0)</f>
        <v>3</v>
      </c>
      <c r="AB460" s="14">
        <f>_xlfn.IFNA(VLOOKUP(tbl_Batsmen!$W460,Raw_data_Batsmen_2021!$A$2:$L$150,AB$1,FALSE),0)</f>
        <v>18.670000000000002</v>
      </c>
      <c r="AC460" s="14">
        <f>_xlfn.IFNA(VLOOKUP(tbl_Batsmen!$W460,Raw_data_Batsmen_2021!$A$2:$L$150,AC$1,FALSE),0)</f>
        <v>193.1</v>
      </c>
      <c r="AD460" s="14">
        <f>_xlfn.IFNA(VLOOKUP(tbl_Batsmen!$W460,Raw_data_Batsmen_2021!$A$2:$L$150,AD$1,FALSE),0)</f>
        <v>34</v>
      </c>
      <c r="AE460" s="14">
        <f>_xlfn.IFNA(VLOOKUP(tbl_Batsmen!$W460,Raw_data_Batsmen_2021!$A$2:$L$150,AE$1,FALSE),0)</f>
        <v>5</v>
      </c>
      <c r="AF460" s="14">
        <f>_xlfn.IFNA(VLOOKUP(tbl_Batsmen!$W460,Raw_data_Batsmen_2021!$A$2:$L$150,AF$1,FALSE),0)</f>
        <v>3</v>
      </c>
      <c r="AG460" s="14">
        <f>_xlfn.IFNA(VLOOKUP(tbl_Batsmen!$W460,Raw_data_Batsmen_2021!$A$2:$L$150,AG$1,FALSE),0)</f>
        <v>0</v>
      </c>
      <c r="AH460" s="14">
        <f>_xlfn.IFNA(VLOOKUP(tbl_Batsmen!$W460,Raw_data_Batsmen_2021!$A$2:$L$150,AH$1,FALSE),0)</f>
        <v>0</v>
      </c>
      <c r="AI460" s="14">
        <v>2019</v>
      </c>
      <c r="AJ460" s="14">
        <f t="shared" si="14"/>
        <v>458</v>
      </c>
    </row>
    <row r="461" spans="1:36" x14ac:dyDescent="0.25">
      <c r="A461" s="17" t="s">
        <v>21</v>
      </c>
      <c r="B461" s="14">
        <v>8</v>
      </c>
      <c r="C461" s="14">
        <v>95</v>
      </c>
      <c r="D461" s="14">
        <v>55</v>
      </c>
      <c r="E461" s="14">
        <v>4</v>
      </c>
      <c r="F461" s="14">
        <v>23.75</v>
      </c>
      <c r="G461" s="14">
        <v>172.73</v>
      </c>
      <c r="H461" s="14">
        <v>55</v>
      </c>
      <c r="I461" s="14">
        <v>13</v>
      </c>
      <c r="J461" s="14">
        <v>3</v>
      </c>
      <c r="K461" s="14">
        <v>1</v>
      </c>
      <c r="L461" s="14">
        <v>0</v>
      </c>
      <c r="M461" s="14">
        <v>2019</v>
      </c>
      <c r="N461" s="14">
        <f>tbl_Batsmen[[#This Row],[Innings]]-tbl_Batsmen[[#This Row],[Outs]]</f>
        <v>4</v>
      </c>
      <c r="O461" s="15">
        <f t="shared" si="15"/>
        <v>458</v>
      </c>
      <c r="W461" s="16" t="s">
        <v>119</v>
      </c>
      <c r="X461" s="14">
        <f>_xlfn.IFNA(VLOOKUP(tbl_Batsmen!$W461,Raw_data_Batsmen_2021!$A$2:$L$150,X$1,FALSE),0)</f>
        <v>2</v>
      </c>
      <c r="Y461" s="14">
        <f>_xlfn.IFNA(VLOOKUP(tbl_Batsmen!$W461,Raw_data_Batsmen_2021!$A$2:$L$150,Y$1,FALSE),0)</f>
        <v>0</v>
      </c>
      <c r="Z461" s="14">
        <f>_xlfn.IFNA(VLOOKUP(tbl_Batsmen!$W461,Raw_data_Batsmen_2021!$A$2:$L$150,Z$1,FALSE),0)</f>
        <v>4</v>
      </c>
      <c r="AA461" s="14">
        <f>_xlfn.IFNA(VLOOKUP(tbl_Batsmen!$W461,Raw_data_Batsmen_2021!$A$2:$L$150,AA$1,FALSE),0)</f>
        <v>2</v>
      </c>
      <c r="AB461" s="14">
        <f>_xlfn.IFNA(VLOOKUP(tbl_Batsmen!$W461,Raw_data_Batsmen_2021!$A$2:$L$150,AB$1,FALSE),0)</f>
        <v>0</v>
      </c>
      <c r="AC461" s="14">
        <f>_xlfn.IFNA(VLOOKUP(tbl_Batsmen!$W461,Raw_data_Batsmen_2021!$A$2:$L$150,AC$1,FALSE),0)</f>
        <v>0</v>
      </c>
      <c r="AD461" s="14">
        <f>_xlfn.IFNA(VLOOKUP(tbl_Batsmen!$W461,Raw_data_Batsmen_2021!$A$2:$L$150,AD$1,FALSE),0)</f>
        <v>0</v>
      </c>
      <c r="AE461" s="14">
        <f>_xlfn.IFNA(VLOOKUP(tbl_Batsmen!$W461,Raw_data_Batsmen_2021!$A$2:$L$150,AE$1,FALSE),0)</f>
        <v>0</v>
      </c>
      <c r="AF461" s="14">
        <f>_xlfn.IFNA(VLOOKUP(tbl_Batsmen!$W461,Raw_data_Batsmen_2021!$A$2:$L$150,AF$1,FALSE),0)</f>
        <v>0</v>
      </c>
      <c r="AG461" s="14">
        <f>_xlfn.IFNA(VLOOKUP(tbl_Batsmen!$W461,Raw_data_Batsmen_2021!$A$2:$L$150,AG$1,FALSE),0)</f>
        <v>0</v>
      </c>
      <c r="AH461" s="14">
        <f>_xlfn.IFNA(VLOOKUP(tbl_Batsmen!$W461,Raw_data_Batsmen_2021!$A$2:$L$150,AH$1,FALSE),0)</f>
        <v>0</v>
      </c>
      <c r="AI461" s="14">
        <v>2019</v>
      </c>
      <c r="AJ461" s="14">
        <f t="shared" si="14"/>
        <v>459</v>
      </c>
    </row>
    <row r="462" spans="1:36" x14ac:dyDescent="0.25">
      <c r="A462" s="17" t="s">
        <v>119</v>
      </c>
      <c r="B462" s="14">
        <v>5</v>
      </c>
      <c r="C462" s="14">
        <v>180</v>
      </c>
      <c r="D462" s="14">
        <v>143</v>
      </c>
      <c r="E462" s="14">
        <v>4</v>
      </c>
      <c r="F462" s="14">
        <v>45</v>
      </c>
      <c r="G462" s="14">
        <v>125.87</v>
      </c>
      <c r="H462" s="14">
        <v>67</v>
      </c>
      <c r="I462" s="14">
        <v>19</v>
      </c>
      <c r="J462" s="14">
        <v>4</v>
      </c>
      <c r="K462" s="14">
        <v>1</v>
      </c>
      <c r="L462" s="14">
        <v>0</v>
      </c>
      <c r="M462" s="14">
        <v>2019</v>
      </c>
      <c r="N462" s="14">
        <f>tbl_Batsmen[[#This Row],[Innings]]-tbl_Batsmen[[#This Row],[Outs]]</f>
        <v>1</v>
      </c>
      <c r="O462" s="15">
        <f t="shared" si="15"/>
        <v>459</v>
      </c>
      <c r="W462" s="13" t="s">
        <v>24</v>
      </c>
      <c r="X462" s="14">
        <f>_xlfn.IFNA(VLOOKUP(tbl_Batsmen!$W462,Raw_data_Batsmen_2021!$A$2:$L$150,X$1,FALSE),0)</f>
        <v>0</v>
      </c>
      <c r="Y462" s="14">
        <f>_xlfn.IFNA(VLOOKUP(tbl_Batsmen!$W462,Raw_data_Batsmen_2021!$A$2:$L$150,Y$1,FALSE),0)</f>
        <v>0</v>
      </c>
      <c r="Z462" s="14">
        <f>_xlfn.IFNA(VLOOKUP(tbl_Batsmen!$W462,Raw_data_Batsmen_2021!$A$2:$L$150,Z$1,FALSE),0)</f>
        <v>0</v>
      </c>
      <c r="AA462" s="14">
        <f>_xlfn.IFNA(VLOOKUP(tbl_Batsmen!$W462,Raw_data_Batsmen_2021!$A$2:$L$150,AA$1,FALSE),0)</f>
        <v>0</v>
      </c>
      <c r="AB462" s="14">
        <f>_xlfn.IFNA(VLOOKUP(tbl_Batsmen!$W462,Raw_data_Batsmen_2021!$A$2:$L$150,AB$1,FALSE),0)</f>
        <v>0</v>
      </c>
      <c r="AC462" s="14">
        <f>_xlfn.IFNA(VLOOKUP(tbl_Batsmen!$W462,Raw_data_Batsmen_2021!$A$2:$L$150,AC$1,FALSE),0)</f>
        <v>0</v>
      </c>
      <c r="AD462" s="14">
        <f>_xlfn.IFNA(VLOOKUP(tbl_Batsmen!$W462,Raw_data_Batsmen_2021!$A$2:$L$150,AD$1,FALSE),0)</f>
        <v>0</v>
      </c>
      <c r="AE462" s="14">
        <f>_xlfn.IFNA(VLOOKUP(tbl_Batsmen!$W462,Raw_data_Batsmen_2021!$A$2:$L$150,AE$1,FALSE),0)</f>
        <v>0</v>
      </c>
      <c r="AF462" s="14">
        <f>_xlfn.IFNA(VLOOKUP(tbl_Batsmen!$W462,Raw_data_Batsmen_2021!$A$2:$L$150,AF$1,FALSE),0)</f>
        <v>0</v>
      </c>
      <c r="AG462" s="14">
        <f>_xlfn.IFNA(VLOOKUP(tbl_Batsmen!$W462,Raw_data_Batsmen_2021!$A$2:$L$150,AG$1,FALSE),0)</f>
        <v>0</v>
      </c>
      <c r="AH462" s="14">
        <f>_xlfn.IFNA(VLOOKUP(tbl_Batsmen!$W462,Raw_data_Batsmen_2021!$A$2:$L$150,AH$1,FALSE),0)</f>
        <v>0</v>
      </c>
      <c r="AI462" s="14">
        <v>2019</v>
      </c>
      <c r="AJ462" s="14">
        <f t="shared" si="14"/>
        <v>460</v>
      </c>
    </row>
    <row r="463" spans="1:36" x14ac:dyDescent="0.25">
      <c r="A463" s="17" t="s">
        <v>24</v>
      </c>
      <c r="B463" s="14">
        <v>0</v>
      </c>
      <c r="C463" s="14">
        <v>0</v>
      </c>
      <c r="D463" s="14">
        <v>0</v>
      </c>
      <c r="E463" s="14">
        <v>0</v>
      </c>
      <c r="F463" s="14">
        <v>0</v>
      </c>
      <c r="G463" s="14">
        <v>0</v>
      </c>
      <c r="H463" s="14">
        <v>0</v>
      </c>
      <c r="I463" s="14">
        <v>0</v>
      </c>
      <c r="J463" s="14">
        <v>0</v>
      </c>
      <c r="K463" s="14">
        <v>0</v>
      </c>
      <c r="L463" s="14">
        <v>0</v>
      </c>
      <c r="M463" s="14">
        <v>2019</v>
      </c>
      <c r="N463" s="14">
        <f>tbl_Batsmen[[#This Row],[Innings]]-tbl_Batsmen[[#This Row],[Outs]]</f>
        <v>0</v>
      </c>
      <c r="O463" s="15">
        <f t="shared" si="15"/>
        <v>460</v>
      </c>
      <c r="W463" s="16" t="s">
        <v>47</v>
      </c>
      <c r="X463" s="14">
        <f>_xlfn.IFNA(VLOOKUP(tbl_Batsmen!$W463,Raw_data_Batsmen_2021!$A$2:$L$150,X$1,FALSE),0)</f>
        <v>8</v>
      </c>
      <c r="Y463" s="14">
        <f>_xlfn.IFNA(VLOOKUP(tbl_Batsmen!$W463,Raw_data_Batsmen_2021!$A$2:$L$150,Y$1,FALSE),0)</f>
        <v>183</v>
      </c>
      <c r="Z463" s="14">
        <f>_xlfn.IFNA(VLOOKUP(tbl_Batsmen!$W463,Raw_data_Batsmen_2021!$A$2:$L$150,Z$1,FALSE),0)</f>
        <v>120</v>
      </c>
      <c r="AA463" s="14">
        <f>_xlfn.IFNA(VLOOKUP(tbl_Batsmen!$W463,Raw_data_Batsmen_2021!$A$2:$L$150,AA$1,FALSE),0)</f>
        <v>7</v>
      </c>
      <c r="AB463" s="14">
        <f>_xlfn.IFNA(VLOOKUP(tbl_Batsmen!$W463,Raw_data_Batsmen_2021!$A$2:$L$150,AB$1,FALSE),0)</f>
        <v>26.14</v>
      </c>
      <c r="AC463" s="14">
        <f>_xlfn.IFNA(VLOOKUP(tbl_Batsmen!$W463,Raw_data_Batsmen_2021!$A$2:$L$150,AC$1,FALSE),0)</f>
        <v>152.5</v>
      </c>
      <c r="AD463" s="14">
        <f>_xlfn.IFNA(VLOOKUP(tbl_Batsmen!$W463,Raw_data_Batsmen_2021!$A$2:$L$150,AD$1,FALSE),0)</f>
        <v>54</v>
      </c>
      <c r="AE463" s="14">
        <f>_xlfn.IFNA(VLOOKUP(tbl_Batsmen!$W463,Raw_data_Batsmen_2021!$A$2:$L$150,AE$1,FALSE),0)</f>
        <v>14</v>
      </c>
      <c r="AF463" s="14">
        <f>_xlfn.IFNA(VLOOKUP(tbl_Batsmen!$W463,Raw_data_Batsmen_2021!$A$2:$L$150,AF$1,FALSE),0)</f>
        <v>14</v>
      </c>
      <c r="AG463" s="14">
        <f>_xlfn.IFNA(VLOOKUP(tbl_Batsmen!$W463,Raw_data_Batsmen_2021!$A$2:$L$150,AG$1,FALSE),0)</f>
        <v>1</v>
      </c>
      <c r="AH463" s="14">
        <f>_xlfn.IFNA(VLOOKUP(tbl_Batsmen!$W463,Raw_data_Batsmen_2021!$A$2:$L$150,AH$1,FALSE),0)</f>
        <v>0</v>
      </c>
      <c r="AI463" s="14">
        <v>2019</v>
      </c>
      <c r="AJ463" s="14">
        <f t="shared" si="14"/>
        <v>461</v>
      </c>
    </row>
    <row r="464" spans="1:36" x14ac:dyDescent="0.25">
      <c r="A464" s="17" t="s">
        <v>47</v>
      </c>
      <c r="B464" s="14">
        <v>13</v>
      </c>
      <c r="C464" s="14">
        <v>510</v>
      </c>
      <c r="D464" s="14">
        <v>249</v>
      </c>
      <c r="E464" s="14">
        <v>9</v>
      </c>
      <c r="F464" s="14">
        <v>56.67</v>
      </c>
      <c r="G464" s="14">
        <v>204.82</v>
      </c>
      <c r="H464" s="14">
        <v>80</v>
      </c>
      <c r="I464" s="14">
        <v>31</v>
      </c>
      <c r="J464" s="14">
        <v>52</v>
      </c>
      <c r="K464" s="14">
        <v>4</v>
      </c>
      <c r="L464" s="14">
        <v>0</v>
      </c>
      <c r="M464" s="14">
        <v>2019</v>
      </c>
      <c r="N464" s="14">
        <f>tbl_Batsmen[[#This Row],[Innings]]-tbl_Batsmen[[#This Row],[Outs]]</f>
        <v>4</v>
      </c>
      <c r="O464" s="15">
        <f t="shared" si="15"/>
        <v>461</v>
      </c>
      <c r="W464" s="13" t="s">
        <v>78</v>
      </c>
      <c r="X464" s="14">
        <f>_xlfn.IFNA(VLOOKUP(tbl_Batsmen!$W464,Raw_data_Batsmen_2021!$A$2:$L$150,X$1,FALSE),0)</f>
        <v>1</v>
      </c>
      <c r="Y464" s="14">
        <f>_xlfn.IFNA(VLOOKUP(tbl_Batsmen!$W464,Raw_data_Batsmen_2021!$A$2:$L$150,Y$1,FALSE),0)</f>
        <v>49</v>
      </c>
      <c r="Z464" s="14">
        <f>_xlfn.IFNA(VLOOKUP(tbl_Batsmen!$W464,Raw_data_Batsmen_2021!$A$2:$L$150,Z$1,FALSE),0)</f>
        <v>35</v>
      </c>
      <c r="AA464" s="14">
        <f>_xlfn.IFNA(VLOOKUP(tbl_Batsmen!$W464,Raw_data_Batsmen_2021!$A$2:$L$150,AA$1,FALSE),0)</f>
        <v>1</v>
      </c>
      <c r="AB464" s="14">
        <f>_xlfn.IFNA(VLOOKUP(tbl_Batsmen!$W464,Raw_data_Batsmen_2021!$A$2:$L$150,AB$1,FALSE),0)</f>
        <v>49</v>
      </c>
      <c r="AC464" s="14">
        <f>_xlfn.IFNA(VLOOKUP(tbl_Batsmen!$W464,Raw_data_Batsmen_2021!$A$2:$L$150,AC$1,FALSE),0)</f>
        <v>140</v>
      </c>
      <c r="AD464" s="14">
        <f>_xlfn.IFNA(VLOOKUP(tbl_Batsmen!$W464,Raw_data_Batsmen_2021!$A$2:$L$150,AD$1,FALSE),0)</f>
        <v>49</v>
      </c>
      <c r="AE464" s="14">
        <f>_xlfn.IFNA(VLOOKUP(tbl_Batsmen!$W464,Raw_data_Batsmen_2021!$A$2:$L$150,AE$1,FALSE),0)</f>
        <v>4</v>
      </c>
      <c r="AF464" s="14">
        <f>_xlfn.IFNA(VLOOKUP(tbl_Batsmen!$W464,Raw_data_Batsmen_2021!$A$2:$L$150,AF$1,FALSE),0)</f>
        <v>3</v>
      </c>
      <c r="AG464" s="14">
        <f>_xlfn.IFNA(VLOOKUP(tbl_Batsmen!$W464,Raw_data_Batsmen_2021!$A$2:$L$150,AG$1,FALSE),0)</f>
        <v>0</v>
      </c>
      <c r="AH464" s="14">
        <f>_xlfn.IFNA(VLOOKUP(tbl_Batsmen!$W464,Raw_data_Batsmen_2021!$A$2:$L$150,AH$1,FALSE),0)</f>
        <v>0</v>
      </c>
      <c r="AI464" s="14">
        <v>2019</v>
      </c>
      <c r="AJ464" s="14">
        <f t="shared" si="14"/>
        <v>462</v>
      </c>
    </row>
    <row r="465" spans="1:36" x14ac:dyDescent="0.25">
      <c r="A465" s="17" t="s">
        <v>78</v>
      </c>
      <c r="B465" s="14">
        <v>13</v>
      </c>
      <c r="C465" s="14">
        <v>405</v>
      </c>
      <c r="D465" s="14">
        <v>290</v>
      </c>
      <c r="E465" s="14">
        <v>13</v>
      </c>
      <c r="F465" s="14">
        <v>31.15</v>
      </c>
      <c r="G465" s="14">
        <v>139.66</v>
      </c>
      <c r="H465" s="14">
        <v>82</v>
      </c>
      <c r="I465" s="14">
        <v>41</v>
      </c>
      <c r="J465" s="14">
        <v>22</v>
      </c>
      <c r="K465" s="14">
        <v>4</v>
      </c>
      <c r="L465" s="14">
        <v>0</v>
      </c>
      <c r="M465" s="14">
        <v>2019</v>
      </c>
      <c r="N465" s="14">
        <f>tbl_Batsmen[[#This Row],[Innings]]-tbl_Batsmen[[#This Row],[Outs]]</f>
        <v>0</v>
      </c>
      <c r="O465" s="15">
        <f t="shared" si="15"/>
        <v>462</v>
      </c>
      <c r="W465" s="16" t="s">
        <v>415</v>
      </c>
      <c r="X465" s="14">
        <f>_xlfn.IFNA(VLOOKUP(tbl_Batsmen!$W465,Raw_data_Batsmen_2021!$A$2:$L$150,X$1,FALSE),0)</f>
        <v>0</v>
      </c>
      <c r="Y465" s="14">
        <f>_xlfn.IFNA(VLOOKUP(tbl_Batsmen!$W465,Raw_data_Batsmen_2021!$A$2:$L$150,Y$1,FALSE),0)</f>
        <v>0</v>
      </c>
      <c r="Z465" s="14">
        <f>_xlfn.IFNA(VLOOKUP(tbl_Batsmen!$W465,Raw_data_Batsmen_2021!$A$2:$L$150,Z$1,FALSE),0)</f>
        <v>0</v>
      </c>
      <c r="AA465" s="14">
        <f>_xlfn.IFNA(VLOOKUP(tbl_Batsmen!$W465,Raw_data_Batsmen_2021!$A$2:$L$150,AA$1,FALSE),0)</f>
        <v>0</v>
      </c>
      <c r="AB465" s="14">
        <f>_xlfn.IFNA(VLOOKUP(tbl_Batsmen!$W465,Raw_data_Batsmen_2021!$A$2:$L$150,AB$1,FALSE),0)</f>
        <v>0</v>
      </c>
      <c r="AC465" s="14">
        <f>_xlfn.IFNA(VLOOKUP(tbl_Batsmen!$W465,Raw_data_Batsmen_2021!$A$2:$L$150,AC$1,FALSE),0)</f>
        <v>0</v>
      </c>
      <c r="AD465" s="14">
        <f>_xlfn.IFNA(VLOOKUP(tbl_Batsmen!$W465,Raw_data_Batsmen_2021!$A$2:$L$150,AD$1,FALSE),0)</f>
        <v>0</v>
      </c>
      <c r="AE465" s="14">
        <f>_xlfn.IFNA(VLOOKUP(tbl_Batsmen!$W465,Raw_data_Batsmen_2021!$A$2:$L$150,AE$1,FALSE),0)</f>
        <v>0</v>
      </c>
      <c r="AF465" s="14">
        <f>_xlfn.IFNA(VLOOKUP(tbl_Batsmen!$W465,Raw_data_Batsmen_2021!$A$2:$L$150,AF$1,FALSE),0)</f>
        <v>0</v>
      </c>
      <c r="AG465" s="14">
        <f>_xlfn.IFNA(VLOOKUP(tbl_Batsmen!$W465,Raw_data_Batsmen_2021!$A$2:$L$150,AG$1,FALSE),0)</f>
        <v>0</v>
      </c>
      <c r="AH465" s="14">
        <f>_xlfn.IFNA(VLOOKUP(tbl_Batsmen!$W465,Raw_data_Batsmen_2021!$A$2:$L$150,AH$1,FALSE),0)</f>
        <v>0</v>
      </c>
      <c r="AI465" s="14">
        <v>2019</v>
      </c>
      <c r="AJ465" s="14">
        <f t="shared" si="14"/>
        <v>463</v>
      </c>
    </row>
    <row r="466" spans="1:36" x14ac:dyDescent="0.25">
      <c r="A466" s="17" t="s">
        <v>415</v>
      </c>
      <c r="B466" s="14">
        <v>2</v>
      </c>
      <c r="C466" s="14">
        <v>11</v>
      </c>
      <c r="D466" s="14">
        <v>10</v>
      </c>
      <c r="E466" s="14">
        <v>2</v>
      </c>
      <c r="F466" s="14">
        <v>5.5</v>
      </c>
      <c r="G466" s="14">
        <v>110</v>
      </c>
      <c r="H466" s="14">
        <v>6</v>
      </c>
      <c r="I466" s="14">
        <v>1</v>
      </c>
      <c r="J466" s="14">
        <v>0</v>
      </c>
      <c r="K466" s="14">
        <v>0</v>
      </c>
      <c r="L466" s="14">
        <v>0</v>
      </c>
      <c r="M466" s="14">
        <v>2019</v>
      </c>
      <c r="N466" s="14">
        <f>tbl_Batsmen[[#This Row],[Innings]]-tbl_Batsmen[[#This Row],[Outs]]</f>
        <v>0</v>
      </c>
      <c r="O466" s="15">
        <f t="shared" si="15"/>
        <v>463</v>
      </c>
      <c r="W466" s="13" t="s">
        <v>375</v>
      </c>
      <c r="X466" s="14">
        <f>_xlfn.IFNA(VLOOKUP(tbl_Batsmen!$W466,Raw_data_Batsmen_2021!$A$2:$L$150,X$1,FALSE),0)</f>
        <v>0</v>
      </c>
      <c r="Y466" s="14">
        <f>_xlfn.IFNA(VLOOKUP(tbl_Batsmen!$W466,Raw_data_Batsmen_2021!$A$2:$L$150,Y$1,FALSE),0)</f>
        <v>0</v>
      </c>
      <c r="Z466" s="14">
        <f>_xlfn.IFNA(VLOOKUP(tbl_Batsmen!$W466,Raw_data_Batsmen_2021!$A$2:$L$150,Z$1,FALSE),0)</f>
        <v>0</v>
      </c>
      <c r="AA466" s="14">
        <f>_xlfn.IFNA(VLOOKUP(tbl_Batsmen!$W466,Raw_data_Batsmen_2021!$A$2:$L$150,AA$1,FALSE),0)</f>
        <v>0</v>
      </c>
      <c r="AB466" s="14">
        <f>_xlfn.IFNA(VLOOKUP(tbl_Batsmen!$W466,Raw_data_Batsmen_2021!$A$2:$L$150,AB$1,FALSE),0)</f>
        <v>0</v>
      </c>
      <c r="AC466" s="14">
        <f>_xlfn.IFNA(VLOOKUP(tbl_Batsmen!$W466,Raw_data_Batsmen_2021!$A$2:$L$150,AC$1,FALSE),0)</f>
        <v>0</v>
      </c>
      <c r="AD466" s="14">
        <f>_xlfn.IFNA(VLOOKUP(tbl_Batsmen!$W466,Raw_data_Batsmen_2021!$A$2:$L$150,AD$1,FALSE),0)</f>
        <v>0</v>
      </c>
      <c r="AE466" s="14">
        <f>_xlfn.IFNA(VLOOKUP(tbl_Batsmen!$W466,Raw_data_Batsmen_2021!$A$2:$L$150,AE$1,FALSE),0)</f>
        <v>0</v>
      </c>
      <c r="AF466" s="14">
        <f>_xlfn.IFNA(VLOOKUP(tbl_Batsmen!$W466,Raw_data_Batsmen_2021!$A$2:$L$150,AF$1,FALSE),0)</f>
        <v>0</v>
      </c>
      <c r="AG466" s="14">
        <f>_xlfn.IFNA(VLOOKUP(tbl_Batsmen!$W466,Raw_data_Batsmen_2021!$A$2:$L$150,AG$1,FALSE),0)</f>
        <v>0</v>
      </c>
      <c r="AH466" s="14">
        <f>_xlfn.IFNA(VLOOKUP(tbl_Batsmen!$W466,Raw_data_Batsmen_2021!$A$2:$L$150,AH$1,FALSE),0)</f>
        <v>0</v>
      </c>
      <c r="AI466" s="14">
        <v>2019</v>
      </c>
      <c r="AJ466" s="14">
        <f t="shared" si="14"/>
        <v>464</v>
      </c>
    </row>
    <row r="467" spans="1:36" x14ac:dyDescent="0.25">
      <c r="A467" s="17" t="s">
        <v>375</v>
      </c>
      <c r="B467" s="14">
        <v>1</v>
      </c>
      <c r="C467" s="14">
        <v>1</v>
      </c>
      <c r="D467" s="14">
        <v>5</v>
      </c>
      <c r="E467" s="14">
        <v>0</v>
      </c>
      <c r="F467" s="14">
        <v>0</v>
      </c>
      <c r="G467" s="14">
        <v>20</v>
      </c>
      <c r="H467" s="14">
        <v>1</v>
      </c>
      <c r="I467" s="14">
        <v>0</v>
      </c>
      <c r="J467" s="14">
        <v>0</v>
      </c>
      <c r="K467" s="14">
        <v>0</v>
      </c>
      <c r="L467" s="14">
        <v>0</v>
      </c>
      <c r="M467" s="14">
        <v>2019</v>
      </c>
      <c r="N467" s="14">
        <f>tbl_Batsmen[[#This Row],[Innings]]-tbl_Batsmen[[#This Row],[Outs]]</f>
        <v>1</v>
      </c>
      <c r="O467" s="15">
        <f t="shared" si="15"/>
        <v>464</v>
      </c>
      <c r="W467" s="16" t="s">
        <v>416</v>
      </c>
      <c r="X467" s="14">
        <f>_xlfn.IFNA(VLOOKUP(tbl_Batsmen!$W467,Raw_data_Batsmen_2021!$A$2:$L$150,X$1,FALSE),0)</f>
        <v>0</v>
      </c>
      <c r="Y467" s="14">
        <f>_xlfn.IFNA(VLOOKUP(tbl_Batsmen!$W467,Raw_data_Batsmen_2021!$A$2:$L$150,Y$1,FALSE),0)</f>
        <v>0</v>
      </c>
      <c r="Z467" s="14">
        <f>_xlfn.IFNA(VLOOKUP(tbl_Batsmen!$W467,Raw_data_Batsmen_2021!$A$2:$L$150,Z$1,FALSE),0)</f>
        <v>0</v>
      </c>
      <c r="AA467" s="14">
        <f>_xlfn.IFNA(VLOOKUP(tbl_Batsmen!$W467,Raw_data_Batsmen_2021!$A$2:$L$150,AA$1,FALSE),0)</f>
        <v>0</v>
      </c>
      <c r="AB467" s="14">
        <f>_xlfn.IFNA(VLOOKUP(tbl_Batsmen!$W467,Raw_data_Batsmen_2021!$A$2:$L$150,AB$1,FALSE),0)</f>
        <v>0</v>
      </c>
      <c r="AC467" s="14">
        <f>_xlfn.IFNA(VLOOKUP(tbl_Batsmen!$W467,Raw_data_Batsmen_2021!$A$2:$L$150,AC$1,FALSE),0)</f>
        <v>0</v>
      </c>
      <c r="AD467" s="14">
        <f>_xlfn.IFNA(VLOOKUP(tbl_Batsmen!$W467,Raw_data_Batsmen_2021!$A$2:$L$150,AD$1,FALSE),0)</f>
        <v>0</v>
      </c>
      <c r="AE467" s="14">
        <f>_xlfn.IFNA(VLOOKUP(tbl_Batsmen!$W467,Raw_data_Batsmen_2021!$A$2:$L$150,AE$1,FALSE),0)</f>
        <v>0</v>
      </c>
      <c r="AF467" s="14">
        <f>_xlfn.IFNA(VLOOKUP(tbl_Batsmen!$W467,Raw_data_Batsmen_2021!$A$2:$L$150,AF$1,FALSE),0)</f>
        <v>0</v>
      </c>
      <c r="AG467" s="14">
        <f>_xlfn.IFNA(VLOOKUP(tbl_Batsmen!$W467,Raw_data_Batsmen_2021!$A$2:$L$150,AG$1,FALSE),0)</f>
        <v>0</v>
      </c>
      <c r="AH467" s="14">
        <f>_xlfn.IFNA(VLOOKUP(tbl_Batsmen!$W467,Raw_data_Batsmen_2021!$A$2:$L$150,AH$1,FALSE),0)</f>
        <v>0</v>
      </c>
      <c r="AI467" s="14">
        <v>2019</v>
      </c>
      <c r="AJ467" s="14">
        <f t="shared" si="14"/>
        <v>465</v>
      </c>
    </row>
    <row r="468" spans="1:36" x14ac:dyDescent="0.25">
      <c r="A468" s="17" t="s">
        <v>416</v>
      </c>
      <c r="B468" s="14">
        <v>1</v>
      </c>
      <c r="C468" s="14">
        <v>0</v>
      </c>
      <c r="D468" s="14">
        <v>1</v>
      </c>
      <c r="E468" s="14">
        <v>1</v>
      </c>
      <c r="F468" s="14">
        <v>0</v>
      </c>
      <c r="G468" s="14">
        <v>0</v>
      </c>
      <c r="H468" s="14">
        <v>0</v>
      </c>
      <c r="I468" s="14">
        <v>0</v>
      </c>
      <c r="J468" s="14">
        <v>0</v>
      </c>
      <c r="K468" s="14">
        <v>0</v>
      </c>
      <c r="L468" s="14">
        <v>0</v>
      </c>
      <c r="M468" s="14">
        <v>2019</v>
      </c>
      <c r="N468" s="14">
        <f>tbl_Batsmen[[#This Row],[Innings]]-tbl_Batsmen[[#This Row],[Outs]]</f>
        <v>0</v>
      </c>
      <c r="O468" s="15">
        <f t="shared" si="15"/>
        <v>465</v>
      </c>
      <c r="W468" s="13" t="s">
        <v>133</v>
      </c>
      <c r="X468" s="14">
        <f>_xlfn.IFNA(VLOOKUP(tbl_Batsmen!$W468,Raw_data_Batsmen_2021!$A$2:$L$150,X$1,FALSE),0)</f>
        <v>0</v>
      </c>
      <c r="Y468" s="14">
        <f>_xlfn.IFNA(VLOOKUP(tbl_Batsmen!$W468,Raw_data_Batsmen_2021!$A$2:$L$150,Y$1,FALSE),0)</f>
        <v>0</v>
      </c>
      <c r="Z468" s="14">
        <f>_xlfn.IFNA(VLOOKUP(tbl_Batsmen!$W468,Raw_data_Batsmen_2021!$A$2:$L$150,Z$1,FALSE),0)</f>
        <v>0</v>
      </c>
      <c r="AA468" s="14">
        <f>_xlfn.IFNA(VLOOKUP(tbl_Batsmen!$W468,Raw_data_Batsmen_2021!$A$2:$L$150,AA$1,FALSE),0)</f>
        <v>0</v>
      </c>
      <c r="AB468" s="14">
        <f>_xlfn.IFNA(VLOOKUP(tbl_Batsmen!$W468,Raw_data_Batsmen_2021!$A$2:$L$150,AB$1,FALSE),0)</f>
        <v>0</v>
      </c>
      <c r="AC468" s="14">
        <f>_xlfn.IFNA(VLOOKUP(tbl_Batsmen!$W468,Raw_data_Batsmen_2021!$A$2:$L$150,AC$1,FALSE),0)</f>
        <v>0</v>
      </c>
      <c r="AD468" s="14">
        <f>_xlfn.IFNA(VLOOKUP(tbl_Batsmen!$W468,Raw_data_Batsmen_2021!$A$2:$L$150,AD$1,FALSE),0)</f>
        <v>0</v>
      </c>
      <c r="AE468" s="14">
        <f>_xlfn.IFNA(VLOOKUP(tbl_Batsmen!$W468,Raw_data_Batsmen_2021!$A$2:$L$150,AE$1,FALSE),0)</f>
        <v>0</v>
      </c>
      <c r="AF468" s="14">
        <f>_xlfn.IFNA(VLOOKUP(tbl_Batsmen!$W468,Raw_data_Batsmen_2021!$A$2:$L$150,AF$1,FALSE),0)</f>
        <v>0</v>
      </c>
      <c r="AG468" s="14">
        <f>_xlfn.IFNA(VLOOKUP(tbl_Batsmen!$W468,Raw_data_Batsmen_2021!$A$2:$L$150,AG$1,FALSE),0)</f>
        <v>0</v>
      </c>
      <c r="AH468" s="14">
        <f>_xlfn.IFNA(VLOOKUP(tbl_Batsmen!$W468,Raw_data_Batsmen_2021!$A$2:$L$150,AH$1,FALSE),0)</f>
        <v>0</v>
      </c>
      <c r="AI468" s="14">
        <v>2019</v>
      </c>
      <c r="AJ468" s="14">
        <f t="shared" si="14"/>
        <v>466</v>
      </c>
    </row>
    <row r="469" spans="1:36" x14ac:dyDescent="0.25">
      <c r="A469" s="17" t="s">
        <v>133</v>
      </c>
      <c r="B469" s="14">
        <v>1</v>
      </c>
      <c r="C469" s="14">
        <v>9</v>
      </c>
      <c r="D469" s="14">
        <v>3</v>
      </c>
      <c r="E469" s="14">
        <v>0</v>
      </c>
      <c r="F469" s="14">
        <v>0</v>
      </c>
      <c r="G469" s="14">
        <v>300</v>
      </c>
      <c r="H469" s="14">
        <v>9</v>
      </c>
      <c r="I469" s="14">
        <v>0</v>
      </c>
      <c r="J469" s="14">
        <v>1</v>
      </c>
      <c r="K469" s="14">
        <v>0</v>
      </c>
      <c r="L469" s="14">
        <v>0</v>
      </c>
      <c r="M469" s="14">
        <v>2019</v>
      </c>
      <c r="N469" s="14">
        <f>tbl_Batsmen[[#This Row],[Innings]]-tbl_Batsmen[[#This Row],[Outs]]</f>
        <v>1</v>
      </c>
      <c r="O469" s="15">
        <f t="shared" si="15"/>
        <v>466</v>
      </c>
      <c r="W469" s="16" t="s">
        <v>53</v>
      </c>
      <c r="X469" s="14">
        <f>_xlfn.IFNA(VLOOKUP(tbl_Batsmen!$W469,Raw_data_Batsmen_2021!$A$2:$L$150,X$1,FALSE),0)</f>
        <v>15</v>
      </c>
      <c r="Y469" s="14">
        <f>_xlfn.IFNA(VLOOKUP(tbl_Batsmen!$W469,Raw_data_Batsmen_2021!$A$2:$L$150,Y$1,FALSE),0)</f>
        <v>223</v>
      </c>
      <c r="Z469" s="14">
        <f>_xlfn.IFNA(VLOOKUP(tbl_Batsmen!$W469,Raw_data_Batsmen_2021!$A$2:$L$150,Z$1,FALSE),0)</f>
        <v>170</v>
      </c>
      <c r="AA469" s="14">
        <f>_xlfn.IFNA(VLOOKUP(tbl_Batsmen!$W469,Raw_data_Batsmen_2021!$A$2:$L$150,AA$1,FALSE),0)</f>
        <v>10</v>
      </c>
      <c r="AB469" s="14">
        <f>_xlfn.IFNA(VLOOKUP(tbl_Batsmen!$W469,Raw_data_Batsmen_2021!$A$2:$L$150,AB$1,FALSE),0)</f>
        <v>22.3</v>
      </c>
      <c r="AC469" s="14">
        <f>_xlfn.IFNA(VLOOKUP(tbl_Batsmen!$W469,Raw_data_Batsmen_2021!$A$2:$L$150,AC$1,FALSE),0)</f>
        <v>131.18</v>
      </c>
      <c r="AD469" s="14">
        <f>_xlfn.IFNA(VLOOKUP(tbl_Batsmen!$W469,Raw_data_Batsmen_2021!$A$2:$L$150,AD$1,FALSE),0)</f>
        <v>40</v>
      </c>
      <c r="AE469" s="14">
        <f>_xlfn.IFNA(VLOOKUP(tbl_Batsmen!$W469,Raw_data_Batsmen_2021!$A$2:$L$150,AE$1,FALSE),0)</f>
        <v>22</v>
      </c>
      <c r="AF469" s="14">
        <f>_xlfn.IFNA(VLOOKUP(tbl_Batsmen!$W469,Raw_data_Batsmen_2021!$A$2:$L$150,AF$1,FALSE),0)</f>
        <v>7</v>
      </c>
      <c r="AG469" s="14">
        <f>_xlfn.IFNA(VLOOKUP(tbl_Batsmen!$W469,Raw_data_Batsmen_2021!$A$2:$L$150,AG$1,FALSE),0)</f>
        <v>0</v>
      </c>
      <c r="AH469" s="14">
        <f>_xlfn.IFNA(VLOOKUP(tbl_Batsmen!$W469,Raw_data_Batsmen_2021!$A$2:$L$150,AH$1,FALSE),0)</f>
        <v>0</v>
      </c>
      <c r="AI469" s="14">
        <v>2019</v>
      </c>
      <c r="AJ469" s="14">
        <f t="shared" si="14"/>
        <v>467</v>
      </c>
    </row>
    <row r="470" spans="1:36" x14ac:dyDescent="0.25">
      <c r="A470" s="17" t="s">
        <v>53</v>
      </c>
      <c r="B470" s="14">
        <v>12</v>
      </c>
      <c r="C470" s="14">
        <v>253</v>
      </c>
      <c r="D470" s="14">
        <v>173</v>
      </c>
      <c r="E470" s="14">
        <v>8</v>
      </c>
      <c r="F470" s="14">
        <v>31.62</v>
      </c>
      <c r="G470" s="14">
        <v>146.24</v>
      </c>
      <c r="H470" s="14">
        <v>97</v>
      </c>
      <c r="I470" s="14">
        <v>22</v>
      </c>
      <c r="J470" s="14">
        <v>14</v>
      </c>
      <c r="K470" s="14">
        <v>2</v>
      </c>
      <c r="L470" s="14">
        <v>0</v>
      </c>
      <c r="M470" s="14">
        <v>2019</v>
      </c>
      <c r="N470" s="14">
        <f>tbl_Batsmen[[#This Row],[Innings]]-tbl_Batsmen[[#This Row],[Outs]]</f>
        <v>4</v>
      </c>
      <c r="O470" s="15">
        <f t="shared" si="15"/>
        <v>467</v>
      </c>
      <c r="W470" s="13" t="s">
        <v>56</v>
      </c>
      <c r="X470" s="14">
        <f>_xlfn.IFNA(VLOOKUP(tbl_Batsmen!$W470,Raw_data_Batsmen_2021!$A$2:$L$150,X$1,FALSE),0)</f>
        <v>0</v>
      </c>
      <c r="Y470" s="14">
        <f>_xlfn.IFNA(VLOOKUP(tbl_Batsmen!$W470,Raw_data_Batsmen_2021!$A$2:$L$150,Y$1,FALSE),0)</f>
        <v>0</v>
      </c>
      <c r="Z470" s="14">
        <f>_xlfn.IFNA(VLOOKUP(tbl_Batsmen!$W470,Raw_data_Batsmen_2021!$A$2:$L$150,Z$1,FALSE),0)</f>
        <v>0</v>
      </c>
      <c r="AA470" s="14">
        <f>_xlfn.IFNA(VLOOKUP(tbl_Batsmen!$W470,Raw_data_Batsmen_2021!$A$2:$L$150,AA$1,FALSE),0)</f>
        <v>0</v>
      </c>
      <c r="AB470" s="14">
        <f>_xlfn.IFNA(VLOOKUP(tbl_Batsmen!$W470,Raw_data_Batsmen_2021!$A$2:$L$150,AB$1,FALSE),0)</f>
        <v>0</v>
      </c>
      <c r="AC470" s="14">
        <f>_xlfn.IFNA(VLOOKUP(tbl_Batsmen!$W470,Raw_data_Batsmen_2021!$A$2:$L$150,AC$1,FALSE),0)</f>
        <v>0</v>
      </c>
      <c r="AD470" s="14">
        <f>_xlfn.IFNA(VLOOKUP(tbl_Batsmen!$W470,Raw_data_Batsmen_2021!$A$2:$L$150,AD$1,FALSE),0)</f>
        <v>0</v>
      </c>
      <c r="AE470" s="14">
        <f>_xlfn.IFNA(VLOOKUP(tbl_Batsmen!$W470,Raw_data_Batsmen_2021!$A$2:$L$150,AE$1,FALSE),0)</f>
        <v>0</v>
      </c>
      <c r="AF470" s="14">
        <f>_xlfn.IFNA(VLOOKUP(tbl_Batsmen!$W470,Raw_data_Batsmen_2021!$A$2:$L$150,AF$1,FALSE),0)</f>
        <v>0</v>
      </c>
      <c r="AG470" s="14">
        <f>_xlfn.IFNA(VLOOKUP(tbl_Batsmen!$W470,Raw_data_Batsmen_2021!$A$2:$L$150,AG$1,FALSE),0)</f>
        <v>0</v>
      </c>
      <c r="AH470" s="14">
        <f>_xlfn.IFNA(VLOOKUP(tbl_Batsmen!$W470,Raw_data_Batsmen_2021!$A$2:$L$150,AH$1,FALSE),0)</f>
        <v>0</v>
      </c>
      <c r="AI470" s="14">
        <v>2019</v>
      </c>
      <c r="AJ470" s="14">
        <f t="shared" si="14"/>
        <v>468</v>
      </c>
    </row>
    <row r="471" spans="1:36" x14ac:dyDescent="0.25">
      <c r="A471" s="17" t="s">
        <v>56</v>
      </c>
      <c r="B471" s="14">
        <v>3</v>
      </c>
      <c r="C471" s="14">
        <v>12</v>
      </c>
      <c r="D471" s="14">
        <v>8</v>
      </c>
      <c r="E471" s="14">
        <v>2</v>
      </c>
      <c r="F471" s="14">
        <v>6</v>
      </c>
      <c r="G471" s="14">
        <v>150</v>
      </c>
      <c r="H471" s="14">
        <v>10</v>
      </c>
      <c r="I471" s="14">
        <v>1</v>
      </c>
      <c r="J471" s="14">
        <v>0</v>
      </c>
      <c r="K471" s="14">
        <v>0</v>
      </c>
      <c r="L471" s="14">
        <v>0</v>
      </c>
      <c r="M471" s="14">
        <v>2019</v>
      </c>
      <c r="N471" s="14">
        <f>tbl_Batsmen[[#This Row],[Innings]]-tbl_Batsmen[[#This Row],[Outs]]</f>
        <v>1</v>
      </c>
      <c r="O471" s="15">
        <f t="shared" si="15"/>
        <v>468</v>
      </c>
      <c r="W471" s="16" t="s">
        <v>57</v>
      </c>
      <c r="X471" s="14">
        <f>_xlfn.IFNA(VLOOKUP(tbl_Batsmen!$W471,Raw_data_Batsmen_2021!$A$2:$L$150,X$1,FALSE),0)</f>
        <v>1</v>
      </c>
      <c r="Y471" s="14">
        <f>_xlfn.IFNA(VLOOKUP(tbl_Batsmen!$W471,Raw_data_Batsmen_2021!$A$2:$L$150,Y$1,FALSE),0)</f>
        <v>18</v>
      </c>
      <c r="Z471" s="14">
        <f>_xlfn.IFNA(VLOOKUP(tbl_Batsmen!$W471,Raw_data_Batsmen_2021!$A$2:$L$150,Z$1,FALSE),0)</f>
        <v>11</v>
      </c>
      <c r="AA471" s="14">
        <f>_xlfn.IFNA(VLOOKUP(tbl_Batsmen!$W471,Raw_data_Batsmen_2021!$A$2:$L$150,AA$1,FALSE),0)</f>
        <v>0</v>
      </c>
      <c r="AB471" s="14">
        <f>_xlfn.IFNA(VLOOKUP(tbl_Batsmen!$W471,Raw_data_Batsmen_2021!$A$2:$L$150,AB$1,FALSE),0)</f>
        <v>0</v>
      </c>
      <c r="AC471" s="14">
        <f>_xlfn.IFNA(VLOOKUP(tbl_Batsmen!$W471,Raw_data_Batsmen_2021!$A$2:$L$150,AC$1,FALSE),0)</f>
        <v>163.63999999999999</v>
      </c>
      <c r="AD471" s="14">
        <f>_xlfn.IFNA(VLOOKUP(tbl_Batsmen!$W471,Raw_data_Batsmen_2021!$A$2:$L$150,AD$1,FALSE),0)</f>
        <v>18</v>
      </c>
      <c r="AE471" s="14">
        <f>_xlfn.IFNA(VLOOKUP(tbl_Batsmen!$W471,Raw_data_Batsmen_2021!$A$2:$L$150,AE$1,FALSE),0)</f>
        <v>1</v>
      </c>
      <c r="AF471" s="14">
        <f>_xlfn.IFNA(VLOOKUP(tbl_Batsmen!$W471,Raw_data_Batsmen_2021!$A$2:$L$150,AF$1,FALSE),0)</f>
        <v>1</v>
      </c>
      <c r="AG471" s="14">
        <f>_xlfn.IFNA(VLOOKUP(tbl_Batsmen!$W471,Raw_data_Batsmen_2021!$A$2:$L$150,AG$1,FALSE),0)</f>
        <v>0</v>
      </c>
      <c r="AH471" s="14">
        <f>_xlfn.IFNA(VLOOKUP(tbl_Batsmen!$W471,Raw_data_Batsmen_2021!$A$2:$L$150,AH$1,FALSE),0)</f>
        <v>0</v>
      </c>
      <c r="AI471" s="14">
        <v>2019</v>
      </c>
      <c r="AJ471" s="14">
        <f t="shared" si="14"/>
        <v>469</v>
      </c>
    </row>
    <row r="472" spans="1:36" x14ac:dyDescent="0.25">
      <c r="A472" s="17" t="s">
        <v>57</v>
      </c>
      <c r="B472" s="14">
        <v>0</v>
      </c>
      <c r="C472" s="14">
        <v>0</v>
      </c>
      <c r="D472" s="14">
        <v>0</v>
      </c>
      <c r="E472" s="14">
        <v>0</v>
      </c>
      <c r="F472" s="14">
        <v>0</v>
      </c>
      <c r="G472" s="14">
        <v>0</v>
      </c>
      <c r="H472" s="14">
        <v>0</v>
      </c>
      <c r="I472" s="14">
        <v>0</v>
      </c>
      <c r="J472" s="14">
        <v>0</v>
      </c>
      <c r="K472" s="14">
        <v>0</v>
      </c>
      <c r="L472" s="14">
        <v>0</v>
      </c>
      <c r="M472" s="14">
        <v>2019</v>
      </c>
      <c r="N472" s="14">
        <f>tbl_Batsmen[[#This Row],[Innings]]-tbl_Batsmen[[#This Row],[Outs]]</f>
        <v>0</v>
      </c>
      <c r="O472" s="15">
        <f t="shared" si="15"/>
        <v>469</v>
      </c>
      <c r="W472" s="13" t="s">
        <v>58</v>
      </c>
      <c r="X472" s="14">
        <f>_xlfn.IFNA(VLOOKUP(tbl_Batsmen!$W472,Raw_data_Batsmen_2021!$A$2:$L$150,X$1,FALSE),0)</f>
        <v>1</v>
      </c>
      <c r="Y472" s="14">
        <f>_xlfn.IFNA(VLOOKUP(tbl_Batsmen!$W472,Raw_data_Batsmen_2021!$A$2:$L$150,Y$1,FALSE),0)</f>
        <v>0</v>
      </c>
      <c r="Z472" s="14">
        <f>_xlfn.IFNA(VLOOKUP(tbl_Batsmen!$W472,Raw_data_Batsmen_2021!$A$2:$L$150,Z$1,FALSE),0)</f>
        <v>1</v>
      </c>
      <c r="AA472" s="14">
        <f>_xlfn.IFNA(VLOOKUP(tbl_Batsmen!$W472,Raw_data_Batsmen_2021!$A$2:$L$150,AA$1,FALSE),0)</f>
        <v>1</v>
      </c>
      <c r="AB472" s="14">
        <f>_xlfn.IFNA(VLOOKUP(tbl_Batsmen!$W472,Raw_data_Batsmen_2021!$A$2:$L$150,AB$1,FALSE),0)</f>
        <v>0</v>
      </c>
      <c r="AC472" s="14">
        <f>_xlfn.IFNA(VLOOKUP(tbl_Batsmen!$W472,Raw_data_Batsmen_2021!$A$2:$L$150,AC$1,FALSE),0)</f>
        <v>0</v>
      </c>
      <c r="AD472" s="14">
        <f>_xlfn.IFNA(VLOOKUP(tbl_Batsmen!$W472,Raw_data_Batsmen_2021!$A$2:$L$150,AD$1,FALSE),0)</f>
        <v>0</v>
      </c>
      <c r="AE472" s="14">
        <f>_xlfn.IFNA(VLOOKUP(tbl_Batsmen!$W472,Raw_data_Batsmen_2021!$A$2:$L$150,AE$1,FALSE),0)</f>
        <v>0</v>
      </c>
      <c r="AF472" s="14">
        <f>_xlfn.IFNA(VLOOKUP(tbl_Batsmen!$W472,Raw_data_Batsmen_2021!$A$2:$L$150,AF$1,FALSE),0)</f>
        <v>0</v>
      </c>
      <c r="AG472" s="14">
        <f>_xlfn.IFNA(VLOOKUP(tbl_Batsmen!$W472,Raw_data_Batsmen_2021!$A$2:$L$150,AG$1,FALSE),0)</f>
        <v>0</v>
      </c>
      <c r="AH472" s="14">
        <f>_xlfn.IFNA(VLOOKUP(tbl_Batsmen!$W472,Raw_data_Batsmen_2021!$A$2:$L$150,AH$1,FALSE),0)</f>
        <v>0</v>
      </c>
      <c r="AI472" s="14">
        <v>2019</v>
      </c>
      <c r="AJ472" s="14">
        <f t="shared" si="14"/>
        <v>470</v>
      </c>
    </row>
    <row r="473" spans="1:36" x14ac:dyDescent="0.25">
      <c r="A473" s="17" t="s">
        <v>58</v>
      </c>
      <c r="B473" s="14">
        <v>1</v>
      </c>
      <c r="C473" s="14">
        <v>0</v>
      </c>
      <c r="D473" s="14">
        <v>2</v>
      </c>
      <c r="E473" s="14">
        <v>1</v>
      </c>
      <c r="F473" s="14">
        <v>0</v>
      </c>
      <c r="G473" s="14">
        <v>0</v>
      </c>
      <c r="H473" s="14">
        <v>0</v>
      </c>
      <c r="I473" s="14">
        <v>0</v>
      </c>
      <c r="J473" s="14">
        <v>0</v>
      </c>
      <c r="K473" s="14">
        <v>0</v>
      </c>
      <c r="L473" s="14">
        <v>0</v>
      </c>
      <c r="M473" s="14">
        <v>2019</v>
      </c>
      <c r="N473" s="14">
        <f>tbl_Batsmen[[#This Row],[Innings]]-tbl_Batsmen[[#This Row],[Outs]]</f>
        <v>0</v>
      </c>
      <c r="O473" s="15">
        <f t="shared" si="15"/>
        <v>470</v>
      </c>
      <c r="W473" s="16" t="s">
        <v>59</v>
      </c>
      <c r="X473" s="14">
        <f>_xlfn.IFNA(VLOOKUP(tbl_Batsmen!$W473,Raw_data_Batsmen_2021!$A$2:$L$150,X$1,FALSE),0)</f>
        <v>16</v>
      </c>
      <c r="Y473" s="14">
        <f>_xlfn.IFNA(VLOOKUP(tbl_Batsmen!$W473,Raw_data_Batsmen_2021!$A$2:$L$150,Y$1,FALSE),0)</f>
        <v>383</v>
      </c>
      <c r="Z473" s="14">
        <f>_xlfn.IFNA(VLOOKUP(tbl_Batsmen!$W473,Raw_data_Batsmen_2021!$A$2:$L$150,Z$1,FALSE),0)</f>
        <v>314</v>
      </c>
      <c r="AA473" s="14">
        <f>_xlfn.IFNA(VLOOKUP(tbl_Batsmen!$W473,Raw_data_Batsmen_2021!$A$2:$L$150,AA$1,FALSE),0)</f>
        <v>13</v>
      </c>
      <c r="AB473" s="14">
        <f>_xlfn.IFNA(VLOOKUP(tbl_Batsmen!$W473,Raw_data_Batsmen_2021!$A$2:$L$150,AB$1,FALSE),0)</f>
        <v>29.46</v>
      </c>
      <c r="AC473" s="14">
        <f>_xlfn.IFNA(VLOOKUP(tbl_Batsmen!$W473,Raw_data_Batsmen_2021!$A$2:$L$150,AC$1,FALSE),0)</f>
        <v>121.97</v>
      </c>
      <c r="AD473" s="14">
        <f>_xlfn.IFNA(VLOOKUP(tbl_Batsmen!$W473,Raw_data_Batsmen_2021!$A$2:$L$150,AD$1,FALSE),0)</f>
        <v>80</v>
      </c>
      <c r="AE473" s="14">
        <f>_xlfn.IFNA(VLOOKUP(tbl_Batsmen!$W473,Raw_data_Batsmen_2021!$A$2:$L$150,AE$1,FALSE),0)</f>
        <v>34</v>
      </c>
      <c r="AF473" s="14">
        <f>_xlfn.IFNA(VLOOKUP(tbl_Batsmen!$W473,Raw_data_Batsmen_2021!$A$2:$L$150,AF$1,FALSE),0)</f>
        <v>17</v>
      </c>
      <c r="AG473" s="14">
        <f>_xlfn.IFNA(VLOOKUP(tbl_Batsmen!$W473,Raw_data_Batsmen_2021!$A$2:$L$150,AG$1,FALSE),0)</f>
        <v>2</v>
      </c>
      <c r="AH473" s="14">
        <f>_xlfn.IFNA(VLOOKUP(tbl_Batsmen!$W473,Raw_data_Batsmen_2021!$A$2:$L$150,AH$1,FALSE),0)</f>
        <v>0</v>
      </c>
      <c r="AI473" s="14">
        <v>2019</v>
      </c>
      <c r="AJ473" s="14">
        <f t="shared" si="14"/>
        <v>471</v>
      </c>
    </row>
    <row r="474" spans="1:36" x14ac:dyDescent="0.25">
      <c r="A474" s="17" t="s">
        <v>59</v>
      </c>
      <c r="B474" s="14">
        <v>11</v>
      </c>
      <c r="C474" s="14">
        <v>344</v>
      </c>
      <c r="D474" s="14">
        <v>235</v>
      </c>
      <c r="E474" s="14">
        <v>10</v>
      </c>
      <c r="F474" s="14">
        <v>34.4</v>
      </c>
      <c r="G474" s="14">
        <v>146.38</v>
      </c>
      <c r="H474" s="14">
        <v>85</v>
      </c>
      <c r="I474" s="14">
        <v>27</v>
      </c>
      <c r="J474" s="14">
        <v>21</v>
      </c>
      <c r="K474" s="14">
        <v>3</v>
      </c>
      <c r="L474" s="14">
        <v>0</v>
      </c>
      <c r="M474" s="14">
        <v>2019</v>
      </c>
      <c r="N474" s="14">
        <f>tbl_Batsmen[[#This Row],[Innings]]-tbl_Batsmen[[#This Row],[Outs]]</f>
        <v>1</v>
      </c>
      <c r="O474" s="15">
        <f t="shared" si="15"/>
        <v>471</v>
      </c>
      <c r="W474" s="13" t="s">
        <v>377</v>
      </c>
      <c r="X474" s="14">
        <f>_xlfn.IFNA(VLOOKUP(tbl_Batsmen!$W474,Raw_data_Batsmen_2021!$A$2:$L$150,X$1,FALSE),0)</f>
        <v>0</v>
      </c>
      <c r="Y474" s="14">
        <f>_xlfn.IFNA(VLOOKUP(tbl_Batsmen!$W474,Raw_data_Batsmen_2021!$A$2:$L$150,Y$1,FALSE),0)</f>
        <v>0</v>
      </c>
      <c r="Z474" s="14">
        <f>_xlfn.IFNA(VLOOKUP(tbl_Batsmen!$W474,Raw_data_Batsmen_2021!$A$2:$L$150,Z$1,FALSE),0)</f>
        <v>0</v>
      </c>
      <c r="AA474" s="14">
        <f>_xlfn.IFNA(VLOOKUP(tbl_Batsmen!$W474,Raw_data_Batsmen_2021!$A$2:$L$150,AA$1,FALSE),0)</f>
        <v>0</v>
      </c>
      <c r="AB474" s="14">
        <f>_xlfn.IFNA(VLOOKUP(tbl_Batsmen!$W474,Raw_data_Batsmen_2021!$A$2:$L$150,AB$1,FALSE),0)</f>
        <v>0</v>
      </c>
      <c r="AC474" s="14">
        <f>_xlfn.IFNA(VLOOKUP(tbl_Batsmen!$W474,Raw_data_Batsmen_2021!$A$2:$L$150,AC$1,FALSE),0)</f>
        <v>0</v>
      </c>
      <c r="AD474" s="14">
        <f>_xlfn.IFNA(VLOOKUP(tbl_Batsmen!$W474,Raw_data_Batsmen_2021!$A$2:$L$150,AD$1,FALSE),0)</f>
        <v>0</v>
      </c>
      <c r="AE474" s="14">
        <f>_xlfn.IFNA(VLOOKUP(tbl_Batsmen!$W474,Raw_data_Batsmen_2021!$A$2:$L$150,AE$1,FALSE),0)</f>
        <v>0</v>
      </c>
      <c r="AF474" s="14">
        <f>_xlfn.IFNA(VLOOKUP(tbl_Batsmen!$W474,Raw_data_Batsmen_2021!$A$2:$L$150,AF$1,FALSE),0)</f>
        <v>0</v>
      </c>
      <c r="AG474" s="14">
        <f>_xlfn.IFNA(VLOOKUP(tbl_Batsmen!$W474,Raw_data_Batsmen_2021!$A$2:$L$150,AG$1,FALSE),0)</f>
        <v>0</v>
      </c>
      <c r="AH474" s="14">
        <f>_xlfn.IFNA(VLOOKUP(tbl_Batsmen!$W474,Raw_data_Batsmen_2021!$A$2:$L$150,AH$1,FALSE),0)</f>
        <v>0</v>
      </c>
      <c r="AI474" s="14">
        <v>2019</v>
      </c>
      <c r="AJ474" s="14">
        <f t="shared" si="14"/>
        <v>472</v>
      </c>
    </row>
    <row r="475" spans="1:36" x14ac:dyDescent="0.25">
      <c r="A475" s="17" t="s">
        <v>377</v>
      </c>
      <c r="B475" s="14">
        <v>1</v>
      </c>
      <c r="C475" s="14">
        <v>7</v>
      </c>
      <c r="D475" s="14">
        <v>16</v>
      </c>
      <c r="E475" s="14">
        <v>1</v>
      </c>
      <c r="F475" s="14">
        <v>7</v>
      </c>
      <c r="G475" s="14">
        <v>43.75</v>
      </c>
      <c r="H475" s="14">
        <v>7</v>
      </c>
      <c r="I475" s="14">
        <v>1</v>
      </c>
      <c r="J475" s="14">
        <v>0</v>
      </c>
      <c r="K475" s="14">
        <v>0</v>
      </c>
      <c r="L475" s="14">
        <v>0</v>
      </c>
      <c r="M475" s="14">
        <v>2019</v>
      </c>
      <c r="N475" s="14">
        <f>tbl_Batsmen[[#This Row],[Innings]]-tbl_Batsmen[[#This Row],[Outs]]</f>
        <v>0</v>
      </c>
      <c r="O475" s="15">
        <f t="shared" si="15"/>
        <v>472</v>
      </c>
      <c r="W475" s="16" t="s">
        <v>90</v>
      </c>
      <c r="X475" s="14">
        <f>_xlfn.IFNA(VLOOKUP(tbl_Batsmen!$W475,Raw_data_Batsmen_2021!$A$2:$L$150,X$1,FALSE),0)</f>
        <v>1</v>
      </c>
      <c r="Y475" s="14">
        <f>_xlfn.IFNA(VLOOKUP(tbl_Batsmen!$W475,Raw_data_Batsmen_2021!$A$2:$L$150,Y$1,FALSE),0)</f>
        <v>0</v>
      </c>
      <c r="Z475" s="14">
        <f>_xlfn.IFNA(VLOOKUP(tbl_Batsmen!$W475,Raw_data_Batsmen_2021!$A$2:$L$150,Z$1,FALSE),0)</f>
        <v>2</v>
      </c>
      <c r="AA475" s="14">
        <f>_xlfn.IFNA(VLOOKUP(tbl_Batsmen!$W475,Raw_data_Batsmen_2021!$A$2:$L$150,AA$1,FALSE),0)</f>
        <v>1</v>
      </c>
      <c r="AB475" s="14">
        <f>_xlfn.IFNA(VLOOKUP(tbl_Batsmen!$W475,Raw_data_Batsmen_2021!$A$2:$L$150,AB$1,FALSE),0)</f>
        <v>0</v>
      </c>
      <c r="AC475" s="14">
        <f>_xlfn.IFNA(VLOOKUP(tbl_Batsmen!$W475,Raw_data_Batsmen_2021!$A$2:$L$150,AC$1,FALSE),0)</f>
        <v>0</v>
      </c>
      <c r="AD475" s="14">
        <f>_xlfn.IFNA(VLOOKUP(tbl_Batsmen!$W475,Raw_data_Batsmen_2021!$A$2:$L$150,AD$1,FALSE),0)</f>
        <v>0</v>
      </c>
      <c r="AE475" s="14">
        <f>_xlfn.IFNA(VLOOKUP(tbl_Batsmen!$W475,Raw_data_Batsmen_2021!$A$2:$L$150,AE$1,FALSE),0)</f>
        <v>0</v>
      </c>
      <c r="AF475" s="14">
        <f>_xlfn.IFNA(VLOOKUP(tbl_Batsmen!$W475,Raw_data_Batsmen_2021!$A$2:$L$150,AF$1,FALSE),0)</f>
        <v>0</v>
      </c>
      <c r="AG475" s="14">
        <f>_xlfn.IFNA(VLOOKUP(tbl_Batsmen!$W475,Raw_data_Batsmen_2021!$A$2:$L$150,AG$1,FALSE),0)</f>
        <v>0</v>
      </c>
      <c r="AH475" s="14">
        <f>_xlfn.IFNA(VLOOKUP(tbl_Batsmen!$W475,Raw_data_Batsmen_2021!$A$2:$L$150,AH$1,FALSE),0)</f>
        <v>0</v>
      </c>
      <c r="AI475" s="14">
        <v>2019</v>
      </c>
      <c r="AJ475" s="14">
        <f t="shared" si="14"/>
        <v>473</v>
      </c>
    </row>
    <row r="476" spans="1:36" x14ac:dyDescent="0.25">
      <c r="A476" s="17" t="s">
        <v>90</v>
      </c>
      <c r="B476" s="14">
        <v>5</v>
      </c>
      <c r="C476" s="14">
        <v>42</v>
      </c>
      <c r="D476" s="14">
        <v>37</v>
      </c>
      <c r="E476" s="14">
        <v>3</v>
      </c>
      <c r="F476" s="14">
        <v>14</v>
      </c>
      <c r="G476" s="14">
        <v>113.51</v>
      </c>
      <c r="H476" s="14">
        <v>14</v>
      </c>
      <c r="I476" s="14">
        <v>4</v>
      </c>
      <c r="J476" s="14">
        <v>2</v>
      </c>
      <c r="K476" s="14">
        <v>0</v>
      </c>
      <c r="L476" s="14">
        <v>0</v>
      </c>
      <c r="M476" s="14">
        <v>2019</v>
      </c>
      <c r="N476" s="14">
        <f>tbl_Batsmen[[#This Row],[Innings]]-tbl_Batsmen[[#This Row],[Outs]]</f>
        <v>2</v>
      </c>
      <c r="O476" s="15">
        <f t="shared" si="15"/>
        <v>473</v>
      </c>
      <c r="W476" s="13" t="s">
        <v>63</v>
      </c>
      <c r="X476" s="14">
        <f>_xlfn.IFNA(VLOOKUP(tbl_Batsmen!$W476,Raw_data_Batsmen_2021!$A$2:$L$150,X$1,FALSE),0)</f>
        <v>0</v>
      </c>
      <c r="Y476" s="14">
        <f>_xlfn.IFNA(VLOOKUP(tbl_Batsmen!$W476,Raw_data_Batsmen_2021!$A$2:$L$150,Y$1,FALSE),0)</f>
        <v>0</v>
      </c>
      <c r="Z476" s="14">
        <f>_xlfn.IFNA(VLOOKUP(tbl_Batsmen!$W476,Raw_data_Batsmen_2021!$A$2:$L$150,Z$1,FALSE),0)</f>
        <v>0</v>
      </c>
      <c r="AA476" s="14">
        <f>_xlfn.IFNA(VLOOKUP(tbl_Batsmen!$W476,Raw_data_Batsmen_2021!$A$2:$L$150,AA$1,FALSE),0)</f>
        <v>0</v>
      </c>
      <c r="AB476" s="14">
        <f>_xlfn.IFNA(VLOOKUP(tbl_Batsmen!$W476,Raw_data_Batsmen_2021!$A$2:$L$150,AB$1,FALSE),0)</f>
        <v>0</v>
      </c>
      <c r="AC476" s="14">
        <f>_xlfn.IFNA(VLOOKUP(tbl_Batsmen!$W476,Raw_data_Batsmen_2021!$A$2:$L$150,AC$1,FALSE),0)</f>
        <v>0</v>
      </c>
      <c r="AD476" s="14">
        <f>_xlfn.IFNA(VLOOKUP(tbl_Batsmen!$W476,Raw_data_Batsmen_2021!$A$2:$L$150,AD$1,FALSE),0)</f>
        <v>0</v>
      </c>
      <c r="AE476" s="14">
        <f>_xlfn.IFNA(VLOOKUP(tbl_Batsmen!$W476,Raw_data_Batsmen_2021!$A$2:$L$150,AE$1,FALSE),0)</f>
        <v>0</v>
      </c>
      <c r="AF476" s="14">
        <f>_xlfn.IFNA(VLOOKUP(tbl_Batsmen!$W476,Raw_data_Batsmen_2021!$A$2:$L$150,AF$1,FALSE),0)</f>
        <v>0</v>
      </c>
      <c r="AG476" s="14">
        <f>_xlfn.IFNA(VLOOKUP(tbl_Batsmen!$W476,Raw_data_Batsmen_2021!$A$2:$L$150,AG$1,FALSE),0)</f>
        <v>0</v>
      </c>
      <c r="AH476" s="14">
        <f>_xlfn.IFNA(VLOOKUP(tbl_Batsmen!$W476,Raw_data_Batsmen_2021!$A$2:$L$150,AH$1,FALSE),0)</f>
        <v>0</v>
      </c>
      <c r="AI476" s="14">
        <v>2019</v>
      </c>
      <c r="AJ476" s="14">
        <f t="shared" si="14"/>
        <v>474</v>
      </c>
    </row>
    <row r="477" spans="1:36" x14ac:dyDescent="0.25">
      <c r="A477" s="17" t="s">
        <v>63</v>
      </c>
      <c r="B477" s="14">
        <v>3</v>
      </c>
      <c r="C477" s="14">
        <v>37</v>
      </c>
      <c r="D477" s="14">
        <v>34</v>
      </c>
      <c r="E477" s="14">
        <v>2</v>
      </c>
      <c r="F477" s="14">
        <v>18.5</v>
      </c>
      <c r="G477" s="14">
        <v>108.82</v>
      </c>
      <c r="H477" s="14">
        <v>30</v>
      </c>
      <c r="I477" s="14">
        <v>1</v>
      </c>
      <c r="J477" s="14">
        <v>2</v>
      </c>
      <c r="K477" s="14">
        <v>0</v>
      </c>
      <c r="L477" s="14">
        <v>0</v>
      </c>
      <c r="M477" s="14">
        <v>2019</v>
      </c>
      <c r="N477" s="14">
        <f>tbl_Batsmen[[#This Row],[Innings]]-tbl_Batsmen[[#This Row],[Outs]]</f>
        <v>1</v>
      </c>
      <c r="O477" s="15">
        <f t="shared" si="15"/>
        <v>474</v>
      </c>
      <c r="W477" s="16" t="s">
        <v>19</v>
      </c>
      <c r="X477" s="14">
        <f>_xlfn.IFNA(VLOOKUP(tbl_Batsmen!$W477,Raw_data_Batsmen_2021!$A$2:$L$150,X$1,FALSE),0)</f>
        <v>4</v>
      </c>
      <c r="Y477" s="14">
        <f>_xlfn.IFNA(VLOOKUP(tbl_Batsmen!$W477,Raw_data_Batsmen_2021!$A$2:$L$150,Y$1,FALSE),0)</f>
        <v>115</v>
      </c>
      <c r="Z477" s="14">
        <f>_xlfn.IFNA(VLOOKUP(tbl_Batsmen!$W477,Raw_data_Batsmen_2021!$A$2:$L$150,Z$1,FALSE),0)</f>
        <v>84</v>
      </c>
      <c r="AA477" s="14">
        <f>_xlfn.IFNA(VLOOKUP(tbl_Batsmen!$W477,Raw_data_Batsmen_2021!$A$2:$L$150,AA$1,FALSE),0)</f>
        <v>4</v>
      </c>
      <c r="AB477" s="14">
        <f>_xlfn.IFNA(VLOOKUP(tbl_Batsmen!$W477,Raw_data_Batsmen_2021!$A$2:$L$150,AB$1,FALSE),0)</f>
        <v>28.75</v>
      </c>
      <c r="AC477" s="14">
        <f>_xlfn.IFNA(VLOOKUP(tbl_Batsmen!$W477,Raw_data_Batsmen_2021!$A$2:$L$150,AC$1,FALSE),0)</f>
        <v>136.9</v>
      </c>
      <c r="AD477" s="14">
        <f>_xlfn.IFNA(VLOOKUP(tbl_Batsmen!$W477,Raw_data_Batsmen_2021!$A$2:$L$150,AD$1,FALSE),0)</f>
        <v>63</v>
      </c>
      <c r="AE477" s="14">
        <f>_xlfn.IFNA(VLOOKUP(tbl_Batsmen!$W477,Raw_data_Batsmen_2021!$A$2:$L$150,AE$1,FALSE),0)</f>
        <v>8</v>
      </c>
      <c r="AF477" s="14">
        <f>_xlfn.IFNA(VLOOKUP(tbl_Batsmen!$W477,Raw_data_Batsmen_2021!$A$2:$L$150,AF$1,FALSE),0)</f>
        <v>5</v>
      </c>
      <c r="AG477" s="14">
        <f>_xlfn.IFNA(VLOOKUP(tbl_Batsmen!$W477,Raw_data_Batsmen_2021!$A$2:$L$150,AG$1,FALSE),0)</f>
        <v>1</v>
      </c>
      <c r="AH477" s="14">
        <f>_xlfn.IFNA(VLOOKUP(tbl_Batsmen!$W477,Raw_data_Batsmen_2021!$A$2:$L$150,AH$1,FALSE),0)</f>
        <v>0</v>
      </c>
      <c r="AI477" s="14">
        <v>2019</v>
      </c>
      <c r="AJ477" s="14">
        <f t="shared" si="14"/>
        <v>475</v>
      </c>
    </row>
    <row r="478" spans="1:36" x14ac:dyDescent="0.25">
      <c r="A478" s="17" t="s">
        <v>19</v>
      </c>
      <c r="B478" s="14">
        <v>11</v>
      </c>
      <c r="C478" s="14">
        <v>282</v>
      </c>
      <c r="D478" s="14">
        <v>245</v>
      </c>
      <c r="E478" s="14">
        <v>9</v>
      </c>
      <c r="F478" s="14">
        <v>31.33</v>
      </c>
      <c r="G478" s="14">
        <v>115.1</v>
      </c>
      <c r="H478" s="14">
        <v>67</v>
      </c>
      <c r="I478" s="14">
        <v>28</v>
      </c>
      <c r="J478" s="14">
        <v>10</v>
      </c>
      <c r="K478" s="14">
        <v>1</v>
      </c>
      <c r="L478" s="14">
        <v>0</v>
      </c>
      <c r="M478" s="14">
        <v>2019</v>
      </c>
      <c r="N478" s="14">
        <f>tbl_Batsmen[[#This Row],[Innings]]-tbl_Batsmen[[#This Row],[Outs]]</f>
        <v>2</v>
      </c>
      <c r="O478" s="15">
        <f t="shared" si="15"/>
        <v>475</v>
      </c>
      <c r="W478" s="13" t="s">
        <v>64</v>
      </c>
      <c r="X478" s="14">
        <f>_xlfn.IFNA(VLOOKUP(tbl_Batsmen!$W478,Raw_data_Batsmen_2021!$A$2:$L$150,X$1,FALSE),0)</f>
        <v>0</v>
      </c>
      <c r="Y478" s="14">
        <f>_xlfn.IFNA(VLOOKUP(tbl_Batsmen!$W478,Raw_data_Batsmen_2021!$A$2:$L$150,Y$1,FALSE),0)</f>
        <v>0</v>
      </c>
      <c r="Z478" s="14">
        <f>_xlfn.IFNA(VLOOKUP(tbl_Batsmen!$W478,Raw_data_Batsmen_2021!$A$2:$L$150,Z$1,FALSE),0)</f>
        <v>0</v>
      </c>
      <c r="AA478" s="14">
        <f>_xlfn.IFNA(VLOOKUP(tbl_Batsmen!$W478,Raw_data_Batsmen_2021!$A$2:$L$150,AA$1,FALSE),0)</f>
        <v>0</v>
      </c>
      <c r="AB478" s="14">
        <f>_xlfn.IFNA(VLOOKUP(tbl_Batsmen!$W478,Raw_data_Batsmen_2021!$A$2:$L$150,AB$1,FALSE),0)</f>
        <v>0</v>
      </c>
      <c r="AC478" s="14">
        <f>_xlfn.IFNA(VLOOKUP(tbl_Batsmen!$W478,Raw_data_Batsmen_2021!$A$2:$L$150,AC$1,FALSE),0)</f>
        <v>0</v>
      </c>
      <c r="AD478" s="14">
        <f>_xlfn.IFNA(VLOOKUP(tbl_Batsmen!$W478,Raw_data_Batsmen_2021!$A$2:$L$150,AD$1,FALSE),0)</f>
        <v>0</v>
      </c>
      <c r="AE478" s="14">
        <f>_xlfn.IFNA(VLOOKUP(tbl_Batsmen!$W478,Raw_data_Batsmen_2021!$A$2:$L$150,AE$1,FALSE),0)</f>
        <v>0</v>
      </c>
      <c r="AF478" s="14">
        <f>_xlfn.IFNA(VLOOKUP(tbl_Batsmen!$W478,Raw_data_Batsmen_2021!$A$2:$L$150,AF$1,FALSE),0)</f>
        <v>0</v>
      </c>
      <c r="AG478" s="14">
        <f>_xlfn.IFNA(VLOOKUP(tbl_Batsmen!$W478,Raw_data_Batsmen_2021!$A$2:$L$150,AG$1,FALSE),0)</f>
        <v>0</v>
      </c>
      <c r="AH478" s="14">
        <f>_xlfn.IFNA(VLOOKUP(tbl_Batsmen!$W478,Raw_data_Batsmen_2021!$A$2:$L$150,AH$1,FALSE),0)</f>
        <v>0</v>
      </c>
      <c r="AI478" s="14">
        <v>2019</v>
      </c>
      <c r="AJ478" s="14">
        <f t="shared" si="14"/>
        <v>476</v>
      </c>
    </row>
    <row r="479" spans="1:36" x14ac:dyDescent="0.25">
      <c r="A479" s="17" t="s">
        <v>64</v>
      </c>
      <c r="B479" s="14">
        <v>0</v>
      </c>
      <c r="C479" s="14">
        <v>0</v>
      </c>
      <c r="D479" s="14">
        <v>0</v>
      </c>
      <c r="E479" s="14">
        <v>0</v>
      </c>
      <c r="F479" s="14">
        <v>0</v>
      </c>
      <c r="G479" s="14">
        <v>0</v>
      </c>
      <c r="H479" s="14">
        <v>0</v>
      </c>
      <c r="I479" s="14">
        <v>0</v>
      </c>
      <c r="J479" s="14">
        <v>0</v>
      </c>
      <c r="K479" s="14">
        <v>0</v>
      </c>
      <c r="L479" s="14">
        <v>0</v>
      </c>
      <c r="M479" s="14">
        <v>2019</v>
      </c>
      <c r="N479" s="14">
        <f>tbl_Batsmen[[#This Row],[Innings]]-tbl_Batsmen[[#This Row],[Outs]]</f>
        <v>0</v>
      </c>
      <c r="O479" s="15">
        <f t="shared" si="15"/>
        <v>476</v>
      </c>
      <c r="W479" s="16" t="s">
        <v>66</v>
      </c>
      <c r="X479" s="14">
        <f>_xlfn.IFNA(VLOOKUP(tbl_Batsmen!$W479,Raw_data_Batsmen_2021!$A$2:$L$150,X$1,FALSE),0)</f>
        <v>2</v>
      </c>
      <c r="Y479" s="14">
        <f>_xlfn.IFNA(VLOOKUP(tbl_Batsmen!$W479,Raw_data_Batsmen_2021!$A$2:$L$150,Y$1,FALSE),0)</f>
        <v>25</v>
      </c>
      <c r="Z479" s="14">
        <f>_xlfn.IFNA(VLOOKUP(tbl_Batsmen!$W479,Raw_data_Batsmen_2021!$A$2:$L$150,Z$1,FALSE),0)</f>
        <v>20</v>
      </c>
      <c r="AA479" s="14">
        <f>_xlfn.IFNA(VLOOKUP(tbl_Batsmen!$W479,Raw_data_Batsmen_2021!$A$2:$L$150,AA$1,FALSE),0)</f>
        <v>2</v>
      </c>
      <c r="AB479" s="14">
        <f>_xlfn.IFNA(VLOOKUP(tbl_Batsmen!$W479,Raw_data_Batsmen_2021!$A$2:$L$150,AB$1,FALSE),0)</f>
        <v>12.5</v>
      </c>
      <c r="AC479" s="14">
        <f>_xlfn.IFNA(VLOOKUP(tbl_Batsmen!$W479,Raw_data_Batsmen_2021!$A$2:$L$150,AC$1,FALSE),0)</f>
        <v>125</v>
      </c>
      <c r="AD479" s="14">
        <f>_xlfn.IFNA(VLOOKUP(tbl_Batsmen!$W479,Raw_data_Batsmen_2021!$A$2:$L$150,AD$1,FALSE),0)</f>
        <v>20</v>
      </c>
      <c r="AE479" s="14">
        <f>_xlfn.IFNA(VLOOKUP(tbl_Batsmen!$W479,Raw_data_Batsmen_2021!$A$2:$L$150,AE$1,FALSE),0)</f>
        <v>2</v>
      </c>
      <c r="AF479" s="14">
        <f>_xlfn.IFNA(VLOOKUP(tbl_Batsmen!$W479,Raw_data_Batsmen_2021!$A$2:$L$150,AF$1,FALSE),0)</f>
        <v>2</v>
      </c>
      <c r="AG479" s="14">
        <f>_xlfn.IFNA(VLOOKUP(tbl_Batsmen!$W479,Raw_data_Batsmen_2021!$A$2:$L$150,AG$1,FALSE),0)</f>
        <v>0</v>
      </c>
      <c r="AH479" s="14">
        <f>_xlfn.IFNA(VLOOKUP(tbl_Batsmen!$W479,Raw_data_Batsmen_2021!$A$2:$L$150,AH$1,FALSE),0)</f>
        <v>0</v>
      </c>
      <c r="AI479" s="14">
        <v>2019</v>
      </c>
      <c r="AJ479" s="14">
        <f t="shared" si="14"/>
        <v>477</v>
      </c>
    </row>
    <row r="480" spans="1:36" x14ac:dyDescent="0.25">
      <c r="A480" s="17" t="s">
        <v>66</v>
      </c>
      <c r="B480" s="14">
        <v>0</v>
      </c>
      <c r="C480" s="14">
        <v>0</v>
      </c>
      <c r="D480" s="14">
        <v>0</v>
      </c>
      <c r="E480" s="14">
        <v>0</v>
      </c>
      <c r="F480" s="14">
        <v>0</v>
      </c>
      <c r="G480" s="14">
        <v>0</v>
      </c>
      <c r="H480" s="14">
        <v>0</v>
      </c>
      <c r="I480" s="14">
        <v>0</v>
      </c>
      <c r="J480" s="14">
        <v>0</v>
      </c>
      <c r="K480" s="14">
        <v>0</v>
      </c>
      <c r="L480" s="14">
        <v>0</v>
      </c>
      <c r="M480" s="14">
        <v>2019</v>
      </c>
      <c r="N480" s="14">
        <f>tbl_Batsmen[[#This Row],[Innings]]-tbl_Batsmen[[#This Row],[Outs]]</f>
        <v>0</v>
      </c>
      <c r="O480" s="15">
        <f t="shared" si="15"/>
        <v>477</v>
      </c>
      <c r="W480" s="13" t="s">
        <v>67</v>
      </c>
      <c r="X480" s="14">
        <f>_xlfn.IFNA(VLOOKUP(tbl_Batsmen!$W480,Raw_data_Batsmen_2021!$A$2:$L$150,X$1,FALSE),0)</f>
        <v>17</v>
      </c>
      <c r="Y480" s="14">
        <f>_xlfn.IFNA(VLOOKUP(tbl_Batsmen!$W480,Raw_data_Batsmen_2021!$A$2:$L$150,Y$1,FALSE),0)</f>
        <v>478</v>
      </c>
      <c r="Z480" s="14">
        <f>_xlfn.IFNA(VLOOKUP(tbl_Batsmen!$W480,Raw_data_Batsmen_2021!$A$2:$L$150,Z$1,FALSE),0)</f>
        <v>402</v>
      </c>
      <c r="AA480" s="14">
        <f>_xlfn.IFNA(VLOOKUP(tbl_Batsmen!$W480,Raw_data_Batsmen_2021!$A$2:$L$150,AA$1,FALSE),0)</f>
        <v>17</v>
      </c>
      <c r="AB480" s="14">
        <f>_xlfn.IFNA(VLOOKUP(tbl_Batsmen!$W480,Raw_data_Batsmen_2021!$A$2:$L$150,AB$1,FALSE),0)</f>
        <v>28.12</v>
      </c>
      <c r="AC480" s="14">
        <f>_xlfn.IFNA(VLOOKUP(tbl_Batsmen!$W480,Raw_data_Batsmen_2021!$A$2:$L$150,AC$1,FALSE),0)</f>
        <v>118.91</v>
      </c>
      <c r="AD480" s="14">
        <f>_xlfn.IFNA(VLOOKUP(tbl_Batsmen!$W480,Raw_data_Batsmen_2021!$A$2:$L$150,AD$1,FALSE),0)</f>
        <v>57</v>
      </c>
      <c r="AE480" s="14">
        <f>_xlfn.IFNA(VLOOKUP(tbl_Batsmen!$W480,Raw_data_Batsmen_2021!$A$2:$L$150,AE$1,FALSE),0)</f>
        <v>50</v>
      </c>
      <c r="AF480" s="14">
        <f>_xlfn.IFNA(VLOOKUP(tbl_Batsmen!$W480,Raw_data_Batsmen_2021!$A$2:$L$150,AF$1,FALSE),0)</f>
        <v>12</v>
      </c>
      <c r="AG480" s="14">
        <f>_xlfn.IFNA(VLOOKUP(tbl_Batsmen!$W480,Raw_data_Batsmen_2021!$A$2:$L$150,AG$1,FALSE),0)</f>
        <v>3</v>
      </c>
      <c r="AH480" s="14">
        <f>_xlfn.IFNA(VLOOKUP(tbl_Batsmen!$W480,Raw_data_Batsmen_2021!$A$2:$L$150,AH$1,FALSE),0)</f>
        <v>0</v>
      </c>
      <c r="AI480" s="14">
        <v>2019</v>
      </c>
      <c r="AJ480" s="14">
        <f t="shared" si="14"/>
        <v>478</v>
      </c>
    </row>
    <row r="481" spans="1:36" x14ac:dyDescent="0.25">
      <c r="A481" s="17" t="s">
        <v>67</v>
      </c>
      <c r="B481" s="14">
        <v>13</v>
      </c>
      <c r="C481" s="14">
        <v>296</v>
      </c>
      <c r="D481" s="14">
        <v>238</v>
      </c>
      <c r="E481" s="14">
        <v>9</v>
      </c>
      <c r="F481" s="14">
        <v>32.89</v>
      </c>
      <c r="G481" s="14">
        <v>124.37</v>
      </c>
      <c r="H481" s="14">
        <v>76</v>
      </c>
      <c r="I481" s="14">
        <v>21</v>
      </c>
      <c r="J481" s="14">
        <v>10</v>
      </c>
      <c r="K481" s="14">
        <v>3</v>
      </c>
      <c r="L481" s="14">
        <v>0</v>
      </c>
      <c r="M481" s="14">
        <v>2019</v>
      </c>
      <c r="N481" s="14">
        <f>tbl_Batsmen[[#This Row],[Innings]]-tbl_Batsmen[[#This Row],[Outs]]</f>
        <v>4</v>
      </c>
      <c r="O481" s="15">
        <f t="shared" si="15"/>
        <v>478</v>
      </c>
      <c r="W481" s="16" t="s">
        <v>69</v>
      </c>
      <c r="X481" s="14">
        <f>_xlfn.IFNA(VLOOKUP(tbl_Batsmen!$W481,Raw_data_Batsmen_2021!$A$2:$L$150,X$1,FALSE),0)</f>
        <v>10</v>
      </c>
      <c r="Y481" s="14">
        <f>_xlfn.IFNA(VLOOKUP(tbl_Batsmen!$W481,Raw_data_Batsmen_2021!$A$2:$L$150,Y$1,FALSE),0)</f>
        <v>62</v>
      </c>
      <c r="Z481" s="14">
        <f>_xlfn.IFNA(VLOOKUP(tbl_Batsmen!$W481,Raw_data_Batsmen_2021!$A$2:$L$150,Z$1,FALSE),0)</f>
        <v>47</v>
      </c>
      <c r="AA481" s="14">
        <f>_xlfn.IFNA(VLOOKUP(tbl_Batsmen!$W481,Raw_data_Batsmen_2021!$A$2:$L$150,AA$1,FALSE),0)</f>
        <v>8</v>
      </c>
      <c r="AB481" s="14">
        <f>_xlfn.IFNA(VLOOKUP(tbl_Batsmen!$W481,Raw_data_Batsmen_2021!$A$2:$L$150,AB$1,FALSE),0)</f>
        <v>7.75</v>
      </c>
      <c r="AC481" s="14">
        <f>_xlfn.IFNA(VLOOKUP(tbl_Batsmen!$W481,Raw_data_Batsmen_2021!$A$2:$L$150,AC$1,FALSE),0)</f>
        <v>131.91</v>
      </c>
      <c r="AD481" s="14">
        <f>_xlfn.IFNA(VLOOKUP(tbl_Batsmen!$W481,Raw_data_Batsmen_2021!$A$2:$L$150,AD$1,FALSE),0)</f>
        <v>26</v>
      </c>
      <c r="AE481" s="14">
        <f>_xlfn.IFNA(VLOOKUP(tbl_Batsmen!$W481,Raw_data_Batsmen_2021!$A$2:$L$150,AE$1,FALSE),0)</f>
        <v>3</v>
      </c>
      <c r="AF481" s="14">
        <f>_xlfn.IFNA(VLOOKUP(tbl_Batsmen!$W481,Raw_data_Batsmen_2021!$A$2:$L$150,AF$1,FALSE),0)</f>
        <v>5</v>
      </c>
      <c r="AG481" s="14">
        <f>_xlfn.IFNA(VLOOKUP(tbl_Batsmen!$W481,Raw_data_Batsmen_2021!$A$2:$L$150,AG$1,FALSE),0)</f>
        <v>0</v>
      </c>
      <c r="AH481" s="14">
        <f>_xlfn.IFNA(VLOOKUP(tbl_Batsmen!$W481,Raw_data_Batsmen_2021!$A$2:$L$150,AH$1,FALSE),0)</f>
        <v>0</v>
      </c>
      <c r="AI481" s="14">
        <v>2019</v>
      </c>
      <c r="AJ481" s="14">
        <f t="shared" si="14"/>
        <v>479</v>
      </c>
    </row>
    <row r="482" spans="1:36" x14ac:dyDescent="0.25">
      <c r="A482" s="17" t="s">
        <v>69</v>
      </c>
      <c r="B482" s="14">
        <v>8</v>
      </c>
      <c r="C482" s="14">
        <v>143</v>
      </c>
      <c r="D482" s="14">
        <v>86</v>
      </c>
      <c r="E482" s="14">
        <v>8</v>
      </c>
      <c r="F482" s="14">
        <v>17.88</v>
      </c>
      <c r="G482" s="14">
        <v>166.28</v>
      </c>
      <c r="H482" s="14">
        <v>47</v>
      </c>
      <c r="I482" s="14">
        <v>17</v>
      </c>
      <c r="J482" s="14">
        <v>9</v>
      </c>
      <c r="K482" s="14">
        <v>0</v>
      </c>
      <c r="L482" s="14">
        <v>0</v>
      </c>
      <c r="M482" s="14">
        <v>2019</v>
      </c>
      <c r="N482" s="14">
        <f>tbl_Batsmen[[#This Row],[Innings]]-tbl_Batsmen[[#This Row],[Outs]]</f>
        <v>0</v>
      </c>
      <c r="O482" s="15">
        <f t="shared" si="15"/>
        <v>479</v>
      </c>
      <c r="W482" s="13" t="s">
        <v>418</v>
      </c>
      <c r="X482" s="14">
        <f>_xlfn.IFNA(VLOOKUP(tbl_Batsmen!$W482,Raw_data_Batsmen_2021!$A$2:$L$150,X$1,FALSE),0)</f>
        <v>0</v>
      </c>
      <c r="Y482" s="14">
        <f>_xlfn.IFNA(VLOOKUP(tbl_Batsmen!$W482,Raw_data_Batsmen_2021!$A$2:$L$150,Y$1,FALSE),0)</f>
        <v>0</v>
      </c>
      <c r="Z482" s="14">
        <f>_xlfn.IFNA(VLOOKUP(tbl_Batsmen!$W482,Raw_data_Batsmen_2021!$A$2:$L$150,Z$1,FALSE),0)</f>
        <v>0</v>
      </c>
      <c r="AA482" s="14">
        <f>_xlfn.IFNA(VLOOKUP(tbl_Batsmen!$W482,Raw_data_Batsmen_2021!$A$2:$L$150,AA$1,FALSE),0)</f>
        <v>0</v>
      </c>
      <c r="AB482" s="14">
        <f>_xlfn.IFNA(VLOOKUP(tbl_Batsmen!$W482,Raw_data_Batsmen_2021!$A$2:$L$150,AB$1,FALSE),0)</f>
        <v>0</v>
      </c>
      <c r="AC482" s="14">
        <f>_xlfn.IFNA(VLOOKUP(tbl_Batsmen!$W482,Raw_data_Batsmen_2021!$A$2:$L$150,AC$1,FALSE),0)</f>
        <v>0</v>
      </c>
      <c r="AD482" s="14">
        <f>_xlfn.IFNA(VLOOKUP(tbl_Batsmen!$W482,Raw_data_Batsmen_2021!$A$2:$L$150,AD$1,FALSE),0)</f>
        <v>0</v>
      </c>
      <c r="AE482" s="14">
        <f>_xlfn.IFNA(VLOOKUP(tbl_Batsmen!$W482,Raw_data_Batsmen_2021!$A$2:$L$150,AE$1,FALSE),0)</f>
        <v>0</v>
      </c>
      <c r="AF482" s="14">
        <f>_xlfn.IFNA(VLOOKUP(tbl_Batsmen!$W482,Raw_data_Batsmen_2021!$A$2:$L$150,AF$1,FALSE),0)</f>
        <v>0</v>
      </c>
      <c r="AG482" s="14">
        <f>_xlfn.IFNA(VLOOKUP(tbl_Batsmen!$W482,Raw_data_Batsmen_2021!$A$2:$L$150,AG$1,FALSE),0)</f>
        <v>0</v>
      </c>
      <c r="AH482" s="14">
        <f>_xlfn.IFNA(VLOOKUP(tbl_Batsmen!$W482,Raw_data_Batsmen_2021!$A$2:$L$150,AH$1,FALSE),0)</f>
        <v>0</v>
      </c>
      <c r="AI482" s="14">
        <v>2019</v>
      </c>
      <c r="AJ482" s="14">
        <f t="shared" si="14"/>
        <v>480</v>
      </c>
    </row>
    <row r="483" spans="1:36" x14ac:dyDescent="0.25">
      <c r="A483" s="17" t="s">
        <v>418</v>
      </c>
      <c r="B483" s="14">
        <v>0</v>
      </c>
      <c r="C483" s="14">
        <v>0</v>
      </c>
      <c r="D483" s="14">
        <v>0</v>
      </c>
      <c r="E483" s="14">
        <v>0</v>
      </c>
      <c r="F483" s="14">
        <v>0</v>
      </c>
      <c r="G483" s="14">
        <v>0</v>
      </c>
      <c r="H483" s="14">
        <v>0</v>
      </c>
      <c r="I483" s="14">
        <v>0</v>
      </c>
      <c r="J483" s="14">
        <v>0</v>
      </c>
      <c r="K483" s="14">
        <v>0</v>
      </c>
      <c r="L483" s="14">
        <v>0</v>
      </c>
      <c r="M483" s="14">
        <v>2019</v>
      </c>
      <c r="N483" s="14">
        <f>tbl_Batsmen[[#This Row],[Innings]]-tbl_Batsmen[[#This Row],[Outs]]</f>
        <v>0</v>
      </c>
      <c r="O483" s="15">
        <f t="shared" si="15"/>
        <v>480</v>
      </c>
      <c r="W483" s="16" t="s">
        <v>419</v>
      </c>
      <c r="X483" s="14">
        <f>_xlfn.IFNA(VLOOKUP(tbl_Batsmen!$W483,Raw_data_Batsmen_2021!$A$2:$L$150,X$1,FALSE),0)</f>
        <v>0</v>
      </c>
      <c r="Y483" s="14">
        <f>_xlfn.IFNA(VLOOKUP(tbl_Batsmen!$W483,Raw_data_Batsmen_2021!$A$2:$L$150,Y$1,FALSE),0)</f>
        <v>0</v>
      </c>
      <c r="Z483" s="14">
        <f>_xlfn.IFNA(VLOOKUP(tbl_Batsmen!$W483,Raw_data_Batsmen_2021!$A$2:$L$150,Z$1,FALSE),0)</f>
        <v>0</v>
      </c>
      <c r="AA483" s="14">
        <f>_xlfn.IFNA(VLOOKUP(tbl_Batsmen!$W483,Raw_data_Batsmen_2021!$A$2:$L$150,AA$1,FALSE),0)</f>
        <v>0</v>
      </c>
      <c r="AB483" s="14">
        <f>_xlfn.IFNA(VLOOKUP(tbl_Batsmen!$W483,Raw_data_Batsmen_2021!$A$2:$L$150,AB$1,FALSE),0)</f>
        <v>0</v>
      </c>
      <c r="AC483" s="14">
        <f>_xlfn.IFNA(VLOOKUP(tbl_Batsmen!$W483,Raw_data_Batsmen_2021!$A$2:$L$150,AC$1,FALSE),0)</f>
        <v>0</v>
      </c>
      <c r="AD483" s="14">
        <f>_xlfn.IFNA(VLOOKUP(tbl_Batsmen!$W483,Raw_data_Batsmen_2021!$A$2:$L$150,AD$1,FALSE),0)</f>
        <v>0</v>
      </c>
      <c r="AE483" s="14">
        <f>_xlfn.IFNA(VLOOKUP(tbl_Batsmen!$W483,Raw_data_Batsmen_2021!$A$2:$L$150,AE$1,FALSE),0)</f>
        <v>0</v>
      </c>
      <c r="AF483" s="14">
        <f>_xlfn.IFNA(VLOOKUP(tbl_Batsmen!$W483,Raw_data_Batsmen_2021!$A$2:$L$150,AF$1,FALSE),0)</f>
        <v>0</v>
      </c>
      <c r="AG483" s="14">
        <f>_xlfn.IFNA(VLOOKUP(tbl_Batsmen!$W483,Raw_data_Batsmen_2021!$A$2:$L$150,AG$1,FALSE),0)</f>
        <v>0</v>
      </c>
      <c r="AH483" s="14">
        <f>_xlfn.IFNA(VLOOKUP(tbl_Batsmen!$W483,Raw_data_Batsmen_2021!$A$2:$L$150,AH$1,FALSE),0)</f>
        <v>0</v>
      </c>
      <c r="AI483" s="14">
        <v>2019</v>
      </c>
      <c r="AJ483" s="14">
        <f t="shared" si="14"/>
        <v>481</v>
      </c>
    </row>
    <row r="484" spans="1:36" x14ac:dyDescent="0.25">
      <c r="A484" s="17" t="s">
        <v>419</v>
      </c>
      <c r="B484" s="14">
        <v>1</v>
      </c>
      <c r="C484" s="14">
        <v>0</v>
      </c>
      <c r="D484" s="14">
        <v>1</v>
      </c>
      <c r="E484" s="14">
        <v>0</v>
      </c>
      <c r="F484" s="14">
        <v>0</v>
      </c>
      <c r="G484" s="14">
        <v>0</v>
      </c>
      <c r="H484" s="14">
        <v>0</v>
      </c>
      <c r="I484" s="14">
        <v>0</v>
      </c>
      <c r="J484" s="14">
        <v>0</v>
      </c>
      <c r="K484" s="14">
        <v>0</v>
      </c>
      <c r="L484" s="14">
        <v>0</v>
      </c>
      <c r="M484" s="14">
        <v>2019</v>
      </c>
      <c r="N484" s="14">
        <f>tbl_Batsmen[[#This Row],[Innings]]-tbl_Batsmen[[#This Row],[Outs]]</f>
        <v>1</v>
      </c>
      <c r="O484" s="15">
        <f t="shared" si="15"/>
        <v>481</v>
      </c>
      <c r="W484" s="13" t="s">
        <v>73</v>
      </c>
      <c r="X484" s="14">
        <f>_xlfn.IFNA(VLOOKUP(tbl_Batsmen!$W484,Raw_data_Batsmen_2021!$A$2:$L$150,X$1,FALSE),0)</f>
        <v>3</v>
      </c>
      <c r="Y484" s="14">
        <f>_xlfn.IFNA(VLOOKUP(tbl_Batsmen!$W484,Raw_data_Batsmen_2021!$A$2:$L$150,Y$1,FALSE),0)</f>
        <v>16</v>
      </c>
      <c r="Z484" s="14">
        <f>_xlfn.IFNA(VLOOKUP(tbl_Batsmen!$W484,Raw_data_Batsmen_2021!$A$2:$L$150,Z$1,FALSE),0)</f>
        <v>17</v>
      </c>
      <c r="AA484" s="14">
        <f>_xlfn.IFNA(VLOOKUP(tbl_Batsmen!$W484,Raw_data_Batsmen_2021!$A$2:$L$150,AA$1,FALSE),0)</f>
        <v>2</v>
      </c>
      <c r="AB484" s="14">
        <f>_xlfn.IFNA(VLOOKUP(tbl_Batsmen!$W484,Raw_data_Batsmen_2021!$A$2:$L$150,AB$1,FALSE),0)</f>
        <v>8</v>
      </c>
      <c r="AC484" s="14">
        <f>_xlfn.IFNA(VLOOKUP(tbl_Batsmen!$W484,Raw_data_Batsmen_2021!$A$2:$L$150,AC$1,FALSE),0)</f>
        <v>94.12</v>
      </c>
      <c r="AD484" s="14">
        <f>_xlfn.IFNA(VLOOKUP(tbl_Batsmen!$W484,Raw_data_Batsmen_2021!$A$2:$L$150,AD$1,FALSE),0)</f>
        <v>15</v>
      </c>
      <c r="AE484" s="14">
        <f>_xlfn.IFNA(VLOOKUP(tbl_Batsmen!$W484,Raw_data_Batsmen_2021!$A$2:$L$150,AE$1,FALSE),0)</f>
        <v>0</v>
      </c>
      <c r="AF484" s="14">
        <f>_xlfn.IFNA(VLOOKUP(tbl_Batsmen!$W484,Raw_data_Batsmen_2021!$A$2:$L$150,AF$1,FALSE),0)</f>
        <v>1</v>
      </c>
      <c r="AG484" s="14">
        <f>_xlfn.IFNA(VLOOKUP(tbl_Batsmen!$W484,Raw_data_Batsmen_2021!$A$2:$L$150,AG$1,FALSE),0)</f>
        <v>0</v>
      </c>
      <c r="AH484" s="14">
        <f>_xlfn.IFNA(VLOOKUP(tbl_Batsmen!$W484,Raw_data_Batsmen_2021!$A$2:$L$150,AH$1,FALSE),0)</f>
        <v>0</v>
      </c>
      <c r="AI484" s="14">
        <v>2019</v>
      </c>
      <c r="AJ484" s="14">
        <f t="shared" si="14"/>
        <v>482</v>
      </c>
    </row>
    <row r="485" spans="1:36" x14ac:dyDescent="0.25">
      <c r="A485" s="17" t="s">
        <v>73</v>
      </c>
      <c r="B485" s="14">
        <v>0</v>
      </c>
      <c r="C485" s="14">
        <v>0</v>
      </c>
      <c r="D485" s="14">
        <v>0</v>
      </c>
      <c r="E485" s="14">
        <v>0</v>
      </c>
      <c r="F485" s="14">
        <v>0</v>
      </c>
      <c r="G485" s="14">
        <v>0</v>
      </c>
      <c r="H485" s="14">
        <v>0</v>
      </c>
      <c r="I485" s="14">
        <v>0</v>
      </c>
      <c r="J485" s="14">
        <v>0</v>
      </c>
      <c r="K485" s="14">
        <v>0</v>
      </c>
      <c r="L485" s="14">
        <v>0</v>
      </c>
      <c r="M485" s="14">
        <v>2019</v>
      </c>
      <c r="N485" s="14">
        <f>tbl_Batsmen[[#This Row],[Innings]]-tbl_Batsmen[[#This Row],[Outs]]</f>
        <v>0</v>
      </c>
      <c r="O485" s="15">
        <f t="shared" si="15"/>
        <v>482</v>
      </c>
      <c r="W485" s="16" t="s">
        <v>74</v>
      </c>
      <c r="X485" s="14">
        <f>_xlfn.IFNA(VLOOKUP(tbl_Batsmen!$W485,Raw_data_Batsmen_2021!$A$2:$L$150,X$1,FALSE),0)</f>
        <v>1</v>
      </c>
      <c r="Y485" s="14">
        <f>_xlfn.IFNA(VLOOKUP(tbl_Batsmen!$W485,Raw_data_Batsmen_2021!$A$2:$L$150,Y$1,FALSE),0)</f>
        <v>16</v>
      </c>
      <c r="Z485" s="14">
        <f>_xlfn.IFNA(VLOOKUP(tbl_Batsmen!$W485,Raw_data_Batsmen_2021!$A$2:$L$150,Z$1,FALSE),0)</f>
        <v>14</v>
      </c>
      <c r="AA485" s="14">
        <f>_xlfn.IFNA(VLOOKUP(tbl_Batsmen!$W485,Raw_data_Batsmen_2021!$A$2:$L$150,AA$1,FALSE),0)</f>
        <v>1</v>
      </c>
      <c r="AB485" s="14">
        <f>_xlfn.IFNA(VLOOKUP(tbl_Batsmen!$W485,Raw_data_Batsmen_2021!$A$2:$L$150,AB$1,FALSE),0)</f>
        <v>16</v>
      </c>
      <c r="AC485" s="14">
        <f>_xlfn.IFNA(VLOOKUP(tbl_Batsmen!$W485,Raw_data_Batsmen_2021!$A$2:$L$150,AC$1,FALSE),0)</f>
        <v>114.29</v>
      </c>
      <c r="AD485" s="14">
        <f>_xlfn.IFNA(VLOOKUP(tbl_Batsmen!$W485,Raw_data_Batsmen_2021!$A$2:$L$150,AD$1,FALSE),0)</f>
        <v>16</v>
      </c>
      <c r="AE485" s="14">
        <f>_xlfn.IFNA(VLOOKUP(tbl_Batsmen!$W485,Raw_data_Batsmen_2021!$A$2:$L$150,AE$1,FALSE),0)</f>
        <v>2</v>
      </c>
      <c r="AF485" s="14">
        <f>_xlfn.IFNA(VLOOKUP(tbl_Batsmen!$W485,Raw_data_Batsmen_2021!$A$2:$L$150,AF$1,FALSE),0)</f>
        <v>1</v>
      </c>
      <c r="AG485" s="14">
        <f>_xlfn.IFNA(VLOOKUP(tbl_Batsmen!$W485,Raw_data_Batsmen_2021!$A$2:$L$150,AG$1,FALSE),0)</f>
        <v>0</v>
      </c>
      <c r="AH485" s="14">
        <f>_xlfn.IFNA(VLOOKUP(tbl_Batsmen!$W485,Raw_data_Batsmen_2021!$A$2:$L$150,AH$1,FALSE),0)</f>
        <v>0</v>
      </c>
      <c r="AI485" s="14">
        <v>2019</v>
      </c>
      <c r="AJ485" s="14">
        <f t="shared" si="14"/>
        <v>483</v>
      </c>
    </row>
    <row r="486" spans="1:36" x14ac:dyDescent="0.25">
      <c r="A486" s="17" t="s">
        <v>74</v>
      </c>
      <c r="B486" s="14">
        <v>0</v>
      </c>
      <c r="C486" s="14">
        <v>0</v>
      </c>
      <c r="D486" s="14">
        <v>0</v>
      </c>
      <c r="E486" s="14">
        <v>0</v>
      </c>
      <c r="F486" s="14">
        <v>0</v>
      </c>
      <c r="G486" s="14">
        <v>0</v>
      </c>
      <c r="H486" s="14">
        <v>0</v>
      </c>
      <c r="I486" s="14">
        <v>0</v>
      </c>
      <c r="J486" s="14">
        <v>0</v>
      </c>
      <c r="K486" s="14">
        <v>0</v>
      </c>
      <c r="L486" s="14">
        <v>0</v>
      </c>
      <c r="M486" s="14">
        <v>2019</v>
      </c>
      <c r="N486" s="14">
        <f>tbl_Batsmen[[#This Row],[Innings]]-tbl_Batsmen[[#This Row],[Outs]]</f>
        <v>0</v>
      </c>
      <c r="O486" s="15">
        <f t="shared" si="15"/>
        <v>483</v>
      </c>
      <c r="W486" s="13" t="s">
        <v>75</v>
      </c>
      <c r="X486" s="14">
        <f>_xlfn.IFNA(VLOOKUP(tbl_Batsmen!$W486,Raw_data_Batsmen_2021!$A$2:$L$150,X$1,FALSE),0)</f>
        <v>0</v>
      </c>
      <c r="Y486" s="14">
        <f>_xlfn.IFNA(VLOOKUP(tbl_Batsmen!$W486,Raw_data_Batsmen_2021!$A$2:$L$150,Y$1,FALSE),0)</f>
        <v>0</v>
      </c>
      <c r="Z486" s="14">
        <f>_xlfn.IFNA(VLOOKUP(tbl_Batsmen!$W486,Raw_data_Batsmen_2021!$A$2:$L$150,Z$1,FALSE),0)</f>
        <v>0</v>
      </c>
      <c r="AA486" s="14">
        <f>_xlfn.IFNA(VLOOKUP(tbl_Batsmen!$W486,Raw_data_Batsmen_2021!$A$2:$L$150,AA$1,FALSE),0)</f>
        <v>0</v>
      </c>
      <c r="AB486" s="14">
        <f>_xlfn.IFNA(VLOOKUP(tbl_Batsmen!$W486,Raw_data_Batsmen_2021!$A$2:$L$150,AB$1,FALSE),0)</f>
        <v>0</v>
      </c>
      <c r="AC486" s="14">
        <f>_xlfn.IFNA(VLOOKUP(tbl_Batsmen!$W486,Raw_data_Batsmen_2021!$A$2:$L$150,AC$1,FALSE),0)</f>
        <v>0</v>
      </c>
      <c r="AD486" s="14">
        <f>_xlfn.IFNA(VLOOKUP(tbl_Batsmen!$W486,Raw_data_Batsmen_2021!$A$2:$L$150,AD$1,FALSE),0)</f>
        <v>0</v>
      </c>
      <c r="AE486" s="14">
        <f>_xlfn.IFNA(VLOOKUP(tbl_Batsmen!$W486,Raw_data_Batsmen_2021!$A$2:$L$150,AE$1,FALSE),0)</f>
        <v>0</v>
      </c>
      <c r="AF486" s="14">
        <f>_xlfn.IFNA(VLOOKUP(tbl_Batsmen!$W486,Raw_data_Batsmen_2021!$A$2:$L$150,AF$1,FALSE),0)</f>
        <v>0</v>
      </c>
      <c r="AG486" s="14">
        <f>_xlfn.IFNA(VLOOKUP(tbl_Batsmen!$W486,Raw_data_Batsmen_2021!$A$2:$L$150,AG$1,FALSE),0)</f>
        <v>0</v>
      </c>
      <c r="AH486" s="14">
        <f>_xlfn.IFNA(VLOOKUP(tbl_Batsmen!$W486,Raw_data_Batsmen_2021!$A$2:$L$150,AH$1,FALSE),0)</f>
        <v>0</v>
      </c>
      <c r="AI486" s="14">
        <v>2019</v>
      </c>
      <c r="AJ486" s="14">
        <f t="shared" si="14"/>
        <v>484</v>
      </c>
    </row>
    <row r="487" spans="1:36" x14ac:dyDescent="0.25">
      <c r="A487" s="17" t="s">
        <v>75</v>
      </c>
      <c r="B487" s="14">
        <v>0</v>
      </c>
      <c r="C487" s="14">
        <v>0</v>
      </c>
      <c r="D487" s="14">
        <v>0</v>
      </c>
      <c r="E487" s="14">
        <v>0</v>
      </c>
      <c r="F487" s="14">
        <v>0</v>
      </c>
      <c r="G487" s="14">
        <v>0</v>
      </c>
      <c r="H487" s="14">
        <v>0</v>
      </c>
      <c r="I487" s="14">
        <v>0</v>
      </c>
      <c r="J487" s="14">
        <v>0</v>
      </c>
      <c r="K487" s="14">
        <v>0</v>
      </c>
      <c r="L487" s="14">
        <v>0</v>
      </c>
      <c r="M487" s="14">
        <v>2019</v>
      </c>
      <c r="N487" s="14">
        <f>tbl_Batsmen[[#This Row],[Innings]]-tbl_Batsmen[[#This Row],[Outs]]</f>
        <v>0</v>
      </c>
      <c r="O487" s="15">
        <f t="shared" si="15"/>
        <v>484</v>
      </c>
      <c r="W487" s="16" t="s">
        <v>77</v>
      </c>
      <c r="X487" s="14">
        <f>_xlfn.IFNA(VLOOKUP(tbl_Batsmen!$W487,Raw_data_Batsmen_2021!$A$2:$L$150,X$1,FALSE),0)</f>
        <v>0</v>
      </c>
      <c r="Y487" s="14">
        <f>_xlfn.IFNA(VLOOKUP(tbl_Batsmen!$W487,Raw_data_Batsmen_2021!$A$2:$L$150,Y$1,FALSE),0)</f>
        <v>0</v>
      </c>
      <c r="Z487" s="14">
        <f>_xlfn.IFNA(VLOOKUP(tbl_Batsmen!$W487,Raw_data_Batsmen_2021!$A$2:$L$150,Z$1,FALSE),0)</f>
        <v>0</v>
      </c>
      <c r="AA487" s="14">
        <f>_xlfn.IFNA(VLOOKUP(tbl_Batsmen!$W487,Raw_data_Batsmen_2021!$A$2:$L$150,AA$1,FALSE),0)</f>
        <v>0</v>
      </c>
      <c r="AB487" s="14">
        <f>_xlfn.IFNA(VLOOKUP(tbl_Batsmen!$W487,Raw_data_Batsmen_2021!$A$2:$L$150,AB$1,FALSE),0)</f>
        <v>0</v>
      </c>
      <c r="AC487" s="14">
        <f>_xlfn.IFNA(VLOOKUP(tbl_Batsmen!$W487,Raw_data_Batsmen_2021!$A$2:$L$150,AC$1,FALSE),0)</f>
        <v>0</v>
      </c>
      <c r="AD487" s="14">
        <f>_xlfn.IFNA(VLOOKUP(tbl_Batsmen!$W487,Raw_data_Batsmen_2021!$A$2:$L$150,AD$1,FALSE),0)</f>
        <v>0</v>
      </c>
      <c r="AE487" s="14">
        <f>_xlfn.IFNA(VLOOKUP(tbl_Batsmen!$W487,Raw_data_Batsmen_2021!$A$2:$L$150,AE$1,FALSE),0)</f>
        <v>0</v>
      </c>
      <c r="AF487" s="14">
        <f>_xlfn.IFNA(VLOOKUP(tbl_Batsmen!$W487,Raw_data_Batsmen_2021!$A$2:$L$150,AF$1,FALSE),0)</f>
        <v>0</v>
      </c>
      <c r="AG487" s="14">
        <f>_xlfn.IFNA(VLOOKUP(tbl_Batsmen!$W487,Raw_data_Batsmen_2021!$A$2:$L$150,AG$1,FALSE),0)</f>
        <v>0</v>
      </c>
      <c r="AH487" s="14">
        <f>_xlfn.IFNA(VLOOKUP(tbl_Batsmen!$W487,Raw_data_Batsmen_2021!$A$2:$L$150,AH$1,FALSE),0)</f>
        <v>0</v>
      </c>
      <c r="AI487" s="14">
        <v>2019</v>
      </c>
      <c r="AJ487" s="14">
        <f t="shared" si="14"/>
        <v>485</v>
      </c>
    </row>
    <row r="488" spans="1:36" x14ac:dyDescent="0.25">
      <c r="A488" s="17" t="s">
        <v>77</v>
      </c>
      <c r="B488" s="14">
        <v>0</v>
      </c>
      <c r="C488" s="14">
        <v>0</v>
      </c>
      <c r="D488" s="14">
        <v>0</v>
      </c>
      <c r="E488" s="14">
        <v>0</v>
      </c>
      <c r="F488" s="14">
        <v>0</v>
      </c>
      <c r="G488" s="14">
        <v>0</v>
      </c>
      <c r="H488" s="14">
        <v>0</v>
      </c>
      <c r="I488" s="14">
        <v>0</v>
      </c>
      <c r="J488" s="14">
        <v>0</v>
      </c>
      <c r="K488" s="14">
        <v>0</v>
      </c>
      <c r="L488" s="14">
        <v>0</v>
      </c>
      <c r="M488" s="14">
        <v>2019</v>
      </c>
      <c r="N488" s="14">
        <f>tbl_Batsmen[[#This Row],[Innings]]-tbl_Batsmen[[#This Row],[Outs]]</f>
        <v>0</v>
      </c>
      <c r="O488" s="15">
        <f t="shared" si="15"/>
        <v>485</v>
      </c>
      <c r="W488" s="13" t="s">
        <v>421</v>
      </c>
      <c r="X488" s="14">
        <f>_xlfn.IFNA(VLOOKUP(tbl_Batsmen!$W488,Raw_data_Batsmen_2021!$A$2:$L$150,X$1,FALSE),0)</f>
        <v>0</v>
      </c>
      <c r="Y488" s="14">
        <f>_xlfn.IFNA(VLOOKUP(tbl_Batsmen!$W488,Raw_data_Batsmen_2021!$A$2:$L$150,Y$1,FALSE),0)</f>
        <v>0</v>
      </c>
      <c r="Z488" s="14">
        <f>_xlfn.IFNA(VLOOKUP(tbl_Batsmen!$W488,Raw_data_Batsmen_2021!$A$2:$L$150,Z$1,FALSE),0)</f>
        <v>0</v>
      </c>
      <c r="AA488" s="14">
        <f>_xlfn.IFNA(VLOOKUP(tbl_Batsmen!$W488,Raw_data_Batsmen_2021!$A$2:$L$150,AA$1,FALSE),0)</f>
        <v>0</v>
      </c>
      <c r="AB488" s="14">
        <f>_xlfn.IFNA(VLOOKUP(tbl_Batsmen!$W488,Raw_data_Batsmen_2021!$A$2:$L$150,AB$1,FALSE),0)</f>
        <v>0</v>
      </c>
      <c r="AC488" s="14">
        <f>_xlfn.IFNA(VLOOKUP(tbl_Batsmen!$W488,Raw_data_Batsmen_2021!$A$2:$L$150,AC$1,FALSE),0)</f>
        <v>0</v>
      </c>
      <c r="AD488" s="14">
        <f>_xlfn.IFNA(VLOOKUP(tbl_Batsmen!$W488,Raw_data_Batsmen_2021!$A$2:$L$150,AD$1,FALSE),0)</f>
        <v>0</v>
      </c>
      <c r="AE488" s="14">
        <f>_xlfn.IFNA(VLOOKUP(tbl_Batsmen!$W488,Raw_data_Batsmen_2021!$A$2:$L$150,AE$1,FALSE),0)</f>
        <v>0</v>
      </c>
      <c r="AF488" s="14">
        <f>_xlfn.IFNA(VLOOKUP(tbl_Batsmen!$W488,Raw_data_Batsmen_2021!$A$2:$L$150,AF$1,FALSE),0)</f>
        <v>0</v>
      </c>
      <c r="AG488" s="14">
        <f>_xlfn.IFNA(VLOOKUP(tbl_Batsmen!$W488,Raw_data_Batsmen_2021!$A$2:$L$150,AG$1,FALSE),0)</f>
        <v>0</v>
      </c>
      <c r="AH488" s="14">
        <f>_xlfn.IFNA(VLOOKUP(tbl_Batsmen!$W488,Raw_data_Batsmen_2021!$A$2:$L$150,AH$1,FALSE),0)</f>
        <v>0</v>
      </c>
      <c r="AI488" s="14">
        <v>2019</v>
      </c>
      <c r="AJ488" s="14">
        <f t="shared" si="14"/>
        <v>486</v>
      </c>
    </row>
    <row r="489" spans="1:36" x14ac:dyDescent="0.25">
      <c r="A489" s="17" t="s">
        <v>421</v>
      </c>
      <c r="B489" s="14">
        <v>1</v>
      </c>
      <c r="C489" s="14">
        <v>3</v>
      </c>
      <c r="D489" s="14">
        <v>3</v>
      </c>
      <c r="E489" s="14">
        <v>0</v>
      </c>
      <c r="F489" s="14">
        <v>0</v>
      </c>
      <c r="G489" s="14">
        <v>100</v>
      </c>
      <c r="H489" s="14">
        <v>3</v>
      </c>
      <c r="I489" s="14">
        <v>0</v>
      </c>
      <c r="J489" s="14">
        <v>0</v>
      </c>
      <c r="K489" s="14">
        <v>0</v>
      </c>
      <c r="L489" s="14">
        <v>0</v>
      </c>
      <c r="M489" s="14">
        <v>2019</v>
      </c>
      <c r="N489" s="14">
        <f>tbl_Batsmen[[#This Row],[Innings]]-tbl_Batsmen[[#This Row],[Outs]]</f>
        <v>1</v>
      </c>
      <c r="O489" s="15">
        <f t="shared" si="15"/>
        <v>486</v>
      </c>
      <c r="W489" s="16" t="s">
        <v>48</v>
      </c>
      <c r="X489" s="14">
        <f>_xlfn.IFNA(VLOOKUP(tbl_Batsmen!$W489,Raw_data_Batsmen_2021!$A$2:$L$150,X$1,FALSE),0)</f>
        <v>0</v>
      </c>
      <c r="Y489" s="14">
        <f>_xlfn.IFNA(VLOOKUP(tbl_Batsmen!$W489,Raw_data_Batsmen_2021!$A$2:$L$150,Y$1,FALSE),0)</f>
        <v>0</v>
      </c>
      <c r="Z489" s="14">
        <f>_xlfn.IFNA(VLOOKUP(tbl_Batsmen!$W489,Raw_data_Batsmen_2021!$A$2:$L$150,Z$1,FALSE),0)</f>
        <v>0</v>
      </c>
      <c r="AA489" s="14">
        <f>_xlfn.IFNA(VLOOKUP(tbl_Batsmen!$W489,Raw_data_Batsmen_2021!$A$2:$L$150,AA$1,FALSE),0)</f>
        <v>0</v>
      </c>
      <c r="AB489" s="14">
        <f>_xlfn.IFNA(VLOOKUP(tbl_Batsmen!$W489,Raw_data_Batsmen_2021!$A$2:$L$150,AB$1,FALSE),0)</f>
        <v>0</v>
      </c>
      <c r="AC489" s="14">
        <f>_xlfn.IFNA(VLOOKUP(tbl_Batsmen!$W489,Raw_data_Batsmen_2021!$A$2:$L$150,AC$1,FALSE),0)</f>
        <v>0</v>
      </c>
      <c r="AD489" s="14">
        <f>_xlfn.IFNA(VLOOKUP(tbl_Batsmen!$W489,Raw_data_Batsmen_2021!$A$2:$L$150,AD$1,FALSE),0)</f>
        <v>0</v>
      </c>
      <c r="AE489" s="14">
        <f>_xlfn.IFNA(VLOOKUP(tbl_Batsmen!$W489,Raw_data_Batsmen_2021!$A$2:$L$150,AE$1,FALSE),0)</f>
        <v>0</v>
      </c>
      <c r="AF489" s="14">
        <f>_xlfn.IFNA(VLOOKUP(tbl_Batsmen!$W489,Raw_data_Batsmen_2021!$A$2:$L$150,AF$1,FALSE),0)</f>
        <v>0</v>
      </c>
      <c r="AG489" s="14">
        <f>_xlfn.IFNA(VLOOKUP(tbl_Batsmen!$W489,Raw_data_Batsmen_2021!$A$2:$L$150,AG$1,FALSE),0)</f>
        <v>0</v>
      </c>
      <c r="AH489" s="14">
        <f>_xlfn.IFNA(VLOOKUP(tbl_Batsmen!$W489,Raw_data_Batsmen_2021!$A$2:$L$150,AH$1,FALSE),0)</f>
        <v>0</v>
      </c>
      <c r="AI489" s="14">
        <v>2019</v>
      </c>
      <c r="AJ489" s="14">
        <f t="shared" si="14"/>
        <v>487</v>
      </c>
    </row>
    <row r="490" spans="1:36" x14ac:dyDescent="0.25">
      <c r="A490" s="17" t="s">
        <v>48</v>
      </c>
      <c r="B490" s="14">
        <v>3</v>
      </c>
      <c r="C490" s="14">
        <v>18</v>
      </c>
      <c r="D490" s="14">
        <v>17</v>
      </c>
      <c r="E490" s="14">
        <v>2</v>
      </c>
      <c r="F490" s="14">
        <v>9</v>
      </c>
      <c r="G490" s="14">
        <v>105.88</v>
      </c>
      <c r="H490" s="14">
        <v>13</v>
      </c>
      <c r="I490" s="14">
        <v>1</v>
      </c>
      <c r="J490" s="14">
        <v>1</v>
      </c>
      <c r="K490" s="14">
        <v>0</v>
      </c>
      <c r="L490" s="14">
        <v>0</v>
      </c>
      <c r="M490" s="14">
        <v>2019</v>
      </c>
      <c r="N490" s="14">
        <f>tbl_Batsmen[[#This Row],[Innings]]-tbl_Batsmen[[#This Row],[Outs]]</f>
        <v>1</v>
      </c>
      <c r="O490" s="15">
        <f t="shared" si="15"/>
        <v>487</v>
      </c>
      <c r="W490" s="13" t="s">
        <v>128</v>
      </c>
      <c r="X490" s="14">
        <f>_xlfn.IFNA(VLOOKUP(tbl_Batsmen!$W490,Raw_data_Batsmen_2021!$A$2:$L$150,X$1,FALSE),0)</f>
        <v>5</v>
      </c>
      <c r="Y490" s="14">
        <f>_xlfn.IFNA(VLOOKUP(tbl_Batsmen!$W490,Raw_data_Batsmen_2021!$A$2:$L$150,Y$1,FALSE),0)</f>
        <v>151</v>
      </c>
      <c r="Z490" s="14">
        <f>_xlfn.IFNA(VLOOKUP(tbl_Batsmen!$W490,Raw_data_Batsmen_2021!$A$2:$L$150,Z$1,FALSE),0)</f>
        <v>93</v>
      </c>
      <c r="AA490" s="14">
        <f>_xlfn.IFNA(VLOOKUP(tbl_Batsmen!$W490,Raw_data_Batsmen_2021!$A$2:$L$150,AA$1,FALSE),0)</f>
        <v>5</v>
      </c>
      <c r="AB490" s="14">
        <f>_xlfn.IFNA(VLOOKUP(tbl_Batsmen!$W490,Raw_data_Batsmen_2021!$A$2:$L$150,AB$1,FALSE),0)</f>
        <v>30.2</v>
      </c>
      <c r="AC490" s="14">
        <f>_xlfn.IFNA(VLOOKUP(tbl_Batsmen!$W490,Raw_data_Batsmen_2021!$A$2:$L$150,AC$1,FALSE),0)</f>
        <v>162.37</v>
      </c>
      <c r="AD490" s="14">
        <f>_xlfn.IFNA(VLOOKUP(tbl_Batsmen!$W490,Raw_data_Batsmen_2021!$A$2:$L$150,AD$1,FALSE),0)</f>
        <v>58</v>
      </c>
      <c r="AE490" s="14">
        <f>_xlfn.IFNA(VLOOKUP(tbl_Batsmen!$W490,Raw_data_Batsmen_2021!$A$2:$L$150,AE$1,FALSE),0)</f>
        <v>18</v>
      </c>
      <c r="AF490" s="14">
        <f>_xlfn.IFNA(VLOOKUP(tbl_Batsmen!$W490,Raw_data_Batsmen_2021!$A$2:$L$150,AF$1,FALSE),0)</f>
        <v>7</v>
      </c>
      <c r="AG490" s="14">
        <f>_xlfn.IFNA(VLOOKUP(tbl_Batsmen!$W490,Raw_data_Batsmen_2021!$A$2:$L$150,AG$1,FALSE),0)</f>
        <v>1</v>
      </c>
      <c r="AH490" s="14">
        <f>_xlfn.IFNA(VLOOKUP(tbl_Batsmen!$W490,Raw_data_Batsmen_2021!$A$2:$L$150,AH$1,FALSE),0)</f>
        <v>0</v>
      </c>
      <c r="AI490" s="14">
        <v>2019</v>
      </c>
      <c r="AJ490" s="14">
        <f t="shared" si="14"/>
        <v>488</v>
      </c>
    </row>
    <row r="491" spans="1:36" x14ac:dyDescent="0.25">
      <c r="A491" s="17" t="s">
        <v>128</v>
      </c>
      <c r="B491" s="14">
        <v>3</v>
      </c>
      <c r="C491" s="14">
        <v>48</v>
      </c>
      <c r="D491" s="14">
        <v>52</v>
      </c>
      <c r="E491" s="14">
        <v>3</v>
      </c>
      <c r="F491" s="14">
        <v>16</v>
      </c>
      <c r="G491" s="14">
        <v>92.31</v>
      </c>
      <c r="H491" s="14">
        <v>32</v>
      </c>
      <c r="I491" s="14">
        <v>4</v>
      </c>
      <c r="J491" s="14">
        <v>2</v>
      </c>
      <c r="K491" s="14">
        <v>0</v>
      </c>
      <c r="L491" s="14">
        <v>0</v>
      </c>
      <c r="M491" s="14">
        <v>2019</v>
      </c>
      <c r="N491" s="14">
        <f>tbl_Batsmen[[#This Row],[Innings]]-tbl_Batsmen[[#This Row],[Outs]]</f>
        <v>0</v>
      </c>
      <c r="O491" s="15">
        <f t="shared" si="15"/>
        <v>488</v>
      </c>
      <c r="W491" s="16" t="s">
        <v>80</v>
      </c>
      <c r="X491" s="14">
        <f>_xlfn.IFNA(VLOOKUP(tbl_Batsmen!$W491,Raw_data_Batsmen_2021!$A$2:$L$150,X$1,FALSE),0)</f>
        <v>11</v>
      </c>
      <c r="Y491" s="14">
        <f>_xlfn.IFNA(VLOOKUP(tbl_Batsmen!$W491,Raw_data_Batsmen_2021!$A$2:$L$150,Y$1,FALSE),0)</f>
        <v>127</v>
      </c>
      <c r="Z491" s="14">
        <f>_xlfn.IFNA(VLOOKUP(tbl_Batsmen!$W491,Raw_data_Batsmen_2021!$A$2:$L$150,Z$1,FALSE),0)</f>
        <v>112</v>
      </c>
      <c r="AA491" s="14">
        <f>_xlfn.IFNA(VLOOKUP(tbl_Batsmen!$W491,Raw_data_Batsmen_2021!$A$2:$L$150,AA$1,FALSE),0)</f>
        <v>9</v>
      </c>
      <c r="AB491" s="14">
        <f>_xlfn.IFNA(VLOOKUP(tbl_Batsmen!$W491,Raw_data_Batsmen_2021!$A$2:$L$150,AB$1,FALSE),0)</f>
        <v>14.11</v>
      </c>
      <c r="AC491" s="14">
        <f>_xlfn.IFNA(VLOOKUP(tbl_Batsmen!$W491,Raw_data_Batsmen_2021!$A$2:$L$150,AC$1,FALSE),0)</f>
        <v>113.39</v>
      </c>
      <c r="AD491" s="14">
        <f>_xlfn.IFNA(VLOOKUP(tbl_Batsmen!$W491,Raw_data_Batsmen_2021!$A$2:$L$150,AD$1,FALSE),0)</f>
        <v>40</v>
      </c>
      <c r="AE491" s="14">
        <f>_xlfn.IFNA(VLOOKUP(tbl_Batsmen!$W491,Raw_data_Batsmen_2021!$A$2:$L$150,AE$1,FALSE),0)</f>
        <v>11</v>
      </c>
      <c r="AF491" s="14">
        <f>_xlfn.IFNA(VLOOKUP(tbl_Batsmen!$W491,Raw_data_Batsmen_2021!$A$2:$L$150,AF$1,FALSE),0)</f>
        <v>5</v>
      </c>
      <c r="AG491" s="14">
        <f>_xlfn.IFNA(VLOOKUP(tbl_Batsmen!$W491,Raw_data_Batsmen_2021!$A$2:$L$150,AG$1,FALSE),0)</f>
        <v>0</v>
      </c>
      <c r="AH491" s="14">
        <f>_xlfn.IFNA(VLOOKUP(tbl_Batsmen!$W491,Raw_data_Batsmen_2021!$A$2:$L$150,AH$1,FALSE),0)</f>
        <v>0</v>
      </c>
      <c r="AI491" s="14">
        <v>2019</v>
      </c>
      <c r="AJ491" s="14">
        <f t="shared" si="14"/>
        <v>489</v>
      </c>
    </row>
    <row r="492" spans="1:36" x14ac:dyDescent="0.25">
      <c r="A492" s="17" t="s">
        <v>80</v>
      </c>
      <c r="B492" s="14">
        <v>15</v>
      </c>
      <c r="C492" s="14">
        <v>402</v>
      </c>
      <c r="D492" s="14">
        <v>210</v>
      </c>
      <c r="E492" s="14">
        <v>9</v>
      </c>
      <c r="F492" s="14">
        <v>44.67</v>
      </c>
      <c r="G492" s="14">
        <v>191.43</v>
      </c>
      <c r="H492" s="14">
        <v>91</v>
      </c>
      <c r="I492" s="14">
        <v>28</v>
      </c>
      <c r="J492" s="14">
        <v>29</v>
      </c>
      <c r="K492" s="14">
        <v>1</v>
      </c>
      <c r="L492" s="14">
        <v>0</v>
      </c>
      <c r="M492" s="14">
        <v>2019</v>
      </c>
      <c r="N492" s="14">
        <f>tbl_Batsmen[[#This Row],[Innings]]-tbl_Batsmen[[#This Row],[Outs]]</f>
        <v>6</v>
      </c>
      <c r="O492" s="15">
        <f t="shared" si="15"/>
        <v>489</v>
      </c>
      <c r="W492" s="13" t="s">
        <v>81</v>
      </c>
      <c r="X492" s="14">
        <f>_xlfn.IFNA(VLOOKUP(tbl_Batsmen!$W492,Raw_data_Batsmen_2021!$A$2:$L$150,X$1,FALSE),0)</f>
        <v>10</v>
      </c>
      <c r="Y492" s="14">
        <f>_xlfn.IFNA(VLOOKUP(tbl_Batsmen!$W492,Raw_data_Batsmen_2021!$A$2:$L$150,Y$1,FALSE),0)</f>
        <v>241</v>
      </c>
      <c r="Z492" s="14">
        <f>_xlfn.IFNA(VLOOKUP(tbl_Batsmen!$W492,Raw_data_Batsmen_2021!$A$2:$L$150,Z$1,FALSE),0)</f>
        <v>180</v>
      </c>
      <c r="AA492" s="14">
        <f>_xlfn.IFNA(VLOOKUP(tbl_Batsmen!$W492,Raw_data_Batsmen_2021!$A$2:$L$150,AA$1,FALSE),0)</f>
        <v>9</v>
      </c>
      <c r="AB492" s="14">
        <f>_xlfn.IFNA(VLOOKUP(tbl_Batsmen!$W492,Raw_data_Batsmen_2021!$A$2:$L$150,AB$1,FALSE),0)</f>
        <v>26.78</v>
      </c>
      <c r="AC492" s="14">
        <f>_xlfn.IFNA(VLOOKUP(tbl_Batsmen!$W492,Raw_data_Batsmen_2021!$A$2:$L$150,AC$1,FALSE),0)</f>
        <v>133.88999999999999</v>
      </c>
      <c r="AD492" s="14">
        <f>_xlfn.IFNA(VLOOKUP(tbl_Batsmen!$W492,Raw_data_Batsmen_2021!$A$2:$L$150,AD$1,FALSE),0)</f>
        <v>84</v>
      </c>
      <c r="AE492" s="14">
        <f>_xlfn.IFNA(VLOOKUP(tbl_Batsmen!$W492,Raw_data_Batsmen_2021!$A$2:$L$150,AE$1,FALSE),0)</f>
        <v>21</v>
      </c>
      <c r="AF492" s="14">
        <f>_xlfn.IFNA(VLOOKUP(tbl_Batsmen!$W492,Raw_data_Batsmen_2021!$A$2:$L$150,AF$1,FALSE),0)</f>
        <v>10</v>
      </c>
      <c r="AG492" s="14">
        <f>_xlfn.IFNA(VLOOKUP(tbl_Batsmen!$W492,Raw_data_Batsmen_2021!$A$2:$L$150,AG$1,FALSE),0)</f>
        <v>2</v>
      </c>
      <c r="AH492" s="14">
        <f>_xlfn.IFNA(VLOOKUP(tbl_Batsmen!$W492,Raw_data_Batsmen_2021!$A$2:$L$150,AH$1,FALSE),0)</f>
        <v>0</v>
      </c>
      <c r="AI492" s="14">
        <v>2019</v>
      </c>
      <c r="AJ492" s="14">
        <f t="shared" si="14"/>
        <v>490</v>
      </c>
    </row>
    <row r="493" spans="1:36" x14ac:dyDescent="0.25">
      <c r="A493" s="17" t="s">
        <v>81</v>
      </c>
      <c r="B493" s="14">
        <v>6</v>
      </c>
      <c r="C493" s="14">
        <v>101</v>
      </c>
      <c r="D493" s="14">
        <v>100</v>
      </c>
      <c r="E493" s="14">
        <v>6</v>
      </c>
      <c r="F493" s="14">
        <v>16.829999999999998</v>
      </c>
      <c r="G493" s="14">
        <v>101</v>
      </c>
      <c r="H493" s="14">
        <v>28</v>
      </c>
      <c r="I493" s="14">
        <v>8</v>
      </c>
      <c r="J493" s="14">
        <v>4</v>
      </c>
      <c r="K493" s="14">
        <v>0</v>
      </c>
      <c r="L493" s="14">
        <v>0</v>
      </c>
      <c r="M493" s="14">
        <v>2019</v>
      </c>
      <c r="N493" s="14">
        <f>tbl_Batsmen[[#This Row],[Innings]]-tbl_Batsmen[[#This Row],[Outs]]</f>
        <v>0</v>
      </c>
      <c r="O493" s="15">
        <f t="shared" si="15"/>
        <v>490</v>
      </c>
      <c r="W493" s="16" t="s">
        <v>82</v>
      </c>
      <c r="X493" s="14">
        <f>_xlfn.IFNA(VLOOKUP(tbl_Batsmen!$W493,Raw_data_Batsmen_2021!$A$2:$L$150,X$1,FALSE),0)</f>
        <v>2</v>
      </c>
      <c r="Y493" s="14">
        <f>_xlfn.IFNA(VLOOKUP(tbl_Batsmen!$W493,Raw_data_Batsmen_2021!$A$2:$L$150,Y$1,FALSE),0)</f>
        <v>34</v>
      </c>
      <c r="Z493" s="14">
        <f>_xlfn.IFNA(VLOOKUP(tbl_Batsmen!$W493,Raw_data_Batsmen_2021!$A$2:$L$150,Z$1,FALSE),0)</f>
        <v>26</v>
      </c>
      <c r="AA493" s="14">
        <f>_xlfn.IFNA(VLOOKUP(tbl_Batsmen!$W493,Raw_data_Batsmen_2021!$A$2:$L$150,AA$1,FALSE),0)</f>
        <v>2</v>
      </c>
      <c r="AB493" s="14">
        <f>_xlfn.IFNA(VLOOKUP(tbl_Batsmen!$W493,Raw_data_Batsmen_2021!$A$2:$L$150,AB$1,FALSE),0)</f>
        <v>17</v>
      </c>
      <c r="AC493" s="14">
        <f>_xlfn.IFNA(VLOOKUP(tbl_Batsmen!$W493,Raw_data_Batsmen_2021!$A$2:$L$150,AC$1,FALSE),0)</f>
        <v>130.77000000000001</v>
      </c>
      <c r="AD493" s="14">
        <f>_xlfn.IFNA(VLOOKUP(tbl_Batsmen!$W493,Raw_data_Batsmen_2021!$A$2:$L$150,AD$1,FALSE),0)</f>
        <v>23</v>
      </c>
      <c r="AE493" s="14">
        <f>_xlfn.IFNA(VLOOKUP(tbl_Batsmen!$W493,Raw_data_Batsmen_2021!$A$2:$L$150,AE$1,FALSE),0)</f>
        <v>2</v>
      </c>
      <c r="AF493" s="14">
        <f>_xlfn.IFNA(VLOOKUP(tbl_Batsmen!$W493,Raw_data_Batsmen_2021!$A$2:$L$150,AF$1,FALSE),0)</f>
        <v>1</v>
      </c>
      <c r="AG493" s="14">
        <f>_xlfn.IFNA(VLOOKUP(tbl_Batsmen!$W493,Raw_data_Batsmen_2021!$A$2:$L$150,AG$1,FALSE),0)</f>
        <v>0</v>
      </c>
      <c r="AH493" s="14">
        <f>_xlfn.IFNA(VLOOKUP(tbl_Batsmen!$W493,Raw_data_Batsmen_2021!$A$2:$L$150,AH$1,FALSE),0)</f>
        <v>0</v>
      </c>
      <c r="AI493" s="14">
        <v>2019</v>
      </c>
      <c r="AJ493" s="14">
        <f t="shared" si="14"/>
        <v>491</v>
      </c>
    </row>
    <row r="494" spans="1:36" x14ac:dyDescent="0.25">
      <c r="A494" s="17" t="s">
        <v>82</v>
      </c>
      <c r="B494" s="14">
        <v>0</v>
      </c>
      <c r="C494" s="14">
        <v>0</v>
      </c>
      <c r="D494" s="14">
        <v>0</v>
      </c>
      <c r="E494" s="14">
        <v>0</v>
      </c>
      <c r="F494" s="14">
        <v>0</v>
      </c>
      <c r="G494" s="14">
        <v>0</v>
      </c>
      <c r="H494" s="14">
        <v>0</v>
      </c>
      <c r="I494" s="14">
        <v>0</v>
      </c>
      <c r="J494" s="14">
        <v>0</v>
      </c>
      <c r="K494" s="14">
        <v>0</v>
      </c>
      <c r="L494" s="14">
        <v>0</v>
      </c>
      <c r="M494" s="14">
        <v>2019</v>
      </c>
      <c r="N494" s="14">
        <f>tbl_Batsmen[[#This Row],[Innings]]-tbl_Batsmen[[#This Row],[Outs]]</f>
        <v>0</v>
      </c>
      <c r="O494" s="15">
        <f t="shared" si="15"/>
        <v>491</v>
      </c>
      <c r="W494" s="13" t="s">
        <v>84</v>
      </c>
      <c r="X494" s="14">
        <f>_xlfn.IFNA(VLOOKUP(tbl_Batsmen!$W494,Raw_data_Batsmen_2021!$A$2:$L$150,X$1,FALSE),0)</f>
        <v>7</v>
      </c>
      <c r="Y494" s="14">
        <f>_xlfn.IFNA(VLOOKUP(tbl_Batsmen!$W494,Raw_data_Batsmen_2021!$A$2:$L$150,Y$1,FALSE),0)</f>
        <v>16</v>
      </c>
      <c r="Z494" s="14">
        <f>_xlfn.IFNA(VLOOKUP(tbl_Batsmen!$W494,Raw_data_Batsmen_2021!$A$2:$L$150,Z$1,FALSE),0)</f>
        <v>17</v>
      </c>
      <c r="AA494" s="14">
        <f>_xlfn.IFNA(VLOOKUP(tbl_Batsmen!$W494,Raw_data_Batsmen_2021!$A$2:$L$150,AA$1,FALSE),0)</f>
        <v>2</v>
      </c>
      <c r="AB494" s="14">
        <f>_xlfn.IFNA(VLOOKUP(tbl_Batsmen!$W494,Raw_data_Batsmen_2021!$A$2:$L$150,AB$1,FALSE),0)</f>
        <v>8</v>
      </c>
      <c r="AC494" s="14">
        <f>_xlfn.IFNA(VLOOKUP(tbl_Batsmen!$W494,Raw_data_Batsmen_2021!$A$2:$L$150,AC$1,FALSE),0)</f>
        <v>94.12</v>
      </c>
      <c r="AD494" s="14">
        <f>_xlfn.IFNA(VLOOKUP(tbl_Batsmen!$W494,Raw_data_Batsmen_2021!$A$2:$L$150,AD$1,FALSE),0)</f>
        <v>5</v>
      </c>
      <c r="AE494" s="14">
        <f>_xlfn.IFNA(VLOOKUP(tbl_Batsmen!$W494,Raw_data_Batsmen_2021!$A$2:$L$150,AE$1,FALSE),0)</f>
        <v>2</v>
      </c>
      <c r="AF494" s="14">
        <f>_xlfn.IFNA(VLOOKUP(tbl_Batsmen!$W494,Raw_data_Batsmen_2021!$A$2:$L$150,AF$1,FALSE),0)</f>
        <v>0</v>
      </c>
      <c r="AG494" s="14">
        <f>_xlfn.IFNA(VLOOKUP(tbl_Batsmen!$W494,Raw_data_Batsmen_2021!$A$2:$L$150,AG$1,FALSE),0)</f>
        <v>0</v>
      </c>
      <c r="AH494" s="14">
        <f>_xlfn.IFNA(VLOOKUP(tbl_Batsmen!$W494,Raw_data_Batsmen_2021!$A$2:$L$150,AH$1,FALSE),0)</f>
        <v>0</v>
      </c>
      <c r="AI494" s="14">
        <v>2019</v>
      </c>
      <c r="AJ494" s="14">
        <f t="shared" si="14"/>
        <v>492</v>
      </c>
    </row>
    <row r="495" spans="1:36" x14ac:dyDescent="0.25">
      <c r="A495" s="17" t="s">
        <v>84</v>
      </c>
      <c r="B495" s="14">
        <v>1</v>
      </c>
      <c r="C495" s="14">
        <v>0</v>
      </c>
      <c r="D495" s="14">
        <v>1</v>
      </c>
      <c r="E495" s="14">
        <v>0</v>
      </c>
      <c r="F495" s="14">
        <v>0</v>
      </c>
      <c r="G495" s="14">
        <v>0</v>
      </c>
      <c r="H495" s="14">
        <v>0</v>
      </c>
      <c r="I495" s="14">
        <v>0</v>
      </c>
      <c r="J495" s="14">
        <v>0</v>
      </c>
      <c r="K495" s="14">
        <v>0</v>
      </c>
      <c r="L495" s="14">
        <v>0</v>
      </c>
      <c r="M495" s="14">
        <v>2019</v>
      </c>
      <c r="N495" s="14">
        <f>tbl_Batsmen[[#This Row],[Innings]]-tbl_Batsmen[[#This Row],[Outs]]</f>
        <v>1</v>
      </c>
      <c r="O495" s="15">
        <f t="shared" si="15"/>
        <v>492</v>
      </c>
      <c r="W495" s="16" t="s">
        <v>7</v>
      </c>
      <c r="X495" s="14">
        <f>_xlfn.IFNA(VLOOKUP(tbl_Batsmen!$W495,Raw_data_Batsmen_2021!$A$2:$L$150,X$1,FALSE),0)</f>
        <v>0</v>
      </c>
      <c r="Y495" s="14">
        <f>_xlfn.IFNA(VLOOKUP(tbl_Batsmen!$W495,Raw_data_Batsmen_2021!$A$2:$L$150,Y$1,FALSE),0)</f>
        <v>0</v>
      </c>
      <c r="Z495" s="14">
        <f>_xlfn.IFNA(VLOOKUP(tbl_Batsmen!$W495,Raw_data_Batsmen_2021!$A$2:$L$150,Z$1,FALSE),0)</f>
        <v>0</v>
      </c>
      <c r="AA495" s="14">
        <f>_xlfn.IFNA(VLOOKUP(tbl_Batsmen!$W495,Raw_data_Batsmen_2021!$A$2:$L$150,AA$1,FALSE),0)</f>
        <v>0</v>
      </c>
      <c r="AB495" s="14">
        <f>_xlfn.IFNA(VLOOKUP(tbl_Batsmen!$W495,Raw_data_Batsmen_2021!$A$2:$L$150,AB$1,FALSE),0)</f>
        <v>0</v>
      </c>
      <c r="AC495" s="14">
        <f>_xlfn.IFNA(VLOOKUP(tbl_Batsmen!$W495,Raw_data_Batsmen_2021!$A$2:$L$150,AC$1,FALSE),0)</f>
        <v>0</v>
      </c>
      <c r="AD495" s="14">
        <f>_xlfn.IFNA(VLOOKUP(tbl_Batsmen!$W495,Raw_data_Batsmen_2021!$A$2:$L$150,AD$1,FALSE),0)</f>
        <v>0</v>
      </c>
      <c r="AE495" s="14">
        <f>_xlfn.IFNA(VLOOKUP(tbl_Batsmen!$W495,Raw_data_Batsmen_2021!$A$2:$L$150,AE$1,FALSE),0)</f>
        <v>0</v>
      </c>
      <c r="AF495" s="14">
        <f>_xlfn.IFNA(VLOOKUP(tbl_Batsmen!$W495,Raw_data_Batsmen_2021!$A$2:$L$150,AF$1,FALSE),0)</f>
        <v>0</v>
      </c>
      <c r="AG495" s="14">
        <f>_xlfn.IFNA(VLOOKUP(tbl_Batsmen!$W495,Raw_data_Batsmen_2021!$A$2:$L$150,AG$1,FALSE),0)</f>
        <v>0</v>
      </c>
      <c r="AH495" s="14">
        <f>_xlfn.IFNA(VLOOKUP(tbl_Batsmen!$W495,Raw_data_Batsmen_2021!$A$2:$L$150,AH$1,FALSE),0)</f>
        <v>0</v>
      </c>
      <c r="AI495" s="14">
        <v>2019</v>
      </c>
      <c r="AJ495" s="14">
        <f t="shared" si="14"/>
        <v>493</v>
      </c>
    </row>
    <row r="496" spans="1:36" x14ac:dyDescent="0.25">
      <c r="A496" s="17" t="s">
        <v>7</v>
      </c>
      <c r="B496" s="14">
        <v>0</v>
      </c>
      <c r="C496" s="14">
        <v>0</v>
      </c>
      <c r="D496" s="14">
        <v>0</v>
      </c>
      <c r="E496" s="14">
        <v>0</v>
      </c>
      <c r="F496" s="14">
        <v>0</v>
      </c>
      <c r="G496" s="14">
        <v>0</v>
      </c>
      <c r="H496" s="14">
        <v>0</v>
      </c>
      <c r="I496" s="14">
        <v>0</v>
      </c>
      <c r="J496" s="14">
        <v>0</v>
      </c>
      <c r="K496" s="14">
        <v>0</v>
      </c>
      <c r="L496" s="14">
        <v>0</v>
      </c>
      <c r="M496" s="14">
        <v>2019</v>
      </c>
      <c r="N496" s="14">
        <f>tbl_Batsmen[[#This Row],[Innings]]-tbl_Batsmen[[#This Row],[Outs]]</f>
        <v>0</v>
      </c>
      <c r="O496" s="15">
        <f t="shared" si="15"/>
        <v>493</v>
      </c>
      <c r="W496" s="13" t="s">
        <v>85</v>
      </c>
      <c r="X496" s="14">
        <f>_xlfn.IFNA(VLOOKUP(tbl_Batsmen!$W496,Raw_data_Batsmen_2021!$A$2:$L$150,X$1,FALSE),0)</f>
        <v>13</v>
      </c>
      <c r="Y496" s="14">
        <f>_xlfn.IFNA(VLOOKUP(tbl_Batsmen!$W496,Raw_data_Batsmen_2021!$A$2:$L$150,Y$1,FALSE),0)</f>
        <v>245</v>
      </c>
      <c r="Z496" s="14">
        <f>_xlfn.IFNA(VLOOKUP(tbl_Batsmen!$W496,Raw_data_Batsmen_2021!$A$2:$L$150,Z$1,FALSE),0)</f>
        <v>165</v>
      </c>
      <c r="AA496" s="14">
        <f>_xlfn.IFNA(VLOOKUP(tbl_Batsmen!$W496,Raw_data_Batsmen_2021!$A$2:$L$150,AA$1,FALSE),0)</f>
        <v>8</v>
      </c>
      <c r="AB496" s="14">
        <f>_xlfn.IFNA(VLOOKUP(tbl_Batsmen!$W496,Raw_data_Batsmen_2021!$A$2:$L$150,AB$1,FALSE),0)</f>
        <v>30.62</v>
      </c>
      <c r="AC496" s="14">
        <f>_xlfn.IFNA(VLOOKUP(tbl_Batsmen!$W496,Raw_data_Batsmen_2021!$A$2:$L$150,AC$1,FALSE),0)</f>
        <v>148.47999999999999</v>
      </c>
      <c r="AD496" s="14">
        <f>_xlfn.IFNA(VLOOKUP(tbl_Batsmen!$W496,Raw_data_Batsmen_2021!$A$2:$L$150,AD$1,FALSE),0)</f>
        <v>87</v>
      </c>
      <c r="AE496" s="14">
        <f>_xlfn.IFNA(VLOOKUP(tbl_Batsmen!$W496,Raw_data_Batsmen_2021!$A$2:$L$150,AE$1,FALSE),0)</f>
        <v>16</v>
      </c>
      <c r="AF496" s="14">
        <f>_xlfn.IFNA(VLOOKUP(tbl_Batsmen!$W496,Raw_data_Batsmen_2021!$A$2:$L$150,AF$1,FALSE),0)</f>
        <v>16</v>
      </c>
      <c r="AG496" s="14">
        <f>_xlfn.IFNA(VLOOKUP(tbl_Batsmen!$W496,Raw_data_Batsmen_2021!$A$2:$L$150,AG$1,FALSE),0)</f>
        <v>1</v>
      </c>
      <c r="AH496" s="14">
        <f>_xlfn.IFNA(VLOOKUP(tbl_Batsmen!$W496,Raw_data_Batsmen_2021!$A$2:$L$150,AH$1,FALSE),0)</f>
        <v>0</v>
      </c>
      <c r="AI496" s="14">
        <v>2019</v>
      </c>
      <c r="AJ496" s="14">
        <f t="shared" si="14"/>
        <v>494</v>
      </c>
    </row>
    <row r="497" spans="1:36" x14ac:dyDescent="0.25">
      <c r="A497" s="17" t="s">
        <v>85</v>
      </c>
      <c r="B497" s="14">
        <v>12</v>
      </c>
      <c r="C497" s="14">
        <v>279</v>
      </c>
      <c r="D497" s="14">
        <v>178</v>
      </c>
      <c r="E497" s="14">
        <v>8</v>
      </c>
      <c r="F497" s="14">
        <v>34.880000000000003</v>
      </c>
      <c r="G497" s="14">
        <v>156.74</v>
      </c>
      <c r="H497" s="14">
        <v>83</v>
      </c>
      <c r="I497" s="14">
        <v>14</v>
      </c>
      <c r="J497" s="14">
        <v>22</v>
      </c>
      <c r="K497" s="14">
        <v>1</v>
      </c>
      <c r="L497" s="14">
        <v>0</v>
      </c>
      <c r="M497" s="14">
        <v>2019</v>
      </c>
      <c r="N497" s="14">
        <f>tbl_Batsmen[[#This Row],[Innings]]-tbl_Batsmen[[#This Row],[Outs]]</f>
        <v>4</v>
      </c>
      <c r="O497" s="15">
        <f t="shared" si="15"/>
        <v>494</v>
      </c>
      <c r="W497" s="16" t="s">
        <v>86</v>
      </c>
      <c r="X497" s="14">
        <f>_xlfn.IFNA(VLOOKUP(tbl_Batsmen!$W497,Raw_data_Batsmen_2021!$A$2:$L$150,X$1,FALSE),0)</f>
        <v>12</v>
      </c>
      <c r="Y497" s="14">
        <f>_xlfn.IFNA(VLOOKUP(tbl_Batsmen!$W497,Raw_data_Batsmen_2021!$A$2:$L$150,Y$1,FALSE),0)</f>
        <v>143</v>
      </c>
      <c r="Z497" s="14">
        <f>_xlfn.IFNA(VLOOKUP(tbl_Batsmen!$W497,Raw_data_Batsmen_2021!$A$2:$L$150,Z$1,FALSE),0)</f>
        <v>123</v>
      </c>
      <c r="AA497" s="14">
        <f>_xlfn.IFNA(VLOOKUP(tbl_Batsmen!$W497,Raw_data_Batsmen_2021!$A$2:$L$150,AA$1,FALSE),0)</f>
        <v>10</v>
      </c>
      <c r="AB497" s="14">
        <f>_xlfn.IFNA(VLOOKUP(tbl_Batsmen!$W497,Raw_data_Batsmen_2021!$A$2:$L$150,AB$1,FALSE),0)</f>
        <v>14.3</v>
      </c>
      <c r="AC497" s="14">
        <f>_xlfn.IFNA(VLOOKUP(tbl_Batsmen!$W497,Raw_data_Batsmen_2021!$A$2:$L$150,AC$1,FALSE),0)</f>
        <v>116.26</v>
      </c>
      <c r="AD497" s="14">
        <f>_xlfn.IFNA(VLOOKUP(tbl_Batsmen!$W497,Raw_data_Batsmen_2021!$A$2:$L$150,AD$1,FALSE),0)</f>
        <v>39</v>
      </c>
      <c r="AE497" s="14">
        <f>_xlfn.IFNA(VLOOKUP(tbl_Batsmen!$W497,Raw_data_Batsmen_2021!$A$2:$L$150,AE$1,FALSE),0)</f>
        <v>10</v>
      </c>
      <c r="AF497" s="14">
        <f>_xlfn.IFNA(VLOOKUP(tbl_Batsmen!$W497,Raw_data_Batsmen_2021!$A$2:$L$150,AF$1,FALSE),0)</f>
        <v>6</v>
      </c>
      <c r="AG497" s="14">
        <f>_xlfn.IFNA(VLOOKUP(tbl_Batsmen!$W497,Raw_data_Batsmen_2021!$A$2:$L$150,AG$1,FALSE),0)</f>
        <v>0</v>
      </c>
      <c r="AH497" s="14">
        <f>_xlfn.IFNA(VLOOKUP(tbl_Batsmen!$W497,Raw_data_Batsmen_2021!$A$2:$L$150,AH$1,FALSE),0)</f>
        <v>0</v>
      </c>
      <c r="AI497" s="14">
        <v>2019</v>
      </c>
      <c r="AJ497" s="14">
        <f t="shared" si="14"/>
        <v>495</v>
      </c>
    </row>
    <row r="498" spans="1:36" x14ac:dyDescent="0.25">
      <c r="A498" s="17" t="s">
        <v>86</v>
      </c>
      <c r="B498" s="14">
        <v>14</v>
      </c>
      <c r="C498" s="14">
        <v>183</v>
      </c>
      <c r="D498" s="14">
        <v>150</v>
      </c>
      <c r="E498" s="14">
        <v>11</v>
      </c>
      <c r="F498" s="14">
        <v>16.64</v>
      </c>
      <c r="G498" s="14">
        <v>122</v>
      </c>
      <c r="H498" s="14">
        <v>42</v>
      </c>
      <c r="I498" s="14">
        <v>18</v>
      </c>
      <c r="J498" s="14">
        <v>5</v>
      </c>
      <c r="K498" s="14">
        <v>0</v>
      </c>
      <c r="L498" s="14">
        <v>0</v>
      </c>
      <c r="M498" s="14">
        <v>2019</v>
      </c>
      <c r="N498" s="14">
        <f>tbl_Batsmen[[#This Row],[Innings]]-tbl_Batsmen[[#This Row],[Outs]]</f>
        <v>3</v>
      </c>
      <c r="O498" s="15">
        <f t="shared" si="15"/>
        <v>495</v>
      </c>
      <c r="W498" s="13" t="s">
        <v>135</v>
      </c>
      <c r="X498" s="14">
        <f>_xlfn.IFNA(VLOOKUP(tbl_Batsmen!$W498,Raw_data_Batsmen_2021!$A$2:$L$150,X$1,FALSE),0)</f>
        <v>0</v>
      </c>
      <c r="Y498" s="14">
        <f>_xlfn.IFNA(VLOOKUP(tbl_Batsmen!$W498,Raw_data_Batsmen_2021!$A$2:$L$150,Y$1,FALSE),0)</f>
        <v>0</v>
      </c>
      <c r="Z498" s="14">
        <f>_xlfn.IFNA(VLOOKUP(tbl_Batsmen!$W498,Raw_data_Batsmen_2021!$A$2:$L$150,Z$1,FALSE),0)</f>
        <v>0</v>
      </c>
      <c r="AA498" s="14">
        <f>_xlfn.IFNA(VLOOKUP(tbl_Batsmen!$W498,Raw_data_Batsmen_2021!$A$2:$L$150,AA$1,FALSE),0)</f>
        <v>0</v>
      </c>
      <c r="AB498" s="14">
        <f>_xlfn.IFNA(VLOOKUP(tbl_Batsmen!$W498,Raw_data_Batsmen_2021!$A$2:$L$150,AB$1,FALSE),0)</f>
        <v>0</v>
      </c>
      <c r="AC498" s="14">
        <f>_xlfn.IFNA(VLOOKUP(tbl_Batsmen!$W498,Raw_data_Batsmen_2021!$A$2:$L$150,AC$1,FALSE),0)</f>
        <v>0</v>
      </c>
      <c r="AD498" s="14">
        <f>_xlfn.IFNA(VLOOKUP(tbl_Batsmen!$W498,Raw_data_Batsmen_2021!$A$2:$L$150,AD$1,FALSE),0)</f>
        <v>0</v>
      </c>
      <c r="AE498" s="14">
        <f>_xlfn.IFNA(VLOOKUP(tbl_Batsmen!$W498,Raw_data_Batsmen_2021!$A$2:$L$150,AE$1,FALSE),0)</f>
        <v>0</v>
      </c>
      <c r="AF498" s="14">
        <f>_xlfn.IFNA(VLOOKUP(tbl_Batsmen!$W498,Raw_data_Batsmen_2021!$A$2:$L$150,AF$1,FALSE),0)</f>
        <v>0</v>
      </c>
      <c r="AG498" s="14">
        <f>_xlfn.IFNA(VLOOKUP(tbl_Batsmen!$W498,Raw_data_Batsmen_2021!$A$2:$L$150,AG$1,FALSE),0)</f>
        <v>0</v>
      </c>
      <c r="AH498" s="14">
        <f>_xlfn.IFNA(VLOOKUP(tbl_Batsmen!$W498,Raw_data_Batsmen_2021!$A$2:$L$150,AH$1,FALSE),0)</f>
        <v>0</v>
      </c>
      <c r="AI498" s="14">
        <v>2019</v>
      </c>
      <c r="AJ498" s="14">
        <f t="shared" si="14"/>
        <v>496</v>
      </c>
    </row>
    <row r="499" spans="1:36" x14ac:dyDescent="0.25">
      <c r="A499" s="17" t="s">
        <v>135</v>
      </c>
      <c r="B499" s="14">
        <v>1</v>
      </c>
      <c r="C499" s="14">
        <v>6</v>
      </c>
      <c r="D499" s="14">
        <v>5</v>
      </c>
      <c r="E499" s="14">
        <v>1</v>
      </c>
      <c r="F499" s="14">
        <v>6</v>
      </c>
      <c r="G499" s="14">
        <v>120</v>
      </c>
      <c r="H499" s="14">
        <v>6</v>
      </c>
      <c r="I499" s="14">
        <v>1</v>
      </c>
      <c r="J499" s="14">
        <v>0</v>
      </c>
      <c r="K499" s="14">
        <v>0</v>
      </c>
      <c r="L499" s="14">
        <v>0</v>
      </c>
      <c r="M499" s="14">
        <v>2019</v>
      </c>
      <c r="N499" s="14">
        <f>tbl_Batsmen[[#This Row],[Innings]]-tbl_Batsmen[[#This Row],[Outs]]</f>
        <v>0</v>
      </c>
      <c r="O499" s="15">
        <f t="shared" si="15"/>
        <v>496</v>
      </c>
      <c r="W499" s="16" t="s">
        <v>384</v>
      </c>
      <c r="X499" s="14">
        <f>_xlfn.IFNA(VLOOKUP(tbl_Batsmen!$W499,Raw_data_Batsmen_2021!$A$2:$L$150,X$1,FALSE),0)</f>
        <v>0</v>
      </c>
      <c r="Y499" s="14">
        <f>_xlfn.IFNA(VLOOKUP(tbl_Batsmen!$W499,Raw_data_Batsmen_2021!$A$2:$L$150,Y$1,FALSE),0)</f>
        <v>0</v>
      </c>
      <c r="Z499" s="14">
        <f>_xlfn.IFNA(VLOOKUP(tbl_Batsmen!$W499,Raw_data_Batsmen_2021!$A$2:$L$150,Z$1,FALSE),0)</f>
        <v>0</v>
      </c>
      <c r="AA499" s="14">
        <f>_xlfn.IFNA(VLOOKUP(tbl_Batsmen!$W499,Raw_data_Batsmen_2021!$A$2:$L$150,AA$1,FALSE),0)</f>
        <v>0</v>
      </c>
      <c r="AB499" s="14">
        <f>_xlfn.IFNA(VLOOKUP(tbl_Batsmen!$W499,Raw_data_Batsmen_2021!$A$2:$L$150,AB$1,FALSE),0)</f>
        <v>0</v>
      </c>
      <c r="AC499" s="14">
        <f>_xlfn.IFNA(VLOOKUP(tbl_Batsmen!$W499,Raw_data_Batsmen_2021!$A$2:$L$150,AC$1,FALSE),0)</f>
        <v>0</v>
      </c>
      <c r="AD499" s="14">
        <f>_xlfn.IFNA(VLOOKUP(tbl_Batsmen!$W499,Raw_data_Batsmen_2021!$A$2:$L$150,AD$1,FALSE),0)</f>
        <v>0</v>
      </c>
      <c r="AE499" s="14">
        <f>_xlfn.IFNA(VLOOKUP(tbl_Batsmen!$W499,Raw_data_Batsmen_2021!$A$2:$L$150,AE$1,FALSE),0)</f>
        <v>0</v>
      </c>
      <c r="AF499" s="14">
        <f>_xlfn.IFNA(VLOOKUP(tbl_Batsmen!$W499,Raw_data_Batsmen_2021!$A$2:$L$150,AF$1,FALSE),0)</f>
        <v>0</v>
      </c>
      <c r="AG499" s="14">
        <f>_xlfn.IFNA(VLOOKUP(tbl_Batsmen!$W499,Raw_data_Batsmen_2021!$A$2:$L$150,AG$1,FALSE),0)</f>
        <v>0</v>
      </c>
      <c r="AH499" s="14">
        <f>_xlfn.IFNA(VLOOKUP(tbl_Batsmen!$W499,Raw_data_Batsmen_2021!$A$2:$L$150,AH$1,FALSE),0)</f>
        <v>0</v>
      </c>
      <c r="AI499" s="14">
        <v>2019</v>
      </c>
      <c r="AJ499" s="14">
        <f t="shared" si="14"/>
        <v>497</v>
      </c>
    </row>
    <row r="500" spans="1:36" x14ac:dyDescent="0.25">
      <c r="A500" s="17" t="s">
        <v>384</v>
      </c>
      <c r="B500" s="14">
        <v>4</v>
      </c>
      <c r="C500" s="14">
        <v>11</v>
      </c>
      <c r="D500" s="14">
        <v>16</v>
      </c>
      <c r="E500" s="14">
        <v>3</v>
      </c>
      <c r="F500" s="14">
        <v>3.67</v>
      </c>
      <c r="G500" s="14">
        <v>68.75</v>
      </c>
      <c r="H500" s="14">
        <v>10</v>
      </c>
      <c r="I500" s="14">
        <v>2</v>
      </c>
      <c r="J500" s="14">
        <v>0</v>
      </c>
      <c r="K500" s="14">
        <v>0</v>
      </c>
      <c r="L500" s="14">
        <v>0</v>
      </c>
      <c r="M500" s="14">
        <v>2019</v>
      </c>
      <c r="N500" s="14">
        <f>tbl_Batsmen[[#This Row],[Innings]]-tbl_Batsmen[[#This Row],[Outs]]</f>
        <v>1</v>
      </c>
      <c r="O500" s="15">
        <f t="shared" si="15"/>
        <v>497</v>
      </c>
      <c r="W500" s="13" t="s">
        <v>423</v>
      </c>
      <c r="X500" s="14">
        <f>_xlfn.IFNA(VLOOKUP(tbl_Batsmen!$W500,Raw_data_Batsmen_2021!$A$2:$L$150,X$1,FALSE),0)</f>
        <v>0</v>
      </c>
      <c r="Y500" s="14">
        <f>_xlfn.IFNA(VLOOKUP(tbl_Batsmen!$W500,Raw_data_Batsmen_2021!$A$2:$L$150,Y$1,FALSE),0)</f>
        <v>0</v>
      </c>
      <c r="Z500" s="14">
        <f>_xlfn.IFNA(VLOOKUP(tbl_Batsmen!$W500,Raw_data_Batsmen_2021!$A$2:$L$150,Z$1,FALSE),0)</f>
        <v>0</v>
      </c>
      <c r="AA500" s="14">
        <f>_xlfn.IFNA(VLOOKUP(tbl_Batsmen!$W500,Raw_data_Batsmen_2021!$A$2:$L$150,AA$1,FALSE),0)</f>
        <v>0</v>
      </c>
      <c r="AB500" s="14">
        <f>_xlfn.IFNA(VLOOKUP(tbl_Batsmen!$W500,Raw_data_Batsmen_2021!$A$2:$L$150,AB$1,FALSE),0)</f>
        <v>0</v>
      </c>
      <c r="AC500" s="14">
        <f>_xlfn.IFNA(VLOOKUP(tbl_Batsmen!$W500,Raw_data_Batsmen_2021!$A$2:$L$150,AC$1,FALSE),0)</f>
        <v>0</v>
      </c>
      <c r="AD500" s="14">
        <f>_xlfn.IFNA(VLOOKUP(tbl_Batsmen!$W500,Raw_data_Batsmen_2021!$A$2:$L$150,AD$1,FALSE),0)</f>
        <v>0</v>
      </c>
      <c r="AE500" s="14">
        <f>_xlfn.IFNA(VLOOKUP(tbl_Batsmen!$W500,Raw_data_Batsmen_2021!$A$2:$L$150,AE$1,FALSE),0)</f>
        <v>0</v>
      </c>
      <c r="AF500" s="14">
        <f>_xlfn.IFNA(VLOOKUP(tbl_Batsmen!$W500,Raw_data_Batsmen_2021!$A$2:$L$150,AF$1,FALSE),0)</f>
        <v>0</v>
      </c>
      <c r="AG500" s="14">
        <f>_xlfn.IFNA(VLOOKUP(tbl_Batsmen!$W500,Raw_data_Batsmen_2021!$A$2:$L$150,AG$1,FALSE),0)</f>
        <v>0</v>
      </c>
      <c r="AH500" s="14">
        <f>_xlfn.IFNA(VLOOKUP(tbl_Batsmen!$W500,Raw_data_Batsmen_2021!$A$2:$L$150,AH$1,FALSE),0)</f>
        <v>0</v>
      </c>
      <c r="AI500" s="14">
        <v>2019</v>
      </c>
      <c r="AJ500" s="14">
        <f t="shared" si="14"/>
        <v>498</v>
      </c>
    </row>
    <row r="501" spans="1:36" x14ac:dyDescent="0.25">
      <c r="A501" s="17" t="s">
        <v>423</v>
      </c>
      <c r="B501" s="14">
        <v>0</v>
      </c>
      <c r="C501" s="14">
        <v>0</v>
      </c>
      <c r="D501" s="14">
        <v>0</v>
      </c>
      <c r="E501" s="14">
        <v>0</v>
      </c>
      <c r="F501" s="14">
        <v>0</v>
      </c>
      <c r="G501" s="14">
        <v>0</v>
      </c>
      <c r="H501" s="14">
        <v>0</v>
      </c>
      <c r="I501" s="14">
        <v>0</v>
      </c>
      <c r="J501" s="14">
        <v>0</v>
      </c>
      <c r="K501" s="14">
        <v>0</v>
      </c>
      <c r="L501" s="14">
        <v>0</v>
      </c>
      <c r="M501" s="14">
        <v>2019</v>
      </c>
      <c r="N501" s="14">
        <f>tbl_Batsmen[[#This Row],[Innings]]-tbl_Batsmen[[#This Row],[Outs]]</f>
        <v>0</v>
      </c>
      <c r="O501" s="15">
        <f t="shared" si="15"/>
        <v>498</v>
      </c>
      <c r="W501" s="16" t="s">
        <v>91</v>
      </c>
      <c r="X501" s="14">
        <f>_xlfn.IFNA(VLOOKUP(tbl_Batsmen!$W501,Raw_data_Batsmen_2021!$A$2:$L$150,X$1,FALSE),0)</f>
        <v>11</v>
      </c>
      <c r="Y501" s="14">
        <f>_xlfn.IFNA(VLOOKUP(tbl_Batsmen!$W501,Raw_data_Batsmen_2021!$A$2:$L$150,Y$1,FALSE),0)</f>
        <v>297</v>
      </c>
      <c r="Z501" s="14">
        <f>_xlfn.IFNA(VLOOKUP(tbl_Batsmen!$W501,Raw_data_Batsmen_2021!$A$2:$L$150,Z$1,FALSE),0)</f>
        <v>256</v>
      </c>
      <c r="AA501" s="14">
        <f>_xlfn.IFNA(VLOOKUP(tbl_Batsmen!$W501,Raw_data_Batsmen_2021!$A$2:$L$150,AA$1,FALSE),0)</f>
        <v>10</v>
      </c>
      <c r="AB501" s="14">
        <f>_xlfn.IFNA(VLOOKUP(tbl_Batsmen!$W501,Raw_data_Batsmen_2021!$A$2:$L$150,AB$1,FALSE),0)</f>
        <v>29.7</v>
      </c>
      <c r="AC501" s="14">
        <f>_xlfn.IFNA(VLOOKUP(tbl_Batsmen!$W501,Raw_data_Batsmen_2021!$A$2:$L$150,AC$1,FALSE),0)</f>
        <v>116.02</v>
      </c>
      <c r="AD501" s="14">
        <f>_xlfn.IFNA(VLOOKUP(tbl_Batsmen!$W501,Raw_data_Batsmen_2021!$A$2:$L$150,AD$1,FALSE),0)</f>
        <v>70</v>
      </c>
      <c r="AE501" s="14">
        <f>_xlfn.IFNA(VLOOKUP(tbl_Batsmen!$W501,Raw_data_Batsmen_2021!$A$2:$L$150,AE$1,FALSE),0)</f>
        <v>29</v>
      </c>
      <c r="AF501" s="14">
        <f>_xlfn.IFNA(VLOOKUP(tbl_Batsmen!$W501,Raw_data_Batsmen_2021!$A$2:$L$150,AF$1,FALSE),0)</f>
        <v>7</v>
      </c>
      <c r="AG501" s="14">
        <f>_xlfn.IFNA(VLOOKUP(tbl_Batsmen!$W501,Raw_data_Batsmen_2021!$A$2:$L$150,AG$1,FALSE),0)</f>
        <v>2</v>
      </c>
      <c r="AH501" s="14">
        <f>_xlfn.IFNA(VLOOKUP(tbl_Batsmen!$W501,Raw_data_Batsmen_2021!$A$2:$L$150,AH$1,FALSE),0)</f>
        <v>0</v>
      </c>
      <c r="AI501" s="14">
        <v>2019</v>
      </c>
      <c r="AJ501" s="14">
        <f t="shared" si="14"/>
        <v>499</v>
      </c>
    </row>
    <row r="502" spans="1:36" x14ac:dyDescent="0.25">
      <c r="A502" s="17" t="s">
        <v>91</v>
      </c>
      <c r="B502" s="14">
        <v>16</v>
      </c>
      <c r="C502" s="14">
        <v>529</v>
      </c>
      <c r="D502" s="14">
        <v>398</v>
      </c>
      <c r="E502" s="14">
        <v>15</v>
      </c>
      <c r="F502" s="14">
        <v>35.270000000000003</v>
      </c>
      <c r="G502" s="14">
        <v>132.91</v>
      </c>
      <c r="H502" s="14">
        <v>81</v>
      </c>
      <c r="I502" s="14">
        <v>45</v>
      </c>
      <c r="J502" s="14">
        <v>25</v>
      </c>
      <c r="K502" s="14">
        <v>4</v>
      </c>
      <c r="L502" s="14">
        <v>0</v>
      </c>
      <c r="M502" s="14">
        <v>2019</v>
      </c>
      <c r="N502" s="14">
        <f>tbl_Batsmen[[#This Row],[Innings]]-tbl_Batsmen[[#This Row],[Outs]]</f>
        <v>1</v>
      </c>
      <c r="O502" s="15">
        <f t="shared" si="15"/>
        <v>499</v>
      </c>
      <c r="W502" s="13" t="s">
        <v>424</v>
      </c>
      <c r="X502" s="14">
        <f>_xlfn.IFNA(VLOOKUP(tbl_Batsmen!$W502,Raw_data_Batsmen_2021!$A$2:$L$150,X$1,FALSE),0)</f>
        <v>0</v>
      </c>
      <c r="Y502" s="14">
        <f>_xlfn.IFNA(VLOOKUP(tbl_Batsmen!$W502,Raw_data_Batsmen_2021!$A$2:$L$150,Y$1,FALSE),0)</f>
        <v>0</v>
      </c>
      <c r="Z502" s="14">
        <f>_xlfn.IFNA(VLOOKUP(tbl_Batsmen!$W502,Raw_data_Batsmen_2021!$A$2:$L$150,Z$1,FALSE),0)</f>
        <v>0</v>
      </c>
      <c r="AA502" s="14">
        <f>_xlfn.IFNA(VLOOKUP(tbl_Batsmen!$W502,Raw_data_Batsmen_2021!$A$2:$L$150,AA$1,FALSE),0)</f>
        <v>0</v>
      </c>
      <c r="AB502" s="14">
        <f>_xlfn.IFNA(VLOOKUP(tbl_Batsmen!$W502,Raw_data_Batsmen_2021!$A$2:$L$150,AB$1,FALSE),0)</f>
        <v>0</v>
      </c>
      <c r="AC502" s="14">
        <f>_xlfn.IFNA(VLOOKUP(tbl_Batsmen!$W502,Raw_data_Batsmen_2021!$A$2:$L$150,AC$1,FALSE),0)</f>
        <v>0</v>
      </c>
      <c r="AD502" s="14">
        <f>_xlfn.IFNA(VLOOKUP(tbl_Batsmen!$W502,Raw_data_Batsmen_2021!$A$2:$L$150,AD$1,FALSE),0)</f>
        <v>0</v>
      </c>
      <c r="AE502" s="14">
        <f>_xlfn.IFNA(VLOOKUP(tbl_Batsmen!$W502,Raw_data_Batsmen_2021!$A$2:$L$150,AE$1,FALSE),0)</f>
        <v>0</v>
      </c>
      <c r="AF502" s="14">
        <f>_xlfn.IFNA(VLOOKUP(tbl_Batsmen!$W502,Raw_data_Batsmen_2021!$A$2:$L$150,AF$1,FALSE),0)</f>
        <v>0</v>
      </c>
      <c r="AG502" s="14">
        <f>_xlfn.IFNA(VLOOKUP(tbl_Batsmen!$W502,Raw_data_Batsmen_2021!$A$2:$L$150,AG$1,FALSE),0)</f>
        <v>0</v>
      </c>
      <c r="AH502" s="14">
        <f>_xlfn.IFNA(VLOOKUP(tbl_Batsmen!$W502,Raw_data_Batsmen_2021!$A$2:$L$150,AH$1,FALSE),0)</f>
        <v>0</v>
      </c>
      <c r="AI502" s="14">
        <v>2019</v>
      </c>
      <c r="AJ502" s="14">
        <f t="shared" si="14"/>
        <v>500</v>
      </c>
    </row>
    <row r="503" spans="1:36" x14ac:dyDescent="0.25">
      <c r="A503" s="17" t="s">
        <v>424</v>
      </c>
      <c r="B503" s="14">
        <v>1</v>
      </c>
      <c r="C503" s="14">
        <v>5</v>
      </c>
      <c r="D503" s="14">
        <v>4</v>
      </c>
      <c r="E503" s="14">
        <v>0</v>
      </c>
      <c r="F503" s="14">
        <v>0</v>
      </c>
      <c r="G503" s="14">
        <v>125</v>
      </c>
      <c r="H503" s="14">
        <v>5</v>
      </c>
      <c r="I503" s="14">
        <v>0</v>
      </c>
      <c r="J503" s="14">
        <v>0</v>
      </c>
      <c r="K503" s="14">
        <v>0</v>
      </c>
      <c r="L503" s="14">
        <v>0</v>
      </c>
      <c r="M503" s="14">
        <v>2019</v>
      </c>
      <c r="N503" s="14">
        <f>tbl_Batsmen[[#This Row],[Innings]]-tbl_Batsmen[[#This Row],[Outs]]</f>
        <v>1</v>
      </c>
      <c r="O503" s="15">
        <f t="shared" si="15"/>
        <v>500</v>
      </c>
      <c r="W503" s="16" t="s">
        <v>92</v>
      </c>
      <c r="X503" s="14">
        <f>_xlfn.IFNA(VLOOKUP(tbl_Batsmen!$W503,Raw_data_Batsmen_2021!$A$2:$L$150,X$1,FALSE),0)</f>
        <v>4</v>
      </c>
      <c r="Y503" s="14">
        <f>_xlfn.IFNA(VLOOKUP(tbl_Batsmen!$W503,Raw_data_Batsmen_2021!$A$2:$L$150,Y$1,FALSE),0)</f>
        <v>14</v>
      </c>
      <c r="Z503" s="14">
        <f>_xlfn.IFNA(VLOOKUP(tbl_Batsmen!$W503,Raw_data_Batsmen_2021!$A$2:$L$150,Z$1,FALSE),0)</f>
        <v>15</v>
      </c>
      <c r="AA503" s="14">
        <f>_xlfn.IFNA(VLOOKUP(tbl_Batsmen!$W503,Raw_data_Batsmen_2021!$A$2:$L$150,AA$1,FALSE),0)</f>
        <v>5</v>
      </c>
      <c r="AB503" s="14">
        <f>_xlfn.IFNA(VLOOKUP(tbl_Batsmen!$W503,Raw_data_Batsmen_2021!$A$2:$L$150,AB$1,FALSE),0)</f>
        <v>2.8</v>
      </c>
      <c r="AC503" s="14">
        <f>_xlfn.IFNA(VLOOKUP(tbl_Batsmen!$W503,Raw_data_Batsmen_2021!$A$2:$L$150,AC$1,FALSE),0)</f>
        <v>93.33</v>
      </c>
      <c r="AD503" s="14">
        <f>_xlfn.IFNA(VLOOKUP(tbl_Batsmen!$W503,Raw_data_Batsmen_2021!$A$2:$L$150,AD$1,FALSE),0)</f>
        <v>8</v>
      </c>
      <c r="AE503" s="14">
        <f>_xlfn.IFNA(VLOOKUP(tbl_Batsmen!$W503,Raw_data_Batsmen_2021!$A$2:$L$150,AE$1,FALSE),0)</f>
        <v>1</v>
      </c>
      <c r="AF503" s="14">
        <f>_xlfn.IFNA(VLOOKUP(tbl_Batsmen!$W503,Raw_data_Batsmen_2021!$A$2:$L$150,AF$1,FALSE),0)</f>
        <v>0</v>
      </c>
      <c r="AG503" s="14">
        <f>_xlfn.IFNA(VLOOKUP(tbl_Batsmen!$W503,Raw_data_Batsmen_2021!$A$2:$L$150,AG$1,FALSE),0)</f>
        <v>0</v>
      </c>
      <c r="AH503" s="14">
        <f>_xlfn.IFNA(VLOOKUP(tbl_Batsmen!$W503,Raw_data_Batsmen_2021!$A$2:$L$150,AH$1,FALSE),0)</f>
        <v>0</v>
      </c>
      <c r="AI503" s="14">
        <v>2019</v>
      </c>
      <c r="AJ503" s="14">
        <f t="shared" si="14"/>
        <v>501</v>
      </c>
    </row>
    <row r="504" spans="1:36" x14ac:dyDescent="0.25">
      <c r="A504" s="17" t="s">
        <v>92</v>
      </c>
      <c r="B504" s="14">
        <v>4</v>
      </c>
      <c r="C504" s="14">
        <v>12</v>
      </c>
      <c r="D504" s="14">
        <v>11</v>
      </c>
      <c r="E504" s="14">
        <v>2</v>
      </c>
      <c r="F504" s="14">
        <v>6</v>
      </c>
      <c r="G504" s="14">
        <v>109.09</v>
      </c>
      <c r="H504" s="14">
        <v>10</v>
      </c>
      <c r="I504" s="14">
        <v>2</v>
      </c>
      <c r="J504" s="14">
        <v>0</v>
      </c>
      <c r="K504" s="14">
        <v>0</v>
      </c>
      <c r="L504" s="14">
        <v>0</v>
      </c>
      <c r="M504" s="14">
        <v>2019</v>
      </c>
      <c r="N504" s="14">
        <f>tbl_Batsmen[[#This Row],[Innings]]-tbl_Batsmen[[#This Row],[Outs]]</f>
        <v>2</v>
      </c>
      <c r="O504" s="15">
        <f t="shared" si="15"/>
        <v>501</v>
      </c>
      <c r="W504" s="13" t="s">
        <v>93</v>
      </c>
      <c r="X504" s="14">
        <f>_xlfn.IFNA(VLOOKUP(tbl_Batsmen!$W504,Raw_data_Batsmen_2021!$A$2:$L$150,X$1,FALSE),0)</f>
        <v>13</v>
      </c>
      <c r="Y504" s="14">
        <f>_xlfn.IFNA(VLOOKUP(tbl_Batsmen!$W504,Raw_data_Batsmen_2021!$A$2:$L$150,Y$1,FALSE),0)</f>
        <v>381</v>
      </c>
      <c r="Z504" s="14">
        <f>_xlfn.IFNA(VLOOKUP(tbl_Batsmen!$W504,Raw_data_Batsmen_2021!$A$2:$L$150,Z$1,FALSE),0)</f>
        <v>299</v>
      </c>
      <c r="AA504" s="14">
        <f>_xlfn.IFNA(VLOOKUP(tbl_Batsmen!$W504,Raw_data_Batsmen_2021!$A$2:$L$150,AA$1,FALSE),0)</f>
        <v>13</v>
      </c>
      <c r="AB504" s="14">
        <f>_xlfn.IFNA(VLOOKUP(tbl_Batsmen!$W504,Raw_data_Batsmen_2021!$A$2:$L$150,AB$1,FALSE),0)</f>
        <v>29.31</v>
      </c>
      <c r="AC504" s="14">
        <f>_xlfn.IFNA(VLOOKUP(tbl_Batsmen!$W504,Raw_data_Batsmen_2021!$A$2:$L$150,AC$1,FALSE),0)</f>
        <v>127.42</v>
      </c>
      <c r="AD504" s="14">
        <f>_xlfn.IFNA(VLOOKUP(tbl_Batsmen!$W504,Raw_data_Batsmen_2021!$A$2:$L$150,AD$1,FALSE),0)</f>
        <v>63</v>
      </c>
      <c r="AE504" s="14">
        <f>_xlfn.IFNA(VLOOKUP(tbl_Batsmen!$W504,Raw_data_Batsmen_2021!$A$2:$L$150,AE$1,FALSE),0)</f>
        <v>33</v>
      </c>
      <c r="AF504" s="14">
        <f>_xlfn.IFNA(VLOOKUP(tbl_Batsmen!$W504,Raw_data_Batsmen_2021!$A$2:$L$150,AF$1,FALSE),0)</f>
        <v>14</v>
      </c>
      <c r="AG504" s="14">
        <f>_xlfn.IFNA(VLOOKUP(tbl_Batsmen!$W504,Raw_data_Batsmen_2021!$A$2:$L$150,AG$1,FALSE),0)</f>
        <v>1</v>
      </c>
      <c r="AH504" s="14">
        <f>_xlfn.IFNA(VLOOKUP(tbl_Batsmen!$W504,Raw_data_Batsmen_2021!$A$2:$L$150,AH$1,FALSE),0)</f>
        <v>0</v>
      </c>
      <c r="AI504" s="14">
        <v>2019</v>
      </c>
      <c r="AJ504" s="14">
        <f t="shared" si="14"/>
        <v>502</v>
      </c>
    </row>
    <row r="505" spans="1:36" x14ac:dyDescent="0.25">
      <c r="A505" s="17" t="s">
        <v>93</v>
      </c>
      <c r="B505" s="14">
        <v>15</v>
      </c>
      <c r="C505" s="14">
        <v>405</v>
      </c>
      <c r="D505" s="14">
        <v>315</v>
      </c>
      <c r="E505" s="14">
        <v>14</v>
      </c>
      <c r="F505" s="14">
        <v>28.93</v>
      </c>
      <c r="G505" s="14">
        <v>128.57</v>
      </c>
      <c r="H505" s="14">
        <v>67</v>
      </c>
      <c r="I505" s="14">
        <v>52</v>
      </c>
      <c r="J505" s="14">
        <v>10</v>
      </c>
      <c r="K505" s="14">
        <v>2</v>
      </c>
      <c r="L505" s="14">
        <v>0</v>
      </c>
      <c r="M505" s="14">
        <v>2019</v>
      </c>
      <c r="N505" s="14">
        <f>tbl_Batsmen[[#This Row],[Innings]]-tbl_Batsmen[[#This Row],[Outs]]</f>
        <v>1</v>
      </c>
      <c r="O505" s="15">
        <f t="shared" si="15"/>
        <v>502</v>
      </c>
      <c r="W505" s="16" t="s">
        <v>94</v>
      </c>
      <c r="X505" s="14">
        <f>_xlfn.IFNA(VLOOKUP(tbl_Batsmen!$W505,Raw_data_Batsmen_2021!$A$2:$L$150,X$1,FALSE),0)</f>
        <v>14</v>
      </c>
      <c r="Y505" s="14">
        <f>_xlfn.IFNA(VLOOKUP(tbl_Batsmen!$W505,Raw_data_Batsmen_2021!$A$2:$L$150,Y$1,FALSE),0)</f>
        <v>317</v>
      </c>
      <c r="Z505" s="14">
        <f>_xlfn.IFNA(VLOOKUP(tbl_Batsmen!$W505,Raw_data_Batsmen_2021!$A$2:$L$150,Z$1,FALSE),0)</f>
        <v>221</v>
      </c>
      <c r="AA505" s="14">
        <f>_xlfn.IFNA(VLOOKUP(tbl_Batsmen!$W505,Raw_data_Batsmen_2021!$A$2:$L$150,AA$1,FALSE),0)</f>
        <v>14</v>
      </c>
      <c r="AB505" s="14">
        <f>_xlfn.IFNA(VLOOKUP(tbl_Batsmen!$W505,Raw_data_Batsmen_2021!$A$2:$L$150,AB$1,FALSE),0)</f>
        <v>22.64</v>
      </c>
      <c r="AC505" s="14">
        <f>_xlfn.IFNA(VLOOKUP(tbl_Batsmen!$W505,Raw_data_Batsmen_2021!$A$2:$L$150,AC$1,FALSE),0)</f>
        <v>143.44</v>
      </c>
      <c r="AD505" s="14">
        <f>_xlfn.IFNA(VLOOKUP(tbl_Batsmen!$W505,Raw_data_Batsmen_2021!$A$2:$L$150,AD$1,FALSE),0)</f>
        <v>82</v>
      </c>
      <c r="AE505" s="14">
        <f>_xlfn.IFNA(VLOOKUP(tbl_Batsmen!$W505,Raw_data_Batsmen_2021!$A$2:$L$150,AE$1,FALSE),0)</f>
        <v>40</v>
      </c>
      <c r="AF505" s="14">
        <f>_xlfn.IFNA(VLOOKUP(tbl_Batsmen!$W505,Raw_data_Batsmen_2021!$A$2:$L$150,AF$1,FALSE),0)</f>
        <v>10</v>
      </c>
      <c r="AG505" s="14">
        <f>_xlfn.IFNA(VLOOKUP(tbl_Batsmen!$W505,Raw_data_Batsmen_2021!$A$2:$L$150,AG$1,FALSE),0)</f>
        <v>2</v>
      </c>
      <c r="AH505" s="14">
        <f>_xlfn.IFNA(VLOOKUP(tbl_Batsmen!$W505,Raw_data_Batsmen_2021!$A$2:$L$150,AH$1,FALSE),0)</f>
        <v>0</v>
      </c>
      <c r="AI505" s="14">
        <v>2019</v>
      </c>
      <c r="AJ505" s="14">
        <f t="shared" si="14"/>
        <v>503</v>
      </c>
    </row>
    <row r="506" spans="1:36" x14ac:dyDescent="0.25">
      <c r="A506" s="17" t="s">
        <v>94</v>
      </c>
      <c r="B506" s="14">
        <v>15</v>
      </c>
      <c r="C506" s="14">
        <v>424</v>
      </c>
      <c r="D506" s="14">
        <v>324</v>
      </c>
      <c r="E506" s="14">
        <v>13</v>
      </c>
      <c r="F506" s="14">
        <v>32.619999999999997</v>
      </c>
      <c r="G506" s="14">
        <v>130.86000000000001</v>
      </c>
      <c r="H506" s="14">
        <v>71</v>
      </c>
      <c r="I506" s="14">
        <v>45</v>
      </c>
      <c r="J506" s="14">
        <v>10</v>
      </c>
      <c r="K506" s="14">
        <v>2</v>
      </c>
      <c r="L506" s="14">
        <v>0</v>
      </c>
      <c r="M506" s="14">
        <v>2019</v>
      </c>
      <c r="N506" s="14">
        <f>tbl_Batsmen[[#This Row],[Innings]]-tbl_Batsmen[[#This Row],[Outs]]</f>
        <v>2</v>
      </c>
      <c r="O506" s="15">
        <f t="shared" si="15"/>
        <v>503</v>
      </c>
      <c r="W506" s="13" t="s">
        <v>379</v>
      </c>
      <c r="X506" s="14">
        <f>_xlfn.IFNA(VLOOKUP(tbl_Batsmen!$W506,Raw_data_Batsmen_2021!$A$2:$L$150,X$1,FALSE),0)</f>
        <v>0</v>
      </c>
      <c r="Y506" s="14">
        <f>_xlfn.IFNA(VLOOKUP(tbl_Batsmen!$W506,Raw_data_Batsmen_2021!$A$2:$L$150,Y$1,FALSE),0)</f>
        <v>0</v>
      </c>
      <c r="Z506" s="14">
        <f>_xlfn.IFNA(VLOOKUP(tbl_Batsmen!$W506,Raw_data_Batsmen_2021!$A$2:$L$150,Z$1,FALSE),0)</f>
        <v>0</v>
      </c>
      <c r="AA506" s="14">
        <f>_xlfn.IFNA(VLOOKUP(tbl_Batsmen!$W506,Raw_data_Batsmen_2021!$A$2:$L$150,AA$1,FALSE),0)</f>
        <v>0</v>
      </c>
      <c r="AB506" s="14">
        <f>_xlfn.IFNA(VLOOKUP(tbl_Batsmen!$W506,Raw_data_Batsmen_2021!$A$2:$L$150,AB$1,FALSE),0)</f>
        <v>0</v>
      </c>
      <c r="AC506" s="14">
        <f>_xlfn.IFNA(VLOOKUP(tbl_Batsmen!$W506,Raw_data_Batsmen_2021!$A$2:$L$150,AC$1,FALSE),0)</f>
        <v>0</v>
      </c>
      <c r="AD506" s="14">
        <f>_xlfn.IFNA(VLOOKUP(tbl_Batsmen!$W506,Raw_data_Batsmen_2021!$A$2:$L$150,AD$1,FALSE),0)</f>
        <v>0</v>
      </c>
      <c r="AE506" s="14">
        <f>_xlfn.IFNA(VLOOKUP(tbl_Batsmen!$W506,Raw_data_Batsmen_2021!$A$2:$L$150,AE$1,FALSE),0)</f>
        <v>0</v>
      </c>
      <c r="AF506" s="14">
        <f>_xlfn.IFNA(VLOOKUP(tbl_Batsmen!$W506,Raw_data_Batsmen_2021!$A$2:$L$150,AF$1,FALSE),0)</f>
        <v>0</v>
      </c>
      <c r="AG506" s="14">
        <f>_xlfn.IFNA(VLOOKUP(tbl_Batsmen!$W506,Raw_data_Batsmen_2021!$A$2:$L$150,AG$1,FALSE),0)</f>
        <v>0</v>
      </c>
      <c r="AH506" s="14">
        <f>_xlfn.IFNA(VLOOKUP(tbl_Batsmen!$W506,Raw_data_Batsmen_2021!$A$2:$L$150,AH$1,FALSE),0)</f>
        <v>0</v>
      </c>
      <c r="AI506" s="14">
        <v>2019</v>
      </c>
      <c r="AJ506" s="14">
        <f t="shared" si="14"/>
        <v>504</v>
      </c>
    </row>
    <row r="507" spans="1:36" x14ac:dyDescent="0.25">
      <c r="A507" s="17" t="s">
        <v>379</v>
      </c>
      <c r="B507" s="14">
        <v>1</v>
      </c>
      <c r="C507" s="14">
        <v>15</v>
      </c>
      <c r="D507" s="14">
        <v>13</v>
      </c>
      <c r="E507" s="14">
        <v>1</v>
      </c>
      <c r="F507" s="14">
        <v>15</v>
      </c>
      <c r="G507" s="14">
        <v>115.38</v>
      </c>
      <c r="H507" s="14">
        <v>15</v>
      </c>
      <c r="I507" s="14">
        <v>1</v>
      </c>
      <c r="J507" s="14">
        <v>1</v>
      </c>
      <c r="K507" s="14">
        <v>0</v>
      </c>
      <c r="L507" s="14">
        <v>0</v>
      </c>
      <c r="M507" s="14">
        <v>2019</v>
      </c>
      <c r="N507" s="14">
        <f>tbl_Batsmen[[#This Row],[Innings]]-tbl_Batsmen[[#This Row],[Outs]]</f>
        <v>0</v>
      </c>
      <c r="O507" s="15">
        <f t="shared" si="15"/>
        <v>504</v>
      </c>
      <c r="W507" s="16" t="s">
        <v>386</v>
      </c>
      <c r="X507" s="14">
        <f>_xlfn.IFNA(VLOOKUP(tbl_Batsmen!$W507,Raw_data_Batsmen_2021!$A$2:$L$150,X$1,FALSE),0)</f>
        <v>0</v>
      </c>
      <c r="Y507" s="14">
        <f>_xlfn.IFNA(VLOOKUP(tbl_Batsmen!$W507,Raw_data_Batsmen_2021!$A$2:$L$150,Y$1,FALSE),0)</f>
        <v>0</v>
      </c>
      <c r="Z507" s="14">
        <f>_xlfn.IFNA(VLOOKUP(tbl_Batsmen!$W507,Raw_data_Batsmen_2021!$A$2:$L$150,Z$1,FALSE),0)</f>
        <v>0</v>
      </c>
      <c r="AA507" s="14">
        <f>_xlfn.IFNA(VLOOKUP(tbl_Batsmen!$W507,Raw_data_Batsmen_2021!$A$2:$L$150,AA$1,FALSE),0)</f>
        <v>0</v>
      </c>
      <c r="AB507" s="14">
        <f>_xlfn.IFNA(VLOOKUP(tbl_Batsmen!$W507,Raw_data_Batsmen_2021!$A$2:$L$150,AB$1,FALSE),0)</f>
        <v>0</v>
      </c>
      <c r="AC507" s="14">
        <f>_xlfn.IFNA(VLOOKUP(tbl_Batsmen!$W507,Raw_data_Batsmen_2021!$A$2:$L$150,AC$1,FALSE),0)</f>
        <v>0</v>
      </c>
      <c r="AD507" s="14">
        <f>_xlfn.IFNA(VLOOKUP(tbl_Batsmen!$W507,Raw_data_Batsmen_2021!$A$2:$L$150,AD$1,FALSE),0)</f>
        <v>0</v>
      </c>
      <c r="AE507" s="14">
        <f>_xlfn.IFNA(VLOOKUP(tbl_Batsmen!$W507,Raw_data_Batsmen_2021!$A$2:$L$150,AE$1,FALSE),0)</f>
        <v>0</v>
      </c>
      <c r="AF507" s="14">
        <f>_xlfn.IFNA(VLOOKUP(tbl_Batsmen!$W507,Raw_data_Batsmen_2021!$A$2:$L$150,AF$1,FALSE),0)</f>
        <v>0</v>
      </c>
      <c r="AG507" s="14">
        <f>_xlfn.IFNA(VLOOKUP(tbl_Batsmen!$W507,Raw_data_Batsmen_2021!$A$2:$L$150,AG$1,FALSE),0)</f>
        <v>0</v>
      </c>
      <c r="AH507" s="14">
        <f>_xlfn.IFNA(VLOOKUP(tbl_Batsmen!$W507,Raw_data_Batsmen_2021!$A$2:$L$150,AH$1,FALSE),0)</f>
        <v>0</v>
      </c>
      <c r="AI507" s="14">
        <v>2019</v>
      </c>
      <c r="AJ507" s="14">
        <f t="shared" si="14"/>
        <v>505</v>
      </c>
    </row>
    <row r="508" spans="1:36" x14ac:dyDescent="0.25">
      <c r="A508" s="17" t="s">
        <v>386</v>
      </c>
      <c r="B508" s="14">
        <v>0</v>
      </c>
      <c r="C508" s="14">
        <v>0</v>
      </c>
      <c r="D508" s="14">
        <v>0</v>
      </c>
      <c r="E508" s="14">
        <v>0</v>
      </c>
      <c r="F508" s="14">
        <v>0</v>
      </c>
      <c r="G508" s="14">
        <v>0</v>
      </c>
      <c r="H508" s="14">
        <v>0</v>
      </c>
      <c r="I508" s="14">
        <v>0</v>
      </c>
      <c r="J508" s="14">
        <v>0</v>
      </c>
      <c r="K508" s="14">
        <v>0</v>
      </c>
      <c r="L508" s="14">
        <v>0</v>
      </c>
      <c r="M508" s="14">
        <v>2019</v>
      </c>
      <c r="N508" s="14">
        <f>tbl_Batsmen[[#This Row],[Innings]]-tbl_Batsmen[[#This Row],[Outs]]</f>
        <v>0</v>
      </c>
      <c r="O508" s="15">
        <f t="shared" si="15"/>
        <v>505</v>
      </c>
      <c r="W508" s="13" t="s">
        <v>425</v>
      </c>
      <c r="X508" s="14">
        <f>_xlfn.IFNA(VLOOKUP(tbl_Batsmen!$W508,Raw_data_Batsmen_2021!$A$2:$L$150,X$1,FALSE),0)</f>
        <v>0</v>
      </c>
      <c r="Y508" s="14">
        <f>_xlfn.IFNA(VLOOKUP(tbl_Batsmen!$W508,Raw_data_Batsmen_2021!$A$2:$L$150,Y$1,FALSE),0)</f>
        <v>0</v>
      </c>
      <c r="Z508" s="14">
        <f>_xlfn.IFNA(VLOOKUP(tbl_Batsmen!$W508,Raw_data_Batsmen_2021!$A$2:$L$150,Z$1,FALSE),0)</f>
        <v>0</v>
      </c>
      <c r="AA508" s="14">
        <f>_xlfn.IFNA(VLOOKUP(tbl_Batsmen!$W508,Raw_data_Batsmen_2021!$A$2:$L$150,AA$1,FALSE),0)</f>
        <v>0</v>
      </c>
      <c r="AB508" s="14">
        <f>_xlfn.IFNA(VLOOKUP(tbl_Batsmen!$W508,Raw_data_Batsmen_2021!$A$2:$L$150,AB$1,FALSE),0)</f>
        <v>0</v>
      </c>
      <c r="AC508" s="14">
        <f>_xlfn.IFNA(VLOOKUP(tbl_Batsmen!$W508,Raw_data_Batsmen_2021!$A$2:$L$150,AC$1,FALSE),0)</f>
        <v>0</v>
      </c>
      <c r="AD508" s="14">
        <f>_xlfn.IFNA(VLOOKUP(tbl_Batsmen!$W508,Raw_data_Batsmen_2021!$A$2:$L$150,AD$1,FALSE),0)</f>
        <v>0</v>
      </c>
      <c r="AE508" s="14">
        <f>_xlfn.IFNA(VLOOKUP(tbl_Batsmen!$W508,Raw_data_Batsmen_2021!$A$2:$L$150,AE$1,FALSE),0)</f>
        <v>0</v>
      </c>
      <c r="AF508" s="14">
        <f>_xlfn.IFNA(VLOOKUP(tbl_Batsmen!$W508,Raw_data_Batsmen_2021!$A$2:$L$150,AF$1,FALSE),0)</f>
        <v>0</v>
      </c>
      <c r="AG508" s="14">
        <f>_xlfn.IFNA(VLOOKUP(tbl_Batsmen!$W508,Raw_data_Batsmen_2021!$A$2:$L$150,AG$1,FALSE),0)</f>
        <v>0</v>
      </c>
      <c r="AH508" s="14">
        <f>_xlfn.IFNA(VLOOKUP(tbl_Batsmen!$W508,Raw_data_Batsmen_2021!$A$2:$L$150,AH$1,FALSE),0)</f>
        <v>0</v>
      </c>
      <c r="AI508" s="14">
        <v>2019</v>
      </c>
      <c r="AJ508" s="14">
        <f t="shared" si="14"/>
        <v>506</v>
      </c>
    </row>
    <row r="509" spans="1:36" x14ac:dyDescent="0.25">
      <c r="A509" s="17" t="s">
        <v>425</v>
      </c>
      <c r="B509" s="14">
        <v>4</v>
      </c>
      <c r="C509" s="14">
        <v>98</v>
      </c>
      <c r="D509" s="14">
        <v>75</v>
      </c>
      <c r="E509" s="14">
        <v>4</v>
      </c>
      <c r="F509" s="14">
        <v>24.5</v>
      </c>
      <c r="G509" s="14">
        <v>130.66999999999999</v>
      </c>
      <c r="H509" s="14">
        <v>53</v>
      </c>
      <c r="I509" s="14">
        <v>7</v>
      </c>
      <c r="J509" s="14">
        <v>6</v>
      </c>
      <c r="K509" s="14">
        <v>1</v>
      </c>
      <c r="L509" s="14">
        <v>0</v>
      </c>
      <c r="M509" s="14">
        <v>2019</v>
      </c>
      <c r="N509" s="14">
        <f>tbl_Batsmen[[#This Row],[Innings]]-tbl_Batsmen[[#This Row],[Outs]]</f>
        <v>0</v>
      </c>
      <c r="O509" s="15">
        <f t="shared" si="15"/>
        <v>506</v>
      </c>
      <c r="W509" s="16" t="s">
        <v>426</v>
      </c>
      <c r="X509" s="14">
        <f>_xlfn.IFNA(VLOOKUP(tbl_Batsmen!$W509,Raw_data_Batsmen_2021!$A$2:$L$150,X$1,FALSE),0)</f>
        <v>0</v>
      </c>
      <c r="Y509" s="14">
        <f>_xlfn.IFNA(VLOOKUP(tbl_Batsmen!$W509,Raw_data_Batsmen_2021!$A$2:$L$150,Y$1,FALSE),0)</f>
        <v>0</v>
      </c>
      <c r="Z509" s="14">
        <f>_xlfn.IFNA(VLOOKUP(tbl_Batsmen!$W509,Raw_data_Batsmen_2021!$A$2:$L$150,Z$1,FALSE),0)</f>
        <v>0</v>
      </c>
      <c r="AA509" s="14">
        <f>_xlfn.IFNA(VLOOKUP(tbl_Batsmen!$W509,Raw_data_Batsmen_2021!$A$2:$L$150,AA$1,FALSE),0)</f>
        <v>0</v>
      </c>
      <c r="AB509" s="14">
        <f>_xlfn.IFNA(VLOOKUP(tbl_Batsmen!$W509,Raw_data_Batsmen_2021!$A$2:$L$150,AB$1,FALSE),0)</f>
        <v>0</v>
      </c>
      <c r="AC509" s="14">
        <f>_xlfn.IFNA(VLOOKUP(tbl_Batsmen!$W509,Raw_data_Batsmen_2021!$A$2:$L$150,AC$1,FALSE),0)</f>
        <v>0</v>
      </c>
      <c r="AD509" s="14">
        <f>_xlfn.IFNA(VLOOKUP(tbl_Batsmen!$W509,Raw_data_Batsmen_2021!$A$2:$L$150,AD$1,FALSE),0)</f>
        <v>0</v>
      </c>
      <c r="AE509" s="14">
        <f>_xlfn.IFNA(VLOOKUP(tbl_Batsmen!$W509,Raw_data_Batsmen_2021!$A$2:$L$150,AE$1,FALSE),0)</f>
        <v>0</v>
      </c>
      <c r="AF509" s="14">
        <f>_xlfn.IFNA(VLOOKUP(tbl_Batsmen!$W509,Raw_data_Batsmen_2021!$A$2:$L$150,AF$1,FALSE),0)</f>
        <v>0</v>
      </c>
      <c r="AG509" s="14">
        <f>_xlfn.IFNA(VLOOKUP(tbl_Batsmen!$W509,Raw_data_Batsmen_2021!$A$2:$L$150,AG$1,FALSE),0)</f>
        <v>0</v>
      </c>
      <c r="AH509" s="14">
        <f>_xlfn.IFNA(VLOOKUP(tbl_Batsmen!$W509,Raw_data_Batsmen_2021!$A$2:$L$150,AH$1,FALSE),0)</f>
        <v>0</v>
      </c>
      <c r="AI509" s="14">
        <v>2019</v>
      </c>
      <c r="AJ509" s="14">
        <f t="shared" si="14"/>
        <v>507</v>
      </c>
    </row>
    <row r="510" spans="1:36" x14ac:dyDescent="0.25">
      <c r="A510" s="17" t="s">
        <v>426</v>
      </c>
      <c r="B510" s="14">
        <v>4</v>
      </c>
      <c r="C510" s="14">
        <v>3</v>
      </c>
      <c r="D510" s="14">
        <v>10</v>
      </c>
      <c r="E510" s="14">
        <v>3</v>
      </c>
      <c r="F510" s="14">
        <v>1</v>
      </c>
      <c r="G510" s="14">
        <v>30</v>
      </c>
      <c r="H510" s="14">
        <v>3</v>
      </c>
      <c r="I510" s="14">
        <v>0</v>
      </c>
      <c r="J510" s="14">
        <v>0</v>
      </c>
      <c r="K510" s="14">
        <v>0</v>
      </c>
      <c r="L510" s="14">
        <v>0</v>
      </c>
      <c r="M510" s="14">
        <v>2019</v>
      </c>
      <c r="N510" s="14">
        <f>tbl_Batsmen[[#This Row],[Innings]]-tbl_Batsmen[[#This Row],[Outs]]</f>
        <v>1</v>
      </c>
      <c r="O510" s="15">
        <f t="shared" si="15"/>
        <v>507</v>
      </c>
      <c r="W510" s="13" t="s">
        <v>25</v>
      </c>
      <c r="X510" s="14">
        <f>_xlfn.IFNA(VLOOKUP(tbl_Batsmen!$W510,Raw_data_Batsmen_2021!$A$2:$L$150,X$1,FALSE),0)</f>
        <v>1</v>
      </c>
      <c r="Y510" s="14">
        <f>_xlfn.IFNA(VLOOKUP(tbl_Batsmen!$W510,Raw_data_Batsmen_2021!$A$2:$L$150,Y$1,FALSE),0)</f>
        <v>8</v>
      </c>
      <c r="Z510" s="14">
        <f>_xlfn.IFNA(VLOOKUP(tbl_Batsmen!$W510,Raw_data_Batsmen_2021!$A$2:$L$150,Z$1,FALSE),0)</f>
        <v>8</v>
      </c>
      <c r="AA510" s="14">
        <f>_xlfn.IFNA(VLOOKUP(tbl_Batsmen!$W510,Raw_data_Batsmen_2021!$A$2:$L$150,AA$1,FALSE),0)</f>
        <v>1</v>
      </c>
      <c r="AB510" s="14">
        <f>_xlfn.IFNA(VLOOKUP(tbl_Batsmen!$W510,Raw_data_Batsmen_2021!$A$2:$L$150,AB$1,FALSE),0)</f>
        <v>8</v>
      </c>
      <c r="AC510" s="14">
        <f>_xlfn.IFNA(VLOOKUP(tbl_Batsmen!$W510,Raw_data_Batsmen_2021!$A$2:$L$150,AC$1,FALSE),0)</f>
        <v>100</v>
      </c>
      <c r="AD510" s="14">
        <f>_xlfn.IFNA(VLOOKUP(tbl_Batsmen!$W510,Raw_data_Batsmen_2021!$A$2:$L$150,AD$1,FALSE),0)</f>
        <v>8</v>
      </c>
      <c r="AE510" s="14">
        <f>_xlfn.IFNA(VLOOKUP(tbl_Batsmen!$W510,Raw_data_Batsmen_2021!$A$2:$L$150,AE$1,FALSE),0)</f>
        <v>1</v>
      </c>
      <c r="AF510" s="14">
        <f>_xlfn.IFNA(VLOOKUP(tbl_Batsmen!$W510,Raw_data_Batsmen_2021!$A$2:$L$150,AF$1,FALSE),0)</f>
        <v>0</v>
      </c>
      <c r="AG510" s="14">
        <f>_xlfn.IFNA(VLOOKUP(tbl_Batsmen!$W510,Raw_data_Batsmen_2021!$A$2:$L$150,AG$1,FALSE),0)</f>
        <v>0</v>
      </c>
      <c r="AH510" s="14">
        <f>_xlfn.IFNA(VLOOKUP(tbl_Batsmen!$W510,Raw_data_Batsmen_2021!$A$2:$L$150,AH$1,FALSE),0)</f>
        <v>0</v>
      </c>
      <c r="AI510" s="14">
        <v>2019</v>
      </c>
      <c r="AJ510" s="14">
        <f t="shared" si="14"/>
        <v>508</v>
      </c>
    </row>
    <row r="511" spans="1:36" x14ac:dyDescent="0.25">
      <c r="A511" s="17" t="s">
        <v>25</v>
      </c>
      <c r="B511" s="14">
        <v>13</v>
      </c>
      <c r="C511" s="14">
        <v>393</v>
      </c>
      <c r="D511" s="14">
        <v>285</v>
      </c>
      <c r="E511" s="14">
        <v>12</v>
      </c>
      <c r="F511" s="14">
        <v>32.75</v>
      </c>
      <c r="G511" s="14">
        <v>137.88999999999999</v>
      </c>
      <c r="H511" s="14">
        <v>105</v>
      </c>
      <c r="I511" s="14">
        <v>45</v>
      </c>
      <c r="J511" s="14">
        <v>9</v>
      </c>
      <c r="K511" s="14">
        <v>1</v>
      </c>
      <c r="L511" s="14">
        <v>1</v>
      </c>
      <c r="M511" s="14">
        <v>2019</v>
      </c>
      <c r="N511" s="14">
        <f>tbl_Batsmen[[#This Row],[Innings]]-tbl_Batsmen[[#This Row],[Outs]]</f>
        <v>1</v>
      </c>
      <c r="O511" s="15">
        <f t="shared" si="15"/>
        <v>508</v>
      </c>
      <c r="W511" s="16" t="s">
        <v>124</v>
      </c>
      <c r="X511" s="14">
        <f>_xlfn.IFNA(VLOOKUP(tbl_Batsmen!$W511,Raw_data_Batsmen_2021!$A$2:$L$150,X$1,FALSE),0)</f>
        <v>1</v>
      </c>
      <c r="Y511" s="14">
        <f>_xlfn.IFNA(VLOOKUP(tbl_Batsmen!$W511,Raw_data_Batsmen_2021!$A$2:$L$150,Y$1,FALSE),0)</f>
        <v>0</v>
      </c>
      <c r="Z511" s="14">
        <f>_xlfn.IFNA(VLOOKUP(tbl_Batsmen!$W511,Raw_data_Batsmen_2021!$A$2:$L$150,Z$1,FALSE),0)</f>
        <v>3</v>
      </c>
      <c r="AA511" s="14">
        <f>_xlfn.IFNA(VLOOKUP(tbl_Batsmen!$W511,Raw_data_Batsmen_2021!$A$2:$L$150,AA$1,FALSE),0)</f>
        <v>1</v>
      </c>
      <c r="AB511" s="14">
        <f>_xlfn.IFNA(VLOOKUP(tbl_Batsmen!$W511,Raw_data_Batsmen_2021!$A$2:$L$150,AB$1,FALSE),0)</f>
        <v>0</v>
      </c>
      <c r="AC511" s="14">
        <f>_xlfn.IFNA(VLOOKUP(tbl_Batsmen!$W511,Raw_data_Batsmen_2021!$A$2:$L$150,AC$1,FALSE),0)</f>
        <v>0</v>
      </c>
      <c r="AD511" s="14">
        <f>_xlfn.IFNA(VLOOKUP(tbl_Batsmen!$W511,Raw_data_Batsmen_2021!$A$2:$L$150,AD$1,FALSE),0)</f>
        <v>0</v>
      </c>
      <c r="AE511" s="14">
        <f>_xlfn.IFNA(VLOOKUP(tbl_Batsmen!$W511,Raw_data_Batsmen_2021!$A$2:$L$150,AE$1,FALSE),0)</f>
        <v>0</v>
      </c>
      <c r="AF511" s="14">
        <f>_xlfn.IFNA(VLOOKUP(tbl_Batsmen!$W511,Raw_data_Batsmen_2021!$A$2:$L$150,AF$1,FALSE),0)</f>
        <v>0</v>
      </c>
      <c r="AG511" s="14">
        <f>_xlfn.IFNA(VLOOKUP(tbl_Batsmen!$W511,Raw_data_Batsmen_2021!$A$2:$L$150,AG$1,FALSE),0)</f>
        <v>0</v>
      </c>
      <c r="AH511" s="14">
        <f>_xlfn.IFNA(VLOOKUP(tbl_Batsmen!$W511,Raw_data_Batsmen_2021!$A$2:$L$150,AH$1,FALSE),0)</f>
        <v>0</v>
      </c>
      <c r="AI511" s="14">
        <v>2019</v>
      </c>
      <c r="AJ511" s="14">
        <f t="shared" si="14"/>
        <v>509</v>
      </c>
    </row>
    <row r="512" spans="1:36" x14ac:dyDescent="0.25">
      <c r="A512" s="17" t="s">
        <v>124</v>
      </c>
      <c r="B512" s="14">
        <v>9</v>
      </c>
      <c r="C512" s="14">
        <v>123</v>
      </c>
      <c r="D512" s="14">
        <v>99</v>
      </c>
      <c r="E512" s="14">
        <v>6</v>
      </c>
      <c r="F512" s="14">
        <v>20.5</v>
      </c>
      <c r="G512" s="14">
        <v>124.24</v>
      </c>
      <c r="H512" s="14">
        <v>46</v>
      </c>
      <c r="I512" s="14">
        <v>8</v>
      </c>
      <c r="J512" s="14">
        <v>4</v>
      </c>
      <c r="K512" s="14">
        <v>0</v>
      </c>
      <c r="L512" s="14">
        <v>0</v>
      </c>
      <c r="M512" s="14">
        <v>2019</v>
      </c>
      <c r="N512" s="14">
        <f>tbl_Batsmen[[#This Row],[Innings]]-tbl_Batsmen[[#This Row],[Outs]]</f>
        <v>3</v>
      </c>
      <c r="O512" s="15">
        <f t="shared" si="15"/>
        <v>509</v>
      </c>
      <c r="W512" s="13" t="s">
        <v>79</v>
      </c>
      <c r="X512" s="14">
        <f>_xlfn.IFNA(VLOOKUP(tbl_Batsmen!$W512,Raw_data_Batsmen_2021!$A$2:$L$150,X$1,FALSE),0)</f>
        <v>0</v>
      </c>
      <c r="Y512" s="14">
        <f>_xlfn.IFNA(VLOOKUP(tbl_Batsmen!$W512,Raw_data_Batsmen_2021!$A$2:$L$150,Y$1,FALSE),0)</f>
        <v>0</v>
      </c>
      <c r="Z512" s="14">
        <f>_xlfn.IFNA(VLOOKUP(tbl_Batsmen!$W512,Raw_data_Batsmen_2021!$A$2:$L$150,Z$1,FALSE),0)</f>
        <v>0</v>
      </c>
      <c r="AA512" s="14">
        <f>_xlfn.IFNA(VLOOKUP(tbl_Batsmen!$W512,Raw_data_Batsmen_2021!$A$2:$L$150,AA$1,FALSE),0)</f>
        <v>0</v>
      </c>
      <c r="AB512" s="14">
        <f>_xlfn.IFNA(VLOOKUP(tbl_Batsmen!$W512,Raw_data_Batsmen_2021!$A$2:$L$150,AB$1,FALSE),0)</f>
        <v>0</v>
      </c>
      <c r="AC512" s="14">
        <f>_xlfn.IFNA(VLOOKUP(tbl_Batsmen!$W512,Raw_data_Batsmen_2021!$A$2:$L$150,AC$1,FALSE),0)</f>
        <v>0</v>
      </c>
      <c r="AD512" s="14">
        <f>_xlfn.IFNA(VLOOKUP(tbl_Batsmen!$W512,Raw_data_Batsmen_2021!$A$2:$L$150,AD$1,FALSE),0)</f>
        <v>0</v>
      </c>
      <c r="AE512" s="14">
        <f>_xlfn.IFNA(VLOOKUP(tbl_Batsmen!$W512,Raw_data_Batsmen_2021!$A$2:$L$150,AE$1,FALSE),0)</f>
        <v>0</v>
      </c>
      <c r="AF512" s="14">
        <f>_xlfn.IFNA(VLOOKUP(tbl_Batsmen!$W512,Raw_data_Batsmen_2021!$A$2:$L$150,AF$1,FALSE),0)</f>
        <v>0</v>
      </c>
      <c r="AG512" s="14">
        <f>_xlfn.IFNA(VLOOKUP(tbl_Batsmen!$W512,Raw_data_Batsmen_2021!$A$2:$L$150,AG$1,FALSE),0)</f>
        <v>0</v>
      </c>
      <c r="AH512" s="14">
        <f>_xlfn.IFNA(VLOOKUP(tbl_Batsmen!$W512,Raw_data_Batsmen_2021!$A$2:$L$150,AH$1,FALSE),0)</f>
        <v>0</v>
      </c>
      <c r="AI512" s="14">
        <v>2019</v>
      </c>
      <c r="AJ512" s="14">
        <f t="shared" si="14"/>
        <v>510</v>
      </c>
    </row>
    <row r="513" spans="1:36" x14ac:dyDescent="0.25">
      <c r="A513" s="17" t="s">
        <v>79</v>
      </c>
      <c r="B513" s="14">
        <v>1</v>
      </c>
      <c r="C513" s="14">
        <v>5</v>
      </c>
      <c r="D513" s="14">
        <v>3</v>
      </c>
      <c r="E513" s="14">
        <v>0</v>
      </c>
      <c r="F513" s="14">
        <v>0</v>
      </c>
      <c r="G513" s="14">
        <v>166.67</v>
      </c>
      <c r="H513" s="14">
        <v>5</v>
      </c>
      <c r="I513" s="14">
        <v>1</v>
      </c>
      <c r="J513" s="14">
        <v>0</v>
      </c>
      <c r="K513" s="14">
        <v>0</v>
      </c>
      <c r="L513" s="14">
        <v>0</v>
      </c>
      <c r="M513" s="14">
        <v>2019</v>
      </c>
      <c r="N513" s="14">
        <f>tbl_Batsmen[[#This Row],[Innings]]-tbl_Batsmen[[#This Row],[Outs]]</f>
        <v>1</v>
      </c>
      <c r="O513" s="15">
        <f t="shared" si="15"/>
        <v>510</v>
      </c>
      <c r="W513" s="16" t="s">
        <v>428</v>
      </c>
      <c r="X513" s="14">
        <f>_xlfn.IFNA(VLOOKUP(tbl_Batsmen!$W513,Raw_data_Batsmen_2021!$A$2:$L$150,X$1,FALSE),0)</f>
        <v>0</v>
      </c>
      <c r="Y513" s="14">
        <f>_xlfn.IFNA(VLOOKUP(tbl_Batsmen!$W513,Raw_data_Batsmen_2021!$A$2:$L$150,Y$1,FALSE),0)</f>
        <v>0</v>
      </c>
      <c r="Z513" s="14">
        <f>_xlfn.IFNA(VLOOKUP(tbl_Batsmen!$W513,Raw_data_Batsmen_2021!$A$2:$L$150,Z$1,FALSE),0)</f>
        <v>0</v>
      </c>
      <c r="AA513" s="14">
        <f>_xlfn.IFNA(VLOOKUP(tbl_Batsmen!$W513,Raw_data_Batsmen_2021!$A$2:$L$150,AA$1,FALSE),0)</f>
        <v>0</v>
      </c>
      <c r="AB513" s="14">
        <f>_xlfn.IFNA(VLOOKUP(tbl_Batsmen!$W513,Raw_data_Batsmen_2021!$A$2:$L$150,AB$1,FALSE),0)</f>
        <v>0</v>
      </c>
      <c r="AC513" s="14">
        <f>_xlfn.IFNA(VLOOKUP(tbl_Batsmen!$W513,Raw_data_Batsmen_2021!$A$2:$L$150,AC$1,FALSE),0)</f>
        <v>0</v>
      </c>
      <c r="AD513" s="14">
        <f>_xlfn.IFNA(VLOOKUP(tbl_Batsmen!$W513,Raw_data_Batsmen_2021!$A$2:$L$150,AD$1,FALSE),0)</f>
        <v>0</v>
      </c>
      <c r="AE513" s="14">
        <f>_xlfn.IFNA(VLOOKUP(tbl_Batsmen!$W513,Raw_data_Batsmen_2021!$A$2:$L$150,AE$1,FALSE),0)</f>
        <v>0</v>
      </c>
      <c r="AF513" s="14">
        <f>_xlfn.IFNA(VLOOKUP(tbl_Batsmen!$W513,Raw_data_Batsmen_2021!$A$2:$L$150,AF$1,FALSE),0)</f>
        <v>0</v>
      </c>
      <c r="AG513" s="14">
        <f>_xlfn.IFNA(VLOOKUP(tbl_Batsmen!$W513,Raw_data_Batsmen_2021!$A$2:$L$150,AG$1,FALSE),0)</f>
        <v>0</v>
      </c>
      <c r="AH513" s="14">
        <f>_xlfn.IFNA(VLOOKUP(tbl_Batsmen!$W513,Raw_data_Batsmen_2021!$A$2:$L$150,AH$1,FALSE),0)</f>
        <v>0</v>
      </c>
      <c r="AI513" s="14">
        <v>2019</v>
      </c>
      <c r="AJ513" s="14">
        <f t="shared" si="14"/>
        <v>511</v>
      </c>
    </row>
    <row r="514" spans="1:36" x14ac:dyDescent="0.25">
      <c r="A514" s="17" t="s">
        <v>428</v>
      </c>
      <c r="B514" s="14">
        <v>1</v>
      </c>
      <c r="C514" s="14">
        <v>6</v>
      </c>
      <c r="D514" s="14">
        <v>11</v>
      </c>
      <c r="E514" s="14">
        <v>1</v>
      </c>
      <c r="F514" s="14">
        <v>6</v>
      </c>
      <c r="G514" s="14">
        <v>54.55</v>
      </c>
      <c r="H514" s="14">
        <v>6</v>
      </c>
      <c r="I514" s="14">
        <v>0</v>
      </c>
      <c r="J514" s="14">
        <v>0</v>
      </c>
      <c r="K514" s="14">
        <v>0</v>
      </c>
      <c r="L514" s="14">
        <v>0</v>
      </c>
      <c r="M514" s="14">
        <v>2019</v>
      </c>
      <c r="N514" s="14">
        <f>tbl_Batsmen[[#This Row],[Innings]]-tbl_Batsmen[[#This Row],[Outs]]</f>
        <v>0</v>
      </c>
      <c r="O514" s="15">
        <f t="shared" si="15"/>
        <v>511</v>
      </c>
      <c r="W514" s="13" t="s">
        <v>129</v>
      </c>
      <c r="X514" s="14">
        <f>_xlfn.IFNA(VLOOKUP(tbl_Batsmen!$W514,Raw_data_Batsmen_2021!$A$2:$L$150,X$1,FALSE),0)</f>
        <v>0</v>
      </c>
      <c r="Y514" s="14">
        <f>_xlfn.IFNA(VLOOKUP(tbl_Batsmen!$W514,Raw_data_Batsmen_2021!$A$2:$L$150,Y$1,FALSE),0)</f>
        <v>0</v>
      </c>
      <c r="Z514" s="14">
        <f>_xlfn.IFNA(VLOOKUP(tbl_Batsmen!$W514,Raw_data_Batsmen_2021!$A$2:$L$150,Z$1,FALSE),0)</f>
        <v>0</v>
      </c>
      <c r="AA514" s="14">
        <f>_xlfn.IFNA(VLOOKUP(tbl_Batsmen!$W514,Raw_data_Batsmen_2021!$A$2:$L$150,AA$1,FALSE),0)</f>
        <v>0</v>
      </c>
      <c r="AB514" s="14">
        <f>_xlfn.IFNA(VLOOKUP(tbl_Batsmen!$W514,Raw_data_Batsmen_2021!$A$2:$L$150,AB$1,FALSE),0)</f>
        <v>0</v>
      </c>
      <c r="AC514" s="14">
        <f>_xlfn.IFNA(VLOOKUP(tbl_Batsmen!$W514,Raw_data_Batsmen_2021!$A$2:$L$150,AC$1,FALSE),0)</f>
        <v>0</v>
      </c>
      <c r="AD514" s="14">
        <f>_xlfn.IFNA(VLOOKUP(tbl_Batsmen!$W514,Raw_data_Batsmen_2021!$A$2:$L$150,AD$1,FALSE),0)</f>
        <v>0</v>
      </c>
      <c r="AE514" s="14">
        <f>_xlfn.IFNA(VLOOKUP(tbl_Batsmen!$W514,Raw_data_Batsmen_2021!$A$2:$L$150,AE$1,FALSE),0)</f>
        <v>0</v>
      </c>
      <c r="AF514" s="14">
        <f>_xlfn.IFNA(VLOOKUP(tbl_Batsmen!$W514,Raw_data_Batsmen_2021!$A$2:$L$150,AF$1,FALSE),0)</f>
        <v>0</v>
      </c>
      <c r="AG514" s="14">
        <f>_xlfn.IFNA(VLOOKUP(tbl_Batsmen!$W514,Raw_data_Batsmen_2021!$A$2:$L$150,AG$1,FALSE),0)</f>
        <v>0</v>
      </c>
      <c r="AH514" s="14">
        <f>_xlfn.IFNA(VLOOKUP(tbl_Batsmen!$W514,Raw_data_Batsmen_2021!$A$2:$L$150,AH$1,FALSE),0)</f>
        <v>0</v>
      </c>
      <c r="AI514" s="14">
        <v>2019</v>
      </c>
      <c r="AJ514" s="14">
        <f t="shared" si="14"/>
        <v>512</v>
      </c>
    </row>
    <row r="515" spans="1:36" x14ac:dyDescent="0.25">
      <c r="A515" s="17" t="s">
        <v>129</v>
      </c>
      <c r="B515" s="14">
        <v>5</v>
      </c>
      <c r="C515" s="14">
        <v>67</v>
      </c>
      <c r="D515" s="14">
        <v>40</v>
      </c>
      <c r="E515" s="14">
        <v>2</v>
      </c>
      <c r="F515" s="14">
        <v>33.5</v>
      </c>
      <c r="G515" s="14">
        <v>167.5</v>
      </c>
      <c r="H515" s="14">
        <v>27</v>
      </c>
      <c r="I515" s="14">
        <v>4</v>
      </c>
      <c r="J515" s="14">
        <v>4</v>
      </c>
      <c r="K515" s="14">
        <v>0</v>
      </c>
      <c r="L515" s="14">
        <v>0</v>
      </c>
      <c r="M515" s="14">
        <v>2019</v>
      </c>
      <c r="N515" s="14">
        <f>tbl_Batsmen[[#This Row],[Innings]]-tbl_Batsmen[[#This Row],[Outs]]</f>
        <v>3</v>
      </c>
      <c r="O515" s="15">
        <f t="shared" si="15"/>
        <v>512</v>
      </c>
      <c r="W515" s="16" t="s">
        <v>130</v>
      </c>
      <c r="X515" s="14">
        <f>_xlfn.IFNA(VLOOKUP(tbl_Batsmen!$W515,Raw_data_Batsmen_2021!$A$2:$L$150,X$1,FALSE),0)</f>
        <v>7</v>
      </c>
      <c r="Y515" s="14">
        <f>_xlfn.IFNA(VLOOKUP(tbl_Batsmen!$W515,Raw_data_Batsmen_2021!$A$2:$L$150,Y$1,FALSE),0)</f>
        <v>254</v>
      </c>
      <c r="Z515" s="14">
        <f>_xlfn.IFNA(VLOOKUP(tbl_Batsmen!$W515,Raw_data_Batsmen_2021!$A$2:$L$150,Z$1,FALSE),0)</f>
        <v>166</v>
      </c>
      <c r="AA515" s="14">
        <f>_xlfn.IFNA(VLOOKUP(tbl_Batsmen!$W515,Raw_data_Batsmen_2021!$A$2:$L$150,AA$1,FALSE),0)</f>
        <v>7</v>
      </c>
      <c r="AB515" s="14">
        <f>_xlfn.IFNA(VLOOKUP(tbl_Batsmen!$W515,Raw_data_Batsmen_2021!$A$2:$L$150,AB$1,FALSE),0)</f>
        <v>36.29</v>
      </c>
      <c r="AC515" s="14">
        <f>_xlfn.IFNA(VLOOKUP(tbl_Batsmen!$W515,Raw_data_Batsmen_2021!$A$2:$L$150,AC$1,FALSE),0)</f>
        <v>153.01</v>
      </c>
      <c r="AD515" s="14">
        <f>_xlfn.IFNA(VLOOKUP(tbl_Batsmen!$W515,Raw_data_Batsmen_2021!$A$2:$L$150,AD$1,FALSE),0)</f>
        <v>124</v>
      </c>
      <c r="AE515" s="14">
        <f>_xlfn.IFNA(VLOOKUP(tbl_Batsmen!$W515,Raw_data_Batsmen_2021!$A$2:$L$150,AE$1,FALSE),0)</f>
        <v>27</v>
      </c>
      <c r="AF515" s="14">
        <f>_xlfn.IFNA(VLOOKUP(tbl_Batsmen!$W515,Raw_data_Batsmen_2021!$A$2:$L$150,AF$1,FALSE),0)</f>
        <v>13</v>
      </c>
      <c r="AG515" s="14">
        <f>_xlfn.IFNA(VLOOKUP(tbl_Batsmen!$W515,Raw_data_Batsmen_2021!$A$2:$L$150,AG$1,FALSE),0)</f>
        <v>0</v>
      </c>
      <c r="AH515" s="14">
        <f>_xlfn.IFNA(VLOOKUP(tbl_Batsmen!$W515,Raw_data_Batsmen_2021!$A$2:$L$150,AH$1,FALSE),0)</f>
        <v>1</v>
      </c>
      <c r="AI515" s="14">
        <v>2019</v>
      </c>
      <c r="AJ515" s="14">
        <f t="shared" si="14"/>
        <v>513</v>
      </c>
    </row>
    <row r="516" spans="1:36" x14ac:dyDescent="0.25">
      <c r="A516" s="17" t="s">
        <v>130</v>
      </c>
      <c r="B516" s="14">
        <v>8</v>
      </c>
      <c r="C516" s="14">
        <v>311</v>
      </c>
      <c r="D516" s="14">
        <v>205</v>
      </c>
      <c r="E516" s="14">
        <v>8</v>
      </c>
      <c r="F516" s="14">
        <v>38.880000000000003</v>
      </c>
      <c r="G516" s="14">
        <v>151.71</v>
      </c>
      <c r="H516" s="14">
        <v>89</v>
      </c>
      <c r="I516" s="14">
        <v>38</v>
      </c>
      <c r="J516" s="14">
        <v>14</v>
      </c>
      <c r="K516" s="14">
        <v>3</v>
      </c>
      <c r="L516" s="14">
        <v>0</v>
      </c>
      <c r="M516" s="14">
        <v>2019</v>
      </c>
      <c r="N516" s="14">
        <f>tbl_Batsmen[[#This Row],[Innings]]-tbl_Batsmen[[#This Row],[Outs]]</f>
        <v>0</v>
      </c>
      <c r="O516" s="15">
        <f t="shared" si="15"/>
        <v>513</v>
      </c>
      <c r="W516" s="13" t="s">
        <v>131</v>
      </c>
      <c r="X516" s="14">
        <f>_xlfn.IFNA(VLOOKUP(tbl_Batsmen!$W516,Raw_data_Batsmen_2021!$A$2:$L$150,X$1,FALSE),0)</f>
        <v>3</v>
      </c>
      <c r="Y516" s="14">
        <f>_xlfn.IFNA(VLOOKUP(tbl_Batsmen!$W516,Raw_data_Batsmen_2021!$A$2:$L$150,Y$1,FALSE),0)</f>
        <v>41</v>
      </c>
      <c r="Z516" s="14">
        <f>_xlfn.IFNA(VLOOKUP(tbl_Batsmen!$W516,Raw_data_Batsmen_2021!$A$2:$L$150,Z$1,FALSE),0)</f>
        <v>29</v>
      </c>
      <c r="AA516" s="14">
        <f>_xlfn.IFNA(VLOOKUP(tbl_Batsmen!$W516,Raw_data_Batsmen_2021!$A$2:$L$150,AA$1,FALSE),0)</f>
        <v>2</v>
      </c>
      <c r="AB516" s="14">
        <f>_xlfn.IFNA(VLOOKUP(tbl_Batsmen!$W516,Raw_data_Batsmen_2021!$A$2:$L$150,AB$1,FALSE),0)</f>
        <v>20.5</v>
      </c>
      <c r="AC516" s="14">
        <f>_xlfn.IFNA(VLOOKUP(tbl_Batsmen!$W516,Raw_data_Batsmen_2021!$A$2:$L$150,AC$1,FALSE),0)</f>
        <v>141.38</v>
      </c>
      <c r="AD516" s="14">
        <f>_xlfn.IFNA(VLOOKUP(tbl_Batsmen!$W516,Raw_data_Batsmen_2021!$A$2:$L$150,AD$1,FALSE),0)</f>
        <v>24</v>
      </c>
      <c r="AE516" s="14">
        <f>_xlfn.IFNA(VLOOKUP(tbl_Batsmen!$W516,Raw_data_Batsmen_2021!$A$2:$L$150,AE$1,FALSE),0)</f>
        <v>3</v>
      </c>
      <c r="AF516" s="14">
        <f>_xlfn.IFNA(VLOOKUP(tbl_Batsmen!$W516,Raw_data_Batsmen_2021!$A$2:$L$150,AF$1,FALSE),0)</f>
        <v>2</v>
      </c>
      <c r="AG516" s="14">
        <f>_xlfn.IFNA(VLOOKUP(tbl_Batsmen!$W516,Raw_data_Batsmen_2021!$A$2:$L$150,AG$1,FALSE),0)</f>
        <v>0</v>
      </c>
      <c r="AH516" s="14">
        <f>_xlfn.IFNA(VLOOKUP(tbl_Batsmen!$W516,Raw_data_Batsmen_2021!$A$2:$L$150,AH$1,FALSE),0)</f>
        <v>0</v>
      </c>
      <c r="AI516" s="14">
        <v>2019</v>
      </c>
      <c r="AJ516" s="14">
        <f t="shared" si="14"/>
        <v>514</v>
      </c>
    </row>
    <row r="517" spans="1:36" x14ac:dyDescent="0.25">
      <c r="A517" s="17" t="s">
        <v>131</v>
      </c>
      <c r="B517" s="14">
        <v>2</v>
      </c>
      <c r="C517" s="14">
        <v>1</v>
      </c>
      <c r="D517" s="14">
        <v>3</v>
      </c>
      <c r="E517" s="14">
        <v>1</v>
      </c>
      <c r="F517" s="14">
        <v>1</v>
      </c>
      <c r="G517" s="14">
        <v>33.33</v>
      </c>
      <c r="H517" s="14">
        <v>1</v>
      </c>
      <c r="I517" s="14">
        <v>0</v>
      </c>
      <c r="J517" s="14">
        <v>0</v>
      </c>
      <c r="K517" s="14">
        <v>0</v>
      </c>
      <c r="L517" s="14">
        <v>0</v>
      </c>
      <c r="M517" s="14">
        <v>2019</v>
      </c>
      <c r="N517" s="14">
        <f>tbl_Batsmen[[#This Row],[Innings]]-tbl_Batsmen[[#This Row],[Outs]]</f>
        <v>1</v>
      </c>
      <c r="O517" s="15">
        <f t="shared" si="15"/>
        <v>514</v>
      </c>
      <c r="W517" s="16" t="s">
        <v>9</v>
      </c>
      <c r="X517" s="14">
        <f>_xlfn.IFNA(VLOOKUP(tbl_Batsmen!$W517,Raw_data_Batsmen_2021!$A$2:$L$150,X$1,FALSE),0)</f>
        <v>0</v>
      </c>
      <c r="Y517" s="14">
        <f>_xlfn.IFNA(VLOOKUP(tbl_Batsmen!$W517,Raw_data_Batsmen_2021!$A$2:$L$150,Y$1,FALSE),0)</f>
        <v>0</v>
      </c>
      <c r="Z517" s="14">
        <f>_xlfn.IFNA(VLOOKUP(tbl_Batsmen!$W517,Raw_data_Batsmen_2021!$A$2:$L$150,Z$1,FALSE),0)</f>
        <v>0</v>
      </c>
      <c r="AA517" s="14">
        <f>_xlfn.IFNA(VLOOKUP(tbl_Batsmen!$W517,Raw_data_Batsmen_2021!$A$2:$L$150,AA$1,FALSE),0)</f>
        <v>0</v>
      </c>
      <c r="AB517" s="14">
        <f>_xlfn.IFNA(VLOOKUP(tbl_Batsmen!$W517,Raw_data_Batsmen_2021!$A$2:$L$150,AB$1,FALSE),0)</f>
        <v>0</v>
      </c>
      <c r="AC517" s="14">
        <f>_xlfn.IFNA(VLOOKUP(tbl_Batsmen!$W517,Raw_data_Batsmen_2021!$A$2:$L$150,AC$1,FALSE),0)</f>
        <v>0</v>
      </c>
      <c r="AD517" s="14">
        <f>_xlfn.IFNA(VLOOKUP(tbl_Batsmen!$W517,Raw_data_Batsmen_2021!$A$2:$L$150,AD$1,FALSE),0)</f>
        <v>0</v>
      </c>
      <c r="AE517" s="14">
        <f>_xlfn.IFNA(VLOOKUP(tbl_Batsmen!$W517,Raw_data_Batsmen_2021!$A$2:$L$150,AE$1,FALSE),0)</f>
        <v>0</v>
      </c>
      <c r="AF517" s="14">
        <f>_xlfn.IFNA(VLOOKUP(tbl_Batsmen!$W517,Raw_data_Batsmen_2021!$A$2:$L$150,AF$1,FALSE),0)</f>
        <v>0</v>
      </c>
      <c r="AG517" s="14">
        <f>_xlfn.IFNA(VLOOKUP(tbl_Batsmen!$W517,Raw_data_Batsmen_2021!$A$2:$L$150,AG$1,FALSE),0)</f>
        <v>0</v>
      </c>
      <c r="AH517" s="14">
        <f>_xlfn.IFNA(VLOOKUP(tbl_Batsmen!$W517,Raw_data_Batsmen_2021!$A$2:$L$150,AH$1,FALSE),0)</f>
        <v>0</v>
      </c>
      <c r="AI517" s="14">
        <v>2019</v>
      </c>
      <c r="AJ517" s="14">
        <f t="shared" ref="AJ517:AJ580" si="16">AJ516+1</f>
        <v>515</v>
      </c>
    </row>
    <row r="518" spans="1:36" x14ac:dyDescent="0.25">
      <c r="A518" s="17" t="s">
        <v>9</v>
      </c>
      <c r="B518" s="14">
        <v>4</v>
      </c>
      <c r="C518" s="14">
        <v>18</v>
      </c>
      <c r="D518" s="14">
        <v>19</v>
      </c>
      <c r="E518" s="14">
        <v>3</v>
      </c>
      <c r="F518" s="14">
        <v>6</v>
      </c>
      <c r="G518" s="14">
        <v>94.74</v>
      </c>
      <c r="H518" s="14">
        <v>9</v>
      </c>
      <c r="I518" s="14">
        <v>1</v>
      </c>
      <c r="J518" s="14">
        <v>1</v>
      </c>
      <c r="K518" s="14">
        <v>0</v>
      </c>
      <c r="L518" s="14">
        <v>0</v>
      </c>
      <c r="M518" s="14">
        <v>2019</v>
      </c>
      <c r="N518" s="14">
        <f>tbl_Batsmen[[#This Row],[Innings]]-tbl_Batsmen[[#This Row],[Outs]]</f>
        <v>1</v>
      </c>
      <c r="O518" s="15">
        <f t="shared" ref="O518:O581" si="17">1+O517</f>
        <v>515</v>
      </c>
      <c r="W518" s="13" t="s">
        <v>134</v>
      </c>
      <c r="X518" s="14">
        <f>_xlfn.IFNA(VLOOKUP(tbl_Batsmen!$W518,Raw_data_Batsmen_2021!$A$2:$L$150,X$1,FALSE),0)</f>
        <v>5</v>
      </c>
      <c r="Y518" s="14">
        <f>_xlfn.IFNA(VLOOKUP(tbl_Batsmen!$W518,Raw_data_Batsmen_2021!$A$2:$L$150,Y$1,FALSE),0)</f>
        <v>42</v>
      </c>
      <c r="Z518" s="14">
        <f>_xlfn.IFNA(VLOOKUP(tbl_Batsmen!$W518,Raw_data_Batsmen_2021!$A$2:$L$150,Z$1,FALSE),0)</f>
        <v>41</v>
      </c>
      <c r="AA518" s="14">
        <f>_xlfn.IFNA(VLOOKUP(tbl_Batsmen!$W518,Raw_data_Batsmen_2021!$A$2:$L$150,AA$1,FALSE),0)</f>
        <v>5</v>
      </c>
      <c r="AB518" s="14">
        <f>_xlfn.IFNA(VLOOKUP(tbl_Batsmen!$W518,Raw_data_Batsmen_2021!$A$2:$L$150,AB$1,FALSE),0)</f>
        <v>8.4</v>
      </c>
      <c r="AC518" s="14">
        <f>_xlfn.IFNA(VLOOKUP(tbl_Batsmen!$W518,Raw_data_Batsmen_2021!$A$2:$L$150,AC$1,FALSE),0)</f>
        <v>102.44</v>
      </c>
      <c r="AD518" s="14">
        <f>_xlfn.IFNA(VLOOKUP(tbl_Batsmen!$W518,Raw_data_Batsmen_2021!$A$2:$L$150,AD$1,FALSE),0)</f>
        <v>25</v>
      </c>
      <c r="AE518" s="14">
        <f>_xlfn.IFNA(VLOOKUP(tbl_Batsmen!$W518,Raw_data_Batsmen_2021!$A$2:$L$150,AE$1,FALSE),0)</f>
        <v>3</v>
      </c>
      <c r="AF518" s="14">
        <f>_xlfn.IFNA(VLOOKUP(tbl_Batsmen!$W518,Raw_data_Batsmen_2021!$A$2:$L$150,AF$1,FALSE),0)</f>
        <v>1</v>
      </c>
      <c r="AG518" s="14">
        <f>_xlfn.IFNA(VLOOKUP(tbl_Batsmen!$W518,Raw_data_Batsmen_2021!$A$2:$L$150,AG$1,FALSE),0)</f>
        <v>0</v>
      </c>
      <c r="AH518" s="14">
        <f>_xlfn.IFNA(VLOOKUP(tbl_Batsmen!$W518,Raw_data_Batsmen_2021!$A$2:$L$150,AH$1,FALSE),0)</f>
        <v>0</v>
      </c>
      <c r="AI518" s="14">
        <v>2019</v>
      </c>
      <c r="AJ518" s="14">
        <f t="shared" si="16"/>
        <v>516</v>
      </c>
    </row>
    <row r="519" spans="1:36" x14ac:dyDescent="0.25">
      <c r="A519" s="17" t="s">
        <v>134</v>
      </c>
      <c r="B519" s="14">
        <v>4</v>
      </c>
      <c r="C519" s="14">
        <v>70</v>
      </c>
      <c r="D519" s="14">
        <v>48</v>
      </c>
      <c r="E519" s="14">
        <v>3</v>
      </c>
      <c r="F519" s="14">
        <v>23.33</v>
      </c>
      <c r="G519" s="14">
        <v>145.83000000000001</v>
      </c>
      <c r="H519" s="14">
        <v>44</v>
      </c>
      <c r="I519" s="14">
        <v>6</v>
      </c>
      <c r="J519" s="14">
        <v>5</v>
      </c>
      <c r="K519" s="14">
        <v>0</v>
      </c>
      <c r="L519" s="14">
        <v>0</v>
      </c>
      <c r="M519" s="14">
        <v>2019</v>
      </c>
      <c r="N519" s="14">
        <f>tbl_Batsmen[[#This Row],[Innings]]-tbl_Batsmen[[#This Row],[Outs]]</f>
        <v>1</v>
      </c>
      <c r="O519" s="15">
        <f t="shared" si="17"/>
        <v>516</v>
      </c>
      <c r="W519" s="16" t="s">
        <v>136</v>
      </c>
      <c r="X519" s="14">
        <f>_xlfn.IFNA(VLOOKUP(tbl_Batsmen!$W519,Raw_data_Batsmen_2021!$A$2:$L$150,X$1,FALSE),0)</f>
        <v>4</v>
      </c>
      <c r="Y519" s="14">
        <f>_xlfn.IFNA(VLOOKUP(tbl_Batsmen!$W519,Raw_data_Batsmen_2021!$A$2:$L$150,Y$1,FALSE),0)</f>
        <v>42</v>
      </c>
      <c r="Z519" s="14">
        <f>_xlfn.IFNA(VLOOKUP(tbl_Batsmen!$W519,Raw_data_Batsmen_2021!$A$2:$L$150,Z$1,FALSE),0)</f>
        <v>39</v>
      </c>
      <c r="AA519" s="14">
        <f>_xlfn.IFNA(VLOOKUP(tbl_Batsmen!$W519,Raw_data_Batsmen_2021!$A$2:$L$150,AA$1,FALSE),0)</f>
        <v>4</v>
      </c>
      <c r="AB519" s="14">
        <f>_xlfn.IFNA(VLOOKUP(tbl_Batsmen!$W519,Raw_data_Batsmen_2021!$A$2:$L$150,AB$1,FALSE),0)</f>
        <v>10.5</v>
      </c>
      <c r="AC519" s="14">
        <f>_xlfn.IFNA(VLOOKUP(tbl_Batsmen!$W519,Raw_data_Batsmen_2021!$A$2:$L$150,AC$1,FALSE),0)</f>
        <v>107.69</v>
      </c>
      <c r="AD519" s="14">
        <f>_xlfn.IFNA(VLOOKUP(tbl_Batsmen!$W519,Raw_data_Batsmen_2021!$A$2:$L$150,AD$1,FALSE),0)</f>
        <v>14</v>
      </c>
      <c r="AE519" s="14">
        <f>_xlfn.IFNA(VLOOKUP(tbl_Batsmen!$W519,Raw_data_Batsmen_2021!$A$2:$L$150,AE$1,FALSE),0)</f>
        <v>5</v>
      </c>
      <c r="AF519" s="14">
        <f>_xlfn.IFNA(VLOOKUP(tbl_Batsmen!$W519,Raw_data_Batsmen_2021!$A$2:$L$150,AF$1,FALSE),0)</f>
        <v>2</v>
      </c>
      <c r="AG519" s="14">
        <f>_xlfn.IFNA(VLOOKUP(tbl_Batsmen!$W519,Raw_data_Batsmen_2021!$A$2:$L$150,AG$1,FALSE),0)</f>
        <v>0</v>
      </c>
      <c r="AH519" s="14">
        <f>_xlfn.IFNA(VLOOKUP(tbl_Batsmen!$W519,Raw_data_Batsmen_2021!$A$2:$L$150,AH$1,FALSE),0)</f>
        <v>0</v>
      </c>
      <c r="AI519" s="14">
        <v>2019</v>
      </c>
      <c r="AJ519" s="14">
        <f t="shared" si="16"/>
        <v>517</v>
      </c>
    </row>
    <row r="520" spans="1:36" x14ac:dyDescent="0.25">
      <c r="A520" s="17" t="s">
        <v>136</v>
      </c>
      <c r="B520" s="14">
        <v>0</v>
      </c>
      <c r="C520" s="14">
        <v>0</v>
      </c>
      <c r="D520" s="14">
        <v>0</v>
      </c>
      <c r="E520" s="14">
        <v>0</v>
      </c>
      <c r="F520" s="14">
        <v>0</v>
      </c>
      <c r="G520" s="14">
        <v>0</v>
      </c>
      <c r="H520" s="14">
        <v>0</v>
      </c>
      <c r="I520" s="14">
        <v>0</v>
      </c>
      <c r="J520" s="14">
        <v>0</v>
      </c>
      <c r="K520" s="14">
        <v>0</v>
      </c>
      <c r="L520" s="14">
        <v>0</v>
      </c>
      <c r="M520" s="14">
        <v>2019</v>
      </c>
      <c r="N520" s="14">
        <f>tbl_Batsmen[[#This Row],[Innings]]-tbl_Batsmen[[#This Row],[Outs]]</f>
        <v>0</v>
      </c>
      <c r="O520" s="15">
        <f t="shared" si="17"/>
        <v>517</v>
      </c>
      <c r="W520" s="13" t="s">
        <v>137</v>
      </c>
      <c r="X520" s="14">
        <f>_xlfn.IFNA(VLOOKUP(tbl_Batsmen!$W520,Raw_data_Batsmen_2021!$A$2:$L$150,X$1,FALSE),0)</f>
        <v>4</v>
      </c>
      <c r="Y520" s="14">
        <f>_xlfn.IFNA(VLOOKUP(tbl_Batsmen!$W520,Raw_data_Batsmen_2021!$A$2:$L$150,Y$1,FALSE),0)</f>
        <v>94</v>
      </c>
      <c r="Z520" s="14">
        <f>_xlfn.IFNA(VLOOKUP(tbl_Batsmen!$W520,Raw_data_Batsmen_2021!$A$2:$L$150,Z$1,FALSE),0)</f>
        <v>73</v>
      </c>
      <c r="AA520" s="14">
        <f>_xlfn.IFNA(VLOOKUP(tbl_Batsmen!$W520,Raw_data_Batsmen_2021!$A$2:$L$150,AA$1,FALSE),0)</f>
        <v>3</v>
      </c>
      <c r="AB520" s="14">
        <f>_xlfn.IFNA(VLOOKUP(tbl_Batsmen!$W520,Raw_data_Batsmen_2021!$A$2:$L$150,AB$1,FALSE),0)</f>
        <v>31.33</v>
      </c>
      <c r="AC520" s="14">
        <f>_xlfn.IFNA(VLOOKUP(tbl_Batsmen!$W520,Raw_data_Batsmen_2021!$A$2:$L$150,AC$1,FALSE),0)</f>
        <v>128.77000000000001</v>
      </c>
      <c r="AD520" s="14">
        <f>_xlfn.IFNA(VLOOKUP(tbl_Batsmen!$W520,Raw_data_Batsmen_2021!$A$2:$L$150,AD$1,FALSE),0)</f>
        <v>43</v>
      </c>
      <c r="AE520" s="14">
        <f>_xlfn.IFNA(VLOOKUP(tbl_Batsmen!$W520,Raw_data_Batsmen_2021!$A$2:$L$150,AE$1,FALSE),0)</f>
        <v>3</v>
      </c>
      <c r="AF520" s="14">
        <f>_xlfn.IFNA(VLOOKUP(tbl_Batsmen!$W520,Raw_data_Batsmen_2021!$A$2:$L$150,AF$1,FALSE),0)</f>
        <v>6</v>
      </c>
      <c r="AG520" s="14">
        <f>_xlfn.IFNA(VLOOKUP(tbl_Batsmen!$W520,Raw_data_Batsmen_2021!$A$2:$L$150,AG$1,FALSE),0)</f>
        <v>0</v>
      </c>
      <c r="AH520" s="14">
        <f>_xlfn.IFNA(VLOOKUP(tbl_Batsmen!$W520,Raw_data_Batsmen_2021!$A$2:$L$150,AH$1,FALSE),0)</f>
        <v>0</v>
      </c>
      <c r="AI520" s="14">
        <v>2019</v>
      </c>
      <c r="AJ520" s="14">
        <f t="shared" si="16"/>
        <v>518</v>
      </c>
    </row>
    <row r="521" spans="1:36" x14ac:dyDescent="0.25">
      <c r="A521" s="17" t="s">
        <v>137</v>
      </c>
      <c r="B521" s="14">
        <v>1</v>
      </c>
      <c r="C521" s="14">
        <v>8</v>
      </c>
      <c r="D521" s="14">
        <v>3</v>
      </c>
      <c r="E521" s="14">
        <v>1</v>
      </c>
      <c r="F521" s="14">
        <v>8</v>
      </c>
      <c r="G521" s="14">
        <v>266.67</v>
      </c>
      <c r="H521" s="14">
        <v>8</v>
      </c>
      <c r="I521" s="14">
        <v>2</v>
      </c>
      <c r="J521" s="14">
        <v>0</v>
      </c>
      <c r="K521" s="14">
        <v>0</v>
      </c>
      <c r="L521" s="14">
        <v>0</v>
      </c>
      <c r="M521" s="14">
        <v>2019</v>
      </c>
      <c r="N521" s="14">
        <f>tbl_Batsmen[[#This Row],[Innings]]-tbl_Batsmen[[#This Row],[Outs]]</f>
        <v>0</v>
      </c>
      <c r="O521" s="15">
        <f t="shared" si="17"/>
        <v>518</v>
      </c>
      <c r="W521" s="16" t="s">
        <v>139</v>
      </c>
      <c r="X521" s="14">
        <f>_xlfn.IFNA(VLOOKUP(tbl_Batsmen!$W521,Raw_data_Batsmen_2021!$A$2:$L$150,X$1,FALSE),0)</f>
        <v>0</v>
      </c>
      <c r="Y521" s="14">
        <f>_xlfn.IFNA(VLOOKUP(tbl_Batsmen!$W521,Raw_data_Batsmen_2021!$A$2:$L$150,Y$1,FALSE),0)</f>
        <v>0</v>
      </c>
      <c r="Z521" s="14">
        <f>_xlfn.IFNA(VLOOKUP(tbl_Batsmen!$W521,Raw_data_Batsmen_2021!$A$2:$L$150,Z$1,FALSE),0)</f>
        <v>0</v>
      </c>
      <c r="AA521" s="14">
        <f>_xlfn.IFNA(VLOOKUP(tbl_Batsmen!$W521,Raw_data_Batsmen_2021!$A$2:$L$150,AA$1,FALSE),0)</f>
        <v>0</v>
      </c>
      <c r="AB521" s="14">
        <f>_xlfn.IFNA(VLOOKUP(tbl_Batsmen!$W521,Raw_data_Batsmen_2021!$A$2:$L$150,AB$1,FALSE),0)</f>
        <v>0</v>
      </c>
      <c r="AC521" s="14">
        <f>_xlfn.IFNA(VLOOKUP(tbl_Batsmen!$W521,Raw_data_Batsmen_2021!$A$2:$L$150,AC$1,FALSE),0)</f>
        <v>0</v>
      </c>
      <c r="AD521" s="14">
        <f>_xlfn.IFNA(VLOOKUP(tbl_Batsmen!$W521,Raw_data_Batsmen_2021!$A$2:$L$150,AD$1,FALSE),0)</f>
        <v>0</v>
      </c>
      <c r="AE521" s="14">
        <f>_xlfn.IFNA(VLOOKUP(tbl_Batsmen!$W521,Raw_data_Batsmen_2021!$A$2:$L$150,AE$1,FALSE),0)</f>
        <v>0</v>
      </c>
      <c r="AF521" s="14">
        <f>_xlfn.IFNA(VLOOKUP(tbl_Batsmen!$W521,Raw_data_Batsmen_2021!$A$2:$L$150,AF$1,FALSE),0)</f>
        <v>0</v>
      </c>
      <c r="AG521" s="14">
        <f>_xlfn.IFNA(VLOOKUP(tbl_Batsmen!$W521,Raw_data_Batsmen_2021!$A$2:$L$150,AG$1,FALSE),0)</f>
        <v>0</v>
      </c>
      <c r="AH521" s="14">
        <f>_xlfn.IFNA(VLOOKUP(tbl_Batsmen!$W521,Raw_data_Batsmen_2021!$A$2:$L$150,AH$1,FALSE),0)</f>
        <v>0</v>
      </c>
      <c r="AI521" s="14">
        <v>2019</v>
      </c>
      <c r="AJ521" s="14">
        <f t="shared" si="16"/>
        <v>519</v>
      </c>
    </row>
    <row r="522" spans="1:36" x14ac:dyDescent="0.25">
      <c r="A522" s="17" t="s">
        <v>139</v>
      </c>
      <c r="B522" s="14">
        <v>0</v>
      </c>
      <c r="C522" s="14">
        <v>0</v>
      </c>
      <c r="D522" s="14">
        <v>0</v>
      </c>
      <c r="E522" s="14">
        <v>0</v>
      </c>
      <c r="F522" s="14">
        <v>0</v>
      </c>
      <c r="G522" s="14">
        <v>0</v>
      </c>
      <c r="H522" s="14">
        <v>0</v>
      </c>
      <c r="I522" s="14">
        <v>0</v>
      </c>
      <c r="J522" s="14">
        <v>0</v>
      </c>
      <c r="K522" s="14">
        <v>0</v>
      </c>
      <c r="L522" s="14">
        <v>0</v>
      </c>
      <c r="M522" s="14">
        <v>2019</v>
      </c>
      <c r="N522" s="14">
        <f>tbl_Batsmen[[#This Row],[Innings]]-tbl_Batsmen[[#This Row],[Outs]]</f>
        <v>0</v>
      </c>
      <c r="O522" s="15">
        <f t="shared" si="17"/>
        <v>519</v>
      </c>
      <c r="W522" s="13" t="s">
        <v>140</v>
      </c>
      <c r="X522" s="14">
        <f>_xlfn.IFNA(VLOOKUP(tbl_Batsmen!$W522,Raw_data_Batsmen_2021!$A$2:$L$150,X$1,FALSE),0)</f>
        <v>10</v>
      </c>
      <c r="Y522" s="14">
        <f>_xlfn.IFNA(VLOOKUP(tbl_Batsmen!$W522,Raw_data_Batsmen_2021!$A$2:$L$150,Y$1,FALSE),0)</f>
        <v>93</v>
      </c>
      <c r="Z522" s="14">
        <f>_xlfn.IFNA(VLOOKUP(tbl_Batsmen!$W522,Raw_data_Batsmen_2021!$A$2:$L$150,Z$1,FALSE),0)</f>
        <v>83</v>
      </c>
      <c r="AA522" s="14">
        <f>_xlfn.IFNA(VLOOKUP(tbl_Batsmen!$W522,Raw_data_Batsmen_2021!$A$2:$L$150,AA$1,FALSE),0)</f>
        <v>8</v>
      </c>
      <c r="AB522" s="14">
        <f>_xlfn.IFNA(VLOOKUP(tbl_Batsmen!$W522,Raw_data_Batsmen_2021!$A$2:$L$150,AB$1,FALSE),0)</f>
        <v>11.62</v>
      </c>
      <c r="AC522" s="14">
        <f>_xlfn.IFNA(VLOOKUP(tbl_Batsmen!$W522,Raw_data_Batsmen_2021!$A$2:$L$150,AC$1,FALSE),0)</f>
        <v>112.05</v>
      </c>
      <c r="AD522" s="14">
        <f>_xlfn.IFNA(VLOOKUP(tbl_Batsmen!$W522,Raw_data_Batsmen_2021!$A$2:$L$150,AD$1,FALSE),0)</f>
        <v>25</v>
      </c>
      <c r="AE522" s="14">
        <f>_xlfn.IFNA(VLOOKUP(tbl_Batsmen!$W522,Raw_data_Batsmen_2021!$A$2:$L$150,AE$1,FALSE),0)</f>
        <v>6</v>
      </c>
      <c r="AF522" s="14">
        <f>_xlfn.IFNA(VLOOKUP(tbl_Batsmen!$W522,Raw_data_Batsmen_2021!$A$2:$L$150,AF$1,FALSE),0)</f>
        <v>4</v>
      </c>
      <c r="AG522" s="14">
        <f>_xlfn.IFNA(VLOOKUP(tbl_Batsmen!$W522,Raw_data_Batsmen_2021!$A$2:$L$150,AG$1,FALSE),0)</f>
        <v>0</v>
      </c>
      <c r="AH522" s="14">
        <f>_xlfn.IFNA(VLOOKUP(tbl_Batsmen!$W522,Raw_data_Batsmen_2021!$A$2:$L$150,AH$1,FALSE),0)</f>
        <v>0</v>
      </c>
      <c r="AI522" s="14">
        <v>2019</v>
      </c>
      <c r="AJ522" s="14">
        <f t="shared" si="16"/>
        <v>520</v>
      </c>
    </row>
    <row r="523" spans="1:36" x14ac:dyDescent="0.25">
      <c r="A523" s="17" t="s">
        <v>140</v>
      </c>
      <c r="B523" s="14">
        <v>5</v>
      </c>
      <c r="C523" s="14">
        <v>160</v>
      </c>
      <c r="D523" s="14">
        <v>126</v>
      </c>
      <c r="E523" s="14">
        <v>5</v>
      </c>
      <c r="F523" s="14">
        <v>32</v>
      </c>
      <c r="G523" s="14">
        <v>126.98</v>
      </c>
      <c r="H523" s="14">
        <v>50</v>
      </c>
      <c r="I523" s="14">
        <v>17</v>
      </c>
      <c r="J523" s="14">
        <v>5</v>
      </c>
      <c r="K523" s="14">
        <v>1</v>
      </c>
      <c r="L523" s="14">
        <v>0</v>
      </c>
      <c r="M523" s="14">
        <v>2019</v>
      </c>
      <c r="N523" s="14">
        <f>tbl_Batsmen[[#This Row],[Innings]]-tbl_Batsmen[[#This Row],[Outs]]</f>
        <v>0</v>
      </c>
      <c r="O523" s="15">
        <f t="shared" si="17"/>
        <v>520</v>
      </c>
      <c r="W523" s="16" t="s">
        <v>62</v>
      </c>
      <c r="X523" s="14">
        <f>_xlfn.IFNA(VLOOKUP(tbl_Batsmen!$W523,Raw_data_Batsmen_2021!$A$2:$L$150,X$1,FALSE),0)</f>
        <v>16</v>
      </c>
      <c r="Y523" s="14">
        <f>_xlfn.IFNA(VLOOKUP(tbl_Batsmen!$W523,Raw_data_Batsmen_2021!$A$2:$L$150,Y$1,FALSE),0)</f>
        <v>397</v>
      </c>
      <c r="Z523" s="14">
        <f>_xlfn.IFNA(VLOOKUP(tbl_Batsmen!$W523,Raw_data_Batsmen_2021!$A$2:$L$150,Z$1,FALSE),0)</f>
        <v>283</v>
      </c>
      <c r="AA523" s="14">
        <f>_xlfn.IFNA(VLOOKUP(tbl_Batsmen!$W523,Raw_data_Batsmen_2021!$A$2:$L$150,AA$1,FALSE),0)</f>
        <v>14</v>
      </c>
      <c r="AB523" s="14">
        <f>_xlfn.IFNA(VLOOKUP(tbl_Batsmen!$W523,Raw_data_Batsmen_2021!$A$2:$L$150,AB$1,FALSE),0)</f>
        <v>28.36</v>
      </c>
      <c r="AC523" s="14">
        <f>_xlfn.IFNA(VLOOKUP(tbl_Batsmen!$W523,Raw_data_Batsmen_2021!$A$2:$L$150,AC$1,FALSE),0)</f>
        <v>140.28</v>
      </c>
      <c r="AD523" s="14">
        <f>_xlfn.IFNA(VLOOKUP(tbl_Batsmen!$W523,Raw_data_Batsmen_2021!$A$2:$L$150,AD$1,FALSE),0)</f>
        <v>74</v>
      </c>
      <c r="AE523" s="14">
        <f>_xlfn.IFNA(VLOOKUP(tbl_Batsmen!$W523,Raw_data_Batsmen_2021!$A$2:$L$150,AE$1,FALSE),0)</f>
        <v>41</v>
      </c>
      <c r="AF523" s="14">
        <f>_xlfn.IFNA(VLOOKUP(tbl_Batsmen!$W523,Raw_data_Batsmen_2021!$A$2:$L$150,AF$1,FALSE),0)</f>
        <v>11</v>
      </c>
      <c r="AG523" s="14">
        <f>_xlfn.IFNA(VLOOKUP(tbl_Batsmen!$W523,Raw_data_Batsmen_2021!$A$2:$L$150,AG$1,FALSE),0)</f>
        <v>2</v>
      </c>
      <c r="AH523" s="14">
        <f>_xlfn.IFNA(VLOOKUP(tbl_Batsmen!$W523,Raw_data_Batsmen_2021!$A$2:$L$150,AH$1,FALSE),0)</f>
        <v>0</v>
      </c>
      <c r="AI523" s="14">
        <v>2019</v>
      </c>
      <c r="AJ523" s="14">
        <f t="shared" si="16"/>
        <v>521</v>
      </c>
    </row>
    <row r="524" spans="1:36" x14ac:dyDescent="0.25">
      <c r="A524" s="17" t="s">
        <v>62</v>
      </c>
      <c r="B524" s="14">
        <v>7</v>
      </c>
      <c r="C524" s="14">
        <v>141</v>
      </c>
      <c r="D524" s="14">
        <v>118</v>
      </c>
      <c r="E524" s="14">
        <v>6</v>
      </c>
      <c r="F524" s="14">
        <v>23.5</v>
      </c>
      <c r="G524" s="14">
        <v>119.49</v>
      </c>
      <c r="H524" s="14">
        <v>50</v>
      </c>
      <c r="I524" s="14">
        <v>13</v>
      </c>
      <c r="J524" s="14">
        <v>2</v>
      </c>
      <c r="K524" s="14">
        <v>1</v>
      </c>
      <c r="L524" s="14">
        <v>0</v>
      </c>
      <c r="M524" s="14">
        <v>2019</v>
      </c>
      <c r="N524" s="14">
        <f>tbl_Batsmen[[#This Row],[Innings]]-tbl_Batsmen[[#This Row],[Outs]]</f>
        <v>1</v>
      </c>
      <c r="O524" s="15">
        <f t="shared" si="17"/>
        <v>521</v>
      </c>
      <c r="W524" s="13" t="s">
        <v>143</v>
      </c>
      <c r="X524" s="14">
        <f>_xlfn.IFNA(VLOOKUP(tbl_Batsmen!$W524,Raw_data_Batsmen_2021!$A$2:$L$150,X$1,FALSE),0)</f>
        <v>2</v>
      </c>
      <c r="Y524" s="14">
        <f>_xlfn.IFNA(VLOOKUP(tbl_Batsmen!$W524,Raw_data_Batsmen_2021!$A$2:$L$150,Y$1,FALSE),0)</f>
        <v>7</v>
      </c>
      <c r="Z524" s="14">
        <f>_xlfn.IFNA(VLOOKUP(tbl_Batsmen!$W524,Raw_data_Batsmen_2021!$A$2:$L$150,Z$1,FALSE),0)</f>
        <v>5</v>
      </c>
      <c r="AA524" s="14">
        <f>_xlfn.IFNA(VLOOKUP(tbl_Batsmen!$W524,Raw_data_Batsmen_2021!$A$2:$L$150,AA$1,FALSE),0)</f>
        <v>1</v>
      </c>
      <c r="AB524" s="14">
        <f>_xlfn.IFNA(VLOOKUP(tbl_Batsmen!$W524,Raw_data_Batsmen_2021!$A$2:$L$150,AB$1,FALSE),0)</f>
        <v>7</v>
      </c>
      <c r="AC524" s="14">
        <f>_xlfn.IFNA(VLOOKUP(tbl_Batsmen!$W524,Raw_data_Batsmen_2021!$A$2:$L$150,AC$1,FALSE),0)</f>
        <v>140</v>
      </c>
      <c r="AD524" s="14">
        <f>_xlfn.IFNA(VLOOKUP(tbl_Batsmen!$W524,Raw_data_Batsmen_2021!$A$2:$L$150,AD$1,FALSE),0)</f>
        <v>7</v>
      </c>
      <c r="AE524" s="14">
        <f>_xlfn.IFNA(VLOOKUP(tbl_Batsmen!$W524,Raw_data_Batsmen_2021!$A$2:$L$150,AE$1,FALSE),0)</f>
        <v>0</v>
      </c>
      <c r="AF524" s="14">
        <f>_xlfn.IFNA(VLOOKUP(tbl_Batsmen!$W524,Raw_data_Batsmen_2021!$A$2:$L$150,AF$1,FALSE),0)</f>
        <v>1</v>
      </c>
      <c r="AG524" s="14">
        <f>_xlfn.IFNA(VLOOKUP(tbl_Batsmen!$W524,Raw_data_Batsmen_2021!$A$2:$L$150,AG$1,FALSE),0)</f>
        <v>0</v>
      </c>
      <c r="AH524" s="14">
        <f>_xlfn.IFNA(VLOOKUP(tbl_Batsmen!$W524,Raw_data_Batsmen_2021!$A$2:$L$150,AH$1,FALSE),0)</f>
        <v>0</v>
      </c>
      <c r="AI524" s="14">
        <v>2019</v>
      </c>
      <c r="AJ524" s="14">
        <f t="shared" si="16"/>
        <v>522</v>
      </c>
    </row>
    <row r="525" spans="1:36" x14ac:dyDescent="0.25">
      <c r="A525" s="17" t="s">
        <v>143</v>
      </c>
      <c r="B525" s="14">
        <v>7</v>
      </c>
      <c r="C525" s="14">
        <v>63</v>
      </c>
      <c r="D525" s="14">
        <v>46</v>
      </c>
      <c r="E525" s="14">
        <v>4</v>
      </c>
      <c r="F525" s="14">
        <v>15.75</v>
      </c>
      <c r="G525" s="14">
        <v>136.96</v>
      </c>
      <c r="H525" s="14">
        <v>19</v>
      </c>
      <c r="I525" s="14">
        <v>8</v>
      </c>
      <c r="J525" s="14">
        <v>1</v>
      </c>
      <c r="K525" s="14">
        <v>0</v>
      </c>
      <c r="L525" s="14">
        <v>0</v>
      </c>
      <c r="M525" s="14">
        <v>2019</v>
      </c>
      <c r="N525" s="14">
        <f>tbl_Batsmen[[#This Row],[Innings]]-tbl_Batsmen[[#This Row],[Outs]]</f>
        <v>3</v>
      </c>
      <c r="O525" s="15">
        <f t="shared" si="17"/>
        <v>522</v>
      </c>
      <c r="W525" s="16" t="s">
        <v>430</v>
      </c>
      <c r="X525" s="14">
        <f>_xlfn.IFNA(VLOOKUP(tbl_Batsmen!$W525,Raw_data_Batsmen_2021!$A$2:$L$150,X$1,FALSE),0)</f>
        <v>0</v>
      </c>
      <c r="Y525" s="14">
        <f>_xlfn.IFNA(VLOOKUP(tbl_Batsmen!$W525,Raw_data_Batsmen_2021!$A$2:$L$150,Y$1,FALSE),0)</f>
        <v>0</v>
      </c>
      <c r="Z525" s="14">
        <f>_xlfn.IFNA(VLOOKUP(tbl_Batsmen!$W525,Raw_data_Batsmen_2021!$A$2:$L$150,Z$1,FALSE),0)</f>
        <v>0</v>
      </c>
      <c r="AA525" s="14">
        <f>_xlfn.IFNA(VLOOKUP(tbl_Batsmen!$W525,Raw_data_Batsmen_2021!$A$2:$L$150,AA$1,FALSE),0)</f>
        <v>0</v>
      </c>
      <c r="AB525" s="14">
        <f>_xlfn.IFNA(VLOOKUP(tbl_Batsmen!$W525,Raw_data_Batsmen_2021!$A$2:$L$150,AB$1,FALSE),0)</f>
        <v>0</v>
      </c>
      <c r="AC525" s="14">
        <f>_xlfn.IFNA(VLOOKUP(tbl_Batsmen!$W525,Raw_data_Batsmen_2021!$A$2:$L$150,AC$1,FALSE),0)</f>
        <v>0</v>
      </c>
      <c r="AD525" s="14">
        <f>_xlfn.IFNA(VLOOKUP(tbl_Batsmen!$W525,Raw_data_Batsmen_2021!$A$2:$L$150,AD$1,FALSE),0)</f>
        <v>0</v>
      </c>
      <c r="AE525" s="14">
        <f>_xlfn.IFNA(VLOOKUP(tbl_Batsmen!$W525,Raw_data_Batsmen_2021!$A$2:$L$150,AE$1,FALSE),0)</f>
        <v>0</v>
      </c>
      <c r="AF525" s="14">
        <f>_xlfn.IFNA(VLOOKUP(tbl_Batsmen!$W525,Raw_data_Batsmen_2021!$A$2:$L$150,AF$1,FALSE),0)</f>
        <v>0</v>
      </c>
      <c r="AG525" s="14">
        <f>_xlfn.IFNA(VLOOKUP(tbl_Batsmen!$W525,Raw_data_Batsmen_2021!$A$2:$L$150,AG$1,FALSE),0)</f>
        <v>0</v>
      </c>
      <c r="AH525" s="14">
        <f>_xlfn.IFNA(VLOOKUP(tbl_Batsmen!$W525,Raw_data_Batsmen_2021!$A$2:$L$150,AH$1,FALSE),0)</f>
        <v>0</v>
      </c>
      <c r="AI525" s="14">
        <v>2019</v>
      </c>
      <c r="AJ525" s="14">
        <f t="shared" si="16"/>
        <v>523</v>
      </c>
    </row>
    <row r="526" spans="1:36" x14ac:dyDescent="0.25">
      <c r="A526" s="17" t="s">
        <v>430</v>
      </c>
      <c r="B526" s="14">
        <v>0</v>
      </c>
      <c r="C526" s="14">
        <v>0</v>
      </c>
      <c r="D526" s="14">
        <v>0</v>
      </c>
      <c r="E526" s="14">
        <v>0</v>
      </c>
      <c r="F526" s="14">
        <v>0</v>
      </c>
      <c r="G526" s="14">
        <v>0</v>
      </c>
      <c r="H526" s="14">
        <v>0</v>
      </c>
      <c r="I526" s="14">
        <v>0</v>
      </c>
      <c r="J526" s="14">
        <v>0</v>
      </c>
      <c r="K526" s="14">
        <v>0</v>
      </c>
      <c r="L526" s="14">
        <v>0</v>
      </c>
      <c r="M526" s="14">
        <v>2019</v>
      </c>
      <c r="N526" s="14">
        <f>tbl_Batsmen[[#This Row],[Innings]]-tbl_Batsmen[[#This Row],[Outs]]</f>
        <v>0</v>
      </c>
      <c r="O526" s="15">
        <f t="shared" si="17"/>
        <v>523</v>
      </c>
      <c r="W526" s="13" t="s">
        <v>388</v>
      </c>
      <c r="X526" s="14">
        <f>_xlfn.IFNA(VLOOKUP(tbl_Batsmen!$W526,Raw_data_Batsmen_2021!$A$2:$L$150,X$1,FALSE),0)</f>
        <v>0</v>
      </c>
      <c r="Y526" s="14">
        <f>_xlfn.IFNA(VLOOKUP(tbl_Batsmen!$W526,Raw_data_Batsmen_2021!$A$2:$L$150,Y$1,FALSE),0)</f>
        <v>0</v>
      </c>
      <c r="Z526" s="14">
        <f>_xlfn.IFNA(VLOOKUP(tbl_Batsmen!$W526,Raw_data_Batsmen_2021!$A$2:$L$150,Z$1,FALSE),0)</f>
        <v>0</v>
      </c>
      <c r="AA526" s="14">
        <f>_xlfn.IFNA(VLOOKUP(tbl_Batsmen!$W526,Raw_data_Batsmen_2021!$A$2:$L$150,AA$1,FALSE),0)</f>
        <v>0</v>
      </c>
      <c r="AB526" s="14">
        <f>_xlfn.IFNA(VLOOKUP(tbl_Batsmen!$W526,Raw_data_Batsmen_2021!$A$2:$L$150,AB$1,FALSE),0)</f>
        <v>0</v>
      </c>
      <c r="AC526" s="14">
        <f>_xlfn.IFNA(VLOOKUP(tbl_Batsmen!$W526,Raw_data_Batsmen_2021!$A$2:$L$150,AC$1,FALSE),0)</f>
        <v>0</v>
      </c>
      <c r="AD526" s="14">
        <f>_xlfn.IFNA(VLOOKUP(tbl_Batsmen!$W526,Raw_data_Batsmen_2021!$A$2:$L$150,AD$1,FALSE),0)</f>
        <v>0</v>
      </c>
      <c r="AE526" s="14">
        <f>_xlfn.IFNA(VLOOKUP(tbl_Batsmen!$W526,Raw_data_Batsmen_2021!$A$2:$L$150,AE$1,FALSE),0)</f>
        <v>0</v>
      </c>
      <c r="AF526" s="14">
        <f>_xlfn.IFNA(VLOOKUP(tbl_Batsmen!$W526,Raw_data_Batsmen_2021!$A$2:$L$150,AF$1,FALSE),0)</f>
        <v>0</v>
      </c>
      <c r="AG526" s="14">
        <f>_xlfn.IFNA(VLOOKUP(tbl_Batsmen!$W526,Raw_data_Batsmen_2021!$A$2:$L$150,AG$1,FALSE),0)</f>
        <v>0</v>
      </c>
      <c r="AH526" s="14">
        <f>_xlfn.IFNA(VLOOKUP(tbl_Batsmen!$W526,Raw_data_Batsmen_2021!$A$2:$L$150,AH$1,FALSE),0)</f>
        <v>0</v>
      </c>
      <c r="AI526" s="14">
        <v>2019</v>
      </c>
      <c r="AJ526" s="14">
        <f t="shared" si="16"/>
        <v>524</v>
      </c>
    </row>
    <row r="527" spans="1:36" x14ac:dyDescent="0.25">
      <c r="A527" s="17" t="s">
        <v>388</v>
      </c>
      <c r="B527" s="14">
        <v>0</v>
      </c>
      <c r="C527" s="14">
        <v>0</v>
      </c>
      <c r="D527" s="14">
        <v>0</v>
      </c>
      <c r="E527" s="14">
        <v>0</v>
      </c>
      <c r="F527" s="14">
        <v>0</v>
      </c>
      <c r="G527" s="14">
        <v>0</v>
      </c>
      <c r="H527" s="14">
        <v>0</v>
      </c>
      <c r="I527" s="14">
        <v>0</v>
      </c>
      <c r="J527" s="14">
        <v>0</v>
      </c>
      <c r="K527" s="14">
        <v>0</v>
      </c>
      <c r="L527" s="14">
        <v>0</v>
      </c>
      <c r="M527" s="14">
        <v>2019</v>
      </c>
      <c r="N527" s="14">
        <f>tbl_Batsmen[[#This Row],[Innings]]-tbl_Batsmen[[#This Row],[Outs]]</f>
        <v>0</v>
      </c>
      <c r="O527" s="15">
        <f t="shared" si="17"/>
        <v>524</v>
      </c>
      <c r="W527" s="16" t="s">
        <v>431</v>
      </c>
      <c r="X527" s="14">
        <f>_xlfn.IFNA(VLOOKUP(tbl_Batsmen!$W527,Raw_data_Batsmen_2021!$A$2:$L$150,X$1,FALSE),0)</f>
        <v>0</v>
      </c>
      <c r="Y527" s="14">
        <f>_xlfn.IFNA(VLOOKUP(tbl_Batsmen!$W527,Raw_data_Batsmen_2021!$A$2:$L$150,Y$1,FALSE),0)</f>
        <v>0</v>
      </c>
      <c r="Z527" s="14">
        <f>_xlfn.IFNA(VLOOKUP(tbl_Batsmen!$W527,Raw_data_Batsmen_2021!$A$2:$L$150,Z$1,FALSE),0)</f>
        <v>0</v>
      </c>
      <c r="AA527" s="14">
        <f>_xlfn.IFNA(VLOOKUP(tbl_Batsmen!$W527,Raw_data_Batsmen_2021!$A$2:$L$150,AA$1,FALSE),0)</f>
        <v>0</v>
      </c>
      <c r="AB527" s="14">
        <f>_xlfn.IFNA(VLOOKUP(tbl_Batsmen!$W527,Raw_data_Batsmen_2021!$A$2:$L$150,AB$1,FALSE),0)</f>
        <v>0</v>
      </c>
      <c r="AC527" s="14">
        <f>_xlfn.IFNA(VLOOKUP(tbl_Batsmen!$W527,Raw_data_Batsmen_2021!$A$2:$L$150,AC$1,FALSE),0)</f>
        <v>0</v>
      </c>
      <c r="AD527" s="14">
        <f>_xlfn.IFNA(VLOOKUP(tbl_Batsmen!$W527,Raw_data_Batsmen_2021!$A$2:$L$150,AD$1,FALSE),0)</f>
        <v>0</v>
      </c>
      <c r="AE527" s="14">
        <f>_xlfn.IFNA(VLOOKUP(tbl_Batsmen!$W527,Raw_data_Batsmen_2021!$A$2:$L$150,AE$1,FALSE),0)</f>
        <v>0</v>
      </c>
      <c r="AF527" s="14">
        <f>_xlfn.IFNA(VLOOKUP(tbl_Batsmen!$W527,Raw_data_Batsmen_2021!$A$2:$L$150,AF$1,FALSE),0)</f>
        <v>0</v>
      </c>
      <c r="AG527" s="14">
        <f>_xlfn.IFNA(VLOOKUP(tbl_Batsmen!$W527,Raw_data_Batsmen_2021!$A$2:$L$150,AG$1,FALSE),0)</f>
        <v>0</v>
      </c>
      <c r="AH527" s="14">
        <f>_xlfn.IFNA(VLOOKUP(tbl_Batsmen!$W527,Raw_data_Batsmen_2021!$A$2:$L$150,AH$1,FALSE),0)</f>
        <v>0</v>
      </c>
      <c r="AI527" s="14">
        <v>2019</v>
      </c>
      <c r="AJ527" s="14">
        <f t="shared" si="16"/>
        <v>525</v>
      </c>
    </row>
    <row r="528" spans="1:36" x14ac:dyDescent="0.25">
      <c r="A528" s="17" t="s">
        <v>431</v>
      </c>
      <c r="B528" s="14">
        <v>0</v>
      </c>
      <c r="C528" s="14">
        <v>0</v>
      </c>
      <c r="D528" s="14">
        <v>0</v>
      </c>
      <c r="E528" s="14">
        <v>0</v>
      </c>
      <c r="F528" s="14">
        <v>0</v>
      </c>
      <c r="G528" s="14">
        <v>0</v>
      </c>
      <c r="H528" s="14">
        <v>0</v>
      </c>
      <c r="I528" s="14">
        <v>0</v>
      </c>
      <c r="J528" s="14">
        <v>0</v>
      </c>
      <c r="K528" s="14">
        <v>0</v>
      </c>
      <c r="L528" s="14">
        <v>0</v>
      </c>
      <c r="M528" s="14">
        <v>2019</v>
      </c>
      <c r="N528" s="14">
        <f>tbl_Batsmen[[#This Row],[Innings]]-tbl_Batsmen[[#This Row],[Outs]]</f>
        <v>0</v>
      </c>
      <c r="O528" s="15">
        <f t="shared" si="17"/>
        <v>525</v>
      </c>
      <c r="W528" s="13" t="s">
        <v>41</v>
      </c>
      <c r="X528" s="14">
        <f>_xlfn.IFNA(VLOOKUP(tbl_Batsmen!$W528,Raw_data_Batsmen_2021!$A$2:$L$150,X$1,FALSE),0)</f>
        <v>7</v>
      </c>
      <c r="Y528" s="14">
        <f>_xlfn.IFNA(VLOOKUP(tbl_Batsmen!$W528,Raw_data_Batsmen_2021!$A$2:$L$150,Y$1,FALSE),0)</f>
        <v>153</v>
      </c>
      <c r="Z528" s="14">
        <f>_xlfn.IFNA(VLOOKUP(tbl_Batsmen!$W528,Raw_data_Batsmen_2021!$A$2:$L$150,Z$1,FALSE),0)</f>
        <v>135</v>
      </c>
      <c r="AA528" s="14">
        <f>_xlfn.IFNA(VLOOKUP(tbl_Batsmen!$W528,Raw_data_Batsmen_2021!$A$2:$L$150,AA$1,FALSE),0)</f>
        <v>6</v>
      </c>
      <c r="AB528" s="14">
        <f>_xlfn.IFNA(VLOOKUP(tbl_Batsmen!$W528,Raw_data_Batsmen_2021!$A$2:$L$150,AB$1,FALSE),0)</f>
        <v>25.5</v>
      </c>
      <c r="AC528" s="14">
        <f>_xlfn.IFNA(VLOOKUP(tbl_Batsmen!$W528,Raw_data_Batsmen_2021!$A$2:$L$150,AC$1,FALSE),0)</f>
        <v>113.33</v>
      </c>
      <c r="AD528" s="14">
        <f>_xlfn.IFNA(VLOOKUP(tbl_Batsmen!$W528,Raw_data_Batsmen_2021!$A$2:$L$150,AD$1,FALSE),0)</f>
        <v>39</v>
      </c>
      <c r="AE528" s="14">
        <f>_xlfn.IFNA(VLOOKUP(tbl_Batsmen!$W528,Raw_data_Batsmen_2021!$A$2:$L$150,AE$1,FALSE),0)</f>
        <v>13</v>
      </c>
      <c r="AF528" s="14">
        <f>_xlfn.IFNA(VLOOKUP(tbl_Batsmen!$W528,Raw_data_Batsmen_2021!$A$2:$L$150,AF$1,FALSE),0)</f>
        <v>2</v>
      </c>
      <c r="AG528" s="14">
        <f>_xlfn.IFNA(VLOOKUP(tbl_Batsmen!$W528,Raw_data_Batsmen_2021!$A$2:$L$150,AG$1,FALSE),0)</f>
        <v>0</v>
      </c>
      <c r="AH528" s="14">
        <f>_xlfn.IFNA(VLOOKUP(tbl_Batsmen!$W528,Raw_data_Batsmen_2021!$A$2:$L$150,AH$1,FALSE),0)</f>
        <v>0</v>
      </c>
      <c r="AI528" s="14">
        <v>2019</v>
      </c>
      <c r="AJ528" s="14">
        <f t="shared" si="16"/>
        <v>526</v>
      </c>
    </row>
    <row r="529" spans="1:36" x14ac:dyDescent="0.25">
      <c r="A529" s="17" t="s">
        <v>41</v>
      </c>
      <c r="B529" s="14">
        <v>10</v>
      </c>
      <c r="C529" s="14">
        <v>319</v>
      </c>
      <c r="D529" s="14">
        <v>275</v>
      </c>
      <c r="E529" s="14">
        <v>8</v>
      </c>
      <c r="F529" s="14">
        <v>39.880000000000003</v>
      </c>
      <c r="G529" s="14">
        <v>116</v>
      </c>
      <c r="H529" s="14">
        <v>73</v>
      </c>
      <c r="I529" s="14">
        <v>30</v>
      </c>
      <c r="J529" s="14">
        <v>4</v>
      </c>
      <c r="K529" s="14">
        <v>3</v>
      </c>
      <c r="L529" s="14">
        <v>0</v>
      </c>
      <c r="M529" s="14">
        <v>2019</v>
      </c>
      <c r="N529" s="14">
        <f>tbl_Batsmen[[#This Row],[Innings]]-tbl_Batsmen[[#This Row],[Outs]]</f>
        <v>2</v>
      </c>
      <c r="O529" s="15">
        <f t="shared" si="17"/>
        <v>526</v>
      </c>
      <c r="W529" s="16" t="s">
        <v>432</v>
      </c>
      <c r="X529" s="14">
        <f>_xlfn.IFNA(VLOOKUP(tbl_Batsmen!$W529,Raw_data_Batsmen_2021!$A$2:$L$150,X$1,FALSE),0)</f>
        <v>0</v>
      </c>
      <c r="Y529" s="14">
        <f>_xlfn.IFNA(VLOOKUP(tbl_Batsmen!$W529,Raw_data_Batsmen_2021!$A$2:$L$150,Y$1,FALSE),0)</f>
        <v>0</v>
      </c>
      <c r="Z529" s="14">
        <f>_xlfn.IFNA(VLOOKUP(tbl_Batsmen!$W529,Raw_data_Batsmen_2021!$A$2:$L$150,Z$1,FALSE),0)</f>
        <v>0</v>
      </c>
      <c r="AA529" s="14">
        <f>_xlfn.IFNA(VLOOKUP(tbl_Batsmen!$W529,Raw_data_Batsmen_2021!$A$2:$L$150,AA$1,FALSE),0)</f>
        <v>0</v>
      </c>
      <c r="AB529" s="14">
        <f>_xlfn.IFNA(VLOOKUP(tbl_Batsmen!$W529,Raw_data_Batsmen_2021!$A$2:$L$150,AB$1,FALSE),0)</f>
        <v>0</v>
      </c>
      <c r="AC529" s="14">
        <f>_xlfn.IFNA(VLOOKUP(tbl_Batsmen!$W529,Raw_data_Batsmen_2021!$A$2:$L$150,AC$1,FALSE),0)</f>
        <v>0</v>
      </c>
      <c r="AD529" s="14">
        <f>_xlfn.IFNA(VLOOKUP(tbl_Batsmen!$W529,Raw_data_Batsmen_2021!$A$2:$L$150,AD$1,FALSE),0)</f>
        <v>0</v>
      </c>
      <c r="AE529" s="14">
        <f>_xlfn.IFNA(VLOOKUP(tbl_Batsmen!$W529,Raw_data_Batsmen_2021!$A$2:$L$150,AE$1,FALSE),0)</f>
        <v>0</v>
      </c>
      <c r="AF529" s="14">
        <f>_xlfn.IFNA(VLOOKUP(tbl_Batsmen!$W529,Raw_data_Batsmen_2021!$A$2:$L$150,AF$1,FALSE),0)</f>
        <v>0</v>
      </c>
      <c r="AG529" s="14">
        <f>_xlfn.IFNA(VLOOKUP(tbl_Batsmen!$W529,Raw_data_Batsmen_2021!$A$2:$L$150,AG$1,FALSE),0)</f>
        <v>0</v>
      </c>
      <c r="AH529" s="14">
        <f>_xlfn.IFNA(VLOOKUP(tbl_Batsmen!$W529,Raw_data_Batsmen_2021!$A$2:$L$150,AH$1,FALSE),0)</f>
        <v>0</v>
      </c>
      <c r="AI529" s="14">
        <v>2019</v>
      </c>
      <c r="AJ529" s="14">
        <f t="shared" si="16"/>
        <v>527</v>
      </c>
    </row>
    <row r="530" spans="1:36" x14ac:dyDescent="0.25">
      <c r="A530" s="17" t="s">
        <v>432</v>
      </c>
      <c r="B530" s="14">
        <v>5</v>
      </c>
      <c r="C530" s="14">
        <v>70</v>
      </c>
      <c r="D530" s="14">
        <v>40</v>
      </c>
      <c r="E530" s="14">
        <v>3</v>
      </c>
      <c r="F530" s="14">
        <v>23.33</v>
      </c>
      <c r="G530" s="14">
        <v>175</v>
      </c>
      <c r="H530" s="14">
        <v>33</v>
      </c>
      <c r="I530" s="14">
        <v>5</v>
      </c>
      <c r="J530" s="14">
        <v>4</v>
      </c>
      <c r="K530" s="14">
        <v>0</v>
      </c>
      <c r="L530" s="14">
        <v>0</v>
      </c>
      <c r="M530" s="14">
        <v>2019</v>
      </c>
      <c r="N530" s="14">
        <f>tbl_Batsmen[[#This Row],[Innings]]-tbl_Batsmen[[#This Row],[Outs]]</f>
        <v>2</v>
      </c>
      <c r="O530" s="15">
        <f t="shared" si="17"/>
        <v>527</v>
      </c>
      <c r="W530" s="13" t="s">
        <v>144</v>
      </c>
      <c r="X530" s="14">
        <f>_xlfn.IFNA(VLOOKUP(tbl_Batsmen!$W530,Raw_data_Batsmen_2021!$A$2:$L$150,X$1,FALSE),0)</f>
        <v>14</v>
      </c>
      <c r="Y530" s="14">
        <f>_xlfn.IFNA(VLOOKUP(tbl_Batsmen!$W530,Raw_data_Batsmen_2021!$A$2:$L$150,Y$1,FALSE),0)</f>
        <v>484</v>
      </c>
      <c r="Z530" s="14">
        <f>_xlfn.IFNA(VLOOKUP(tbl_Batsmen!$W530,Raw_data_Batsmen_2021!$A$2:$L$150,Z$1,FALSE),0)</f>
        <v>354</v>
      </c>
      <c r="AA530" s="14">
        <f>_xlfn.IFNA(VLOOKUP(tbl_Batsmen!$W530,Raw_data_Batsmen_2021!$A$2:$L$150,AA$1,FALSE),0)</f>
        <v>12</v>
      </c>
      <c r="AB530" s="14">
        <f>_xlfn.IFNA(VLOOKUP(tbl_Batsmen!$W530,Raw_data_Batsmen_2021!$A$2:$L$150,AB$1,FALSE),0)</f>
        <v>40.33</v>
      </c>
      <c r="AC530" s="14">
        <f>_xlfn.IFNA(VLOOKUP(tbl_Batsmen!$W530,Raw_data_Batsmen_2021!$A$2:$L$150,AC$1,FALSE),0)</f>
        <v>136.72</v>
      </c>
      <c r="AD530" s="14">
        <f>_xlfn.IFNA(VLOOKUP(tbl_Batsmen!$W530,Raw_data_Batsmen_2021!$A$2:$L$150,AD$1,FALSE),0)</f>
        <v>119</v>
      </c>
      <c r="AE530" s="14">
        <f>_xlfn.IFNA(VLOOKUP(tbl_Batsmen!$W530,Raw_data_Batsmen_2021!$A$2:$L$150,AE$1,FALSE),0)</f>
        <v>45</v>
      </c>
      <c r="AF530" s="14">
        <f>_xlfn.IFNA(VLOOKUP(tbl_Batsmen!$W530,Raw_data_Batsmen_2021!$A$2:$L$150,AF$1,FALSE),0)</f>
        <v>17</v>
      </c>
      <c r="AG530" s="14">
        <f>_xlfn.IFNA(VLOOKUP(tbl_Batsmen!$W530,Raw_data_Batsmen_2021!$A$2:$L$150,AG$1,FALSE),0)</f>
        <v>2</v>
      </c>
      <c r="AH530" s="14">
        <f>_xlfn.IFNA(VLOOKUP(tbl_Batsmen!$W530,Raw_data_Batsmen_2021!$A$2:$L$150,AH$1,FALSE),0)</f>
        <v>1</v>
      </c>
      <c r="AI530" s="14">
        <v>2019</v>
      </c>
      <c r="AJ530" s="14">
        <f t="shared" si="16"/>
        <v>528</v>
      </c>
    </row>
    <row r="531" spans="1:36" x14ac:dyDescent="0.25">
      <c r="A531" s="17" t="s">
        <v>144</v>
      </c>
      <c r="B531" s="14">
        <v>11</v>
      </c>
      <c r="C531" s="14">
        <v>342</v>
      </c>
      <c r="D531" s="14">
        <v>230</v>
      </c>
      <c r="E531" s="14">
        <v>10</v>
      </c>
      <c r="F531" s="14">
        <v>34.200000000000003</v>
      </c>
      <c r="G531" s="14">
        <v>148.69999999999999</v>
      </c>
      <c r="H531" s="14">
        <v>102</v>
      </c>
      <c r="I531" s="14">
        <v>28</v>
      </c>
      <c r="J531" s="14">
        <v>13</v>
      </c>
      <c r="K531" s="14">
        <v>0</v>
      </c>
      <c r="L531" s="14">
        <v>1</v>
      </c>
      <c r="M531" s="14">
        <v>2019</v>
      </c>
      <c r="N531" s="14">
        <f>tbl_Batsmen[[#This Row],[Innings]]-tbl_Batsmen[[#This Row],[Outs]]</f>
        <v>1</v>
      </c>
      <c r="O531" s="15">
        <f t="shared" si="17"/>
        <v>528</v>
      </c>
      <c r="W531" s="16" t="s">
        <v>389</v>
      </c>
      <c r="X531" s="14">
        <f>_xlfn.IFNA(VLOOKUP(tbl_Batsmen!$W531,Raw_data_Batsmen_2021!$A$2:$L$150,X$1,FALSE),0)</f>
        <v>0</v>
      </c>
      <c r="Y531" s="14">
        <f>_xlfn.IFNA(VLOOKUP(tbl_Batsmen!$W531,Raw_data_Batsmen_2021!$A$2:$L$150,Y$1,FALSE),0)</f>
        <v>0</v>
      </c>
      <c r="Z531" s="14">
        <f>_xlfn.IFNA(VLOOKUP(tbl_Batsmen!$W531,Raw_data_Batsmen_2021!$A$2:$L$150,Z$1,FALSE),0)</f>
        <v>0</v>
      </c>
      <c r="AA531" s="14">
        <f>_xlfn.IFNA(VLOOKUP(tbl_Batsmen!$W531,Raw_data_Batsmen_2021!$A$2:$L$150,AA$1,FALSE),0)</f>
        <v>0</v>
      </c>
      <c r="AB531" s="14">
        <f>_xlfn.IFNA(VLOOKUP(tbl_Batsmen!$W531,Raw_data_Batsmen_2021!$A$2:$L$150,AB$1,FALSE),0)</f>
        <v>0</v>
      </c>
      <c r="AC531" s="14">
        <f>_xlfn.IFNA(VLOOKUP(tbl_Batsmen!$W531,Raw_data_Batsmen_2021!$A$2:$L$150,AC$1,FALSE),0)</f>
        <v>0</v>
      </c>
      <c r="AD531" s="14">
        <f>_xlfn.IFNA(VLOOKUP(tbl_Batsmen!$W531,Raw_data_Batsmen_2021!$A$2:$L$150,AD$1,FALSE),0)</f>
        <v>0</v>
      </c>
      <c r="AE531" s="14">
        <f>_xlfn.IFNA(VLOOKUP(tbl_Batsmen!$W531,Raw_data_Batsmen_2021!$A$2:$L$150,AE$1,FALSE),0)</f>
        <v>0</v>
      </c>
      <c r="AF531" s="14">
        <f>_xlfn.IFNA(VLOOKUP(tbl_Batsmen!$W531,Raw_data_Batsmen_2021!$A$2:$L$150,AF$1,FALSE),0)</f>
        <v>0</v>
      </c>
      <c r="AG531" s="14">
        <f>_xlfn.IFNA(VLOOKUP(tbl_Batsmen!$W531,Raw_data_Batsmen_2021!$A$2:$L$150,AG$1,FALSE),0)</f>
        <v>0</v>
      </c>
      <c r="AH531" s="14">
        <f>_xlfn.IFNA(VLOOKUP(tbl_Batsmen!$W531,Raw_data_Batsmen_2021!$A$2:$L$150,AH$1,FALSE),0)</f>
        <v>0</v>
      </c>
      <c r="AI531" s="14">
        <v>2019</v>
      </c>
      <c r="AJ531" s="14">
        <f t="shared" si="16"/>
        <v>529</v>
      </c>
    </row>
    <row r="532" spans="1:36" x14ac:dyDescent="0.25">
      <c r="A532" s="17" t="s">
        <v>389</v>
      </c>
      <c r="B532" s="14">
        <v>1</v>
      </c>
      <c r="C532" s="14">
        <v>3</v>
      </c>
      <c r="D532" s="14">
        <v>7</v>
      </c>
      <c r="E532" s="14">
        <v>0</v>
      </c>
      <c r="F532" s="14">
        <v>0</v>
      </c>
      <c r="G532" s="14">
        <v>42.86</v>
      </c>
      <c r="H532" s="14">
        <v>3</v>
      </c>
      <c r="I532" s="14">
        <v>0</v>
      </c>
      <c r="J532" s="14">
        <v>0</v>
      </c>
      <c r="K532" s="14">
        <v>0</v>
      </c>
      <c r="L532" s="14">
        <v>0</v>
      </c>
      <c r="M532" s="14">
        <v>2019</v>
      </c>
      <c r="N532" s="14">
        <f>tbl_Batsmen[[#This Row],[Innings]]-tbl_Batsmen[[#This Row],[Outs]]</f>
        <v>1</v>
      </c>
      <c r="O532" s="15">
        <f t="shared" si="17"/>
        <v>529</v>
      </c>
      <c r="W532" s="13" t="s">
        <v>147</v>
      </c>
      <c r="X532" s="14">
        <f>_xlfn.IFNA(VLOOKUP(tbl_Batsmen!$W532,Raw_data_Batsmen_2021!$A$2:$L$150,X$1,FALSE),0)</f>
        <v>14</v>
      </c>
      <c r="Y532" s="14">
        <f>_xlfn.IFNA(VLOOKUP(tbl_Batsmen!$W532,Raw_data_Batsmen_2021!$A$2:$L$150,Y$1,FALSE),0)</f>
        <v>313</v>
      </c>
      <c r="Z532" s="14">
        <f>_xlfn.IFNA(VLOOKUP(tbl_Batsmen!$W532,Raw_data_Batsmen_2021!$A$2:$L$150,Z$1,FALSE),0)</f>
        <v>211</v>
      </c>
      <c r="AA532" s="14">
        <f>_xlfn.IFNA(VLOOKUP(tbl_Batsmen!$W532,Raw_data_Batsmen_2021!$A$2:$L$150,AA$1,FALSE),0)</f>
        <v>10</v>
      </c>
      <c r="AB532" s="14">
        <f>_xlfn.IFNA(VLOOKUP(tbl_Batsmen!$W532,Raw_data_Batsmen_2021!$A$2:$L$150,AB$1,FALSE),0)</f>
        <v>31.3</v>
      </c>
      <c r="AC532" s="14">
        <f>_xlfn.IFNA(VLOOKUP(tbl_Batsmen!$W532,Raw_data_Batsmen_2021!$A$2:$L$150,AC$1,FALSE),0)</f>
        <v>148.34</v>
      </c>
      <c r="AD532" s="14">
        <f>_xlfn.IFNA(VLOOKUP(tbl_Batsmen!$W532,Raw_data_Batsmen_2021!$A$2:$L$150,AD$1,FALSE),0)</f>
        <v>76</v>
      </c>
      <c r="AE532" s="14">
        <f>_xlfn.IFNA(VLOOKUP(tbl_Batsmen!$W532,Raw_data_Batsmen_2021!$A$2:$L$150,AE$1,FALSE),0)</f>
        <v>23</v>
      </c>
      <c r="AF532" s="14">
        <f>_xlfn.IFNA(VLOOKUP(tbl_Batsmen!$W532,Raw_data_Batsmen_2021!$A$2:$L$150,AF$1,FALSE),0)</f>
        <v>16</v>
      </c>
      <c r="AG532" s="14">
        <f>_xlfn.IFNA(VLOOKUP(tbl_Batsmen!$W532,Raw_data_Batsmen_2021!$A$2:$L$150,AG$1,FALSE),0)</f>
        <v>2</v>
      </c>
      <c r="AH532" s="14">
        <f>_xlfn.IFNA(VLOOKUP(tbl_Batsmen!$W532,Raw_data_Batsmen_2021!$A$2:$L$150,AH$1,FALSE),0)</f>
        <v>0</v>
      </c>
      <c r="AI532" s="14">
        <v>2019</v>
      </c>
      <c r="AJ532" s="14">
        <f t="shared" si="16"/>
        <v>530</v>
      </c>
    </row>
    <row r="533" spans="1:36" x14ac:dyDescent="0.25">
      <c r="A533" s="17" t="s">
        <v>147</v>
      </c>
      <c r="B533" s="14">
        <v>13</v>
      </c>
      <c r="C533" s="14">
        <v>442</v>
      </c>
      <c r="D533" s="14">
        <v>287</v>
      </c>
      <c r="E533" s="14">
        <v>10</v>
      </c>
      <c r="F533" s="14">
        <v>44.2</v>
      </c>
      <c r="G533" s="14">
        <v>154.01</v>
      </c>
      <c r="H533" s="14">
        <v>82</v>
      </c>
      <c r="I533" s="14">
        <v>31</v>
      </c>
      <c r="J533" s="14">
        <v>26</v>
      </c>
      <c r="K533" s="14">
        <v>5</v>
      </c>
      <c r="L533" s="14">
        <v>0</v>
      </c>
      <c r="M533" s="14">
        <v>2019</v>
      </c>
      <c r="N533" s="14">
        <f>tbl_Batsmen[[#This Row],[Innings]]-tbl_Batsmen[[#This Row],[Outs]]</f>
        <v>3</v>
      </c>
      <c r="O533" s="15">
        <f t="shared" si="17"/>
        <v>530</v>
      </c>
      <c r="W533" s="16" t="s">
        <v>433</v>
      </c>
      <c r="X533" s="14">
        <f>_xlfn.IFNA(VLOOKUP(tbl_Batsmen!$W533,Raw_data_Batsmen_2021!$A$2:$L$150,X$1,FALSE),0)</f>
        <v>0</v>
      </c>
      <c r="Y533" s="14">
        <f>_xlfn.IFNA(VLOOKUP(tbl_Batsmen!$W533,Raw_data_Batsmen_2021!$A$2:$L$150,Y$1,FALSE),0)</f>
        <v>0</v>
      </c>
      <c r="Z533" s="14">
        <f>_xlfn.IFNA(VLOOKUP(tbl_Batsmen!$W533,Raw_data_Batsmen_2021!$A$2:$L$150,Z$1,FALSE),0)</f>
        <v>0</v>
      </c>
      <c r="AA533" s="14">
        <f>_xlfn.IFNA(VLOOKUP(tbl_Batsmen!$W533,Raw_data_Batsmen_2021!$A$2:$L$150,AA$1,FALSE),0)</f>
        <v>0</v>
      </c>
      <c r="AB533" s="14">
        <f>_xlfn.IFNA(VLOOKUP(tbl_Batsmen!$W533,Raw_data_Batsmen_2021!$A$2:$L$150,AB$1,FALSE),0)</f>
        <v>0</v>
      </c>
      <c r="AC533" s="14">
        <f>_xlfn.IFNA(VLOOKUP(tbl_Batsmen!$W533,Raw_data_Batsmen_2021!$A$2:$L$150,AC$1,FALSE),0)</f>
        <v>0</v>
      </c>
      <c r="AD533" s="14">
        <f>_xlfn.IFNA(VLOOKUP(tbl_Batsmen!$W533,Raw_data_Batsmen_2021!$A$2:$L$150,AD$1,FALSE),0)</f>
        <v>0</v>
      </c>
      <c r="AE533" s="14">
        <f>_xlfn.IFNA(VLOOKUP(tbl_Batsmen!$W533,Raw_data_Batsmen_2021!$A$2:$L$150,AE$1,FALSE),0)</f>
        <v>0</v>
      </c>
      <c r="AF533" s="14">
        <f>_xlfn.IFNA(VLOOKUP(tbl_Batsmen!$W533,Raw_data_Batsmen_2021!$A$2:$L$150,AF$1,FALSE),0)</f>
        <v>0</v>
      </c>
      <c r="AG533" s="14">
        <f>_xlfn.IFNA(VLOOKUP(tbl_Batsmen!$W533,Raw_data_Batsmen_2021!$A$2:$L$150,AG$1,FALSE),0)</f>
        <v>0</v>
      </c>
      <c r="AH533" s="14">
        <f>_xlfn.IFNA(VLOOKUP(tbl_Batsmen!$W533,Raw_data_Batsmen_2021!$A$2:$L$150,AH$1,FALSE),0)</f>
        <v>0</v>
      </c>
      <c r="AI533" s="14">
        <v>2019</v>
      </c>
      <c r="AJ533" s="14">
        <f t="shared" si="16"/>
        <v>531</v>
      </c>
    </row>
    <row r="534" spans="1:36" x14ac:dyDescent="0.25">
      <c r="A534" s="17" t="s">
        <v>433</v>
      </c>
      <c r="B534" s="14">
        <v>5</v>
      </c>
      <c r="C534" s="14">
        <v>61</v>
      </c>
      <c r="D534" s="14">
        <v>57</v>
      </c>
      <c r="E534" s="14">
        <v>5</v>
      </c>
      <c r="F534" s="14">
        <v>12.2</v>
      </c>
      <c r="G534" s="14">
        <v>107.02</v>
      </c>
      <c r="H534" s="14">
        <v>24</v>
      </c>
      <c r="I534" s="14">
        <v>5</v>
      </c>
      <c r="J534" s="14">
        <v>2</v>
      </c>
      <c r="K534" s="14">
        <v>0</v>
      </c>
      <c r="L534" s="14">
        <v>0</v>
      </c>
      <c r="M534" s="14">
        <v>2019</v>
      </c>
      <c r="N534" s="14">
        <f>tbl_Batsmen[[#This Row],[Innings]]-tbl_Batsmen[[#This Row],[Outs]]</f>
        <v>0</v>
      </c>
      <c r="O534" s="15">
        <f t="shared" si="17"/>
        <v>531</v>
      </c>
      <c r="W534" s="13" t="s">
        <v>435</v>
      </c>
      <c r="X534" s="14">
        <f>_xlfn.IFNA(VLOOKUP(tbl_Batsmen!$W534,Raw_data_Batsmen_2021!$A$2:$L$150,X$1,FALSE),0)</f>
        <v>0</v>
      </c>
      <c r="Y534" s="14">
        <f>_xlfn.IFNA(VLOOKUP(tbl_Batsmen!$W534,Raw_data_Batsmen_2021!$A$2:$L$150,Y$1,FALSE),0)</f>
        <v>0</v>
      </c>
      <c r="Z534" s="14">
        <f>_xlfn.IFNA(VLOOKUP(tbl_Batsmen!$W534,Raw_data_Batsmen_2021!$A$2:$L$150,Z$1,FALSE),0)</f>
        <v>0</v>
      </c>
      <c r="AA534" s="14">
        <f>_xlfn.IFNA(VLOOKUP(tbl_Batsmen!$W534,Raw_data_Batsmen_2021!$A$2:$L$150,AA$1,FALSE),0)</f>
        <v>0</v>
      </c>
      <c r="AB534" s="14">
        <f>_xlfn.IFNA(VLOOKUP(tbl_Batsmen!$W534,Raw_data_Batsmen_2021!$A$2:$L$150,AB$1,FALSE),0)</f>
        <v>0</v>
      </c>
      <c r="AC534" s="14">
        <f>_xlfn.IFNA(VLOOKUP(tbl_Batsmen!$W534,Raw_data_Batsmen_2021!$A$2:$L$150,AC$1,FALSE),0)</f>
        <v>0</v>
      </c>
      <c r="AD534" s="14">
        <f>_xlfn.IFNA(VLOOKUP(tbl_Batsmen!$W534,Raw_data_Batsmen_2021!$A$2:$L$150,AD$1,FALSE),0)</f>
        <v>0</v>
      </c>
      <c r="AE534" s="14">
        <f>_xlfn.IFNA(VLOOKUP(tbl_Batsmen!$W534,Raw_data_Batsmen_2021!$A$2:$L$150,AE$1,FALSE),0)</f>
        <v>0</v>
      </c>
      <c r="AF534" s="14">
        <f>_xlfn.IFNA(VLOOKUP(tbl_Batsmen!$W534,Raw_data_Batsmen_2021!$A$2:$L$150,AF$1,FALSE),0)</f>
        <v>0</v>
      </c>
      <c r="AG534" s="14">
        <f>_xlfn.IFNA(VLOOKUP(tbl_Batsmen!$W534,Raw_data_Batsmen_2021!$A$2:$L$150,AG$1,FALSE),0)</f>
        <v>0</v>
      </c>
      <c r="AH534" s="14">
        <f>_xlfn.IFNA(VLOOKUP(tbl_Batsmen!$W534,Raw_data_Batsmen_2021!$A$2:$L$150,AH$1,FALSE),0)</f>
        <v>0</v>
      </c>
      <c r="AI534" s="14">
        <v>2019</v>
      </c>
      <c r="AJ534" s="14">
        <f t="shared" si="16"/>
        <v>532</v>
      </c>
    </row>
    <row r="535" spans="1:36" x14ac:dyDescent="0.25">
      <c r="A535" s="17" t="s">
        <v>435</v>
      </c>
      <c r="B535" s="14">
        <v>4</v>
      </c>
      <c r="C535" s="14">
        <v>46</v>
      </c>
      <c r="D535" s="14">
        <v>49</v>
      </c>
      <c r="E535" s="14">
        <v>3</v>
      </c>
      <c r="F535" s="14">
        <v>15.33</v>
      </c>
      <c r="G535" s="14">
        <v>93.88</v>
      </c>
      <c r="H535" s="14">
        <v>37</v>
      </c>
      <c r="I535" s="14">
        <v>4</v>
      </c>
      <c r="J535" s="14">
        <v>2</v>
      </c>
      <c r="K535" s="14">
        <v>0</v>
      </c>
      <c r="L535" s="14">
        <v>0</v>
      </c>
      <c r="M535" s="14">
        <v>2019</v>
      </c>
      <c r="N535" s="14">
        <f>tbl_Batsmen[[#This Row],[Innings]]-tbl_Batsmen[[#This Row],[Outs]]</f>
        <v>1</v>
      </c>
      <c r="O535" s="15">
        <f t="shared" si="17"/>
        <v>532</v>
      </c>
      <c r="W535" s="16" t="s">
        <v>391</v>
      </c>
      <c r="X535" s="14">
        <f>_xlfn.IFNA(VLOOKUP(tbl_Batsmen!$W535,Raw_data_Batsmen_2021!$A$2:$L$150,X$1,FALSE),0)</f>
        <v>0</v>
      </c>
      <c r="Y535" s="14">
        <f>_xlfn.IFNA(VLOOKUP(tbl_Batsmen!$W535,Raw_data_Batsmen_2021!$A$2:$L$150,Y$1,FALSE),0)</f>
        <v>0</v>
      </c>
      <c r="Z535" s="14">
        <f>_xlfn.IFNA(VLOOKUP(tbl_Batsmen!$W535,Raw_data_Batsmen_2021!$A$2:$L$150,Z$1,FALSE),0)</f>
        <v>0</v>
      </c>
      <c r="AA535" s="14">
        <f>_xlfn.IFNA(VLOOKUP(tbl_Batsmen!$W535,Raw_data_Batsmen_2021!$A$2:$L$150,AA$1,FALSE),0)</f>
        <v>0</v>
      </c>
      <c r="AB535" s="14">
        <f>_xlfn.IFNA(VLOOKUP(tbl_Batsmen!$W535,Raw_data_Batsmen_2021!$A$2:$L$150,AB$1,FALSE),0)</f>
        <v>0</v>
      </c>
      <c r="AC535" s="14">
        <f>_xlfn.IFNA(VLOOKUP(tbl_Batsmen!$W535,Raw_data_Batsmen_2021!$A$2:$L$150,AC$1,FALSE),0)</f>
        <v>0</v>
      </c>
      <c r="AD535" s="14">
        <f>_xlfn.IFNA(VLOOKUP(tbl_Batsmen!$W535,Raw_data_Batsmen_2021!$A$2:$L$150,AD$1,FALSE),0)</f>
        <v>0</v>
      </c>
      <c r="AE535" s="14">
        <f>_xlfn.IFNA(VLOOKUP(tbl_Batsmen!$W535,Raw_data_Batsmen_2021!$A$2:$L$150,AE$1,FALSE),0)</f>
        <v>0</v>
      </c>
      <c r="AF535" s="14">
        <f>_xlfn.IFNA(VLOOKUP(tbl_Batsmen!$W535,Raw_data_Batsmen_2021!$A$2:$L$150,AF$1,FALSE),0)</f>
        <v>0</v>
      </c>
      <c r="AG535" s="14">
        <f>_xlfn.IFNA(VLOOKUP(tbl_Batsmen!$W535,Raw_data_Batsmen_2021!$A$2:$L$150,AG$1,FALSE),0)</f>
        <v>0</v>
      </c>
      <c r="AH535" s="14">
        <f>_xlfn.IFNA(VLOOKUP(tbl_Batsmen!$W535,Raw_data_Batsmen_2021!$A$2:$L$150,AH$1,FALSE),0)</f>
        <v>0</v>
      </c>
      <c r="AI535" s="14">
        <v>2019</v>
      </c>
      <c r="AJ535" s="14">
        <f t="shared" si="16"/>
        <v>533</v>
      </c>
    </row>
    <row r="536" spans="1:36" x14ac:dyDescent="0.25">
      <c r="A536" s="17" t="s">
        <v>391</v>
      </c>
      <c r="B536" s="14">
        <v>0</v>
      </c>
      <c r="C536" s="14">
        <v>0</v>
      </c>
      <c r="D536" s="14">
        <v>0</v>
      </c>
      <c r="E536" s="14">
        <v>0</v>
      </c>
      <c r="F536" s="14">
        <v>0</v>
      </c>
      <c r="G536" s="14">
        <v>0</v>
      </c>
      <c r="H536" s="14">
        <v>0</v>
      </c>
      <c r="I536" s="14">
        <v>0</v>
      </c>
      <c r="J536" s="14">
        <v>0</v>
      </c>
      <c r="K536" s="14">
        <v>0</v>
      </c>
      <c r="L536" s="14">
        <v>0</v>
      </c>
      <c r="M536" s="14">
        <v>2019</v>
      </c>
      <c r="N536" s="14">
        <f>tbl_Batsmen[[#This Row],[Innings]]-tbl_Batsmen[[#This Row],[Outs]]</f>
        <v>0</v>
      </c>
      <c r="O536" s="15">
        <f t="shared" si="17"/>
        <v>533</v>
      </c>
      <c r="W536" s="13" t="s">
        <v>51</v>
      </c>
      <c r="X536" s="14">
        <f>_xlfn.IFNA(VLOOKUP(tbl_Batsmen!$W536,Raw_data_Batsmen_2021!$A$2:$L$150,X$1,FALSE),0)</f>
        <v>0</v>
      </c>
      <c r="Y536" s="14">
        <f>_xlfn.IFNA(VLOOKUP(tbl_Batsmen!$W536,Raw_data_Batsmen_2021!$A$2:$L$150,Y$1,FALSE),0)</f>
        <v>0</v>
      </c>
      <c r="Z536" s="14">
        <f>_xlfn.IFNA(VLOOKUP(tbl_Batsmen!$W536,Raw_data_Batsmen_2021!$A$2:$L$150,Z$1,FALSE),0)</f>
        <v>0</v>
      </c>
      <c r="AA536" s="14">
        <f>_xlfn.IFNA(VLOOKUP(tbl_Batsmen!$W536,Raw_data_Batsmen_2021!$A$2:$L$150,AA$1,FALSE),0)</f>
        <v>0</v>
      </c>
      <c r="AB536" s="14">
        <f>_xlfn.IFNA(VLOOKUP(tbl_Batsmen!$W536,Raw_data_Batsmen_2021!$A$2:$L$150,AB$1,FALSE),0)</f>
        <v>0</v>
      </c>
      <c r="AC536" s="14">
        <f>_xlfn.IFNA(VLOOKUP(tbl_Batsmen!$W536,Raw_data_Batsmen_2021!$A$2:$L$150,AC$1,FALSE),0)</f>
        <v>0</v>
      </c>
      <c r="AD536" s="14">
        <f>_xlfn.IFNA(VLOOKUP(tbl_Batsmen!$W536,Raw_data_Batsmen_2021!$A$2:$L$150,AD$1,FALSE),0)</f>
        <v>0</v>
      </c>
      <c r="AE536" s="14">
        <f>_xlfn.IFNA(VLOOKUP(tbl_Batsmen!$W536,Raw_data_Batsmen_2021!$A$2:$L$150,AE$1,FALSE),0)</f>
        <v>0</v>
      </c>
      <c r="AF536" s="14">
        <f>_xlfn.IFNA(VLOOKUP(tbl_Batsmen!$W536,Raw_data_Batsmen_2021!$A$2:$L$150,AF$1,FALSE),0)</f>
        <v>0</v>
      </c>
      <c r="AG536" s="14">
        <f>_xlfn.IFNA(VLOOKUP(tbl_Batsmen!$W536,Raw_data_Batsmen_2021!$A$2:$L$150,AG$1,FALSE),0)</f>
        <v>0</v>
      </c>
      <c r="AH536" s="14">
        <f>_xlfn.IFNA(VLOOKUP(tbl_Batsmen!$W536,Raw_data_Batsmen_2021!$A$2:$L$150,AH$1,FALSE),0)</f>
        <v>0</v>
      </c>
      <c r="AI536" s="14">
        <v>2019</v>
      </c>
      <c r="AJ536" s="14">
        <f t="shared" si="16"/>
        <v>534</v>
      </c>
    </row>
    <row r="537" spans="1:36" x14ac:dyDescent="0.25">
      <c r="A537" s="17" t="s">
        <v>51</v>
      </c>
      <c r="B537" s="14">
        <v>3</v>
      </c>
      <c r="C537" s="14">
        <v>98</v>
      </c>
      <c r="D537" s="14">
        <v>70</v>
      </c>
      <c r="E537" s="14">
        <v>3</v>
      </c>
      <c r="F537" s="14">
        <v>32.67</v>
      </c>
      <c r="G537" s="14">
        <v>140</v>
      </c>
      <c r="H537" s="14">
        <v>65</v>
      </c>
      <c r="I537" s="14">
        <v>11</v>
      </c>
      <c r="J537" s="14">
        <v>2</v>
      </c>
      <c r="K537" s="14">
        <v>1</v>
      </c>
      <c r="L537" s="14">
        <v>0</v>
      </c>
      <c r="M537" s="14">
        <v>2019</v>
      </c>
      <c r="N537" s="14">
        <f>tbl_Batsmen[[#This Row],[Innings]]-tbl_Batsmen[[#This Row],[Outs]]</f>
        <v>0</v>
      </c>
      <c r="O537" s="15">
        <f t="shared" si="17"/>
        <v>534</v>
      </c>
      <c r="W537" s="16" t="s">
        <v>437</v>
      </c>
      <c r="X537" s="14">
        <f>_xlfn.IFNA(VLOOKUP(tbl_Batsmen!$W537,Raw_data_Batsmen_2021!$A$2:$L$150,X$1,FALSE),0)</f>
        <v>0</v>
      </c>
      <c r="Y537" s="14">
        <f>_xlfn.IFNA(VLOOKUP(tbl_Batsmen!$W537,Raw_data_Batsmen_2021!$A$2:$L$150,Y$1,FALSE),0)</f>
        <v>0</v>
      </c>
      <c r="Z537" s="14">
        <f>_xlfn.IFNA(VLOOKUP(tbl_Batsmen!$W537,Raw_data_Batsmen_2021!$A$2:$L$150,Z$1,FALSE),0)</f>
        <v>0</v>
      </c>
      <c r="AA537" s="14">
        <f>_xlfn.IFNA(VLOOKUP(tbl_Batsmen!$W537,Raw_data_Batsmen_2021!$A$2:$L$150,AA$1,FALSE),0)</f>
        <v>0</v>
      </c>
      <c r="AB537" s="14">
        <f>_xlfn.IFNA(VLOOKUP(tbl_Batsmen!$W537,Raw_data_Batsmen_2021!$A$2:$L$150,AB$1,FALSE),0)</f>
        <v>0</v>
      </c>
      <c r="AC537" s="14">
        <f>_xlfn.IFNA(VLOOKUP(tbl_Batsmen!$W537,Raw_data_Batsmen_2021!$A$2:$L$150,AC$1,FALSE),0)</f>
        <v>0</v>
      </c>
      <c r="AD537" s="14">
        <f>_xlfn.IFNA(VLOOKUP(tbl_Batsmen!$W537,Raw_data_Batsmen_2021!$A$2:$L$150,AD$1,FALSE),0)</f>
        <v>0</v>
      </c>
      <c r="AE537" s="14">
        <f>_xlfn.IFNA(VLOOKUP(tbl_Batsmen!$W537,Raw_data_Batsmen_2021!$A$2:$L$150,AE$1,FALSE),0)</f>
        <v>0</v>
      </c>
      <c r="AF537" s="14">
        <f>_xlfn.IFNA(VLOOKUP(tbl_Batsmen!$W537,Raw_data_Batsmen_2021!$A$2:$L$150,AF$1,FALSE),0)</f>
        <v>0</v>
      </c>
      <c r="AG537" s="14">
        <f>_xlfn.IFNA(VLOOKUP(tbl_Batsmen!$W537,Raw_data_Batsmen_2021!$A$2:$L$150,AG$1,FALSE),0)</f>
        <v>0</v>
      </c>
      <c r="AH537" s="14">
        <f>_xlfn.IFNA(VLOOKUP(tbl_Batsmen!$W537,Raw_data_Batsmen_2021!$A$2:$L$150,AH$1,FALSE),0)</f>
        <v>0</v>
      </c>
      <c r="AI537" s="14">
        <v>2019</v>
      </c>
      <c r="AJ537" s="14">
        <f t="shared" si="16"/>
        <v>535</v>
      </c>
    </row>
    <row r="538" spans="1:36" x14ac:dyDescent="0.25">
      <c r="A538" s="17" t="s">
        <v>437</v>
      </c>
      <c r="B538" s="14">
        <v>2</v>
      </c>
      <c r="C538" s="14">
        <v>9</v>
      </c>
      <c r="D538" s="14">
        <v>10</v>
      </c>
      <c r="E538" s="14">
        <v>2</v>
      </c>
      <c r="F538" s="14">
        <v>4.5</v>
      </c>
      <c r="G538" s="14">
        <v>90</v>
      </c>
      <c r="H538" s="14">
        <v>6</v>
      </c>
      <c r="I538" s="14">
        <v>0</v>
      </c>
      <c r="J538" s="14">
        <v>0</v>
      </c>
      <c r="K538" s="14">
        <v>0</v>
      </c>
      <c r="L538" s="14">
        <v>0</v>
      </c>
      <c r="M538" s="14">
        <v>2019</v>
      </c>
      <c r="N538" s="14">
        <f>tbl_Batsmen[[#This Row],[Innings]]-tbl_Batsmen[[#This Row],[Outs]]</f>
        <v>0</v>
      </c>
      <c r="O538" s="15">
        <f t="shared" si="17"/>
        <v>535</v>
      </c>
      <c r="W538" s="13" t="s">
        <v>438</v>
      </c>
      <c r="X538" s="14">
        <f>_xlfn.IFNA(VLOOKUP(tbl_Batsmen!$W538,Raw_data_Batsmen_2021!$A$2:$L$150,X$1,FALSE),0)</f>
        <v>0</v>
      </c>
      <c r="Y538" s="14">
        <f>_xlfn.IFNA(VLOOKUP(tbl_Batsmen!$W538,Raw_data_Batsmen_2021!$A$2:$L$150,Y$1,FALSE),0)</f>
        <v>0</v>
      </c>
      <c r="Z538" s="14">
        <f>_xlfn.IFNA(VLOOKUP(tbl_Batsmen!$W538,Raw_data_Batsmen_2021!$A$2:$L$150,Z$1,FALSE),0)</f>
        <v>0</v>
      </c>
      <c r="AA538" s="14">
        <f>_xlfn.IFNA(VLOOKUP(tbl_Batsmen!$W538,Raw_data_Batsmen_2021!$A$2:$L$150,AA$1,FALSE),0)</f>
        <v>0</v>
      </c>
      <c r="AB538" s="14">
        <f>_xlfn.IFNA(VLOOKUP(tbl_Batsmen!$W538,Raw_data_Batsmen_2021!$A$2:$L$150,AB$1,FALSE),0)</f>
        <v>0</v>
      </c>
      <c r="AC538" s="14">
        <f>_xlfn.IFNA(VLOOKUP(tbl_Batsmen!$W538,Raw_data_Batsmen_2021!$A$2:$L$150,AC$1,FALSE),0)</f>
        <v>0</v>
      </c>
      <c r="AD538" s="14">
        <f>_xlfn.IFNA(VLOOKUP(tbl_Batsmen!$W538,Raw_data_Batsmen_2021!$A$2:$L$150,AD$1,FALSE),0)</f>
        <v>0</v>
      </c>
      <c r="AE538" s="14">
        <f>_xlfn.IFNA(VLOOKUP(tbl_Batsmen!$W538,Raw_data_Batsmen_2021!$A$2:$L$150,AE$1,FALSE),0)</f>
        <v>0</v>
      </c>
      <c r="AF538" s="14">
        <f>_xlfn.IFNA(VLOOKUP(tbl_Batsmen!$W538,Raw_data_Batsmen_2021!$A$2:$L$150,AF$1,FALSE),0)</f>
        <v>0</v>
      </c>
      <c r="AG538" s="14">
        <f>_xlfn.IFNA(VLOOKUP(tbl_Batsmen!$W538,Raw_data_Batsmen_2021!$A$2:$L$150,AG$1,FALSE),0)</f>
        <v>0</v>
      </c>
      <c r="AH538" s="14">
        <f>_xlfn.IFNA(VLOOKUP(tbl_Batsmen!$W538,Raw_data_Batsmen_2021!$A$2:$L$150,AH$1,FALSE),0)</f>
        <v>0</v>
      </c>
      <c r="AI538" s="14">
        <v>2019</v>
      </c>
      <c r="AJ538" s="14">
        <f t="shared" si="16"/>
        <v>536</v>
      </c>
    </row>
    <row r="539" spans="1:36" x14ac:dyDescent="0.25">
      <c r="A539" s="17" t="s">
        <v>438</v>
      </c>
      <c r="B539" s="14">
        <v>0</v>
      </c>
      <c r="C539" s="14">
        <v>0</v>
      </c>
      <c r="D539" s="14">
        <v>0</v>
      </c>
      <c r="E539" s="14">
        <v>0</v>
      </c>
      <c r="F539" s="14">
        <v>0</v>
      </c>
      <c r="G539" s="14">
        <v>0</v>
      </c>
      <c r="H539" s="14">
        <v>0</v>
      </c>
      <c r="I539" s="14">
        <v>0</v>
      </c>
      <c r="J539" s="14">
        <v>0</v>
      </c>
      <c r="K539" s="14">
        <v>0</v>
      </c>
      <c r="L539" s="14">
        <v>0</v>
      </c>
      <c r="M539" s="14">
        <v>2019</v>
      </c>
      <c r="N539" s="14">
        <f>tbl_Batsmen[[#This Row],[Innings]]-tbl_Batsmen[[#This Row],[Outs]]</f>
        <v>0</v>
      </c>
      <c r="O539" s="15">
        <f t="shared" si="17"/>
        <v>536</v>
      </c>
      <c r="W539" s="16" t="s">
        <v>30</v>
      </c>
      <c r="X539" s="14">
        <f>_xlfn.IFNA(VLOOKUP(tbl_Batsmen!$W539,Raw_data_Batsmen_2021!$A$2:$L$150,X$1,FALSE),0)</f>
        <v>0</v>
      </c>
      <c r="Y539" s="14">
        <f>_xlfn.IFNA(VLOOKUP(tbl_Batsmen!$W539,Raw_data_Batsmen_2021!$A$2:$L$150,Y$1,FALSE),0)</f>
        <v>0</v>
      </c>
      <c r="Z539" s="14">
        <f>_xlfn.IFNA(VLOOKUP(tbl_Batsmen!$W539,Raw_data_Batsmen_2021!$A$2:$L$150,Z$1,FALSE),0)</f>
        <v>0</v>
      </c>
      <c r="AA539" s="14">
        <f>_xlfn.IFNA(VLOOKUP(tbl_Batsmen!$W539,Raw_data_Batsmen_2021!$A$2:$L$150,AA$1,FALSE),0)</f>
        <v>0</v>
      </c>
      <c r="AB539" s="14">
        <f>_xlfn.IFNA(VLOOKUP(tbl_Batsmen!$W539,Raw_data_Batsmen_2021!$A$2:$L$150,AB$1,FALSE),0)</f>
        <v>0</v>
      </c>
      <c r="AC539" s="14">
        <f>_xlfn.IFNA(VLOOKUP(tbl_Batsmen!$W539,Raw_data_Batsmen_2021!$A$2:$L$150,AC$1,FALSE),0)</f>
        <v>0</v>
      </c>
      <c r="AD539" s="14">
        <f>_xlfn.IFNA(VLOOKUP(tbl_Batsmen!$W539,Raw_data_Batsmen_2021!$A$2:$L$150,AD$1,FALSE),0)</f>
        <v>0</v>
      </c>
      <c r="AE539" s="14">
        <f>_xlfn.IFNA(VLOOKUP(tbl_Batsmen!$W539,Raw_data_Batsmen_2021!$A$2:$L$150,AE$1,FALSE),0)</f>
        <v>0</v>
      </c>
      <c r="AF539" s="14">
        <f>_xlfn.IFNA(VLOOKUP(tbl_Batsmen!$W539,Raw_data_Batsmen_2021!$A$2:$L$150,AF$1,FALSE),0)</f>
        <v>0</v>
      </c>
      <c r="AG539" s="14">
        <f>_xlfn.IFNA(VLOOKUP(tbl_Batsmen!$W539,Raw_data_Batsmen_2021!$A$2:$L$150,AG$1,FALSE),0)</f>
        <v>0</v>
      </c>
      <c r="AH539" s="14">
        <f>_xlfn.IFNA(VLOOKUP(tbl_Batsmen!$W539,Raw_data_Batsmen_2021!$A$2:$L$150,AH$1,FALSE),0)</f>
        <v>0</v>
      </c>
      <c r="AI539" s="14">
        <v>2019</v>
      </c>
      <c r="AJ539" s="14">
        <f t="shared" si="16"/>
        <v>537</v>
      </c>
    </row>
    <row r="540" spans="1:36" x14ac:dyDescent="0.25">
      <c r="A540" s="17" t="s">
        <v>30</v>
      </c>
      <c r="B540" s="14">
        <v>0</v>
      </c>
      <c r="C540" s="14">
        <v>0</v>
      </c>
      <c r="D540" s="14">
        <v>0</v>
      </c>
      <c r="E540" s="14">
        <v>0</v>
      </c>
      <c r="F540" s="14">
        <v>0</v>
      </c>
      <c r="G540" s="14">
        <v>0</v>
      </c>
      <c r="H540" s="14">
        <v>0</v>
      </c>
      <c r="I540" s="14">
        <v>0</v>
      </c>
      <c r="J540" s="14">
        <v>0</v>
      </c>
      <c r="K540" s="14">
        <v>0</v>
      </c>
      <c r="L540" s="14">
        <v>0</v>
      </c>
      <c r="M540" s="14">
        <v>2019</v>
      </c>
      <c r="N540" s="14">
        <f>tbl_Batsmen[[#This Row],[Innings]]-tbl_Batsmen[[#This Row],[Outs]]</f>
        <v>0</v>
      </c>
      <c r="O540" s="15">
        <f t="shared" si="17"/>
        <v>537</v>
      </c>
      <c r="W540" s="13" t="s">
        <v>440</v>
      </c>
      <c r="X540" s="14">
        <f>_xlfn.IFNA(VLOOKUP(tbl_Batsmen!$W540,Raw_data_Batsmen_2021!$A$2:$L$150,X$1,FALSE),0)</f>
        <v>0</v>
      </c>
      <c r="Y540" s="14">
        <f>_xlfn.IFNA(VLOOKUP(tbl_Batsmen!$W540,Raw_data_Batsmen_2021!$A$2:$L$150,Y$1,FALSE),0)</f>
        <v>0</v>
      </c>
      <c r="Z540" s="14">
        <f>_xlfn.IFNA(VLOOKUP(tbl_Batsmen!$W540,Raw_data_Batsmen_2021!$A$2:$L$150,Z$1,FALSE),0)</f>
        <v>0</v>
      </c>
      <c r="AA540" s="14">
        <f>_xlfn.IFNA(VLOOKUP(tbl_Batsmen!$W540,Raw_data_Batsmen_2021!$A$2:$L$150,AA$1,FALSE),0)</f>
        <v>0</v>
      </c>
      <c r="AB540" s="14">
        <f>_xlfn.IFNA(VLOOKUP(tbl_Batsmen!$W540,Raw_data_Batsmen_2021!$A$2:$L$150,AB$1,FALSE),0)</f>
        <v>0</v>
      </c>
      <c r="AC540" s="14">
        <f>_xlfn.IFNA(VLOOKUP(tbl_Batsmen!$W540,Raw_data_Batsmen_2021!$A$2:$L$150,AC$1,FALSE),0)</f>
        <v>0</v>
      </c>
      <c r="AD540" s="14">
        <f>_xlfn.IFNA(VLOOKUP(tbl_Batsmen!$W540,Raw_data_Batsmen_2021!$A$2:$L$150,AD$1,FALSE),0)</f>
        <v>0</v>
      </c>
      <c r="AE540" s="14">
        <f>_xlfn.IFNA(VLOOKUP(tbl_Batsmen!$W540,Raw_data_Batsmen_2021!$A$2:$L$150,AE$1,FALSE),0)</f>
        <v>0</v>
      </c>
      <c r="AF540" s="14">
        <f>_xlfn.IFNA(VLOOKUP(tbl_Batsmen!$W540,Raw_data_Batsmen_2021!$A$2:$L$150,AF$1,FALSE),0)</f>
        <v>0</v>
      </c>
      <c r="AG540" s="14">
        <f>_xlfn.IFNA(VLOOKUP(tbl_Batsmen!$W540,Raw_data_Batsmen_2021!$A$2:$L$150,AG$1,FALSE),0)</f>
        <v>0</v>
      </c>
      <c r="AH540" s="14">
        <f>_xlfn.IFNA(VLOOKUP(tbl_Batsmen!$W540,Raw_data_Batsmen_2021!$A$2:$L$150,AH$1,FALSE),0)</f>
        <v>0</v>
      </c>
      <c r="AI540" s="14">
        <v>2019</v>
      </c>
      <c r="AJ540" s="14">
        <f t="shared" si="16"/>
        <v>538</v>
      </c>
    </row>
    <row r="541" spans="1:36" x14ac:dyDescent="0.25">
      <c r="A541" s="17" t="s">
        <v>440</v>
      </c>
      <c r="B541" s="14">
        <v>0</v>
      </c>
      <c r="C541" s="14">
        <v>0</v>
      </c>
      <c r="D541" s="14">
        <v>0</v>
      </c>
      <c r="E541" s="14">
        <v>0</v>
      </c>
      <c r="F541" s="14">
        <v>0</v>
      </c>
      <c r="G541" s="14">
        <v>0</v>
      </c>
      <c r="H541" s="14">
        <v>0</v>
      </c>
      <c r="I541" s="14">
        <v>0</v>
      </c>
      <c r="J541" s="14">
        <v>0</v>
      </c>
      <c r="K541" s="14">
        <v>0</v>
      </c>
      <c r="L541" s="14">
        <v>0</v>
      </c>
      <c r="M541" s="14">
        <v>2019</v>
      </c>
      <c r="N541" s="14">
        <f>tbl_Batsmen[[#This Row],[Innings]]-tbl_Batsmen[[#This Row],[Outs]]</f>
        <v>0</v>
      </c>
      <c r="O541" s="15">
        <f t="shared" si="17"/>
        <v>538</v>
      </c>
      <c r="W541" s="16" t="s">
        <v>14</v>
      </c>
      <c r="X541" s="14">
        <f>_xlfn.IFNA(VLOOKUP(tbl_Batsmen!$W541,Raw_data_Batsmen_2021!$A$2:$L$150,X$1,FALSE),0)</f>
        <v>15</v>
      </c>
      <c r="Y541" s="14">
        <f>_xlfn.IFNA(VLOOKUP(tbl_Batsmen!$W541,Raw_data_Batsmen_2021!$A$2:$L$150,Y$1,FALSE),0)</f>
        <v>357</v>
      </c>
      <c r="Z541" s="14">
        <f>_xlfn.IFNA(VLOOKUP(tbl_Batsmen!$W541,Raw_data_Batsmen_2021!$A$2:$L$150,Z$1,FALSE),0)</f>
        <v>260</v>
      </c>
      <c r="AA541" s="14">
        <f>_xlfn.IFNA(VLOOKUP(tbl_Batsmen!$W541,Raw_data_Batsmen_2021!$A$2:$L$150,AA$1,FALSE),0)</f>
        <v>14</v>
      </c>
      <c r="AB541" s="14">
        <f>_xlfn.IFNA(VLOOKUP(tbl_Batsmen!$W541,Raw_data_Batsmen_2021!$A$2:$L$150,AB$1,FALSE),0)</f>
        <v>25.5</v>
      </c>
      <c r="AC541" s="14">
        <f>_xlfn.IFNA(VLOOKUP(tbl_Batsmen!$W541,Raw_data_Batsmen_2021!$A$2:$L$150,AC$1,FALSE),0)</f>
        <v>137.31</v>
      </c>
      <c r="AD541" s="14">
        <f>_xlfn.IFNA(VLOOKUP(tbl_Batsmen!$W541,Raw_data_Batsmen_2021!$A$2:$L$150,AD$1,FALSE),0)</f>
        <v>58</v>
      </c>
      <c r="AE541" s="14">
        <f>_xlfn.IFNA(VLOOKUP(tbl_Batsmen!$W541,Raw_data_Batsmen_2021!$A$2:$L$150,AE$1,FALSE),0)</f>
        <v>31</v>
      </c>
      <c r="AF541" s="14">
        <f>_xlfn.IFNA(VLOOKUP(tbl_Batsmen!$W541,Raw_data_Batsmen_2021!$A$2:$L$150,AF$1,FALSE),0)</f>
        <v>19</v>
      </c>
      <c r="AG541" s="14">
        <f>_xlfn.IFNA(VLOOKUP(tbl_Batsmen!$W541,Raw_data_Batsmen_2021!$A$2:$L$150,AG$1,FALSE),0)</f>
        <v>1</v>
      </c>
      <c r="AH541" s="14">
        <f>_xlfn.IFNA(VLOOKUP(tbl_Batsmen!$W541,Raw_data_Batsmen_2021!$A$2:$L$150,AH$1,FALSE),0)</f>
        <v>0</v>
      </c>
      <c r="AI541" s="14">
        <v>2019</v>
      </c>
      <c r="AJ541" s="14">
        <f t="shared" si="16"/>
        <v>539</v>
      </c>
    </row>
    <row r="542" spans="1:36" x14ac:dyDescent="0.25">
      <c r="A542" s="17" t="s">
        <v>14</v>
      </c>
      <c r="B542" s="14">
        <v>10</v>
      </c>
      <c r="C542" s="14">
        <v>220</v>
      </c>
      <c r="D542" s="14">
        <v>133</v>
      </c>
      <c r="E542" s="14">
        <v>8</v>
      </c>
      <c r="F542" s="14">
        <v>27.5</v>
      </c>
      <c r="G542" s="14">
        <v>165.41</v>
      </c>
      <c r="H542" s="14">
        <v>66</v>
      </c>
      <c r="I542" s="14">
        <v>16</v>
      </c>
      <c r="J542" s="14">
        <v>17</v>
      </c>
      <c r="K542" s="14">
        <v>2</v>
      </c>
      <c r="L542" s="14">
        <v>0</v>
      </c>
      <c r="M542" s="14">
        <v>2019</v>
      </c>
      <c r="N542" s="14">
        <f>tbl_Batsmen[[#This Row],[Innings]]-tbl_Batsmen[[#This Row],[Outs]]</f>
        <v>2</v>
      </c>
      <c r="O542" s="15">
        <f t="shared" si="17"/>
        <v>539</v>
      </c>
      <c r="W542" s="13" t="s">
        <v>155</v>
      </c>
      <c r="X542" s="14">
        <f>_xlfn.IFNA(VLOOKUP(tbl_Batsmen!$W542,Raw_data_Batsmen_2021!$A$2:$L$150,X$1,FALSE),0)</f>
        <v>4</v>
      </c>
      <c r="Y542" s="14">
        <f>_xlfn.IFNA(VLOOKUP(tbl_Batsmen!$W542,Raw_data_Batsmen_2021!$A$2:$L$150,Y$1,FALSE),0)</f>
        <v>20</v>
      </c>
      <c r="Z542" s="14">
        <f>_xlfn.IFNA(VLOOKUP(tbl_Batsmen!$W542,Raw_data_Batsmen_2021!$A$2:$L$150,Z$1,FALSE),0)</f>
        <v>26</v>
      </c>
      <c r="AA542" s="14">
        <f>_xlfn.IFNA(VLOOKUP(tbl_Batsmen!$W542,Raw_data_Batsmen_2021!$A$2:$L$150,AA$1,FALSE),0)</f>
        <v>1</v>
      </c>
      <c r="AB542" s="14">
        <f>_xlfn.IFNA(VLOOKUP(tbl_Batsmen!$W542,Raw_data_Batsmen_2021!$A$2:$L$150,AB$1,FALSE),0)</f>
        <v>20</v>
      </c>
      <c r="AC542" s="14">
        <f>_xlfn.IFNA(VLOOKUP(tbl_Batsmen!$W542,Raw_data_Batsmen_2021!$A$2:$L$150,AC$1,FALSE),0)</f>
        <v>76.92</v>
      </c>
      <c r="AD542" s="14">
        <f>_xlfn.IFNA(VLOOKUP(tbl_Batsmen!$W542,Raw_data_Batsmen_2021!$A$2:$L$150,AD$1,FALSE),0)</f>
        <v>12</v>
      </c>
      <c r="AE542" s="14">
        <f>_xlfn.IFNA(VLOOKUP(tbl_Batsmen!$W542,Raw_data_Batsmen_2021!$A$2:$L$150,AE$1,FALSE),0)</f>
        <v>1</v>
      </c>
      <c r="AF542" s="14">
        <f>_xlfn.IFNA(VLOOKUP(tbl_Batsmen!$W542,Raw_data_Batsmen_2021!$A$2:$L$150,AF$1,FALSE),0)</f>
        <v>1</v>
      </c>
      <c r="AG542" s="14">
        <f>_xlfn.IFNA(VLOOKUP(tbl_Batsmen!$W542,Raw_data_Batsmen_2021!$A$2:$L$150,AG$1,FALSE),0)</f>
        <v>0</v>
      </c>
      <c r="AH542" s="14">
        <f>_xlfn.IFNA(VLOOKUP(tbl_Batsmen!$W542,Raw_data_Batsmen_2021!$A$2:$L$150,AH$1,FALSE),0)</f>
        <v>0</v>
      </c>
      <c r="AI542" s="14">
        <v>2019</v>
      </c>
      <c r="AJ542" s="14">
        <f t="shared" si="16"/>
        <v>540</v>
      </c>
    </row>
    <row r="543" spans="1:36" x14ac:dyDescent="0.25">
      <c r="A543" s="17" t="s">
        <v>155</v>
      </c>
      <c r="B543" s="14">
        <v>3</v>
      </c>
      <c r="C543" s="14">
        <v>4</v>
      </c>
      <c r="D543" s="14">
        <v>14</v>
      </c>
      <c r="E543" s="14">
        <v>1</v>
      </c>
      <c r="F543" s="14">
        <v>4</v>
      </c>
      <c r="G543" s="14">
        <v>28.57</v>
      </c>
      <c r="H543" s="14">
        <v>3</v>
      </c>
      <c r="I543" s="14">
        <v>0</v>
      </c>
      <c r="J543" s="14">
        <v>0</v>
      </c>
      <c r="K543" s="14">
        <v>0</v>
      </c>
      <c r="L543" s="14">
        <v>0</v>
      </c>
      <c r="M543" s="14">
        <v>2019</v>
      </c>
      <c r="N543" s="14">
        <f>tbl_Batsmen[[#This Row],[Innings]]-tbl_Batsmen[[#This Row],[Outs]]</f>
        <v>2</v>
      </c>
      <c r="O543" s="15">
        <f t="shared" si="17"/>
        <v>540</v>
      </c>
      <c r="W543" s="16" t="s">
        <v>33</v>
      </c>
      <c r="X543" s="14">
        <f>_xlfn.IFNA(VLOOKUP(tbl_Batsmen!$W543,Raw_data_Batsmen_2021!$A$2:$L$150,X$1,FALSE),0)</f>
        <v>7</v>
      </c>
      <c r="Y543" s="14">
        <f>_xlfn.IFNA(VLOOKUP(tbl_Batsmen!$W543,Raw_data_Batsmen_2021!$A$2:$L$150,Y$1,FALSE),0)</f>
        <v>89</v>
      </c>
      <c r="Z543" s="14">
        <f>_xlfn.IFNA(VLOOKUP(tbl_Batsmen!$W543,Raw_data_Batsmen_2021!$A$2:$L$150,Z$1,FALSE),0)</f>
        <v>72</v>
      </c>
      <c r="AA543" s="14">
        <f>_xlfn.IFNA(VLOOKUP(tbl_Batsmen!$W543,Raw_data_Batsmen_2021!$A$2:$L$150,AA$1,FALSE),0)</f>
        <v>4</v>
      </c>
      <c r="AB543" s="14">
        <f>_xlfn.IFNA(VLOOKUP(tbl_Batsmen!$W543,Raw_data_Batsmen_2021!$A$2:$L$150,AB$1,FALSE),0)</f>
        <v>22.25</v>
      </c>
      <c r="AC543" s="14">
        <f>_xlfn.IFNA(VLOOKUP(tbl_Batsmen!$W543,Raw_data_Batsmen_2021!$A$2:$L$150,AC$1,FALSE),0)</f>
        <v>123.61</v>
      </c>
      <c r="AD543" s="14">
        <f>_xlfn.IFNA(VLOOKUP(tbl_Batsmen!$W543,Raw_data_Batsmen_2021!$A$2:$L$150,AD$1,FALSE),0)</f>
        <v>27</v>
      </c>
      <c r="AE543" s="14">
        <f>_xlfn.IFNA(VLOOKUP(tbl_Batsmen!$W543,Raw_data_Batsmen_2021!$A$2:$L$150,AE$1,FALSE),0)</f>
        <v>11</v>
      </c>
      <c r="AF543" s="14">
        <f>_xlfn.IFNA(VLOOKUP(tbl_Batsmen!$W543,Raw_data_Batsmen_2021!$A$2:$L$150,AF$1,FALSE),0)</f>
        <v>1</v>
      </c>
      <c r="AG543" s="14">
        <f>_xlfn.IFNA(VLOOKUP(tbl_Batsmen!$W543,Raw_data_Batsmen_2021!$A$2:$L$150,AG$1,FALSE),0)</f>
        <v>0</v>
      </c>
      <c r="AH543" s="14">
        <f>_xlfn.IFNA(VLOOKUP(tbl_Batsmen!$W543,Raw_data_Batsmen_2021!$A$2:$L$150,AH$1,FALSE),0)</f>
        <v>0</v>
      </c>
      <c r="AI543" s="14">
        <v>2019</v>
      </c>
      <c r="AJ543" s="14">
        <f t="shared" si="16"/>
        <v>541</v>
      </c>
    </row>
    <row r="544" spans="1:36" x14ac:dyDescent="0.25">
      <c r="A544" s="17" t="s">
        <v>33</v>
      </c>
      <c r="B544" s="14">
        <v>10</v>
      </c>
      <c r="C544" s="14">
        <v>211</v>
      </c>
      <c r="D544" s="14">
        <v>156</v>
      </c>
      <c r="E544" s="14">
        <v>4</v>
      </c>
      <c r="F544" s="14">
        <v>52.75</v>
      </c>
      <c r="G544" s="14">
        <v>135.26</v>
      </c>
      <c r="H544" s="14">
        <v>46</v>
      </c>
      <c r="I544" s="14">
        <v>14</v>
      </c>
      <c r="J544" s="14">
        <v>10</v>
      </c>
      <c r="K544" s="14">
        <v>0</v>
      </c>
      <c r="L544" s="14">
        <v>0</v>
      </c>
      <c r="M544" s="14">
        <v>2019</v>
      </c>
      <c r="N544" s="14">
        <f>tbl_Batsmen[[#This Row],[Innings]]-tbl_Batsmen[[#This Row],[Outs]]</f>
        <v>6</v>
      </c>
      <c r="O544" s="15">
        <f t="shared" si="17"/>
        <v>541</v>
      </c>
      <c r="W544" s="13" t="s">
        <v>156</v>
      </c>
      <c r="X544" s="14">
        <f>_xlfn.IFNA(VLOOKUP(tbl_Batsmen!$W544,Raw_data_Batsmen_2021!$A$2:$L$150,X$1,FALSE),0)</f>
        <v>1</v>
      </c>
      <c r="Y544" s="14">
        <f>_xlfn.IFNA(VLOOKUP(tbl_Batsmen!$W544,Raw_data_Batsmen_2021!$A$2:$L$150,Y$1,FALSE),0)</f>
        <v>2</v>
      </c>
      <c r="Z544" s="14">
        <f>_xlfn.IFNA(VLOOKUP(tbl_Batsmen!$W544,Raw_data_Batsmen_2021!$A$2:$L$150,Z$1,FALSE),0)</f>
        <v>4</v>
      </c>
      <c r="AA544" s="14">
        <f>_xlfn.IFNA(VLOOKUP(tbl_Batsmen!$W544,Raw_data_Batsmen_2021!$A$2:$L$150,AA$1,FALSE),0)</f>
        <v>1</v>
      </c>
      <c r="AB544" s="14">
        <f>_xlfn.IFNA(VLOOKUP(tbl_Batsmen!$W544,Raw_data_Batsmen_2021!$A$2:$L$150,AB$1,FALSE),0)</f>
        <v>2</v>
      </c>
      <c r="AC544" s="14">
        <f>_xlfn.IFNA(VLOOKUP(tbl_Batsmen!$W544,Raw_data_Batsmen_2021!$A$2:$L$150,AC$1,FALSE),0)</f>
        <v>50</v>
      </c>
      <c r="AD544" s="14">
        <f>_xlfn.IFNA(VLOOKUP(tbl_Batsmen!$W544,Raw_data_Batsmen_2021!$A$2:$L$150,AD$1,FALSE),0)</f>
        <v>2</v>
      </c>
      <c r="AE544" s="14">
        <f>_xlfn.IFNA(VLOOKUP(tbl_Batsmen!$W544,Raw_data_Batsmen_2021!$A$2:$L$150,AE$1,FALSE),0)</f>
        <v>0</v>
      </c>
      <c r="AF544" s="14">
        <f>_xlfn.IFNA(VLOOKUP(tbl_Batsmen!$W544,Raw_data_Batsmen_2021!$A$2:$L$150,AF$1,FALSE),0)</f>
        <v>0</v>
      </c>
      <c r="AG544" s="14">
        <f>_xlfn.IFNA(VLOOKUP(tbl_Batsmen!$W544,Raw_data_Batsmen_2021!$A$2:$L$150,AG$1,FALSE),0)</f>
        <v>0</v>
      </c>
      <c r="AH544" s="14">
        <f>_xlfn.IFNA(VLOOKUP(tbl_Batsmen!$W544,Raw_data_Batsmen_2021!$A$2:$L$150,AH$1,FALSE),0)</f>
        <v>0</v>
      </c>
      <c r="AI544" s="14">
        <v>2019</v>
      </c>
      <c r="AJ544" s="14">
        <f t="shared" si="16"/>
        <v>542</v>
      </c>
    </row>
    <row r="545" spans="1:36" x14ac:dyDescent="0.25">
      <c r="A545" s="17" t="s">
        <v>156</v>
      </c>
      <c r="B545" s="14">
        <v>2</v>
      </c>
      <c r="C545" s="14">
        <v>2</v>
      </c>
      <c r="D545" s="14">
        <v>4</v>
      </c>
      <c r="E545" s="14">
        <v>1</v>
      </c>
      <c r="F545" s="14">
        <v>2</v>
      </c>
      <c r="G545" s="14">
        <v>50</v>
      </c>
      <c r="H545" s="14">
        <v>2</v>
      </c>
      <c r="I545" s="14">
        <v>0</v>
      </c>
      <c r="J545" s="14">
        <v>0</v>
      </c>
      <c r="K545" s="14">
        <v>0</v>
      </c>
      <c r="L545" s="14">
        <v>0</v>
      </c>
      <c r="M545" s="14">
        <v>2019</v>
      </c>
      <c r="N545" s="14">
        <f>tbl_Batsmen[[#This Row],[Innings]]-tbl_Batsmen[[#This Row],[Outs]]</f>
        <v>1</v>
      </c>
      <c r="O545" s="15">
        <f t="shared" si="17"/>
        <v>542</v>
      </c>
      <c r="W545" s="16" t="s">
        <v>89</v>
      </c>
      <c r="X545" s="14">
        <f>_xlfn.IFNA(VLOOKUP(tbl_Batsmen!$W545,Raw_data_Batsmen_2021!$A$2:$L$150,X$1,FALSE),0)</f>
        <v>2</v>
      </c>
      <c r="Y545" s="14">
        <f>_xlfn.IFNA(VLOOKUP(tbl_Batsmen!$W545,Raw_data_Batsmen_2021!$A$2:$L$150,Y$1,FALSE),0)</f>
        <v>4</v>
      </c>
      <c r="Z545" s="14">
        <f>_xlfn.IFNA(VLOOKUP(tbl_Batsmen!$W545,Raw_data_Batsmen_2021!$A$2:$L$150,Z$1,FALSE),0)</f>
        <v>5</v>
      </c>
      <c r="AA545" s="14">
        <f>_xlfn.IFNA(VLOOKUP(tbl_Batsmen!$W545,Raw_data_Batsmen_2021!$A$2:$L$150,AA$1,FALSE),0)</f>
        <v>2</v>
      </c>
      <c r="AB545" s="14">
        <f>_xlfn.IFNA(VLOOKUP(tbl_Batsmen!$W545,Raw_data_Batsmen_2021!$A$2:$L$150,AB$1,FALSE),0)</f>
        <v>2</v>
      </c>
      <c r="AC545" s="14">
        <f>_xlfn.IFNA(VLOOKUP(tbl_Batsmen!$W545,Raw_data_Batsmen_2021!$A$2:$L$150,AC$1,FALSE),0)</f>
        <v>80</v>
      </c>
      <c r="AD545" s="14">
        <f>_xlfn.IFNA(VLOOKUP(tbl_Batsmen!$W545,Raw_data_Batsmen_2021!$A$2:$L$150,AD$1,FALSE),0)</f>
        <v>3</v>
      </c>
      <c r="AE545" s="14">
        <f>_xlfn.IFNA(VLOOKUP(tbl_Batsmen!$W545,Raw_data_Batsmen_2021!$A$2:$L$150,AE$1,FALSE),0)</f>
        <v>0</v>
      </c>
      <c r="AF545" s="14">
        <f>_xlfn.IFNA(VLOOKUP(tbl_Batsmen!$W545,Raw_data_Batsmen_2021!$A$2:$L$150,AF$1,FALSE),0)</f>
        <v>0</v>
      </c>
      <c r="AG545" s="14">
        <f>_xlfn.IFNA(VLOOKUP(tbl_Batsmen!$W545,Raw_data_Batsmen_2021!$A$2:$L$150,AG$1,FALSE),0)</f>
        <v>0</v>
      </c>
      <c r="AH545" s="14">
        <f>_xlfn.IFNA(VLOOKUP(tbl_Batsmen!$W545,Raw_data_Batsmen_2021!$A$2:$L$150,AH$1,FALSE),0)</f>
        <v>0</v>
      </c>
      <c r="AI545" s="14">
        <v>2019</v>
      </c>
      <c r="AJ545" s="14">
        <f t="shared" si="16"/>
        <v>543</v>
      </c>
    </row>
    <row r="546" spans="1:36" x14ac:dyDescent="0.25">
      <c r="A546" s="17" t="s">
        <v>89</v>
      </c>
      <c r="B546" s="14">
        <v>0</v>
      </c>
      <c r="C546" s="14">
        <v>0</v>
      </c>
      <c r="D546" s="14">
        <v>0</v>
      </c>
      <c r="E546" s="14">
        <v>0</v>
      </c>
      <c r="F546" s="14">
        <v>0</v>
      </c>
      <c r="G546" s="14">
        <v>0</v>
      </c>
      <c r="H546" s="14">
        <v>0</v>
      </c>
      <c r="I546" s="14">
        <v>0</v>
      </c>
      <c r="J546" s="14">
        <v>0</v>
      </c>
      <c r="K546" s="14">
        <v>0</v>
      </c>
      <c r="L546" s="14">
        <v>0</v>
      </c>
      <c r="M546" s="14">
        <v>2019</v>
      </c>
      <c r="N546" s="14">
        <f>tbl_Batsmen[[#This Row],[Innings]]-tbl_Batsmen[[#This Row],[Outs]]</f>
        <v>0</v>
      </c>
      <c r="O546" s="15">
        <f t="shared" si="17"/>
        <v>543</v>
      </c>
      <c r="W546" s="13" t="s">
        <v>60</v>
      </c>
      <c r="X546" s="14">
        <f>_xlfn.IFNA(VLOOKUP(tbl_Batsmen!$W546,Raw_data_Batsmen_2021!$A$2:$L$150,X$1,FALSE),0)</f>
        <v>0</v>
      </c>
      <c r="Y546" s="14">
        <f>_xlfn.IFNA(VLOOKUP(tbl_Batsmen!$W546,Raw_data_Batsmen_2021!$A$2:$L$150,Y$1,FALSE),0)</f>
        <v>0</v>
      </c>
      <c r="Z546" s="14">
        <f>_xlfn.IFNA(VLOOKUP(tbl_Batsmen!$W546,Raw_data_Batsmen_2021!$A$2:$L$150,Z$1,FALSE),0)</f>
        <v>0</v>
      </c>
      <c r="AA546" s="14">
        <f>_xlfn.IFNA(VLOOKUP(tbl_Batsmen!$W546,Raw_data_Batsmen_2021!$A$2:$L$150,AA$1,FALSE),0)</f>
        <v>0</v>
      </c>
      <c r="AB546" s="14">
        <f>_xlfn.IFNA(VLOOKUP(tbl_Batsmen!$W546,Raw_data_Batsmen_2021!$A$2:$L$150,AB$1,FALSE),0)</f>
        <v>0</v>
      </c>
      <c r="AC546" s="14">
        <f>_xlfn.IFNA(VLOOKUP(tbl_Batsmen!$W546,Raw_data_Batsmen_2021!$A$2:$L$150,AC$1,FALSE),0)</f>
        <v>0</v>
      </c>
      <c r="AD546" s="14">
        <f>_xlfn.IFNA(VLOOKUP(tbl_Batsmen!$W546,Raw_data_Batsmen_2021!$A$2:$L$150,AD$1,FALSE),0)</f>
        <v>0</v>
      </c>
      <c r="AE546" s="14">
        <f>_xlfn.IFNA(VLOOKUP(tbl_Batsmen!$W546,Raw_data_Batsmen_2021!$A$2:$L$150,AE$1,FALSE),0)</f>
        <v>0</v>
      </c>
      <c r="AF546" s="14">
        <f>_xlfn.IFNA(VLOOKUP(tbl_Batsmen!$W546,Raw_data_Batsmen_2021!$A$2:$L$150,AF$1,FALSE),0)</f>
        <v>0</v>
      </c>
      <c r="AG546" s="14">
        <f>_xlfn.IFNA(VLOOKUP(tbl_Batsmen!$W546,Raw_data_Batsmen_2021!$A$2:$L$150,AG$1,FALSE),0)</f>
        <v>0</v>
      </c>
      <c r="AH546" s="14">
        <f>_xlfn.IFNA(VLOOKUP(tbl_Batsmen!$W546,Raw_data_Batsmen_2021!$A$2:$L$150,AH$1,FALSE),0)</f>
        <v>0</v>
      </c>
      <c r="AI546" s="14">
        <v>2019</v>
      </c>
      <c r="AJ546" s="14">
        <f t="shared" si="16"/>
        <v>544</v>
      </c>
    </row>
    <row r="547" spans="1:36" x14ac:dyDescent="0.25">
      <c r="A547" s="17" t="s">
        <v>60</v>
      </c>
      <c r="B547" s="14">
        <v>4</v>
      </c>
      <c r="C547" s="14">
        <v>9</v>
      </c>
      <c r="D547" s="14">
        <v>12</v>
      </c>
      <c r="E547" s="14">
        <v>4</v>
      </c>
      <c r="F547" s="14">
        <v>2.25</v>
      </c>
      <c r="G547" s="14">
        <v>75</v>
      </c>
      <c r="H547" s="14">
        <v>5</v>
      </c>
      <c r="I547" s="14">
        <v>1</v>
      </c>
      <c r="J547" s="14">
        <v>0</v>
      </c>
      <c r="K547" s="14">
        <v>0</v>
      </c>
      <c r="L547" s="14">
        <v>0</v>
      </c>
      <c r="M547" s="14">
        <v>2019</v>
      </c>
      <c r="N547" s="14">
        <f>tbl_Batsmen[[#This Row],[Innings]]-tbl_Batsmen[[#This Row],[Outs]]</f>
        <v>0</v>
      </c>
      <c r="O547" s="15">
        <f t="shared" si="17"/>
        <v>544</v>
      </c>
      <c r="W547" s="16" t="s">
        <v>441</v>
      </c>
      <c r="X547" s="14">
        <f>_xlfn.IFNA(VLOOKUP(tbl_Batsmen!$W547,Raw_data_Batsmen_2021!$A$2:$L$150,X$1,FALSE),0)</f>
        <v>0</v>
      </c>
      <c r="Y547" s="14">
        <f>_xlfn.IFNA(VLOOKUP(tbl_Batsmen!$W547,Raw_data_Batsmen_2021!$A$2:$L$150,Y$1,FALSE),0)</f>
        <v>0</v>
      </c>
      <c r="Z547" s="14">
        <f>_xlfn.IFNA(VLOOKUP(tbl_Batsmen!$W547,Raw_data_Batsmen_2021!$A$2:$L$150,Z$1,FALSE),0)</f>
        <v>0</v>
      </c>
      <c r="AA547" s="14">
        <f>_xlfn.IFNA(VLOOKUP(tbl_Batsmen!$W547,Raw_data_Batsmen_2021!$A$2:$L$150,AA$1,FALSE),0)</f>
        <v>0</v>
      </c>
      <c r="AB547" s="14">
        <f>_xlfn.IFNA(VLOOKUP(tbl_Batsmen!$W547,Raw_data_Batsmen_2021!$A$2:$L$150,AB$1,FALSE),0)</f>
        <v>0</v>
      </c>
      <c r="AC547" s="14">
        <f>_xlfn.IFNA(VLOOKUP(tbl_Batsmen!$W547,Raw_data_Batsmen_2021!$A$2:$L$150,AC$1,FALSE),0)</f>
        <v>0</v>
      </c>
      <c r="AD547" s="14">
        <f>_xlfn.IFNA(VLOOKUP(tbl_Batsmen!$W547,Raw_data_Batsmen_2021!$A$2:$L$150,AD$1,FALSE),0)</f>
        <v>0</v>
      </c>
      <c r="AE547" s="14">
        <f>_xlfn.IFNA(VLOOKUP(tbl_Batsmen!$W547,Raw_data_Batsmen_2021!$A$2:$L$150,AE$1,FALSE),0)</f>
        <v>0</v>
      </c>
      <c r="AF547" s="14">
        <f>_xlfn.IFNA(VLOOKUP(tbl_Batsmen!$W547,Raw_data_Batsmen_2021!$A$2:$L$150,AF$1,FALSE),0)</f>
        <v>0</v>
      </c>
      <c r="AG547" s="14">
        <f>_xlfn.IFNA(VLOOKUP(tbl_Batsmen!$W547,Raw_data_Batsmen_2021!$A$2:$L$150,AG$1,FALSE),0)</f>
        <v>0</v>
      </c>
      <c r="AH547" s="14">
        <f>_xlfn.IFNA(VLOOKUP(tbl_Batsmen!$W547,Raw_data_Batsmen_2021!$A$2:$L$150,AH$1,FALSE),0)</f>
        <v>0</v>
      </c>
      <c r="AI547" s="14">
        <v>2019</v>
      </c>
      <c r="AJ547" s="14">
        <f t="shared" si="16"/>
        <v>545</v>
      </c>
    </row>
    <row r="548" spans="1:36" x14ac:dyDescent="0.25">
      <c r="A548" s="17" t="s">
        <v>441</v>
      </c>
      <c r="B548" s="14">
        <v>1</v>
      </c>
      <c r="C548" s="14">
        <v>19</v>
      </c>
      <c r="D548" s="14">
        <v>24</v>
      </c>
      <c r="E548" s="14">
        <v>1</v>
      </c>
      <c r="F548" s="14">
        <v>19</v>
      </c>
      <c r="G548" s="14">
        <v>79.17</v>
      </c>
      <c r="H548" s="14">
        <v>19</v>
      </c>
      <c r="I548" s="14">
        <v>2</v>
      </c>
      <c r="J548" s="14">
        <v>0</v>
      </c>
      <c r="K548" s="14">
        <v>0</v>
      </c>
      <c r="L548" s="14">
        <v>0</v>
      </c>
      <c r="M548" s="14">
        <v>2019</v>
      </c>
      <c r="N548" s="14">
        <f>tbl_Batsmen[[#This Row],[Innings]]-tbl_Batsmen[[#This Row],[Outs]]</f>
        <v>0</v>
      </c>
      <c r="O548" s="15">
        <f t="shared" si="17"/>
        <v>545</v>
      </c>
      <c r="W548" s="13" t="s">
        <v>395</v>
      </c>
      <c r="X548" s="14">
        <f>_xlfn.IFNA(VLOOKUP(tbl_Batsmen!$W548,Raw_data_Batsmen_2021!$A$2:$L$150,X$1,FALSE),0)</f>
        <v>0</v>
      </c>
      <c r="Y548" s="14">
        <f>_xlfn.IFNA(VLOOKUP(tbl_Batsmen!$W548,Raw_data_Batsmen_2021!$A$2:$L$150,Y$1,FALSE),0)</f>
        <v>0</v>
      </c>
      <c r="Z548" s="14">
        <f>_xlfn.IFNA(VLOOKUP(tbl_Batsmen!$W548,Raw_data_Batsmen_2021!$A$2:$L$150,Z$1,FALSE),0)</f>
        <v>0</v>
      </c>
      <c r="AA548" s="14">
        <f>_xlfn.IFNA(VLOOKUP(tbl_Batsmen!$W548,Raw_data_Batsmen_2021!$A$2:$L$150,AA$1,FALSE),0)</f>
        <v>0</v>
      </c>
      <c r="AB548" s="14">
        <f>_xlfn.IFNA(VLOOKUP(tbl_Batsmen!$W548,Raw_data_Batsmen_2021!$A$2:$L$150,AB$1,FALSE),0)</f>
        <v>0</v>
      </c>
      <c r="AC548" s="14">
        <f>_xlfn.IFNA(VLOOKUP(tbl_Batsmen!$W548,Raw_data_Batsmen_2021!$A$2:$L$150,AC$1,FALSE),0)</f>
        <v>0</v>
      </c>
      <c r="AD548" s="14">
        <f>_xlfn.IFNA(VLOOKUP(tbl_Batsmen!$W548,Raw_data_Batsmen_2021!$A$2:$L$150,AD$1,FALSE),0)</f>
        <v>0</v>
      </c>
      <c r="AE548" s="14">
        <f>_xlfn.IFNA(VLOOKUP(tbl_Batsmen!$W548,Raw_data_Batsmen_2021!$A$2:$L$150,AE$1,FALSE),0)</f>
        <v>0</v>
      </c>
      <c r="AF548" s="14">
        <f>_xlfn.IFNA(VLOOKUP(tbl_Batsmen!$W548,Raw_data_Batsmen_2021!$A$2:$L$150,AF$1,FALSE),0)</f>
        <v>0</v>
      </c>
      <c r="AG548" s="14">
        <f>_xlfn.IFNA(VLOOKUP(tbl_Batsmen!$W548,Raw_data_Batsmen_2021!$A$2:$L$150,AG$1,FALSE),0)</f>
        <v>0</v>
      </c>
      <c r="AH548" s="14">
        <f>_xlfn.IFNA(VLOOKUP(tbl_Batsmen!$W548,Raw_data_Batsmen_2021!$A$2:$L$150,AH$1,FALSE),0)</f>
        <v>0</v>
      </c>
      <c r="AI548" s="14">
        <v>2019</v>
      </c>
      <c r="AJ548" s="14">
        <f t="shared" si="16"/>
        <v>546</v>
      </c>
    </row>
    <row r="549" spans="1:36" x14ac:dyDescent="0.25">
      <c r="A549" s="17" t="s">
        <v>395</v>
      </c>
      <c r="B549" s="14">
        <v>14</v>
      </c>
      <c r="C549" s="14">
        <v>373</v>
      </c>
      <c r="D549" s="14">
        <v>268</v>
      </c>
      <c r="E549" s="14">
        <v>14</v>
      </c>
      <c r="F549" s="14">
        <v>26.64</v>
      </c>
      <c r="G549" s="14">
        <v>139.18</v>
      </c>
      <c r="H549" s="14">
        <v>67</v>
      </c>
      <c r="I549" s="14">
        <v>48</v>
      </c>
      <c r="J549" s="14">
        <v>10</v>
      </c>
      <c r="K549" s="14">
        <v>2</v>
      </c>
      <c r="L549" s="14">
        <v>0</v>
      </c>
      <c r="M549" s="14">
        <v>2019</v>
      </c>
      <c r="N549" s="14">
        <f>tbl_Batsmen[[#This Row],[Innings]]-tbl_Batsmen[[#This Row],[Outs]]</f>
        <v>0</v>
      </c>
      <c r="O549" s="15">
        <f t="shared" si="17"/>
        <v>546</v>
      </c>
      <c r="W549" s="16" t="s">
        <v>142</v>
      </c>
      <c r="X549" s="14">
        <f>_xlfn.IFNA(VLOOKUP(tbl_Batsmen!$W549,Raw_data_Batsmen_2021!$A$2:$L$150,X$1,FALSE),0)</f>
        <v>9</v>
      </c>
      <c r="Y549" s="14">
        <f>_xlfn.IFNA(VLOOKUP(tbl_Batsmen!$W549,Raw_data_Batsmen_2021!$A$2:$L$150,Y$1,FALSE),0)</f>
        <v>230</v>
      </c>
      <c r="Z549" s="14">
        <f>_xlfn.IFNA(VLOOKUP(tbl_Batsmen!$W549,Raw_data_Batsmen_2021!$A$2:$L$150,Z$1,FALSE),0)</f>
        <v>193</v>
      </c>
      <c r="AA549" s="14">
        <f>_xlfn.IFNA(VLOOKUP(tbl_Batsmen!$W549,Raw_data_Batsmen_2021!$A$2:$L$150,AA$1,FALSE),0)</f>
        <v>8</v>
      </c>
      <c r="AB549" s="14">
        <f>_xlfn.IFNA(VLOOKUP(tbl_Batsmen!$W549,Raw_data_Batsmen_2021!$A$2:$L$150,AB$1,FALSE),0)</f>
        <v>28.75</v>
      </c>
      <c r="AC549" s="14">
        <f>_xlfn.IFNA(VLOOKUP(tbl_Batsmen!$W549,Raw_data_Batsmen_2021!$A$2:$L$150,AC$1,FALSE),0)</f>
        <v>119.17</v>
      </c>
      <c r="AD549" s="14">
        <f>_xlfn.IFNA(VLOOKUP(tbl_Batsmen!$W549,Raw_data_Batsmen_2021!$A$2:$L$150,AD$1,FALSE),0)</f>
        <v>64</v>
      </c>
      <c r="AE549" s="14">
        <f>_xlfn.IFNA(VLOOKUP(tbl_Batsmen!$W549,Raw_data_Batsmen_2021!$A$2:$L$150,AE$1,FALSE),0)</f>
        <v>18</v>
      </c>
      <c r="AF549" s="14">
        <f>_xlfn.IFNA(VLOOKUP(tbl_Batsmen!$W549,Raw_data_Batsmen_2021!$A$2:$L$150,AF$1,FALSE),0)</f>
        <v>10</v>
      </c>
      <c r="AG549" s="14">
        <f>_xlfn.IFNA(VLOOKUP(tbl_Batsmen!$W549,Raw_data_Batsmen_2021!$A$2:$L$150,AG$1,FALSE),0)</f>
        <v>1</v>
      </c>
      <c r="AH549" s="14">
        <f>_xlfn.IFNA(VLOOKUP(tbl_Batsmen!$W549,Raw_data_Batsmen_2021!$A$2:$L$150,AH$1,FALSE),0)</f>
        <v>0</v>
      </c>
      <c r="AI549" s="14">
        <v>2019</v>
      </c>
      <c r="AJ549" s="14">
        <f t="shared" si="16"/>
        <v>547</v>
      </c>
    </row>
    <row r="550" spans="1:36" x14ac:dyDescent="0.25">
      <c r="A550" s="17" t="s">
        <v>142</v>
      </c>
      <c r="B550" s="14">
        <v>4</v>
      </c>
      <c r="C550" s="14">
        <v>40</v>
      </c>
      <c r="D550" s="14">
        <v>33</v>
      </c>
      <c r="E550" s="14">
        <v>3</v>
      </c>
      <c r="F550" s="14">
        <v>13.33</v>
      </c>
      <c r="G550" s="14">
        <v>121.21</v>
      </c>
      <c r="H550" s="14">
        <v>24</v>
      </c>
      <c r="I550" s="14">
        <v>1</v>
      </c>
      <c r="J550" s="14">
        <v>3</v>
      </c>
      <c r="K550" s="14">
        <v>0</v>
      </c>
      <c r="L550" s="14">
        <v>0</v>
      </c>
      <c r="M550" s="14">
        <v>2019</v>
      </c>
      <c r="N550" s="14">
        <f>tbl_Batsmen[[#This Row],[Innings]]-tbl_Batsmen[[#This Row],[Outs]]</f>
        <v>1</v>
      </c>
      <c r="O550" s="15">
        <f t="shared" si="17"/>
        <v>547</v>
      </c>
      <c r="W550" s="13" t="s">
        <v>40</v>
      </c>
      <c r="X550" s="14">
        <f>_xlfn.IFNA(VLOOKUP(tbl_Batsmen!$W550,Raw_data_Batsmen_2021!$A$2:$L$150,X$1,FALSE),0)</f>
        <v>12</v>
      </c>
      <c r="Y550" s="14">
        <f>_xlfn.IFNA(VLOOKUP(tbl_Batsmen!$W550,Raw_data_Batsmen_2021!$A$2:$L$150,Y$1,FALSE),0)</f>
        <v>242</v>
      </c>
      <c r="Z550" s="14">
        <f>_xlfn.IFNA(VLOOKUP(tbl_Batsmen!$W550,Raw_data_Batsmen_2021!$A$2:$L$150,Z$1,FALSE),0)</f>
        <v>144</v>
      </c>
      <c r="AA550" s="14">
        <f>_xlfn.IFNA(VLOOKUP(tbl_Batsmen!$W550,Raw_data_Batsmen_2021!$A$2:$L$150,AA$1,FALSE),0)</f>
        <v>7</v>
      </c>
      <c r="AB550" s="14">
        <f>_xlfn.IFNA(VLOOKUP(tbl_Batsmen!$W550,Raw_data_Batsmen_2021!$A$2:$L$150,AB$1,FALSE),0)</f>
        <v>34.57</v>
      </c>
      <c r="AC550" s="14">
        <f>_xlfn.IFNA(VLOOKUP(tbl_Batsmen!$W550,Raw_data_Batsmen_2021!$A$2:$L$150,AC$1,FALSE),0)</f>
        <v>168.06</v>
      </c>
      <c r="AD550" s="14">
        <f>_xlfn.IFNA(VLOOKUP(tbl_Batsmen!$W550,Raw_data_Batsmen_2021!$A$2:$L$150,AD$1,FALSE),0)</f>
        <v>53</v>
      </c>
      <c r="AE550" s="14">
        <f>_xlfn.IFNA(VLOOKUP(tbl_Batsmen!$W550,Raw_data_Batsmen_2021!$A$2:$L$150,AE$1,FALSE),0)</f>
        <v>19</v>
      </c>
      <c r="AF550" s="14">
        <f>_xlfn.IFNA(VLOOKUP(tbl_Batsmen!$W550,Raw_data_Batsmen_2021!$A$2:$L$150,AF$1,FALSE),0)</f>
        <v>12</v>
      </c>
      <c r="AG550" s="14">
        <f>_xlfn.IFNA(VLOOKUP(tbl_Batsmen!$W550,Raw_data_Batsmen_2021!$A$2:$L$150,AG$1,FALSE),0)</f>
        <v>1</v>
      </c>
      <c r="AH550" s="14">
        <f>_xlfn.IFNA(VLOOKUP(tbl_Batsmen!$W550,Raw_data_Batsmen_2021!$A$2:$L$150,AH$1,FALSE),0)</f>
        <v>0</v>
      </c>
      <c r="AI550" s="14">
        <v>2019</v>
      </c>
      <c r="AJ550" s="14">
        <f t="shared" si="16"/>
        <v>548</v>
      </c>
    </row>
    <row r="551" spans="1:36" x14ac:dyDescent="0.25">
      <c r="A551" s="17" t="s">
        <v>40</v>
      </c>
      <c r="B551" s="14">
        <v>5</v>
      </c>
      <c r="C551" s="14">
        <v>90</v>
      </c>
      <c r="D551" s="14">
        <v>73</v>
      </c>
      <c r="E551" s="14">
        <v>5</v>
      </c>
      <c r="F551" s="14">
        <v>18</v>
      </c>
      <c r="G551" s="14">
        <v>123.29</v>
      </c>
      <c r="H551" s="14">
        <v>75</v>
      </c>
      <c r="I551" s="14">
        <v>4</v>
      </c>
      <c r="J551" s="14">
        <v>7</v>
      </c>
      <c r="K551" s="14">
        <v>1</v>
      </c>
      <c r="L551" s="14">
        <v>0</v>
      </c>
      <c r="M551" s="14">
        <v>2019</v>
      </c>
      <c r="N551" s="14">
        <f>tbl_Batsmen[[#This Row],[Innings]]-tbl_Batsmen[[#This Row],[Outs]]</f>
        <v>0</v>
      </c>
      <c r="O551" s="15">
        <f t="shared" si="17"/>
        <v>548</v>
      </c>
      <c r="W551" s="16" t="s">
        <v>70</v>
      </c>
      <c r="X551" s="14">
        <f>_xlfn.IFNA(VLOOKUP(tbl_Batsmen!$W551,Raw_data_Batsmen_2021!$A$2:$L$150,X$1,FALSE),0)</f>
        <v>1</v>
      </c>
      <c r="Y551" s="14">
        <f>_xlfn.IFNA(VLOOKUP(tbl_Batsmen!$W551,Raw_data_Batsmen_2021!$A$2:$L$150,Y$1,FALSE),0)</f>
        <v>3</v>
      </c>
      <c r="Z551" s="14">
        <f>_xlfn.IFNA(VLOOKUP(tbl_Batsmen!$W551,Raw_data_Batsmen_2021!$A$2:$L$150,Z$1,FALSE),0)</f>
        <v>5</v>
      </c>
      <c r="AA551" s="14">
        <f>_xlfn.IFNA(VLOOKUP(tbl_Batsmen!$W551,Raw_data_Batsmen_2021!$A$2:$L$150,AA$1,FALSE),0)</f>
        <v>1</v>
      </c>
      <c r="AB551" s="14">
        <f>_xlfn.IFNA(VLOOKUP(tbl_Batsmen!$W551,Raw_data_Batsmen_2021!$A$2:$L$150,AB$1,FALSE),0)</f>
        <v>3</v>
      </c>
      <c r="AC551" s="14">
        <f>_xlfn.IFNA(VLOOKUP(tbl_Batsmen!$W551,Raw_data_Batsmen_2021!$A$2:$L$150,AC$1,FALSE),0)</f>
        <v>60</v>
      </c>
      <c r="AD551" s="14">
        <f>_xlfn.IFNA(VLOOKUP(tbl_Batsmen!$W551,Raw_data_Batsmen_2021!$A$2:$L$150,AD$1,FALSE),0)</f>
        <v>3</v>
      </c>
      <c r="AE551" s="14">
        <f>_xlfn.IFNA(VLOOKUP(tbl_Batsmen!$W551,Raw_data_Batsmen_2021!$A$2:$L$150,AE$1,FALSE),0)</f>
        <v>0</v>
      </c>
      <c r="AF551" s="14">
        <f>_xlfn.IFNA(VLOOKUP(tbl_Batsmen!$W551,Raw_data_Batsmen_2021!$A$2:$L$150,AF$1,FALSE),0)</f>
        <v>0</v>
      </c>
      <c r="AG551" s="14">
        <f>_xlfn.IFNA(VLOOKUP(tbl_Batsmen!$W551,Raw_data_Batsmen_2021!$A$2:$L$150,AG$1,FALSE),0)</f>
        <v>0</v>
      </c>
      <c r="AH551" s="14">
        <f>_xlfn.IFNA(VLOOKUP(tbl_Batsmen!$W551,Raw_data_Batsmen_2021!$A$2:$L$150,AH$1,FALSE),0)</f>
        <v>0</v>
      </c>
      <c r="AI551" s="14">
        <v>2019</v>
      </c>
      <c r="AJ551" s="14">
        <f t="shared" si="16"/>
        <v>549</v>
      </c>
    </row>
    <row r="552" spans="1:36" x14ac:dyDescent="0.25">
      <c r="A552" s="17" t="s">
        <v>70</v>
      </c>
      <c r="B552" s="14">
        <v>1</v>
      </c>
      <c r="C552" s="14">
        <v>9</v>
      </c>
      <c r="D552" s="14">
        <v>9</v>
      </c>
      <c r="E552" s="14">
        <v>0</v>
      </c>
      <c r="F552" s="14">
        <v>0</v>
      </c>
      <c r="G552" s="14">
        <v>100</v>
      </c>
      <c r="H552" s="14">
        <v>9</v>
      </c>
      <c r="I552" s="14">
        <v>0</v>
      </c>
      <c r="J552" s="14">
        <v>0</v>
      </c>
      <c r="K552" s="14">
        <v>0</v>
      </c>
      <c r="L552" s="14">
        <v>0</v>
      </c>
      <c r="M552" s="14">
        <v>2019</v>
      </c>
      <c r="N552" s="14">
        <f>tbl_Batsmen[[#This Row],[Innings]]-tbl_Batsmen[[#This Row],[Outs]]</f>
        <v>1</v>
      </c>
      <c r="O552" s="15">
        <f t="shared" si="17"/>
        <v>549</v>
      </c>
      <c r="W552" s="13" t="s">
        <v>45</v>
      </c>
      <c r="X552" s="14">
        <f>_xlfn.IFNA(VLOOKUP(tbl_Batsmen!$W552,Raw_data_Batsmen_2021!$A$2:$L$150,X$1,FALSE),0)</f>
        <v>0</v>
      </c>
      <c r="Y552" s="14">
        <f>_xlfn.IFNA(VLOOKUP(tbl_Batsmen!$W552,Raw_data_Batsmen_2021!$A$2:$L$150,Y$1,FALSE),0)</f>
        <v>0</v>
      </c>
      <c r="Z552" s="14">
        <f>_xlfn.IFNA(VLOOKUP(tbl_Batsmen!$W552,Raw_data_Batsmen_2021!$A$2:$L$150,Z$1,FALSE),0)</f>
        <v>0</v>
      </c>
      <c r="AA552" s="14">
        <f>_xlfn.IFNA(VLOOKUP(tbl_Batsmen!$W552,Raw_data_Batsmen_2021!$A$2:$L$150,AA$1,FALSE),0)</f>
        <v>0</v>
      </c>
      <c r="AB552" s="14">
        <f>_xlfn.IFNA(VLOOKUP(tbl_Batsmen!$W552,Raw_data_Batsmen_2021!$A$2:$L$150,AB$1,FALSE),0)</f>
        <v>0</v>
      </c>
      <c r="AC552" s="14">
        <f>_xlfn.IFNA(VLOOKUP(tbl_Batsmen!$W552,Raw_data_Batsmen_2021!$A$2:$L$150,AC$1,FALSE),0)</f>
        <v>0</v>
      </c>
      <c r="AD552" s="14">
        <f>_xlfn.IFNA(VLOOKUP(tbl_Batsmen!$W552,Raw_data_Batsmen_2021!$A$2:$L$150,AD$1,FALSE),0)</f>
        <v>0</v>
      </c>
      <c r="AE552" s="14">
        <f>_xlfn.IFNA(VLOOKUP(tbl_Batsmen!$W552,Raw_data_Batsmen_2021!$A$2:$L$150,AE$1,FALSE),0)</f>
        <v>0</v>
      </c>
      <c r="AF552" s="14">
        <f>_xlfn.IFNA(VLOOKUP(tbl_Batsmen!$W552,Raw_data_Batsmen_2021!$A$2:$L$150,AF$1,FALSE),0)</f>
        <v>0</v>
      </c>
      <c r="AG552" s="14">
        <f>_xlfn.IFNA(VLOOKUP(tbl_Batsmen!$W552,Raw_data_Batsmen_2021!$A$2:$L$150,AG$1,FALSE),0)</f>
        <v>0</v>
      </c>
      <c r="AH552" s="14">
        <f>_xlfn.IFNA(VLOOKUP(tbl_Batsmen!$W552,Raw_data_Batsmen_2021!$A$2:$L$150,AH$1,FALSE),0)</f>
        <v>0</v>
      </c>
      <c r="AI552" s="14">
        <v>2019</v>
      </c>
      <c r="AJ552" s="14">
        <f t="shared" si="16"/>
        <v>550</v>
      </c>
    </row>
    <row r="553" spans="1:36" x14ac:dyDescent="0.25">
      <c r="A553" s="17" t="s">
        <v>45</v>
      </c>
      <c r="B553" s="14">
        <v>5</v>
      </c>
      <c r="C553" s="14">
        <v>25</v>
      </c>
      <c r="D553" s="14">
        <v>25</v>
      </c>
      <c r="E553" s="14">
        <v>2</v>
      </c>
      <c r="F553" s="14">
        <v>12.5</v>
      </c>
      <c r="G553" s="14">
        <v>100</v>
      </c>
      <c r="H553" s="14">
        <v>14</v>
      </c>
      <c r="I553" s="14">
        <v>3</v>
      </c>
      <c r="J553" s="14">
        <v>1</v>
      </c>
      <c r="K553" s="14">
        <v>0</v>
      </c>
      <c r="L553" s="14">
        <v>0</v>
      </c>
      <c r="M553" s="14">
        <v>2019</v>
      </c>
      <c r="N553" s="14">
        <f>tbl_Batsmen[[#This Row],[Innings]]-tbl_Batsmen[[#This Row],[Outs]]</f>
        <v>3</v>
      </c>
      <c r="O553" s="15">
        <f t="shared" si="17"/>
        <v>550</v>
      </c>
      <c r="W553" s="16" t="s">
        <v>161</v>
      </c>
      <c r="X553" s="14">
        <f>_xlfn.IFNA(VLOOKUP(tbl_Batsmen!$W553,Raw_data_Batsmen_2021!$A$2:$L$150,X$1,FALSE),0)</f>
        <v>15</v>
      </c>
      <c r="Y553" s="14">
        <f>_xlfn.IFNA(VLOOKUP(tbl_Batsmen!$W553,Raw_data_Batsmen_2021!$A$2:$L$150,Y$1,FALSE),0)</f>
        <v>405</v>
      </c>
      <c r="Z553" s="14">
        <f>_xlfn.IFNA(VLOOKUP(tbl_Batsmen!$W553,Raw_data_Batsmen_2021!$A$2:$L$150,Z$1,FALSE),0)</f>
        <v>339</v>
      </c>
      <c r="AA553" s="14">
        <f>_xlfn.IFNA(VLOOKUP(tbl_Batsmen!$W553,Raw_data_Batsmen_2021!$A$2:$L$150,AA$1,FALSE),0)</f>
        <v>14</v>
      </c>
      <c r="AB553" s="14">
        <f>_xlfn.IFNA(VLOOKUP(tbl_Batsmen!$W553,Raw_data_Batsmen_2021!$A$2:$L$150,AB$1,FALSE),0)</f>
        <v>28.93</v>
      </c>
      <c r="AC553" s="14">
        <f>_xlfn.IFNA(VLOOKUP(tbl_Batsmen!$W553,Raw_data_Batsmen_2021!$A$2:$L$150,AC$1,FALSE),0)</f>
        <v>119.47</v>
      </c>
      <c r="AD553" s="14">
        <f>_xlfn.IFNA(VLOOKUP(tbl_Batsmen!$W553,Raw_data_Batsmen_2021!$A$2:$L$150,AD$1,FALSE),0)</f>
        <v>72</v>
      </c>
      <c r="AE553" s="14">
        <f>_xlfn.IFNA(VLOOKUP(tbl_Batsmen!$W553,Raw_data_Batsmen_2021!$A$2:$L$150,AE$1,FALSE),0)</f>
        <v>43</v>
      </c>
      <c r="AF553" s="14">
        <f>_xlfn.IFNA(VLOOKUP(tbl_Batsmen!$W553,Raw_data_Batsmen_2021!$A$2:$L$150,AF$1,FALSE),0)</f>
        <v>9</v>
      </c>
      <c r="AG553" s="14">
        <f>_xlfn.IFNA(VLOOKUP(tbl_Batsmen!$W553,Raw_data_Batsmen_2021!$A$2:$L$150,AG$1,FALSE),0)</f>
        <v>3</v>
      </c>
      <c r="AH553" s="14">
        <f>_xlfn.IFNA(VLOOKUP(tbl_Batsmen!$W553,Raw_data_Batsmen_2021!$A$2:$L$150,AH$1,FALSE),0)</f>
        <v>0</v>
      </c>
      <c r="AI553" s="14">
        <v>2019</v>
      </c>
      <c r="AJ553" s="14">
        <f t="shared" si="16"/>
        <v>551</v>
      </c>
    </row>
    <row r="554" spans="1:36" x14ac:dyDescent="0.25">
      <c r="A554" s="17" t="s">
        <v>161</v>
      </c>
      <c r="B554" s="14">
        <v>14</v>
      </c>
      <c r="C554" s="14">
        <v>464</v>
      </c>
      <c r="D554" s="14">
        <v>328</v>
      </c>
      <c r="E554" s="14">
        <v>14</v>
      </c>
      <c r="F554" s="14">
        <v>33.14</v>
      </c>
      <c r="G554" s="14">
        <v>141.46</v>
      </c>
      <c r="H554" s="14">
        <v>100</v>
      </c>
      <c r="I554" s="14">
        <v>46</v>
      </c>
      <c r="J554" s="14">
        <v>13</v>
      </c>
      <c r="K554" s="14">
        <v>2</v>
      </c>
      <c r="L554" s="14">
        <v>1</v>
      </c>
      <c r="M554" s="14">
        <v>2019</v>
      </c>
      <c r="N554" s="14">
        <f>tbl_Batsmen[[#This Row],[Innings]]-tbl_Batsmen[[#This Row],[Outs]]</f>
        <v>0</v>
      </c>
      <c r="O554" s="15">
        <f t="shared" si="17"/>
        <v>551</v>
      </c>
      <c r="W554" s="13" t="s">
        <v>162</v>
      </c>
      <c r="X554" s="14">
        <f>_xlfn.IFNA(VLOOKUP(tbl_Batsmen!$W554,Raw_data_Batsmen_2021!$A$2:$L$150,X$1,FALSE),0)</f>
        <v>4</v>
      </c>
      <c r="Y554" s="14">
        <f>_xlfn.IFNA(VLOOKUP(tbl_Batsmen!$W554,Raw_data_Batsmen_2021!$A$2:$L$150,Y$1,FALSE),0)</f>
        <v>31</v>
      </c>
      <c r="Z554" s="14">
        <f>_xlfn.IFNA(VLOOKUP(tbl_Batsmen!$W554,Raw_data_Batsmen_2021!$A$2:$L$150,Z$1,FALSE),0)</f>
        <v>47</v>
      </c>
      <c r="AA554" s="14">
        <f>_xlfn.IFNA(VLOOKUP(tbl_Batsmen!$W554,Raw_data_Batsmen_2021!$A$2:$L$150,AA$1,FALSE),0)</f>
        <v>4</v>
      </c>
      <c r="AB554" s="14">
        <f>_xlfn.IFNA(VLOOKUP(tbl_Batsmen!$W554,Raw_data_Batsmen_2021!$A$2:$L$150,AB$1,FALSE),0)</f>
        <v>7.75</v>
      </c>
      <c r="AC554" s="14">
        <f>_xlfn.IFNA(VLOOKUP(tbl_Batsmen!$W554,Raw_data_Batsmen_2021!$A$2:$L$150,AC$1,FALSE),0)</f>
        <v>65.959999999999994</v>
      </c>
      <c r="AD554" s="14">
        <f>_xlfn.IFNA(VLOOKUP(tbl_Batsmen!$W554,Raw_data_Batsmen_2021!$A$2:$L$150,AD$1,FALSE),0)</f>
        <v>10</v>
      </c>
      <c r="AE554" s="14">
        <f>_xlfn.IFNA(VLOOKUP(tbl_Batsmen!$W554,Raw_data_Batsmen_2021!$A$2:$L$150,AE$1,FALSE),0)</f>
        <v>2</v>
      </c>
      <c r="AF554" s="14">
        <f>_xlfn.IFNA(VLOOKUP(tbl_Batsmen!$W554,Raw_data_Batsmen_2021!$A$2:$L$150,AF$1,FALSE),0)</f>
        <v>0</v>
      </c>
      <c r="AG554" s="14">
        <f>_xlfn.IFNA(VLOOKUP(tbl_Batsmen!$W554,Raw_data_Batsmen_2021!$A$2:$L$150,AG$1,FALSE),0)</f>
        <v>0</v>
      </c>
      <c r="AH554" s="14">
        <f>_xlfn.IFNA(VLOOKUP(tbl_Batsmen!$W554,Raw_data_Batsmen_2021!$A$2:$L$150,AH$1,FALSE),0)</f>
        <v>0</v>
      </c>
      <c r="AI554" s="14">
        <v>2019</v>
      </c>
      <c r="AJ554" s="14">
        <f t="shared" si="16"/>
        <v>552</v>
      </c>
    </row>
    <row r="555" spans="1:36" x14ac:dyDescent="0.25">
      <c r="A555" s="17" t="s">
        <v>162</v>
      </c>
      <c r="B555" s="14">
        <v>2</v>
      </c>
      <c r="C555" s="14">
        <v>1</v>
      </c>
      <c r="D555" s="14">
        <v>3</v>
      </c>
      <c r="E555" s="14">
        <v>2</v>
      </c>
      <c r="F555" s="14">
        <v>0.5</v>
      </c>
      <c r="G555" s="14">
        <v>33.33</v>
      </c>
      <c r="H555" s="14">
        <v>1</v>
      </c>
      <c r="I555" s="14">
        <v>0</v>
      </c>
      <c r="J555" s="14">
        <v>0</v>
      </c>
      <c r="K555" s="14">
        <v>0</v>
      </c>
      <c r="L555" s="14">
        <v>0</v>
      </c>
      <c r="M555" s="14">
        <v>2019</v>
      </c>
      <c r="N555" s="14">
        <f>tbl_Batsmen[[#This Row],[Innings]]-tbl_Batsmen[[#This Row],[Outs]]</f>
        <v>0</v>
      </c>
      <c r="O555" s="15">
        <f t="shared" si="17"/>
        <v>552</v>
      </c>
      <c r="W555" s="16" t="s">
        <v>163</v>
      </c>
      <c r="X555" s="14">
        <f>_xlfn.IFNA(VLOOKUP(tbl_Batsmen!$W555,Raw_data_Batsmen_2021!$A$2:$L$150,X$1,FALSE),0)</f>
        <v>2</v>
      </c>
      <c r="Y555" s="14">
        <f>_xlfn.IFNA(VLOOKUP(tbl_Batsmen!$W555,Raw_data_Batsmen_2021!$A$2:$L$150,Y$1,FALSE),0)</f>
        <v>10</v>
      </c>
      <c r="Z555" s="14">
        <f>_xlfn.IFNA(VLOOKUP(tbl_Batsmen!$W555,Raw_data_Batsmen_2021!$A$2:$L$150,Z$1,FALSE),0)</f>
        <v>27</v>
      </c>
      <c r="AA555" s="14">
        <f>_xlfn.IFNA(VLOOKUP(tbl_Batsmen!$W555,Raw_data_Batsmen_2021!$A$2:$L$150,AA$1,FALSE),0)</f>
        <v>0</v>
      </c>
      <c r="AB555" s="14">
        <f>_xlfn.IFNA(VLOOKUP(tbl_Batsmen!$W555,Raw_data_Batsmen_2021!$A$2:$L$150,AB$1,FALSE),0)</f>
        <v>0</v>
      </c>
      <c r="AC555" s="14">
        <f>_xlfn.IFNA(VLOOKUP(tbl_Batsmen!$W555,Raw_data_Batsmen_2021!$A$2:$L$150,AC$1,FALSE),0)</f>
        <v>37.04</v>
      </c>
      <c r="AD555" s="14">
        <f>_xlfn.IFNA(VLOOKUP(tbl_Batsmen!$W555,Raw_data_Batsmen_2021!$A$2:$L$150,AD$1,FALSE),0)</f>
        <v>8</v>
      </c>
      <c r="AE555" s="14">
        <f>_xlfn.IFNA(VLOOKUP(tbl_Batsmen!$W555,Raw_data_Batsmen_2021!$A$2:$L$150,AE$1,FALSE),0)</f>
        <v>0</v>
      </c>
      <c r="AF555" s="14">
        <f>_xlfn.IFNA(VLOOKUP(tbl_Batsmen!$W555,Raw_data_Batsmen_2021!$A$2:$L$150,AF$1,FALSE),0)</f>
        <v>0</v>
      </c>
      <c r="AG555" s="14">
        <f>_xlfn.IFNA(VLOOKUP(tbl_Batsmen!$W555,Raw_data_Batsmen_2021!$A$2:$L$150,AG$1,FALSE),0)</f>
        <v>0</v>
      </c>
      <c r="AH555" s="14">
        <f>_xlfn.IFNA(VLOOKUP(tbl_Batsmen!$W555,Raw_data_Batsmen_2021!$A$2:$L$150,AH$1,FALSE),0)</f>
        <v>0</v>
      </c>
      <c r="AI555" s="14">
        <v>2019</v>
      </c>
      <c r="AJ555" s="14">
        <f t="shared" si="16"/>
        <v>553</v>
      </c>
    </row>
    <row r="556" spans="1:36" x14ac:dyDescent="0.25">
      <c r="A556" s="17" t="s">
        <v>163</v>
      </c>
      <c r="B556" s="14">
        <v>3</v>
      </c>
      <c r="C556" s="14">
        <v>6</v>
      </c>
      <c r="D556" s="14">
        <v>16</v>
      </c>
      <c r="E556" s="14">
        <v>2</v>
      </c>
      <c r="F556" s="14">
        <v>3</v>
      </c>
      <c r="G556" s="14">
        <v>37.5</v>
      </c>
      <c r="H556" s="14">
        <v>4</v>
      </c>
      <c r="I556" s="14">
        <v>0</v>
      </c>
      <c r="J556" s="14">
        <v>0</v>
      </c>
      <c r="K556" s="14">
        <v>0</v>
      </c>
      <c r="L556" s="14">
        <v>0</v>
      </c>
      <c r="M556" s="14">
        <v>2019</v>
      </c>
      <c r="N556" s="14">
        <f>tbl_Batsmen[[#This Row],[Innings]]-tbl_Batsmen[[#This Row],[Outs]]</f>
        <v>1</v>
      </c>
      <c r="O556" s="15">
        <f t="shared" si="17"/>
        <v>553</v>
      </c>
      <c r="W556" s="13" t="s">
        <v>165</v>
      </c>
      <c r="X556" s="14">
        <f>_xlfn.IFNA(VLOOKUP(tbl_Batsmen!$W556,Raw_data_Batsmen_2021!$A$2:$L$150,X$1,FALSE),0)</f>
        <v>7</v>
      </c>
      <c r="Y556" s="14">
        <f>_xlfn.IFNA(VLOOKUP(tbl_Batsmen!$W556,Raw_data_Batsmen_2021!$A$2:$L$150,Y$1,FALSE),0)</f>
        <v>98</v>
      </c>
      <c r="Z556" s="14">
        <f>_xlfn.IFNA(VLOOKUP(tbl_Batsmen!$W556,Raw_data_Batsmen_2021!$A$2:$L$150,Z$1,FALSE),0)</f>
        <v>75</v>
      </c>
      <c r="AA556" s="14">
        <f>_xlfn.IFNA(VLOOKUP(tbl_Batsmen!$W556,Raw_data_Batsmen_2021!$A$2:$L$150,AA$1,FALSE),0)</f>
        <v>6</v>
      </c>
      <c r="AB556" s="14">
        <f>_xlfn.IFNA(VLOOKUP(tbl_Batsmen!$W556,Raw_data_Batsmen_2021!$A$2:$L$150,AB$1,FALSE),0)</f>
        <v>16.329999999999998</v>
      </c>
      <c r="AC556" s="14">
        <f>_xlfn.IFNA(VLOOKUP(tbl_Batsmen!$W556,Raw_data_Batsmen_2021!$A$2:$L$150,AC$1,FALSE),0)</f>
        <v>130.66999999999999</v>
      </c>
      <c r="AD556" s="14">
        <f>_xlfn.IFNA(VLOOKUP(tbl_Batsmen!$W556,Raw_data_Batsmen_2021!$A$2:$L$150,AD$1,FALSE),0)</f>
        <v>33</v>
      </c>
      <c r="AE556" s="14">
        <f>_xlfn.IFNA(VLOOKUP(tbl_Batsmen!$W556,Raw_data_Batsmen_2021!$A$2:$L$150,AE$1,FALSE),0)</f>
        <v>7</v>
      </c>
      <c r="AF556" s="14">
        <f>_xlfn.IFNA(VLOOKUP(tbl_Batsmen!$W556,Raw_data_Batsmen_2021!$A$2:$L$150,AF$1,FALSE),0)</f>
        <v>4</v>
      </c>
      <c r="AG556" s="14">
        <f>_xlfn.IFNA(VLOOKUP(tbl_Batsmen!$W556,Raw_data_Batsmen_2021!$A$2:$L$150,AG$1,FALSE),0)</f>
        <v>0</v>
      </c>
      <c r="AH556" s="14">
        <f>_xlfn.IFNA(VLOOKUP(tbl_Batsmen!$W556,Raw_data_Batsmen_2021!$A$2:$L$150,AH$1,FALSE),0)</f>
        <v>0</v>
      </c>
      <c r="AI556" s="14">
        <v>2019</v>
      </c>
      <c r="AJ556" s="14">
        <f t="shared" si="16"/>
        <v>554</v>
      </c>
    </row>
    <row r="557" spans="1:36" x14ac:dyDescent="0.25">
      <c r="A557" s="17" t="s">
        <v>165</v>
      </c>
      <c r="B557" s="14">
        <v>3</v>
      </c>
      <c r="C557" s="14">
        <v>9</v>
      </c>
      <c r="D557" s="14">
        <v>9</v>
      </c>
      <c r="E557" s="14">
        <v>2</v>
      </c>
      <c r="F557" s="14">
        <v>4.5</v>
      </c>
      <c r="G557" s="14">
        <v>100</v>
      </c>
      <c r="H557" s="14">
        <v>5</v>
      </c>
      <c r="I557" s="14">
        <v>1</v>
      </c>
      <c r="J557" s="14">
        <v>0</v>
      </c>
      <c r="K557" s="14">
        <v>0</v>
      </c>
      <c r="L557" s="14">
        <v>0</v>
      </c>
      <c r="M557" s="14">
        <v>2019</v>
      </c>
      <c r="N557" s="14">
        <f>tbl_Batsmen[[#This Row],[Innings]]-tbl_Batsmen[[#This Row],[Outs]]</f>
        <v>1</v>
      </c>
      <c r="O557" s="15">
        <f t="shared" si="17"/>
        <v>554</v>
      </c>
      <c r="W557" s="16" t="s">
        <v>166</v>
      </c>
      <c r="X557" s="14">
        <f>_xlfn.IFNA(VLOOKUP(tbl_Batsmen!$W557,Raw_data_Batsmen_2021!$A$2:$L$150,X$1,FALSE),0)</f>
        <v>7</v>
      </c>
      <c r="Y557" s="14">
        <f>_xlfn.IFNA(VLOOKUP(tbl_Batsmen!$W557,Raw_data_Batsmen_2021!$A$2:$L$150,Y$1,FALSE),0)</f>
        <v>34</v>
      </c>
      <c r="Z557" s="14">
        <f>_xlfn.IFNA(VLOOKUP(tbl_Batsmen!$W557,Raw_data_Batsmen_2021!$A$2:$L$150,Z$1,FALSE),0)</f>
        <v>30</v>
      </c>
      <c r="AA557" s="14">
        <f>_xlfn.IFNA(VLOOKUP(tbl_Batsmen!$W557,Raw_data_Batsmen_2021!$A$2:$L$150,AA$1,FALSE),0)</f>
        <v>1</v>
      </c>
      <c r="AB557" s="14">
        <f>_xlfn.IFNA(VLOOKUP(tbl_Batsmen!$W557,Raw_data_Batsmen_2021!$A$2:$L$150,AB$1,FALSE),0)</f>
        <v>34</v>
      </c>
      <c r="AC557" s="14">
        <f>_xlfn.IFNA(VLOOKUP(tbl_Batsmen!$W557,Raw_data_Batsmen_2021!$A$2:$L$150,AC$1,FALSE),0)</f>
        <v>113.33</v>
      </c>
      <c r="AD557" s="14">
        <f>_xlfn.IFNA(VLOOKUP(tbl_Batsmen!$W557,Raw_data_Batsmen_2021!$A$2:$L$150,AD$1,FALSE),0)</f>
        <v>14</v>
      </c>
      <c r="AE557" s="14">
        <f>_xlfn.IFNA(VLOOKUP(tbl_Batsmen!$W557,Raw_data_Batsmen_2021!$A$2:$L$150,AE$1,FALSE),0)</f>
        <v>3</v>
      </c>
      <c r="AF557" s="14">
        <f>_xlfn.IFNA(VLOOKUP(tbl_Batsmen!$W557,Raw_data_Batsmen_2021!$A$2:$L$150,AF$1,FALSE),0)</f>
        <v>0</v>
      </c>
      <c r="AG557" s="14">
        <f>_xlfn.IFNA(VLOOKUP(tbl_Batsmen!$W557,Raw_data_Batsmen_2021!$A$2:$L$150,AG$1,FALSE),0)</f>
        <v>0</v>
      </c>
      <c r="AH557" s="14">
        <f>_xlfn.IFNA(VLOOKUP(tbl_Batsmen!$W557,Raw_data_Batsmen_2021!$A$2:$L$150,AH$1,FALSE),0)</f>
        <v>0</v>
      </c>
      <c r="AI557" s="14">
        <v>2019</v>
      </c>
      <c r="AJ557" s="14">
        <f t="shared" si="16"/>
        <v>555</v>
      </c>
    </row>
    <row r="558" spans="1:36" x14ac:dyDescent="0.25">
      <c r="A558" s="17" t="s">
        <v>166</v>
      </c>
      <c r="B558" s="14">
        <v>4</v>
      </c>
      <c r="C558" s="14">
        <v>12</v>
      </c>
      <c r="D558" s="14">
        <v>19</v>
      </c>
      <c r="E558" s="14">
        <v>3</v>
      </c>
      <c r="F558" s="14">
        <v>4</v>
      </c>
      <c r="G558" s="14">
        <v>63.16</v>
      </c>
      <c r="H558" s="14">
        <v>7</v>
      </c>
      <c r="I558" s="14">
        <v>1</v>
      </c>
      <c r="J558" s="14">
        <v>0</v>
      </c>
      <c r="K558" s="14">
        <v>0</v>
      </c>
      <c r="L558" s="14">
        <v>0</v>
      </c>
      <c r="M558" s="14">
        <v>2019</v>
      </c>
      <c r="N558" s="14">
        <f>tbl_Batsmen[[#This Row],[Innings]]-tbl_Batsmen[[#This Row],[Outs]]</f>
        <v>1</v>
      </c>
      <c r="O558" s="15">
        <f t="shared" si="17"/>
        <v>555</v>
      </c>
      <c r="W558" s="13" t="s">
        <v>397</v>
      </c>
      <c r="X558" s="14">
        <f>_xlfn.IFNA(VLOOKUP(tbl_Batsmen!$W558,Raw_data_Batsmen_2021!$A$2:$L$150,X$1,FALSE),0)</f>
        <v>0</v>
      </c>
      <c r="Y558" s="14">
        <f>_xlfn.IFNA(VLOOKUP(tbl_Batsmen!$W558,Raw_data_Batsmen_2021!$A$2:$L$150,Y$1,FALSE),0)</f>
        <v>0</v>
      </c>
      <c r="Z558" s="14">
        <f>_xlfn.IFNA(VLOOKUP(tbl_Batsmen!$W558,Raw_data_Batsmen_2021!$A$2:$L$150,Z$1,FALSE),0)</f>
        <v>0</v>
      </c>
      <c r="AA558" s="14">
        <f>_xlfn.IFNA(VLOOKUP(tbl_Batsmen!$W558,Raw_data_Batsmen_2021!$A$2:$L$150,AA$1,FALSE),0)</f>
        <v>0</v>
      </c>
      <c r="AB558" s="14">
        <f>_xlfn.IFNA(VLOOKUP(tbl_Batsmen!$W558,Raw_data_Batsmen_2021!$A$2:$L$150,AB$1,FALSE),0)</f>
        <v>0</v>
      </c>
      <c r="AC558" s="14">
        <f>_xlfn.IFNA(VLOOKUP(tbl_Batsmen!$W558,Raw_data_Batsmen_2021!$A$2:$L$150,AC$1,FALSE),0)</f>
        <v>0</v>
      </c>
      <c r="AD558" s="14">
        <f>_xlfn.IFNA(VLOOKUP(tbl_Batsmen!$W558,Raw_data_Batsmen_2021!$A$2:$L$150,AD$1,FALSE),0)</f>
        <v>0</v>
      </c>
      <c r="AE558" s="14">
        <f>_xlfn.IFNA(VLOOKUP(tbl_Batsmen!$W558,Raw_data_Batsmen_2021!$A$2:$L$150,AE$1,FALSE),0)</f>
        <v>0</v>
      </c>
      <c r="AF558" s="14">
        <f>_xlfn.IFNA(VLOOKUP(tbl_Batsmen!$W558,Raw_data_Batsmen_2021!$A$2:$L$150,AF$1,FALSE),0)</f>
        <v>0</v>
      </c>
      <c r="AG558" s="14">
        <f>_xlfn.IFNA(VLOOKUP(tbl_Batsmen!$W558,Raw_data_Batsmen_2021!$A$2:$L$150,AG$1,FALSE),0)</f>
        <v>0</v>
      </c>
      <c r="AH558" s="14">
        <f>_xlfn.IFNA(VLOOKUP(tbl_Batsmen!$W558,Raw_data_Batsmen_2021!$A$2:$L$150,AH$1,FALSE),0)</f>
        <v>0</v>
      </c>
      <c r="AI558" s="14">
        <v>2019</v>
      </c>
      <c r="AJ558" s="14">
        <f t="shared" si="16"/>
        <v>556</v>
      </c>
    </row>
    <row r="559" spans="1:36" x14ac:dyDescent="0.25">
      <c r="A559" s="17" t="s">
        <v>397</v>
      </c>
      <c r="B559" s="14">
        <v>0</v>
      </c>
      <c r="C559" s="14">
        <v>0</v>
      </c>
      <c r="D559" s="14">
        <v>0</v>
      </c>
      <c r="E559" s="14">
        <v>0</v>
      </c>
      <c r="F559" s="14">
        <v>0</v>
      </c>
      <c r="G559" s="14">
        <v>0</v>
      </c>
      <c r="H559" s="14">
        <v>0</v>
      </c>
      <c r="I559" s="14">
        <v>0</v>
      </c>
      <c r="J559" s="14">
        <v>0</v>
      </c>
      <c r="K559" s="14">
        <v>0</v>
      </c>
      <c r="L559" s="14">
        <v>0</v>
      </c>
      <c r="M559" s="14">
        <v>2019</v>
      </c>
      <c r="N559" s="14">
        <f>tbl_Batsmen[[#This Row],[Innings]]-tbl_Batsmen[[#This Row],[Outs]]</f>
        <v>0</v>
      </c>
      <c r="O559" s="15">
        <f t="shared" si="17"/>
        <v>556</v>
      </c>
      <c r="W559" s="16" t="s">
        <v>167</v>
      </c>
      <c r="X559" s="14">
        <f>_xlfn.IFNA(VLOOKUP(tbl_Batsmen!$W559,Raw_data_Batsmen_2021!$A$2:$L$150,X$1,FALSE),0)</f>
        <v>0</v>
      </c>
      <c r="Y559" s="14">
        <f>_xlfn.IFNA(VLOOKUP(tbl_Batsmen!$W559,Raw_data_Batsmen_2021!$A$2:$L$150,Y$1,FALSE),0)</f>
        <v>0</v>
      </c>
      <c r="Z559" s="14">
        <f>_xlfn.IFNA(VLOOKUP(tbl_Batsmen!$W559,Raw_data_Batsmen_2021!$A$2:$L$150,Z$1,FALSE),0)</f>
        <v>0</v>
      </c>
      <c r="AA559" s="14">
        <f>_xlfn.IFNA(VLOOKUP(tbl_Batsmen!$W559,Raw_data_Batsmen_2021!$A$2:$L$150,AA$1,FALSE),0)</f>
        <v>0</v>
      </c>
      <c r="AB559" s="14">
        <f>_xlfn.IFNA(VLOOKUP(tbl_Batsmen!$W559,Raw_data_Batsmen_2021!$A$2:$L$150,AB$1,FALSE),0)</f>
        <v>0</v>
      </c>
      <c r="AC559" s="14">
        <f>_xlfn.IFNA(VLOOKUP(tbl_Batsmen!$W559,Raw_data_Batsmen_2021!$A$2:$L$150,AC$1,FALSE),0)</f>
        <v>0</v>
      </c>
      <c r="AD559" s="14">
        <f>_xlfn.IFNA(VLOOKUP(tbl_Batsmen!$W559,Raw_data_Batsmen_2021!$A$2:$L$150,AD$1,FALSE),0)</f>
        <v>0</v>
      </c>
      <c r="AE559" s="14">
        <f>_xlfn.IFNA(VLOOKUP(tbl_Batsmen!$W559,Raw_data_Batsmen_2021!$A$2:$L$150,AE$1,FALSE),0)</f>
        <v>0</v>
      </c>
      <c r="AF559" s="14">
        <f>_xlfn.IFNA(VLOOKUP(tbl_Batsmen!$W559,Raw_data_Batsmen_2021!$A$2:$L$150,AF$1,FALSE),0)</f>
        <v>0</v>
      </c>
      <c r="AG559" s="14">
        <f>_xlfn.IFNA(VLOOKUP(tbl_Batsmen!$W559,Raw_data_Batsmen_2021!$A$2:$L$150,AG$1,FALSE),0)</f>
        <v>0</v>
      </c>
      <c r="AH559" s="14">
        <f>_xlfn.IFNA(VLOOKUP(tbl_Batsmen!$W559,Raw_data_Batsmen_2021!$A$2:$L$150,AH$1,FALSE),0)</f>
        <v>0</v>
      </c>
      <c r="AI559" s="14">
        <v>2019</v>
      </c>
      <c r="AJ559" s="14">
        <f t="shared" si="16"/>
        <v>557</v>
      </c>
    </row>
    <row r="560" spans="1:36" x14ac:dyDescent="0.25">
      <c r="A560" s="17" t="s">
        <v>167</v>
      </c>
      <c r="B560" s="14">
        <v>1</v>
      </c>
      <c r="C560" s="14">
        <v>1</v>
      </c>
      <c r="D560" s="14">
        <v>1</v>
      </c>
      <c r="E560" s="14">
        <v>0</v>
      </c>
      <c r="F560" s="14">
        <v>0</v>
      </c>
      <c r="G560" s="14">
        <v>100</v>
      </c>
      <c r="H560" s="14">
        <v>1</v>
      </c>
      <c r="I560" s="14">
        <v>0</v>
      </c>
      <c r="J560" s="14">
        <v>0</v>
      </c>
      <c r="K560" s="14">
        <v>0</v>
      </c>
      <c r="L560" s="14">
        <v>0</v>
      </c>
      <c r="M560" s="14">
        <v>2019</v>
      </c>
      <c r="N560" s="14">
        <f>tbl_Batsmen[[#This Row],[Innings]]-tbl_Batsmen[[#This Row],[Outs]]</f>
        <v>1</v>
      </c>
      <c r="O560" s="15">
        <f t="shared" si="17"/>
        <v>557</v>
      </c>
      <c r="W560" s="13" t="s">
        <v>168</v>
      </c>
      <c r="X560" s="14">
        <f>_xlfn.IFNA(VLOOKUP(tbl_Batsmen!$W560,Raw_data_Batsmen_2021!$A$2:$L$150,X$1,FALSE),0)</f>
        <v>8</v>
      </c>
      <c r="Y560" s="14">
        <f>_xlfn.IFNA(VLOOKUP(tbl_Batsmen!$W560,Raw_data_Batsmen_2021!$A$2:$L$150,Y$1,FALSE),0)</f>
        <v>195</v>
      </c>
      <c r="Z560" s="14">
        <f>_xlfn.IFNA(VLOOKUP(tbl_Batsmen!$W560,Raw_data_Batsmen_2021!$A$2:$L$150,Z$1,FALSE),0)</f>
        <v>181</v>
      </c>
      <c r="AA560" s="14">
        <f>_xlfn.IFNA(VLOOKUP(tbl_Batsmen!$W560,Raw_data_Batsmen_2021!$A$2:$L$150,AA$1,FALSE),0)</f>
        <v>8</v>
      </c>
      <c r="AB560" s="14">
        <f>_xlfn.IFNA(VLOOKUP(tbl_Batsmen!$W560,Raw_data_Batsmen_2021!$A$2:$L$150,AB$1,FALSE),0)</f>
        <v>24.38</v>
      </c>
      <c r="AC560" s="14">
        <f>_xlfn.IFNA(VLOOKUP(tbl_Batsmen!$W560,Raw_data_Batsmen_2021!$A$2:$L$150,AC$1,FALSE),0)</f>
        <v>107.73</v>
      </c>
      <c r="AD560" s="14">
        <f>_xlfn.IFNA(VLOOKUP(tbl_Batsmen!$W560,Raw_data_Batsmen_2021!$A$2:$L$150,AD$1,FALSE),0)</f>
        <v>57</v>
      </c>
      <c r="AE560" s="14">
        <f>_xlfn.IFNA(VLOOKUP(tbl_Batsmen!$W560,Raw_data_Batsmen_2021!$A$2:$L$150,AE$1,FALSE),0)</f>
        <v>15</v>
      </c>
      <c r="AF560" s="14">
        <f>_xlfn.IFNA(VLOOKUP(tbl_Batsmen!$W560,Raw_data_Batsmen_2021!$A$2:$L$150,AF$1,FALSE),0)</f>
        <v>6</v>
      </c>
      <c r="AG560" s="14">
        <f>_xlfn.IFNA(VLOOKUP(tbl_Batsmen!$W560,Raw_data_Batsmen_2021!$A$2:$L$150,AG$1,FALSE),0)</f>
        <v>2</v>
      </c>
      <c r="AH560" s="14">
        <f>_xlfn.IFNA(VLOOKUP(tbl_Batsmen!$W560,Raw_data_Batsmen_2021!$A$2:$L$150,AH$1,FALSE),0)</f>
        <v>0</v>
      </c>
      <c r="AI560" s="14">
        <v>2019</v>
      </c>
      <c r="AJ560" s="14">
        <f t="shared" si="16"/>
        <v>558</v>
      </c>
    </row>
    <row r="561" spans="1:36" x14ac:dyDescent="0.25">
      <c r="A561" s="17" t="s">
        <v>168</v>
      </c>
      <c r="B561" s="14">
        <v>12</v>
      </c>
      <c r="C561" s="14">
        <v>692</v>
      </c>
      <c r="D561" s="14">
        <v>481</v>
      </c>
      <c r="E561" s="14">
        <v>10</v>
      </c>
      <c r="F561" s="14">
        <v>69.2</v>
      </c>
      <c r="G561" s="14">
        <v>143.87</v>
      </c>
      <c r="H561" s="14">
        <v>100</v>
      </c>
      <c r="I561" s="14">
        <v>57</v>
      </c>
      <c r="J561" s="14">
        <v>21</v>
      </c>
      <c r="K561" s="14">
        <v>8</v>
      </c>
      <c r="L561" s="14">
        <v>1</v>
      </c>
      <c r="M561" s="14">
        <v>2019</v>
      </c>
      <c r="N561" s="14">
        <f>tbl_Batsmen[[#This Row],[Innings]]-tbl_Batsmen[[#This Row],[Outs]]</f>
        <v>2</v>
      </c>
      <c r="O561" s="15">
        <f t="shared" si="17"/>
        <v>558</v>
      </c>
      <c r="W561" s="16" t="s">
        <v>101</v>
      </c>
      <c r="X561" s="14">
        <f>_xlfn.IFNA(VLOOKUP(tbl_Batsmen!$W561,Raw_data_Batsmen_2021!$A$2:$L$150,X$1,FALSE),0)</f>
        <v>11</v>
      </c>
      <c r="Y561" s="14">
        <f>_xlfn.IFNA(VLOOKUP(tbl_Batsmen!$W561,Raw_data_Batsmen_2021!$A$2:$L$150,Y$1,FALSE),0)</f>
        <v>160</v>
      </c>
      <c r="Z561" s="14">
        <f>_xlfn.IFNA(VLOOKUP(tbl_Batsmen!$W561,Raw_data_Batsmen_2021!$A$2:$L$150,Z$1,FALSE),0)</f>
        <v>123</v>
      </c>
      <c r="AA561" s="14">
        <f>_xlfn.IFNA(VLOOKUP(tbl_Batsmen!$W561,Raw_data_Batsmen_2021!$A$2:$L$150,AA$1,FALSE),0)</f>
        <v>10</v>
      </c>
      <c r="AB561" s="14">
        <f>_xlfn.IFNA(VLOOKUP(tbl_Batsmen!$W561,Raw_data_Batsmen_2021!$A$2:$L$150,AB$1,FALSE),0)</f>
        <v>16</v>
      </c>
      <c r="AC561" s="14">
        <f>_xlfn.IFNA(VLOOKUP(tbl_Batsmen!$W561,Raw_data_Batsmen_2021!$A$2:$L$150,AC$1,FALSE),0)</f>
        <v>130.08000000000001</v>
      </c>
      <c r="AD561" s="14">
        <f>_xlfn.IFNA(VLOOKUP(tbl_Batsmen!$W561,Raw_data_Batsmen_2021!$A$2:$L$150,AD$1,FALSE),0)</f>
        <v>64</v>
      </c>
      <c r="AE561" s="14">
        <f>_xlfn.IFNA(VLOOKUP(tbl_Batsmen!$W561,Raw_data_Batsmen_2021!$A$2:$L$150,AE$1,FALSE),0)</f>
        <v>9</v>
      </c>
      <c r="AF561" s="14">
        <f>_xlfn.IFNA(VLOOKUP(tbl_Batsmen!$W561,Raw_data_Batsmen_2021!$A$2:$L$150,AF$1,FALSE),0)</f>
        <v>9</v>
      </c>
      <c r="AG561" s="14">
        <f>_xlfn.IFNA(VLOOKUP(tbl_Batsmen!$W561,Raw_data_Batsmen_2021!$A$2:$L$150,AG$1,FALSE),0)</f>
        <v>1</v>
      </c>
      <c r="AH561" s="14">
        <f>_xlfn.IFNA(VLOOKUP(tbl_Batsmen!$W561,Raw_data_Batsmen_2021!$A$2:$L$150,AH$1,FALSE),0)</f>
        <v>0</v>
      </c>
      <c r="AI561" s="14">
        <v>2019</v>
      </c>
      <c r="AJ561" s="14">
        <f t="shared" si="16"/>
        <v>559</v>
      </c>
    </row>
    <row r="562" spans="1:36" x14ac:dyDescent="0.25">
      <c r="A562" s="17" t="s">
        <v>101</v>
      </c>
      <c r="B562" s="14">
        <v>7</v>
      </c>
      <c r="C562" s="14">
        <v>64</v>
      </c>
      <c r="D562" s="14">
        <v>63</v>
      </c>
      <c r="E562" s="14">
        <v>6</v>
      </c>
      <c r="F562" s="14">
        <v>10.67</v>
      </c>
      <c r="G562" s="14">
        <v>101.59</v>
      </c>
      <c r="H562" s="14">
        <v>20</v>
      </c>
      <c r="I562" s="14">
        <v>5</v>
      </c>
      <c r="J562" s="14">
        <v>1</v>
      </c>
      <c r="K562" s="14">
        <v>0</v>
      </c>
      <c r="L562" s="14">
        <v>0</v>
      </c>
      <c r="M562" s="14">
        <v>2019</v>
      </c>
      <c r="N562" s="14">
        <f>tbl_Batsmen[[#This Row],[Innings]]-tbl_Batsmen[[#This Row],[Outs]]</f>
        <v>1</v>
      </c>
      <c r="O562" s="15">
        <f t="shared" si="17"/>
        <v>559</v>
      </c>
      <c r="W562" s="13" t="s">
        <v>171</v>
      </c>
      <c r="X562" s="14">
        <f>_xlfn.IFNA(VLOOKUP(tbl_Batsmen!$W562,Raw_data_Batsmen_2021!$A$2:$L$150,X$1,FALSE),0)</f>
        <v>7</v>
      </c>
      <c r="Y562" s="14">
        <f>_xlfn.IFNA(VLOOKUP(tbl_Batsmen!$W562,Raw_data_Batsmen_2021!$A$2:$L$150,Y$1,FALSE),0)</f>
        <v>248</v>
      </c>
      <c r="Z562" s="14">
        <f>_xlfn.IFNA(VLOOKUP(tbl_Batsmen!$W562,Raw_data_Batsmen_2021!$A$2:$L$150,Z$1,FALSE),0)</f>
        <v>175</v>
      </c>
      <c r="AA562" s="14">
        <f>_xlfn.IFNA(VLOOKUP(tbl_Batsmen!$W562,Raw_data_Batsmen_2021!$A$2:$L$150,AA$1,FALSE),0)</f>
        <v>6</v>
      </c>
      <c r="AB562" s="14">
        <f>_xlfn.IFNA(VLOOKUP(tbl_Batsmen!$W562,Raw_data_Batsmen_2021!$A$2:$L$150,AB$1,FALSE),0)</f>
        <v>41.33</v>
      </c>
      <c r="AC562" s="14">
        <f>_xlfn.IFNA(VLOOKUP(tbl_Batsmen!$W562,Raw_data_Batsmen_2021!$A$2:$L$150,AC$1,FALSE),0)</f>
        <v>141.71</v>
      </c>
      <c r="AD562" s="14">
        <f>_xlfn.IFNA(VLOOKUP(tbl_Batsmen!$W562,Raw_data_Batsmen_2021!$A$2:$L$150,AD$1,FALSE),0)</f>
        <v>63</v>
      </c>
      <c r="AE562" s="14">
        <f>_xlfn.IFNA(VLOOKUP(tbl_Batsmen!$W562,Raw_data_Batsmen_2021!$A$2:$L$150,AE$1,FALSE),0)</f>
        <v>20</v>
      </c>
      <c r="AF562" s="14">
        <f>_xlfn.IFNA(VLOOKUP(tbl_Batsmen!$W562,Raw_data_Batsmen_2021!$A$2:$L$150,AF$1,FALSE),0)</f>
        <v>15</v>
      </c>
      <c r="AG562" s="14">
        <f>_xlfn.IFNA(VLOOKUP(tbl_Batsmen!$W562,Raw_data_Batsmen_2021!$A$2:$L$150,AG$1,FALSE),0)</f>
        <v>2</v>
      </c>
      <c r="AH562" s="14">
        <f>_xlfn.IFNA(VLOOKUP(tbl_Batsmen!$W562,Raw_data_Batsmen_2021!$A$2:$L$150,AH$1,FALSE),0)</f>
        <v>0</v>
      </c>
      <c r="AI562" s="14">
        <v>2019</v>
      </c>
      <c r="AJ562" s="14">
        <f t="shared" si="16"/>
        <v>560</v>
      </c>
    </row>
    <row r="563" spans="1:36" x14ac:dyDescent="0.25">
      <c r="A563" s="17" t="s">
        <v>171</v>
      </c>
      <c r="B563" s="14">
        <v>10</v>
      </c>
      <c r="C563" s="14">
        <v>445</v>
      </c>
      <c r="D563" s="14">
        <v>283</v>
      </c>
      <c r="E563" s="14">
        <v>8</v>
      </c>
      <c r="F563" s="14">
        <v>55.62</v>
      </c>
      <c r="G563" s="14">
        <v>157.24</v>
      </c>
      <c r="H563" s="14">
        <v>114</v>
      </c>
      <c r="I563" s="14">
        <v>48</v>
      </c>
      <c r="J563" s="14">
        <v>18</v>
      </c>
      <c r="K563" s="14">
        <v>2</v>
      </c>
      <c r="L563" s="14">
        <v>1</v>
      </c>
      <c r="M563" s="14">
        <v>2019</v>
      </c>
      <c r="N563" s="14">
        <f>tbl_Batsmen[[#This Row],[Innings]]-tbl_Batsmen[[#This Row],[Outs]]</f>
        <v>2</v>
      </c>
      <c r="O563" s="15">
        <f t="shared" si="17"/>
        <v>560</v>
      </c>
      <c r="W563" s="16" t="s">
        <v>173</v>
      </c>
      <c r="X563" s="14">
        <f>_xlfn.IFNA(VLOOKUP(tbl_Batsmen!$W563,Raw_data_Batsmen_2021!$A$2:$L$150,X$1,FALSE),0)</f>
        <v>1</v>
      </c>
      <c r="Y563" s="14">
        <f>_xlfn.IFNA(VLOOKUP(tbl_Batsmen!$W563,Raw_data_Batsmen_2021!$A$2:$L$150,Y$1,FALSE),0)</f>
        <v>1</v>
      </c>
      <c r="Z563" s="14">
        <f>_xlfn.IFNA(VLOOKUP(tbl_Batsmen!$W563,Raw_data_Batsmen_2021!$A$2:$L$150,Z$1,FALSE),0)</f>
        <v>2</v>
      </c>
      <c r="AA563" s="14">
        <f>_xlfn.IFNA(VLOOKUP(tbl_Batsmen!$W563,Raw_data_Batsmen_2021!$A$2:$L$150,AA$1,FALSE),0)</f>
        <v>1</v>
      </c>
      <c r="AB563" s="14">
        <f>_xlfn.IFNA(VLOOKUP(tbl_Batsmen!$W563,Raw_data_Batsmen_2021!$A$2:$L$150,AB$1,FALSE),0)</f>
        <v>1</v>
      </c>
      <c r="AC563" s="14">
        <f>_xlfn.IFNA(VLOOKUP(tbl_Batsmen!$W563,Raw_data_Batsmen_2021!$A$2:$L$150,AC$1,FALSE),0)</f>
        <v>50</v>
      </c>
      <c r="AD563" s="14">
        <f>_xlfn.IFNA(VLOOKUP(tbl_Batsmen!$W563,Raw_data_Batsmen_2021!$A$2:$L$150,AD$1,FALSE),0)</f>
        <v>1</v>
      </c>
      <c r="AE563" s="14">
        <f>_xlfn.IFNA(VLOOKUP(tbl_Batsmen!$W563,Raw_data_Batsmen_2021!$A$2:$L$150,AE$1,FALSE),0)</f>
        <v>0</v>
      </c>
      <c r="AF563" s="14">
        <f>_xlfn.IFNA(VLOOKUP(tbl_Batsmen!$W563,Raw_data_Batsmen_2021!$A$2:$L$150,AF$1,FALSE),0)</f>
        <v>0</v>
      </c>
      <c r="AG563" s="14">
        <f>_xlfn.IFNA(VLOOKUP(tbl_Batsmen!$W563,Raw_data_Batsmen_2021!$A$2:$L$150,AG$1,FALSE),0)</f>
        <v>0</v>
      </c>
      <c r="AH563" s="14">
        <f>_xlfn.IFNA(VLOOKUP(tbl_Batsmen!$W563,Raw_data_Batsmen_2021!$A$2:$L$150,AH$1,FALSE),0)</f>
        <v>0</v>
      </c>
      <c r="AI563" s="14">
        <v>2019</v>
      </c>
      <c r="AJ563" s="14">
        <f t="shared" si="16"/>
        <v>561</v>
      </c>
    </row>
    <row r="564" spans="1:36" x14ac:dyDescent="0.25">
      <c r="A564" s="17" t="s">
        <v>173</v>
      </c>
      <c r="B564" s="14">
        <v>1</v>
      </c>
      <c r="C564" s="14">
        <v>0</v>
      </c>
      <c r="D564" s="14">
        <v>1</v>
      </c>
      <c r="E564" s="14">
        <v>1</v>
      </c>
      <c r="F564" s="14">
        <v>0</v>
      </c>
      <c r="G564" s="14">
        <v>0</v>
      </c>
      <c r="H564" s="14">
        <v>0</v>
      </c>
      <c r="I564" s="14">
        <v>0</v>
      </c>
      <c r="J564" s="14">
        <v>0</v>
      </c>
      <c r="K564" s="14">
        <v>0</v>
      </c>
      <c r="L564" s="14">
        <v>0</v>
      </c>
      <c r="M564" s="14">
        <v>2019</v>
      </c>
      <c r="N564" s="14">
        <f>tbl_Batsmen[[#This Row],[Innings]]-tbl_Batsmen[[#This Row],[Outs]]</f>
        <v>0</v>
      </c>
      <c r="O564" s="15">
        <f t="shared" si="17"/>
        <v>561</v>
      </c>
      <c r="W564" s="13" t="s">
        <v>175</v>
      </c>
      <c r="X564" s="14">
        <f>_xlfn.IFNA(VLOOKUP(tbl_Batsmen!$W564,Raw_data_Batsmen_2021!$A$2:$L$150,X$1,FALSE),0)</f>
        <v>10</v>
      </c>
      <c r="Y564" s="14">
        <f>_xlfn.IFNA(VLOOKUP(tbl_Batsmen!$W564,Raw_data_Batsmen_2021!$A$2:$L$150,Y$1,FALSE),0)</f>
        <v>262</v>
      </c>
      <c r="Z564" s="14">
        <f>_xlfn.IFNA(VLOOKUP(tbl_Batsmen!$W564,Raw_data_Batsmen_2021!$A$2:$L$150,Z$1,FALSE),0)</f>
        <v>234</v>
      </c>
      <c r="AA564" s="14">
        <f>_xlfn.IFNA(VLOOKUP(tbl_Batsmen!$W564,Raw_data_Batsmen_2021!$A$2:$L$150,AA$1,FALSE),0)</f>
        <v>6</v>
      </c>
      <c r="AB564" s="14">
        <f>_xlfn.IFNA(VLOOKUP(tbl_Batsmen!$W564,Raw_data_Batsmen_2021!$A$2:$L$150,AB$1,FALSE),0)</f>
        <v>43.67</v>
      </c>
      <c r="AC564" s="14">
        <f>_xlfn.IFNA(VLOOKUP(tbl_Batsmen!$W564,Raw_data_Batsmen_2021!$A$2:$L$150,AC$1,FALSE),0)</f>
        <v>111.97</v>
      </c>
      <c r="AD564" s="14">
        <f>_xlfn.IFNA(VLOOKUP(tbl_Batsmen!$W564,Raw_data_Batsmen_2021!$A$2:$L$150,AD$1,FALSE),0)</f>
        <v>66</v>
      </c>
      <c r="AE564" s="14">
        <f>_xlfn.IFNA(VLOOKUP(tbl_Batsmen!$W564,Raw_data_Batsmen_2021!$A$2:$L$150,AE$1,FALSE),0)</f>
        <v>28</v>
      </c>
      <c r="AF564" s="14">
        <f>_xlfn.IFNA(VLOOKUP(tbl_Batsmen!$W564,Raw_data_Batsmen_2021!$A$2:$L$150,AF$1,FALSE),0)</f>
        <v>2</v>
      </c>
      <c r="AG564" s="14">
        <f>_xlfn.IFNA(VLOOKUP(tbl_Batsmen!$W564,Raw_data_Batsmen_2021!$A$2:$L$150,AG$1,FALSE),0)</f>
        <v>1</v>
      </c>
      <c r="AH564" s="14">
        <f>_xlfn.IFNA(VLOOKUP(tbl_Batsmen!$W564,Raw_data_Batsmen_2021!$A$2:$L$150,AH$1,FALSE),0)</f>
        <v>0</v>
      </c>
      <c r="AI564" s="14">
        <v>2019</v>
      </c>
      <c r="AJ564" s="14">
        <f t="shared" si="16"/>
        <v>562</v>
      </c>
    </row>
    <row r="565" spans="1:36" x14ac:dyDescent="0.25">
      <c r="A565" s="17" t="s">
        <v>175</v>
      </c>
      <c r="B565" s="14">
        <v>9</v>
      </c>
      <c r="C565" s="14">
        <v>156</v>
      </c>
      <c r="D565" s="14">
        <v>130</v>
      </c>
      <c r="E565" s="14">
        <v>7</v>
      </c>
      <c r="F565" s="14">
        <v>22.29</v>
      </c>
      <c r="G565" s="14">
        <v>120</v>
      </c>
      <c r="H565" s="14">
        <v>70</v>
      </c>
      <c r="I565" s="14">
        <v>12</v>
      </c>
      <c r="J565" s="14">
        <v>5</v>
      </c>
      <c r="K565" s="14">
        <v>1</v>
      </c>
      <c r="L565" s="14">
        <v>0</v>
      </c>
      <c r="M565" s="14">
        <v>2019</v>
      </c>
      <c r="N565" s="14">
        <f>tbl_Batsmen[[#This Row],[Innings]]-tbl_Batsmen[[#This Row],[Outs]]</f>
        <v>2</v>
      </c>
      <c r="O565" s="15">
        <f t="shared" si="17"/>
        <v>562</v>
      </c>
      <c r="W565" s="16" t="s">
        <v>443</v>
      </c>
      <c r="X565" s="14">
        <f>_xlfn.IFNA(VLOOKUP(tbl_Batsmen!$W565,Raw_data_Batsmen_2021!$A$2:$L$150,X$1,FALSE),0)</f>
        <v>0</v>
      </c>
      <c r="Y565" s="14">
        <f>_xlfn.IFNA(VLOOKUP(tbl_Batsmen!$W565,Raw_data_Batsmen_2021!$A$2:$L$150,Y$1,FALSE),0)</f>
        <v>0</v>
      </c>
      <c r="Z565" s="14">
        <f>_xlfn.IFNA(VLOOKUP(tbl_Batsmen!$W565,Raw_data_Batsmen_2021!$A$2:$L$150,Z$1,FALSE),0)</f>
        <v>0</v>
      </c>
      <c r="AA565" s="14">
        <f>_xlfn.IFNA(VLOOKUP(tbl_Batsmen!$W565,Raw_data_Batsmen_2021!$A$2:$L$150,AA$1,FALSE),0)</f>
        <v>0</v>
      </c>
      <c r="AB565" s="14">
        <f>_xlfn.IFNA(VLOOKUP(tbl_Batsmen!$W565,Raw_data_Batsmen_2021!$A$2:$L$150,AB$1,FALSE),0)</f>
        <v>0</v>
      </c>
      <c r="AC565" s="14">
        <f>_xlfn.IFNA(VLOOKUP(tbl_Batsmen!$W565,Raw_data_Batsmen_2021!$A$2:$L$150,AC$1,FALSE),0)</f>
        <v>0</v>
      </c>
      <c r="AD565" s="14">
        <f>_xlfn.IFNA(VLOOKUP(tbl_Batsmen!$W565,Raw_data_Batsmen_2021!$A$2:$L$150,AD$1,FALSE),0)</f>
        <v>0</v>
      </c>
      <c r="AE565" s="14">
        <f>_xlfn.IFNA(VLOOKUP(tbl_Batsmen!$W565,Raw_data_Batsmen_2021!$A$2:$L$150,AE$1,FALSE),0)</f>
        <v>0</v>
      </c>
      <c r="AF565" s="14">
        <f>_xlfn.IFNA(VLOOKUP(tbl_Batsmen!$W565,Raw_data_Batsmen_2021!$A$2:$L$150,AF$1,FALSE),0)</f>
        <v>0</v>
      </c>
      <c r="AG565" s="14">
        <f>_xlfn.IFNA(VLOOKUP(tbl_Batsmen!$W565,Raw_data_Batsmen_2021!$A$2:$L$150,AG$1,FALSE),0)</f>
        <v>0</v>
      </c>
      <c r="AH565" s="14">
        <f>_xlfn.IFNA(VLOOKUP(tbl_Batsmen!$W565,Raw_data_Batsmen_2021!$A$2:$L$150,AH$1,FALSE),0)</f>
        <v>0</v>
      </c>
      <c r="AI565" s="14">
        <v>2019</v>
      </c>
      <c r="AJ565" s="14">
        <f t="shared" si="16"/>
        <v>563</v>
      </c>
    </row>
    <row r="566" spans="1:36" x14ac:dyDescent="0.25">
      <c r="A566" s="17" t="s">
        <v>443</v>
      </c>
      <c r="B566" s="14">
        <v>3</v>
      </c>
      <c r="C566" s="14">
        <v>81</v>
      </c>
      <c r="D566" s="14">
        <v>53</v>
      </c>
      <c r="E566" s="14">
        <v>3</v>
      </c>
      <c r="F566" s="14">
        <v>27</v>
      </c>
      <c r="G566" s="14">
        <v>152.83000000000001</v>
      </c>
      <c r="H566" s="14">
        <v>36</v>
      </c>
      <c r="I566" s="14">
        <v>4</v>
      </c>
      <c r="J566" s="14">
        <v>7</v>
      </c>
      <c r="K566" s="14">
        <v>0</v>
      </c>
      <c r="L566" s="14">
        <v>0</v>
      </c>
      <c r="M566" s="14">
        <v>2019</v>
      </c>
      <c r="N566" s="14">
        <f>tbl_Batsmen[[#This Row],[Innings]]-tbl_Batsmen[[#This Row],[Outs]]</f>
        <v>0</v>
      </c>
      <c r="O566" s="15">
        <f t="shared" si="17"/>
        <v>563</v>
      </c>
      <c r="W566" s="13" t="s">
        <v>176</v>
      </c>
      <c r="X566" s="14">
        <f>_xlfn.IFNA(VLOOKUP(tbl_Batsmen!$W566,Raw_data_Batsmen_2021!$A$2:$L$150,X$1,FALSE),0)</f>
        <v>8</v>
      </c>
      <c r="Y566" s="14">
        <f>_xlfn.IFNA(VLOOKUP(tbl_Batsmen!$W566,Raw_data_Batsmen_2021!$A$2:$L$150,Y$1,FALSE),0)</f>
        <v>292</v>
      </c>
      <c r="Z566" s="14">
        <f>_xlfn.IFNA(VLOOKUP(tbl_Batsmen!$W566,Raw_data_Batsmen_2021!$A$2:$L$150,Z$1,FALSE),0)</f>
        <v>236</v>
      </c>
      <c r="AA566" s="14">
        <f>_xlfn.IFNA(VLOOKUP(tbl_Batsmen!$W566,Raw_data_Batsmen_2021!$A$2:$L$150,AA$1,FALSE),0)</f>
        <v>6</v>
      </c>
      <c r="AB566" s="14">
        <f>_xlfn.IFNA(VLOOKUP(tbl_Batsmen!$W566,Raw_data_Batsmen_2021!$A$2:$L$150,AB$1,FALSE),0)</f>
        <v>48.67</v>
      </c>
      <c r="AC566" s="14">
        <f>_xlfn.IFNA(VLOOKUP(tbl_Batsmen!$W566,Raw_data_Batsmen_2021!$A$2:$L$150,AC$1,FALSE),0)</f>
        <v>123.73</v>
      </c>
      <c r="AD566" s="14">
        <f>_xlfn.IFNA(VLOOKUP(tbl_Batsmen!$W566,Raw_data_Batsmen_2021!$A$2:$L$150,AD$1,FALSE),0)</f>
        <v>69</v>
      </c>
      <c r="AE566" s="14">
        <f>_xlfn.IFNA(VLOOKUP(tbl_Batsmen!$W566,Raw_data_Batsmen_2021!$A$2:$L$150,AE$1,FALSE),0)</f>
        <v>21</v>
      </c>
      <c r="AF566" s="14">
        <f>_xlfn.IFNA(VLOOKUP(tbl_Batsmen!$W566,Raw_data_Batsmen_2021!$A$2:$L$150,AF$1,FALSE),0)</f>
        <v>10</v>
      </c>
      <c r="AG566" s="14">
        <f>_xlfn.IFNA(VLOOKUP(tbl_Batsmen!$W566,Raw_data_Batsmen_2021!$A$2:$L$150,AG$1,FALSE),0)</f>
        <v>3</v>
      </c>
      <c r="AH566" s="14">
        <f>_xlfn.IFNA(VLOOKUP(tbl_Batsmen!$W566,Raw_data_Batsmen_2021!$A$2:$L$150,AH$1,FALSE),0)</f>
        <v>0</v>
      </c>
      <c r="AI566" s="14">
        <v>2019</v>
      </c>
      <c r="AJ566" s="14">
        <f t="shared" si="16"/>
        <v>564</v>
      </c>
    </row>
    <row r="567" spans="1:36" x14ac:dyDescent="0.25">
      <c r="A567" s="17" t="s">
        <v>176</v>
      </c>
      <c r="B567" s="14">
        <v>11</v>
      </c>
      <c r="C567" s="14">
        <v>344</v>
      </c>
      <c r="D567" s="14">
        <v>263</v>
      </c>
      <c r="E567" s="14">
        <v>8</v>
      </c>
      <c r="F567" s="14">
        <v>43</v>
      </c>
      <c r="G567" s="14">
        <v>130.80000000000001</v>
      </c>
      <c r="H567" s="14">
        <v>83</v>
      </c>
      <c r="I567" s="14">
        <v>34</v>
      </c>
      <c r="J567" s="14">
        <v>6</v>
      </c>
      <c r="K567" s="14">
        <v>3</v>
      </c>
      <c r="L567" s="14">
        <v>0</v>
      </c>
      <c r="M567" s="14">
        <v>2019</v>
      </c>
      <c r="N567" s="14">
        <f>tbl_Batsmen[[#This Row],[Innings]]-tbl_Batsmen[[#This Row],[Outs]]</f>
        <v>3</v>
      </c>
      <c r="O567" s="15">
        <f t="shared" si="17"/>
        <v>564</v>
      </c>
      <c r="W567" s="16" t="s">
        <v>177</v>
      </c>
      <c r="X567" s="14">
        <f>_xlfn.IFNA(VLOOKUP(tbl_Batsmen!$W567,Raw_data_Batsmen_2021!$A$2:$L$150,X$1,FALSE),0)</f>
        <v>3</v>
      </c>
      <c r="Y567" s="14">
        <f>_xlfn.IFNA(VLOOKUP(tbl_Batsmen!$W567,Raw_data_Batsmen_2021!$A$2:$L$150,Y$1,FALSE),0)</f>
        <v>34</v>
      </c>
      <c r="Z567" s="14">
        <f>_xlfn.IFNA(VLOOKUP(tbl_Batsmen!$W567,Raw_data_Batsmen_2021!$A$2:$L$150,Z$1,FALSE),0)</f>
        <v>20</v>
      </c>
      <c r="AA567" s="14">
        <f>_xlfn.IFNA(VLOOKUP(tbl_Batsmen!$W567,Raw_data_Batsmen_2021!$A$2:$L$150,AA$1,FALSE),0)</f>
        <v>3</v>
      </c>
      <c r="AB567" s="14">
        <f>_xlfn.IFNA(VLOOKUP(tbl_Batsmen!$W567,Raw_data_Batsmen_2021!$A$2:$L$150,AB$1,FALSE),0)</f>
        <v>11.33</v>
      </c>
      <c r="AC567" s="14">
        <f>_xlfn.IFNA(VLOOKUP(tbl_Batsmen!$W567,Raw_data_Batsmen_2021!$A$2:$L$150,AC$1,FALSE),0)</f>
        <v>170</v>
      </c>
      <c r="AD567" s="14">
        <f>_xlfn.IFNA(VLOOKUP(tbl_Batsmen!$W567,Raw_data_Batsmen_2021!$A$2:$L$150,AD$1,FALSE),0)</f>
        <v>17</v>
      </c>
      <c r="AE567" s="14">
        <f>_xlfn.IFNA(VLOOKUP(tbl_Batsmen!$W567,Raw_data_Batsmen_2021!$A$2:$L$150,AE$1,FALSE),0)</f>
        <v>3</v>
      </c>
      <c r="AF567" s="14">
        <f>_xlfn.IFNA(VLOOKUP(tbl_Batsmen!$W567,Raw_data_Batsmen_2021!$A$2:$L$150,AF$1,FALSE),0)</f>
        <v>2</v>
      </c>
      <c r="AG567" s="14">
        <f>_xlfn.IFNA(VLOOKUP(tbl_Batsmen!$W567,Raw_data_Batsmen_2021!$A$2:$L$150,AG$1,FALSE),0)</f>
        <v>0</v>
      </c>
      <c r="AH567" s="14">
        <f>_xlfn.IFNA(VLOOKUP(tbl_Batsmen!$W567,Raw_data_Batsmen_2021!$A$2:$L$150,AH$1,FALSE),0)</f>
        <v>0</v>
      </c>
      <c r="AI567" s="14">
        <v>2019</v>
      </c>
      <c r="AJ567" s="14">
        <f t="shared" si="16"/>
        <v>565</v>
      </c>
    </row>
    <row r="568" spans="1:36" x14ac:dyDescent="0.25">
      <c r="A568" s="17" t="s">
        <v>177</v>
      </c>
      <c r="B568" s="14">
        <v>7</v>
      </c>
      <c r="C568" s="14">
        <v>115</v>
      </c>
      <c r="D568" s="14">
        <v>76</v>
      </c>
      <c r="E568" s="14">
        <v>6</v>
      </c>
      <c r="F568" s="14">
        <v>19.170000000000002</v>
      </c>
      <c r="G568" s="14">
        <v>151.32</v>
      </c>
      <c r="H568" s="14">
        <v>31</v>
      </c>
      <c r="I568" s="14">
        <v>8</v>
      </c>
      <c r="J568" s="14">
        <v>7</v>
      </c>
      <c r="K568" s="14">
        <v>0</v>
      </c>
      <c r="L568" s="14">
        <v>0</v>
      </c>
      <c r="M568" s="14">
        <v>2019</v>
      </c>
      <c r="N568" s="14">
        <f>tbl_Batsmen[[#This Row],[Innings]]-tbl_Batsmen[[#This Row],[Outs]]</f>
        <v>1</v>
      </c>
      <c r="O568" s="15">
        <f t="shared" si="17"/>
        <v>565</v>
      </c>
      <c r="W568" s="13" t="s">
        <v>181</v>
      </c>
      <c r="X568" s="14">
        <f>_xlfn.IFNA(VLOOKUP(tbl_Batsmen!$W568,Raw_data_Batsmen_2021!$A$2:$L$150,X$1,FALSE),0)</f>
        <v>10</v>
      </c>
      <c r="Y568" s="14">
        <f>_xlfn.IFNA(VLOOKUP(tbl_Batsmen!$W568,Raw_data_Batsmen_2021!$A$2:$L$150,Y$1,FALSE),0)</f>
        <v>83</v>
      </c>
      <c r="Z568" s="14">
        <f>_xlfn.IFNA(VLOOKUP(tbl_Batsmen!$W568,Raw_data_Batsmen_2021!$A$2:$L$150,Z$1,FALSE),0)</f>
        <v>69</v>
      </c>
      <c r="AA568" s="14">
        <f>_xlfn.IFNA(VLOOKUP(tbl_Batsmen!$W568,Raw_data_Batsmen_2021!$A$2:$L$150,AA$1,FALSE),0)</f>
        <v>8</v>
      </c>
      <c r="AB568" s="14">
        <f>_xlfn.IFNA(VLOOKUP(tbl_Batsmen!$W568,Raw_data_Batsmen_2021!$A$2:$L$150,AB$1,FALSE),0)</f>
        <v>10.38</v>
      </c>
      <c r="AC568" s="14">
        <f>_xlfn.IFNA(VLOOKUP(tbl_Batsmen!$W568,Raw_data_Batsmen_2021!$A$2:$L$150,AC$1,FALSE),0)</f>
        <v>120.29</v>
      </c>
      <c r="AD568" s="14">
        <f>_xlfn.IFNA(VLOOKUP(tbl_Batsmen!$W568,Raw_data_Batsmen_2021!$A$2:$L$150,AD$1,FALSE),0)</f>
        <v>22</v>
      </c>
      <c r="AE568" s="14">
        <f>_xlfn.IFNA(VLOOKUP(tbl_Batsmen!$W568,Raw_data_Batsmen_2021!$A$2:$L$150,AE$1,FALSE),0)</f>
        <v>9</v>
      </c>
      <c r="AF568" s="14">
        <f>_xlfn.IFNA(VLOOKUP(tbl_Batsmen!$W568,Raw_data_Batsmen_2021!$A$2:$L$150,AF$1,FALSE),0)</f>
        <v>2</v>
      </c>
      <c r="AG568" s="14">
        <f>_xlfn.IFNA(VLOOKUP(tbl_Batsmen!$W568,Raw_data_Batsmen_2021!$A$2:$L$150,AG$1,FALSE),0)</f>
        <v>0</v>
      </c>
      <c r="AH568" s="14">
        <f>_xlfn.IFNA(VLOOKUP(tbl_Batsmen!$W568,Raw_data_Batsmen_2021!$A$2:$L$150,AH$1,FALSE),0)</f>
        <v>0</v>
      </c>
      <c r="AI568" s="14">
        <v>2019</v>
      </c>
      <c r="AJ568" s="14">
        <f t="shared" si="16"/>
        <v>566</v>
      </c>
    </row>
    <row r="569" spans="1:36" x14ac:dyDescent="0.25">
      <c r="A569" s="17" t="s">
        <v>181</v>
      </c>
      <c r="B569" s="14">
        <v>7</v>
      </c>
      <c r="C569" s="14">
        <v>34</v>
      </c>
      <c r="D569" s="14">
        <v>23</v>
      </c>
      <c r="E569" s="14">
        <v>5</v>
      </c>
      <c r="F569" s="14">
        <v>6.8</v>
      </c>
      <c r="G569" s="14">
        <v>147.83000000000001</v>
      </c>
      <c r="H569" s="14">
        <v>17</v>
      </c>
      <c r="I569" s="14">
        <v>2</v>
      </c>
      <c r="J569" s="14">
        <v>2</v>
      </c>
      <c r="K569" s="14">
        <v>0</v>
      </c>
      <c r="L569" s="14">
        <v>0</v>
      </c>
      <c r="M569" s="14">
        <v>2019</v>
      </c>
      <c r="N569" s="14">
        <f>tbl_Batsmen[[#This Row],[Innings]]-tbl_Batsmen[[#This Row],[Outs]]</f>
        <v>2</v>
      </c>
      <c r="O569" s="15">
        <f t="shared" si="17"/>
        <v>566</v>
      </c>
      <c r="W569" s="16" t="s">
        <v>444</v>
      </c>
      <c r="X569" s="14">
        <f>_xlfn.IFNA(VLOOKUP(tbl_Batsmen!$W569,Raw_data_Batsmen_2021!$A$2:$L$150,X$1,FALSE),0)</f>
        <v>0</v>
      </c>
      <c r="Y569" s="14">
        <f>_xlfn.IFNA(VLOOKUP(tbl_Batsmen!$W569,Raw_data_Batsmen_2021!$A$2:$L$150,Y$1,FALSE),0)</f>
        <v>0</v>
      </c>
      <c r="Z569" s="14">
        <f>_xlfn.IFNA(VLOOKUP(tbl_Batsmen!$W569,Raw_data_Batsmen_2021!$A$2:$L$150,Z$1,FALSE),0)</f>
        <v>0</v>
      </c>
      <c r="AA569" s="14">
        <f>_xlfn.IFNA(VLOOKUP(tbl_Batsmen!$W569,Raw_data_Batsmen_2021!$A$2:$L$150,AA$1,FALSE),0)</f>
        <v>0</v>
      </c>
      <c r="AB569" s="14">
        <f>_xlfn.IFNA(VLOOKUP(tbl_Batsmen!$W569,Raw_data_Batsmen_2021!$A$2:$L$150,AB$1,FALSE),0)</f>
        <v>0</v>
      </c>
      <c r="AC569" s="14">
        <f>_xlfn.IFNA(VLOOKUP(tbl_Batsmen!$W569,Raw_data_Batsmen_2021!$A$2:$L$150,AC$1,FALSE),0)</f>
        <v>0</v>
      </c>
      <c r="AD569" s="14">
        <f>_xlfn.IFNA(VLOOKUP(tbl_Batsmen!$W569,Raw_data_Batsmen_2021!$A$2:$L$150,AD$1,FALSE),0)</f>
        <v>0</v>
      </c>
      <c r="AE569" s="14">
        <f>_xlfn.IFNA(VLOOKUP(tbl_Batsmen!$W569,Raw_data_Batsmen_2021!$A$2:$L$150,AE$1,FALSE),0)</f>
        <v>0</v>
      </c>
      <c r="AF569" s="14">
        <f>_xlfn.IFNA(VLOOKUP(tbl_Batsmen!$W569,Raw_data_Batsmen_2021!$A$2:$L$150,AF$1,FALSE),0)</f>
        <v>0</v>
      </c>
      <c r="AG569" s="14">
        <f>_xlfn.IFNA(VLOOKUP(tbl_Batsmen!$W569,Raw_data_Batsmen_2021!$A$2:$L$150,AG$1,FALSE),0)</f>
        <v>0</v>
      </c>
      <c r="AH569" s="14">
        <f>_xlfn.IFNA(VLOOKUP(tbl_Batsmen!$W569,Raw_data_Batsmen_2021!$A$2:$L$150,AH$1,FALSE),0)</f>
        <v>0</v>
      </c>
      <c r="AI569" s="14">
        <v>2019</v>
      </c>
      <c r="AJ569" s="14">
        <f t="shared" si="16"/>
        <v>567</v>
      </c>
    </row>
    <row r="570" spans="1:36" x14ac:dyDescent="0.25">
      <c r="A570" s="17" t="s">
        <v>444</v>
      </c>
      <c r="B570" s="14">
        <v>1</v>
      </c>
      <c r="C570" s="14">
        <v>7</v>
      </c>
      <c r="D570" s="14">
        <v>12</v>
      </c>
      <c r="E570" s="14">
        <v>1</v>
      </c>
      <c r="F570" s="14">
        <v>7</v>
      </c>
      <c r="G570" s="14">
        <v>58.33</v>
      </c>
      <c r="H570" s="14">
        <v>7</v>
      </c>
      <c r="I570" s="14">
        <v>0</v>
      </c>
      <c r="J570" s="14">
        <v>0</v>
      </c>
      <c r="K570" s="14">
        <v>0</v>
      </c>
      <c r="L570" s="14">
        <v>0</v>
      </c>
      <c r="M570" s="14">
        <v>2019</v>
      </c>
      <c r="N570" s="14">
        <f>tbl_Batsmen[[#This Row],[Innings]]-tbl_Batsmen[[#This Row],[Outs]]</f>
        <v>0</v>
      </c>
      <c r="O570" s="15">
        <f t="shared" si="17"/>
        <v>567</v>
      </c>
      <c r="W570" s="13" t="s">
        <v>182</v>
      </c>
      <c r="X570" s="14">
        <f>_xlfn.IFNA(VLOOKUP(tbl_Batsmen!$W570,Raw_data_Batsmen_2021!$A$2:$L$150,X$1,FALSE),0)</f>
        <v>2</v>
      </c>
      <c r="Y570" s="14">
        <f>_xlfn.IFNA(VLOOKUP(tbl_Batsmen!$W570,Raw_data_Batsmen_2021!$A$2:$L$150,Y$1,FALSE),0)</f>
        <v>8</v>
      </c>
      <c r="Z570" s="14">
        <f>_xlfn.IFNA(VLOOKUP(tbl_Batsmen!$W570,Raw_data_Batsmen_2021!$A$2:$L$150,Z$1,FALSE),0)</f>
        <v>8</v>
      </c>
      <c r="AA570" s="14">
        <f>_xlfn.IFNA(VLOOKUP(tbl_Batsmen!$W570,Raw_data_Batsmen_2021!$A$2:$L$150,AA$1,FALSE),0)</f>
        <v>0</v>
      </c>
      <c r="AB570" s="14">
        <f>_xlfn.IFNA(VLOOKUP(tbl_Batsmen!$W570,Raw_data_Batsmen_2021!$A$2:$L$150,AB$1,FALSE),0)</f>
        <v>0</v>
      </c>
      <c r="AC570" s="14">
        <f>_xlfn.IFNA(VLOOKUP(tbl_Batsmen!$W570,Raw_data_Batsmen_2021!$A$2:$L$150,AC$1,FALSE),0)</f>
        <v>100</v>
      </c>
      <c r="AD570" s="14">
        <f>_xlfn.IFNA(VLOOKUP(tbl_Batsmen!$W570,Raw_data_Batsmen_2021!$A$2:$L$150,AD$1,FALSE),0)</f>
        <v>7</v>
      </c>
      <c r="AE570" s="14">
        <f>_xlfn.IFNA(VLOOKUP(tbl_Batsmen!$W570,Raw_data_Batsmen_2021!$A$2:$L$150,AE$1,FALSE),0)</f>
        <v>1</v>
      </c>
      <c r="AF570" s="14">
        <f>_xlfn.IFNA(VLOOKUP(tbl_Batsmen!$W570,Raw_data_Batsmen_2021!$A$2:$L$150,AF$1,FALSE),0)</f>
        <v>0</v>
      </c>
      <c r="AG570" s="14">
        <f>_xlfn.IFNA(VLOOKUP(tbl_Batsmen!$W570,Raw_data_Batsmen_2021!$A$2:$L$150,AG$1,FALSE),0)</f>
        <v>0</v>
      </c>
      <c r="AH570" s="14">
        <f>_xlfn.IFNA(VLOOKUP(tbl_Batsmen!$W570,Raw_data_Batsmen_2021!$A$2:$L$150,AH$1,FALSE),0)</f>
        <v>0</v>
      </c>
      <c r="AI570" s="14">
        <v>2019</v>
      </c>
      <c r="AJ570" s="14">
        <f t="shared" si="16"/>
        <v>568</v>
      </c>
    </row>
    <row r="571" spans="1:36" x14ac:dyDescent="0.25">
      <c r="A571" s="17" t="s">
        <v>182</v>
      </c>
      <c r="B571" s="14">
        <v>1</v>
      </c>
      <c r="C571" s="14">
        <v>0</v>
      </c>
      <c r="D571" s="14">
        <v>1</v>
      </c>
      <c r="E571" s="14">
        <v>1</v>
      </c>
      <c r="F571" s="14">
        <v>0</v>
      </c>
      <c r="G571" s="14">
        <v>0</v>
      </c>
      <c r="H571" s="14">
        <v>0</v>
      </c>
      <c r="I571" s="14">
        <v>0</v>
      </c>
      <c r="J571" s="14">
        <v>0</v>
      </c>
      <c r="K571" s="14">
        <v>0</v>
      </c>
      <c r="L571" s="14">
        <v>0</v>
      </c>
      <c r="M571" s="14">
        <v>2019</v>
      </c>
      <c r="N571" s="14">
        <f>tbl_Batsmen[[#This Row],[Innings]]-tbl_Batsmen[[#This Row],[Outs]]</f>
        <v>0</v>
      </c>
      <c r="O571" s="15">
        <f t="shared" si="17"/>
        <v>568</v>
      </c>
      <c r="W571" s="16" t="s">
        <v>183</v>
      </c>
      <c r="X571" s="14">
        <f>_xlfn.IFNA(VLOOKUP(tbl_Batsmen!$W571,Raw_data_Batsmen_2021!$A$2:$L$150,X$1,FALSE),0)</f>
        <v>1</v>
      </c>
      <c r="Y571" s="14">
        <f>_xlfn.IFNA(VLOOKUP(tbl_Batsmen!$W571,Raw_data_Batsmen_2021!$A$2:$L$150,Y$1,FALSE),0)</f>
        <v>0</v>
      </c>
      <c r="Z571" s="14">
        <f>_xlfn.IFNA(VLOOKUP(tbl_Batsmen!$W571,Raw_data_Batsmen_2021!$A$2:$L$150,Z$1,FALSE),0)</f>
        <v>1</v>
      </c>
      <c r="AA571" s="14">
        <f>_xlfn.IFNA(VLOOKUP(tbl_Batsmen!$W571,Raw_data_Batsmen_2021!$A$2:$L$150,AA$1,FALSE),0)</f>
        <v>1</v>
      </c>
      <c r="AB571" s="14">
        <f>_xlfn.IFNA(VLOOKUP(tbl_Batsmen!$W571,Raw_data_Batsmen_2021!$A$2:$L$150,AB$1,FALSE),0)</f>
        <v>0</v>
      </c>
      <c r="AC571" s="14">
        <f>_xlfn.IFNA(VLOOKUP(tbl_Batsmen!$W571,Raw_data_Batsmen_2021!$A$2:$L$150,AC$1,FALSE),0)</f>
        <v>0</v>
      </c>
      <c r="AD571" s="14">
        <f>_xlfn.IFNA(VLOOKUP(tbl_Batsmen!$W571,Raw_data_Batsmen_2021!$A$2:$L$150,AD$1,FALSE),0)</f>
        <v>0</v>
      </c>
      <c r="AE571" s="14">
        <f>_xlfn.IFNA(VLOOKUP(tbl_Batsmen!$W571,Raw_data_Batsmen_2021!$A$2:$L$150,AE$1,FALSE),0)</f>
        <v>0</v>
      </c>
      <c r="AF571" s="14">
        <f>_xlfn.IFNA(VLOOKUP(tbl_Batsmen!$W571,Raw_data_Batsmen_2021!$A$2:$L$150,AF$1,FALSE),0)</f>
        <v>0</v>
      </c>
      <c r="AG571" s="14">
        <f>_xlfn.IFNA(VLOOKUP(tbl_Batsmen!$W571,Raw_data_Batsmen_2021!$A$2:$L$150,AG$1,FALSE),0)</f>
        <v>0</v>
      </c>
      <c r="AH571" s="14">
        <f>_xlfn.IFNA(VLOOKUP(tbl_Batsmen!$W571,Raw_data_Batsmen_2021!$A$2:$L$150,AH$1,FALSE),0)</f>
        <v>0</v>
      </c>
      <c r="AI571" s="14">
        <v>2019</v>
      </c>
      <c r="AJ571" s="14">
        <f t="shared" si="16"/>
        <v>569</v>
      </c>
    </row>
    <row r="572" spans="1:36" x14ac:dyDescent="0.25">
      <c r="A572" s="17" t="s">
        <v>183</v>
      </c>
      <c r="B572" s="14">
        <v>0</v>
      </c>
      <c r="C572" s="14">
        <v>0</v>
      </c>
      <c r="D572" s="14">
        <v>0</v>
      </c>
      <c r="E572" s="14">
        <v>0</v>
      </c>
      <c r="F572" s="14">
        <v>0</v>
      </c>
      <c r="G572" s="14">
        <v>0</v>
      </c>
      <c r="H572" s="14">
        <v>0</v>
      </c>
      <c r="I572" s="14">
        <v>0</v>
      </c>
      <c r="J572" s="14">
        <v>0</v>
      </c>
      <c r="K572" s="14">
        <v>0</v>
      </c>
      <c r="L572" s="14">
        <v>0</v>
      </c>
      <c r="M572" s="14">
        <v>2019</v>
      </c>
      <c r="N572" s="14">
        <f>tbl_Batsmen[[#This Row],[Innings]]-tbl_Batsmen[[#This Row],[Outs]]</f>
        <v>0</v>
      </c>
      <c r="O572" s="15">
        <f t="shared" si="17"/>
        <v>569</v>
      </c>
      <c r="W572" s="13" t="s">
        <v>184</v>
      </c>
      <c r="X572" s="14">
        <f>_xlfn.IFNA(VLOOKUP(tbl_Batsmen!$W572,Raw_data_Batsmen_2021!$A$2:$L$150,X$1,FALSE),0)</f>
        <v>2</v>
      </c>
      <c r="Y572" s="14">
        <f>_xlfn.IFNA(VLOOKUP(tbl_Batsmen!$W572,Raw_data_Batsmen_2021!$A$2:$L$150,Y$1,FALSE),0)</f>
        <v>8</v>
      </c>
      <c r="Z572" s="14">
        <f>_xlfn.IFNA(VLOOKUP(tbl_Batsmen!$W572,Raw_data_Batsmen_2021!$A$2:$L$150,Z$1,FALSE),0)</f>
        <v>7</v>
      </c>
      <c r="AA572" s="14">
        <f>_xlfn.IFNA(VLOOKUP(tbl_Batsmen!$W572,Raw_data_Batsmen_2021!$A$2:$L$150,AA$1,FALSE),0)</f>
        <v>1</v>
      </c>
      <c r="AB572" s="14">
        <f>_xlfn.IFNA(VLOOKUP(tbl_Batsmen!$W572,Raw_data_Batsmen_2021!$A$2:$L$150,AB$1,FALSE),0)</f>
        <v>8</v>
      </c>
      <c r="AC572" s="14">
        <f>_xlfn.IFNA(VLOOKUP(tbl_Batsmen!$W572,Raw_data_Batsmen_2021!$A$2:$L$150,AC$1,FALSE),0)</f>
        <v>114.29</v>
      </c>
      <c r="AD572" s="14">
        <f>_xlfn.IFNA(VLOOKUP(tbl_Batsmen!$W572,Raw_data_Batsmen_2021!$A$2:$L$150,AD$1,FALSE),0)</f>
        <v>8</v>
      </c>
      <c r="AE572" s="14">
        <f>_xlfn.IFNA(VLOOKUP(tbl_Batsmen!$W572,Raw_data_Batsmen_2021!$A$2:$L$150,AE$1,FALSE),0)</f>
        <v>1</v>
      </c>
      <c r="AF572" s="14">
        <f>_xlfn.IFNA(VLOOKUP(tbl_Batsmen!$W572,Raw_data_Batsmen_2021!$A$2:$L$150,AF$1,FALSE),0)</f>
        <v>0</v>
      </c>
      <c r="AG572" s="14">
        <f>_xlfn.IFNA(VLOOKUP(tbl_Batsmen!$W572,Raw_data_Batsmen_2021!$A$2:$L$150,AG$1,FALSE),0)</f>
        <v>0</v>
      </c>
      <c r="AH572" s="14">
        <f>_xlfn.IFNA(VLOOKUP(tbl_Batsmen!$W572,Raw_data_Batsmen_2021!$A$2:$L$150,AH$1,FALSE),0)</f>
        <v>0</v>
      </c>
      <c r="AI572" s="14">
        <v>2019</v>
      </c>
      <c r="AJ572" s="14">
        <f t="shared" si="16"/>
        <v>570</v>
      </c>
    </row>
    <row r="573" spans="1:36" x14ac:dyDescent="0.25">
      <c r="A573" s="17" t="s">
        <v>184</v>
      </c>
      <c r="B573" s="14">
        <v>2</v>
      </c>
      <c r="C573" s="14">
        <v>6</v>
      </c>
      <c r="D573" s="14">
        <v>3</v>
      </c>
      <c r="E573" s="14">
        <v>0</v>
      </c>
      <c r="F573" s="14">
        <v>0</v>
      </c>
      <c r="G573" s="14">
        <v>200</v>
      </c>
      <c r="H573" s="14">
        <v>5</v>
      </c>
      <c r="I573" s="14">
        <v>1</v>
      </c>
      <c r="J573" s="14">
        <v>0</v>
      </c>
      <c r="K573" s="14">
        <v>0</v>
      </c>
      <c r="L573" s="14">
        <v>0</v>
      </c>
      <c r="M573" s="14">
        <v>2019</v>
      </c>
      <c r="N573" s="14">
        <f>tbl_Batsmen[[#This Row],[Innings]]-tbl_Batsmen[[#This Row],[Outs]]</f>
        <v>2</v>
      </c>
      <c r="O573" s="15">
        <f t="shared" si="17"/>
        <v>570</v>
      </c>
      <c r="W573" s="16" t="s">
        <v>65</v>
      </c>
      <c r="X573" s="14">
        <f>_xlfn.IFNA(VLOOKUP(tbl_Batsmen!$W573,Raw_data_Batsmen_2021!$A$2:$L$150,X$1,FALSE),0)</f>
        <v>6</v>
      </c>
      <c r="Y573" s="14">
        <f>_xlfn.IFNA(VLOOKUP(tbl_Batsmen!$W573,Raw_data_Batsmen_2021!$A$2:$L$150,Y$1,FALSE),0)</f>
        <v>47</v>
      </c>
      <c r="Z573" s="14">
        <f>_xlfn.IFNA(VLOOKUP(tbl_Batsmen!$W573,Raw_data_Batsmen_2021!$A$2:$L$150,Z$1,FALSE),0)</f>
        <v>48</v>
      </c>
      <c r="AA573" s="14">
        <f>_xlfn.IFNA(VLOOKUP(tbl_Batsmen!$W573,Raw_data_Batsmen_2021!$A$2:$L$150,AA$1,FALSE),0)</f>
        <v>5</v>
      </c>
      <c r="AB573" s="14">
        <f>_xlfn.IFNA(VLOOKUP(tbl_Batsmen!$W573,Raw_data_Batsmen_2021!$A$2:$L$150,AB$1,FALSE),0)</f>
        <v>9.4</v>
      </c>
      <c r="AC573" s="14">
        <f>_xlfn.IFNA(VLOOKUP(tbl_Batsmen!$W573,Raw_data_Batsmen_2021!$A$2:$L$150,AC$1,FALSE),0)</f>
        <v>97.92</v>
      </c>
      <c r="AD573" s="14">
        <f>_xlfn.IFNA(VLOOKUP(tbl_Batsmen!$W573,Raw_data_Batsmen_2021!$A$2:$L$150,AD$1,FALSE),0)</f>
        <v>26</v>
      </c>
      <c r="AE573" s="14">
        <f>_xlfn.IFNA(VLOOKUP(tbl_Batsmen!$W573,Raw_data_Batsmen_2021!$A$2:$L$150,AE$1,FALSE),0)</f>
        <v>3</v>
      </c>
      <c r="AF573" s="14">
        <f>_xlfn.IFNA(VLOOKUP(tbl_Batsmen!$W573,Raw_data_Batsmen_2021!$A$2:$L$150,AF$1,FALSE),0)</f>
        <v>1</v>
      </c>
      <c r="AG573" s="14">
        <f>_xlfn.IFNA(VLOOKUP(tbl_Batsmen!$W573,Raw_data_Batsmen_2021!$A$2:$L$150,AG$1,FALSE),0)</f>
        <v>0</v>
      </c>
      <c r="AH573" s="14">
        <f>_xlfn.IFNA(VLOOKUP(tbl_Batsmen!$W573,Raw_data_Batsmen_2021!$A$2:$L$150,AH$1,FALSE),0)</f>
        <v>0</v>
      </c>
      <c r="AI573" s="14">
        <v>2019</v>
      </c>
      <c r="AJ573" s="14">
        <f t="shared" si="16"/>
        <v>571</v>
      </c>
    </row>
    <row r="574" spans="1:36" x14ac:dyDescent="0.25">
      <c r="A574" s="17" t="s">
        <v>65</v>
      </c>
      <c r="B574" s="14">
        <v>1</v>
      </c>
      <c r="C574" s="14">
        <v>9</v>
      </c>
      <c r="D574" s="14">
        <v>10</v>
      </c>
      <c r="E574" s="14">
        <v>1</v>
      </c>
      <c r="F574" s="14">
        <v>9</v>
      </c>
      <c r="G574" s="14">
        <v>90</v>
      </c>
      <c r="H574" s="14">
        <v>9</v>
      </c>
      <c r="I574" s="14">
        <v>0</v>
      </c>
      <c r="J574" s="14">
        <v>0</v>
      </c>
      <c r="K574" s="14">
        <v>0</v>
      </c>
      <c r="L574" s="14">
        <v>0</v>
      </c>
      <c r="M574" s="14">
        <v>2019</v>
      </c>
      <c r="N574" s="14">
        <f>tbl_Batsmen[[#This Row],[Innings]]-tbl_Batsmen[[#This Row],[Outs]]</f>
        <v>0</v>
      </c>
      <c r="O574" s="15">
        <f t="shared" si="17"/>
        <v>571</v>
      </c>
      <c r="W574" s="13" t="s">
        <v>186</v>
      </c>
      <c r="X574" s="14">
        <f>_xlfn.IFNA(VLOOKUP(tbl_Batsmen!$W574,Raw_data_Batsmen_2021!$A$2:$L$150,X$1,FALSE),0)</f>
        <v>0</v>
      </c>
      <c r="Y574" s="14">
        <f>_xlfn.IFNA(VLOOKUP(tbl_Batsmen!$W574,Raw_data_Batsmen_2021!$A$2:$L$150,Y$1,FALSE),0)</f>
        <v>0</v>
      </c>
      <c r="Z574" s="14">
        <f>_xlfn.IFNA(VLOOKUP(tbl_Batsmen!$W574,Raw_data_Batsmen_2021!$A$2:$L$150,Z$1,FALSE),0)</f>
        <v>0</v>
      </c>
      <c r="AA574" s="14">
        <f>_xlfn.IFNA(VLOOKUP(tbl_Batsmen!$W574,Raw_data_Batsmen_2021!$A$2:$L$150,AA$1,FALSE),0)</f>
        <v>0</v>
      </c>
      <c r="AB574" s="14">
        <f>_xlfn.IFNA(VLOOKUP(tbl_Batsmen!$W574,Raw_data_Batsmen_2021!$A$2:$L$150,AB$1,FALSE),0)</f>
        <v>0</v>
      </c>
      <c r="AC574" s="14">
        <f>_xlfn.IFNA(VLOOKUP(tbl_Batsmen!$W574,Raw_data_Batsmen_2021!$A$2:$L$150,AC$1,FALSE),0)</f>
        <v>0</v>
      </c>
      <c r="AD574" s="14">
        <f>_xlfn.IFNA(VLOOKUP(tbl_Batsmen!$W574,Raw_data_Batsmen_2021!$A$2:$L$150,AD$1,FALSE),0)</f>
        <v>0</v>
      </c>
      <c r="AE574" s="14">
        <f>_xlfn.IFNA(VLOOKUP(tbl_Batsmen!$W574,Raw_data_Batsmen_2021!$A$2:$L$150,AE$1,FALSE),0)</f>
        <v>0</v>
      </c>
      <c r="AF574" s="14">
        <f>_xlfn.IFNA(VLOOKUP(tbl_Batsmen!$W574,Raw_data_Batsmen_2021!$A$2:$L$150,AF$1,FALSE),0)</f>
        <v>0</v>
      </c>
      <c r="AG574" s="14">
        <f>_xlfn.IFNA(VLOOKUP(tbl_Batsmen!$W574,Raw_data_Batsmen_2021!$A$2:$L$150,AG$1,FALSE),0)</f>
        <v>0</v>
      </c>
      <c r="AH574" s="14">
        <f>_xlfn.IFNA(VLOOKUP(tbl_Batsmen!$W574,Raw_data_Batsmen_2021!$A$2:$L$150,AH$1,FALSE),0)</f>
        <v>0</v>
      </c>
      <c r="AI574" s="14">
        <v>2019</v>
      </c>
      <c r="AJ574" s="14">
        <f t="shared" si="16"/>
        <v>572</v>
      </c>
    </row>
    <row r="575" spans="1:36" x14ac:dyDescent="0.25">
      <c r="A575" s="17" t="s">
        <v>186</v>
      </c>
      <c r="B575" s="14">
        <v>0</v>
      </c>
      <c r="C575" s="14">
        <v>0</v>
      </c>
      <c r="D575" s="14">
        <v>0</v>
      </c>
      <c r="E575" s="14">
        <v>0</v>
      </c>
      <c r="F575" s="14">
        <v>0</v>
      </c>
      <c r="G575" s="14">
        <v>0</v>
      </c>
      <c r="H575" s="14">
        <v>0</v>
      </c>
      <c r="I575" s="14">
        <v>0</v>
      </c>
      <c r="J575" s="14">
        <v>0</v>
      </c>
      <c r="K575" s="14">
        <v>0</v>
      </c>
      <c r="L575" s="14">
        <v>0</v>
      </c>
      <c r="M575" s="14">
        <v>2019</v>
      </c>
      <c r="N575" s="14">
        <f>tbl_Batsmen[[#This Row],[Innings]]-tbl_Batsmen[[#This Row],[Outs]]</f>
        <v>0</v>
      </c>
      <c r="O575" s="15">
        <f t="shared" si="17"/>
        <v>572</v>
      </c>
      <c r="W575" s="16" t="s">
        <v>187</v>
      </c>
      <c r="X575" s="14">
        <f>_xlfn.IFNA(VLOOKUP(tbl_Batsmen!$W575,Raw_data_Batsmen_2021!$A$2:$L$150,X$1,FALSE),0)</f>
        <v>0</v>
      </c>
      <c r="Y575" s="14">
        <f>_xlfn.IFNA(VLOOKUP(tbl_Batsmen!$W575,Raw_data_Batsmen_2021!$A$2:$L$150,Y$1,FALSE),0)</f>
        <v>0</v>
      </c>
      <c r="Z575" s="14">
        <f>_xlfn.IFNA(VLOOKUP(tbl_Batsmen!$W575,Raw_data_Batsmen_2021!$A$2:$L$150,Z$1,FALSE),0)</f>
        <v>0</v>
      </c>
      <c r="AA575" s="14">
        <f>_xlfn.IFNA(VLOOKUP(tbl_Batsmen!$W575,Raw_data_Batsmen_2021!$A$2:$L$150,AA$1,FALSE),0)</f>
        <v>0</v>
      </c>
      <c r="AB575" s="14">
        <f>_xlfn.IFNA(VLOOKUP(tbl_Batsmen!$W575,Raw_data_Batsmen_2021!$A$2:$L$150,AB$1,FALSE),0)</f>
        <v>0</v>
      </c>
      <c r="AC575" s="14">
        <f>_xlfn.IFNA(VLOOKUP(tbl_Batsmen!$W575,Raw_data_Batsmen_2021!$A$2:$L$150,AC$1,FALSE),0)</f>
        <v>0</v>
      </c>
      <c r="AD575" s="14">
        <f>_xlfn.IFNA(VLOOKUP(tbl_Batsmen!$W575,Raw_data_Batsmen_2021!$A$2:$L$150,AD$1,FALSE),0)</f>
        <v>0</v>
      </c>
      <c r="AE575" s="14">
        <f>_xlfn.IFNA(VLOOKUP(tbl_Batsmen!$W575,Raw_data_Batsmen_2021!$A$2:$L$150,AE$1,FALSE),0)</f>
        <v>0</v>
      </c>
      <c r="AF575" s="14">
        <f>_xlfn.IFNA(VLOOKUP(tbl_Batsmen!$W575,Raw_data_Batsmen_2021!$A$2:$L$150,AF$1,FALSE),0)</f>
        <v>0</v>
      </c>
      <c r="AG575" s="14">
        <f>_xlfn.IFNA(VLOOKUP(tbl_Batsmen!$W575,Raw_data_Batsmen_2021!$A$2:$L$150,AG$1,FALSE),0)</f>
        <v>0</v>
      </c>
      <c r="AH575" s="14">
        <f>_xlfn.IFNA(VLOOKUP(tbl_Batsmen!$W575,Raw_data_Batsmen_2021!$A$2:$L$150,AH$1,FALSE),0)</f>
        <v>0</v>
      </c>
      <c r="AI575" s="14">
        <v>2019</v>
      </c>
      <c r="AJ575" s="14">
        <f t="shared" si="16"/>
        <v>573</v>
      </c>
    </row>
    <row r="576" spans="1:36" x14ac:dyDescent="0.25">
      <c r="A576" s="17" t="s">
        <v>187</v>
      </c>
      <c r="B576" s="14">
        <v>0</v>
      </c>
      <c r="C576" s="14">
        <v>0</v>
      </c>
      <c r="D576" s="14">
        <v>0</v>
      </c>
      <c r="E576" s="14">
        <v>0</v>
      </c>
      <c r="F576" s="14">
        <v>0</v>
      </c>
      <c r="G576" s="14">
        <v>0</v>
      </c>
      <c r="H576" s="14">
        <v>0</v>
      </c>
      <c r="I576" s="14">
        <v>0</v>
      </c>
      <c r="J576" s="14">
        <v>0</v>
      </c>
      <c r="K576" s="14">
        <v>0</v>
      </c>
      <c r="L576" s="14">
        <v>0</v>
      </c>
      <c r="M576" s="14">
        <v>2019</v>
      </c>
      <c r="N576" s="14">
        <f>tbl_Batsmen[[#This Row],[Innings]]-tbl_Batsmen[[#This Row],[Outs]]</f>
        <v>0</v>
      </c>
      <c r="O576" s="15">
        <f t="shared" si="17"/>
        <v>573</v>
      </c>
      <c r="W576" s="13" t="s">
        <v>188</v>
      </c>
      <c r="X576" s="14">
        <f>_xlfn.IFNA(VLOOKUP(tbl_Batsmen!$W576,Raw_data_Batsmen_2021!$A$2:$L$150,X$1,FALSE),0)</f>
        <v>5</v>
      </c>
      <c r="Y576" s="14">
        <f>_xlfn.IFNA(VLOOKUP(tbl_Batsmen!$W576,Raw_data_Batsmen_2021!$A$2:$L$150,Y$1,FALSE),0)</f>
        <v>58</v>
      </c>
      <c r="Z576" s="14">
        <f>_xlfn.IFNA(VLOOKUP(tbl_Batsmen!$W576,Raw_data_Batsmen_2021!$A$2:$L$150,Z$1,FALSE),0)</f>
        <v>52</v>
      </c>
      <c r="AA576" s="14">
        <f>_xlfn.IFNA(VLOOKUP(tbl_Batsmen!$W576,Raw_data_Batsmen_2021!$A$2:$L$150,AA$1,FALSE),0)</f>
        <v>5</v>
      </c>
      <c r="AB576" s="14">
        <f>_xlfn.IFNA(VLOOKUP(tbl_Batsmen!$W576,Raw_data_Batsmen_2021!$A$2:$L$150,AB$1,FALSE),0)</f>
        <v>11.6</v>
      </c>
      <c r="AC576" s="14">
        <f>_xlfn.IFNA(VLOOKUP(tbl_Batsmen!$W576,Raw_data_Batsmen_2021!$A$2:$L$150,AC$1,FALSE),0)</f>
        <v>111.54</v>
      </c>
      <c r="AD576" s="14">
        <f>_xlfn.IFNA(VLOOKUP(tbl_Batsmen!$W576,Raw_data_Batsmen_2021!$A$2:$L$150,AD$1,FALSE),0)</f>
        <v>28</v>
      </c>
      <c r="AE576" s="14">
        <f>_xlfn.IFNA(VLOOKUP(tbl_Batsmen!$W576,Raw_data_Batsmen_2021!$A$2:$L$150,AE$1,FALSE),0)</f>
        <v>1</v>
      </c>
      <c r="AF576" s="14">
        <f>_xlfn.IFNA(VLOOKUP(tbl_Batsmen!$W576,Raw_data_Batsmen_2021!$A$2:$L$150,AF$1,FALSE),0)</f>
        <v>3</v>
      </c>
      <c r="AG576" s="14">
        <f>_xlfn.IFNA(VLOOKUP(tbl_Batsmen!$W576,Raw_data_Batsmen_2021!$A$2:$L$150,AG$1,FALSE),0)</f>
        <v>0</v>
      </c>
      <c r="AH576" s="14">
        <f>_xlfn.IFNA(VLOOKUP(tbl_Batsmen!$W576,Raw_data_Batsmen_2021!$A$2:$L$150,AH$1,FALSE),0)</f>
        <v>0</v>
      </c>
      <c r="AI576" s="14">
        <v>2019</v>
      </c>
      <c r="AJ576" s="14">
        <f t="shared" si="16"/>
        <v>574</v>
      </c>
    </row>
    <row r="577" spans="1:36" x14ac:dyDescent="0.25">
      <c r="A577" s="17" t="s">
        <v>188</v>
      </c>
      <c r="B577" s="14">
        <v>14</v>
      </c>
      <c r="C577" s="14">
        <v>244</v>
      </c>
      <c r="D577" s="14">
        <v>193</v>
      </c>
      <c r="E577" s="14">
        <v>12</v>
      </c>
      <c r="F577" s="14">
        <v>20.329999999999998</v>
      </c>
      <c r="G577" s="14">
        <v>126.42</v>
      </c>
      <c r="H577" s="14">
        <v>40</v>
      </c>
      <c r="I577" s="14">
        <v>11</v>
      </c>
      <c r="J577" s="14">
        <v>12</v>
      </c>
      <c r="K577" s="14">
        <v>0</v>
      </c>
      <c r="L577" s="14">
        <v>0</v>
      </c>
      <c r="M577" s="14">
        <v>2019</v>
      </c>
      <c r="N577" s="14">
        <f>tbl_Batsmen[[#This Row],[Innings]]-tbl_Batsmen[[#This Row],[Outs]]</f>
        <v>2</v>
      </c>
      <c r="O577" s="15">
        <f t="shared" si="17"/>
        <v>574</v>
      </c>
      <c r="W577" s="16" t="s">
        <v>190</v>
      </c>
      <c r="X577" s="14">
        <f>_xlfn.IFNA(VLOOKUP(tbl_Batsmen!$W577,Raw_data_Batsmen_2021!$A$2:$L$150,X$1,FALSE),0)</f>
        <v>9</v>
      </c>
      <c r="Y577" s="14">
        <f>_xlfn.IFNA(VLOOKUP(tbl_Batsmen!$W577,Raw_data_Batsmen_2021!$A$2:$L$150,Y$1,FALSE),0)</f>
        <v>131</v>
      </c>
      <c r="Z577" s="14">
        <f>_xlfn.IFNA(VLOOKUP(tbl_Batsmen!$W577,Raw_data_Batsmen_2021!$A$2:$L$150,Z$1,FALSE),0)</f>
        <v>140</v>
      </c>
      <c r="AA577" s="14">
        <f>_xlfn.IFNA(VLOOKUP(tbl_Batsmen!$W577,Raw_data_Batsmen_2021!$A$2:$L$150,AA$1,FALSE),0)</f>
        <v>9</v>
      </c>
      <c r="AB577" s="14">
        <f>_xlfn.IFNA(VLOOKUP(tbl_Batsmen!$W577,Raw_data_Batsmen_2021!$A$2:$L$150,AB$1,FALSE),0)</f>
        <v>14.56</v>
      </c>
      <c r="AC577" s="14">
        <f>_xlfn.IFNA(VLOOKUP(tbl_Batsmen!$W577,Raw_data_Batsmen_2021!$A$2:$L$150,AC$1,FALSE),0)</f>
        <v>93.57</v>
      </c>
      <c r="AD577" s="14">
        <f>_xlfn.IFNA(VLOOKUP(tbl_Batsmen!$W577,Raw_data_Batsmen_2021!$A$2:$L$150,AD$1,FALSE),0)</f>
        <v>44</v>
      </c>
      <c r="AE577" s="14">
        <f>_xlfn.IFNA(VLOOKUP(tbl_Batsmen!$W577,Raw_data_Batsmen_2021!$A$2:$L$150,AE$1,FALSE),0)</f>
        <v>7</v>
      </c>
      <c r="AF577" s="14">
        <f>_xlfn.IFNA(VLOOKUP(tbl_Batsmen!$W577,Raw_data_Batsmen_2021!$A$2:$L$150,AF$1,FALSE),0)</f>
        <v>5</v>
      </c>
      <c r="AG577" s="14">
        <f>_xlfn.IFNA(VLOOKUP(tbl_Batsmen!$W577,Raw_data_Batsmen_2021!$A$2:$L$150,AG$1,FALSE),0)</f>
        <v>0</v>
      </c>
      <c r="AH577" s="14">
        <f>_xlfn.IFNA(VLOOKUP(tbl_Batsmen!$W577,Raw_data_Batsmen_2021!$A$2:$L$150,AH$1,FALSE),0)</f>
        <v>0</v>
      </c>
      <c r="AI577" s="14">
        <v>2019</v>
      </c>
      <c r="AJ577" s="14">
        <f t="shared" si="16"/>
        <v>575</v>
      </c>
    </row>
    <row r="578" spans="1:36" x14ac:dyDescent="0.25">
      <c r="A578" s="17" t="s">
        <v>190</v>
      </c>
      <c r="B578" s="14">
        <v>5</v>
      </c>
      <c r="C578" s="14">
        <v>86</v>
      </c>
      <c r="D578" s="14">
        <v>53</v>
      </c>
      <c r="E578" s="14">
        <v>5</v>
      </c>
      <c r="F578" s="14">
        <v>17.2</v>
      </c>
      <c r="G578" s="14">
        <v>162.26</v>
      </c>
      <c r="H578" s="14">
        <v>28</v>
      </c>
      <c r="I578" s="14">
        <v>13</v>
      </c>
      <c r="J578" s="14">
        <v>1</v>
      </c>
      <c r="K578" s="14">
        <v>0</v>
      </c>
      <c r="L578" s="14">
        <v>0</v>
      </c>
      <c r="M578" s="14">
        <v>2019</v>
      </c>
      <c r="N578" s="14">
        <f>tbl_Batsmen[[#This Row],[Innings]]-tbl_Batsmen[[#This Row],[Outs]]</f>
        <v>0</v>
      </c>
      <c r="O578" s="15">
        <f t="shared" si="17"/>
        <v>575</v>
      </c>
      <c r="W578" s="13" t="s">
        <v>445</v>
      </c>
      <c r="X578" s="14">
        <f>_xlfn.IFNA(VLOOKUP(tbl_Batsmen!$W578,Raw_data_Batsmen_2021!$A$2:$L$150,X$1,FALSE),0)</f>
        <v>0</v>
      </c>
      <c r="Y578" s="14">
        <f>_xlfn.IFNA(VLOOKUP(tbl_Batsmen!$W578,Raw_data_Batsmen_2021!$A$2:$L$150,Y$1,FALSE),0)</f>
        <v>0</v>
      </c>
      <c r="Z578" s="14">
        <f>_xlfn.IFNA(VLOOKUP(tbl_Batsmen!$W578,Raw_data_Batsmen_2021!$A$2:$L$150,Z$1,FALSE),0)</f>
        <v>0</v>
      </c>
      <c r="AA578" s="14">
        <f>_xlfn.IFNA(VLOOKUP(tbl_Batsmen!$W578,Raw_data_Batsmen_2021!$A$2:$L$150,AA$1,FALSE),0)</f>
        <v>0</v>
      </c>
      <c r="AB578" s="14">
        <f>_xlfn.IFNA(VLOOKUP(tbl_Batsmen!$W578,Raw_data_Batsmen_2021!$A$2:$L$150,AB$1,FALSE),0)</f>
        <v>0</v>
      </c>
      <c r="AC578" s="14">
        <f>_xlfn.IFNA(VLOOKUP(tbl_Batsmen!$W578,Raw_data_Batsmen_2021!$A$2:$L$150,AC$1,FALSE),0)</f>
        <v>0</v>
      </c>
      <c r="AD578" s="14">
        <f>_xlfn.IFNA(VLOOKUP(tbl_Batsmen!$W578,Raw_data_Batsmen_2021!$A$2:$L$150,AD$1,FALSE),0)</f>
        <v>0</v>
      </c>
      <c r="AE578" s="14">
        <f>_xlfn.IFNA(VLOOKUP(tbl_Batsmen!$W578,Raw_data_Batsmen_2021!$A$2:$L$150,AE$1,FALSE),0)</f>
        <v>0</v>
      </c>
      <c r="AF578" s="14">
        <f>_xlfn.IFNA(VLOOKUP(tbl_Batsmen!$W578,Raw_data_Batsmen_2021!$A$2:$L$150,AF$1,FALSE),0)</f>
        <v>0</v>
      </c>
      <c r="AG578" s="14">
        <f>_xlfn.IFNA(VLOOKUP(tbl_Batsmen!$W578,Raw_data_Batsmen_2021!$A$2:$L$150,AG$1,FALSE),0)</f>
        <v>0</v>
      </c>
      <c r="AH578" s="14">
        <f>_xlfn.IFNA(VLOOKUP(tbl_Batsmen!$W578,Raw_data_Batsmen_2021!$A$2:$L$150,AH$1,FALSE),0)</f>
        <v>0</v>
      </c>
      <c r="AI578" s="14">
        <v>2019</v>
      </c>
      <c r="AJ578" s="14">
        <f t="shared" si="16"/>
        <v>576</v>
      </c>
    </row>
    <row r="579" spans="1:36" x14ac:dyDescent="0.25">
      <c r="A579" s="17" t="s">
        <v>445</v>
      </c>
      <c r="B579" s="14">
        <v>7</v>
      </c>
      <c r="C579" s="14">
        <v>40</v>
      </c>
      <c r="D579" s="14">
        <v>45</v>
      </c>
      <c r="E579" s="14">
        <v>3</v>
      </c>
      <c r="F579" s="14">
        <v>13.33</v>
      </c>
      <c r="G579" s="14">
        <v>88.89</v>
      </c>
      <c r="H579" s="14">
        <v>16</v>
      </c>
      <c r="I579" s="14">
        <v>1</v>
      </c>
      <c r="J579" s="14">
        <v>1</v>
      </c>
      <c r="K579" s="14">
        <v>0</v>
      </c>
      <c r="L579" s="14">
        <v>0</v>
      </c>
      <c r="M579" s="14">
        <v>2019</v>
      </c>
      <c r="N579" s="14">
        <f>tbl_Batsmen[[#This Row],[Innings]]-tbl_Batsmen[[#This Row],[Outs]]</f>
        <v>4</v>
      </c>
      <c r="O579" s="15">
        <f t="shared" si="17"/>
        <v>576</v>
      </c>
      <c r="W579" s="16" t="s">
        <v>446</v>
      </c>
      <c r="X579" s="14">
        <f>_xlfn.IFNA(VLOOKUP(tbl_Batsmen!$W579,Raw_data_Batsmen_2021!$A$2:$L$150,X$1,FALSE),0)</f>
        <v>0</v>
      </c>
      <c r="Y579" s="14">
        <f>_xlfn.IFNA(VLOOKUP(tbl_Batsmen!$W579,Raw_data_Batsmen_2021!$A$2:$L$150,Y$1,FALSE),0)</f>
        <v>0</v>
      </c>
      <c r="Z579" s="14">
        <f>_xlfn.IFNA(VLOOKUP(tbl_Batsmen!$W579,Raw_data_Batsmen_2021!$A$2:$L$150,Z$1,FALSE),0)</f>
        <v>0</v>
      </c>
      <c r="AA579" s="14">
        <f>_xlfn.IFNA(VLOOKUP(tbl_Batsmen!$W579,Raw_data_Batsmen_2021!$A$2:$L$150,AA$1,FALSE),0)</f>
        <v>0</v>
      </c>
      <c r="AB579" s="14">
        <f>_xlfn.IFNA(VLOOKUP(tbl_Batsmen!$W579,Raw_data_Batsmen_2021!$A$2:$L$150,AB$1,FALSE),0)</f>
        <v>0</v>
      </c>
      <c r="AC579" s="14">
        <f>_xlfn.IFNA(VLOOKUP(tbl_Batsmen!$W579,Raw_data_Batsmen_2021!$A$2:$L$150,AC$1,FALSE),0)</f>
        <v>0</v>
      </c>
      <c r="AD579" s="14">
        <f>_xlfn.IFNA(VLOOKUP(tbl_Batsmen!$W579,Raw_data_Batsmen_2021!$A$2:$L$150,AD$1,FALSE),0)</f>
        <v>0</v>
      </c>
      <c r="AE579" s="14">
        <f>_xlfn.IFNA(VLOOKUP(tbl_Batsmen!$W579,Raw_data_Batsmen_2021!$A$2:$L$150,AE$1,FALSE),0)</f>
        <v>0</v>
      </c>
      <c r="AF579" s="14">
        <f>_xlfn.IFNA(VLOOKUP(tbl_Batsmen!$W579,Raw_data_Batsmen_2021!$A$2:$L$150,AF$1,FALSE),0)</f>
        <v>0</v>
      </c>
      <c r="AG579" s="14">
        <f>_xlfn.IFNA(VLOOKUP(tbl_Batsmen!$W579,Raw_data_Batsmen_2021!$A$2:$L$150,AG$1,FALSE),0)</f>
        <v>0</v>
      </c>
      <c r="AH579" s="14">
        <f>_xlfn.IFNA(VLOOKUP(tbl_Batsmen!$W579,Raw_data_Batsmen_2021!$A$2:$L$150,AH$1,FALSE),0)</f>
        <v>0</v>
      </c>
      <c r="AI579" s="14">
        <v>2019</v>
      </c>
      <c r="AJ579" s="14">
        <f t="shared" si="16"/>
        <v>577</v>
      </c>
    </row>
    <row r="580" spans="1:36" x14ac:dyDescent="0.25">
      <c r="A580" s="17" t="s">
        <v>446</v>
      </c>
      <c r="B580" s="14">
        <v>1</v>
      </c>
      <c r="C580" s="14">
        <v>15</v>
      </c>
      <c r="D580" s="14">
        <v>13</v>
      </c>
      <c r="E580" s="14">
        <v>0</v>
      </c>
      <c r="F580" s="14">
        <v>0</v>
      </c>
      <c r="G580" s="14">
        <v>115.38</v>
      </c>
      <c r="H580" s="14">
        <v>15</v>
      </c>
      <c r="I580" s="14">
        <v>2</v>
      </c>
      <c r="J580" s="14">
        <v>0</v>
      </c>
      <c r="K580" s="14">
        <v>0</v>
      </c>
      <c r="L580" s="14">
        <v>0</v>
      </c>
      <c r="M580" s="14">
        <v>2019</v>
      </c>
      <c r="N580" s="14">
        <f>tbl_Batsmen[[#This Row],[Innings]]-tbl_Batsmen[[#This Row],[Outs]]</f>
        <v>1</v>
      </c>
      <c r="O580" s="15">
        <f t="shared" si="17"/>
        <v>577</v>
      </c>
      <c r="W580" s="13" t="s">
        <v>115</v>
      </c>
      <c r="X580" s="14">
        <f>_xlfn.IFNA(VLOOKUP(tbl_Batsmen!$W580,Raw_data_Batsmen_2021!$A$2:$L$150,X$1,FALSE),0)</f>
        <v>2</v>
      </c>
      <c r="Y580" s="14">
        <f>_xlfn.IFNA(VLOOKUP(tbl_Batsmen!$W580,Raw_data_Batsmen_2021!$A$2:$L$150,Y$1,FALSE),0)</f>
        <v>19</v>
      </c>
      <c r="Z580" s="14">
        <f>_xlfn.IFNA(VLOOKUP(tbl_Batsmen!$W580,Raw_data_Batsmen_2021!$A$2:$L$150,Z$1,FALSE),0)</f>
        <v>23</v>
      </c>
      <c r="AA580" s="14">
        <f>_xlfn.IFNA(VLOOKUP(tbl_Batsmen!$W580,Raw_data_Batsmen_2021!$A$2:$L$150,AA$1,FALSE),0)</f>
        <v>2</v>
      </c>
      <c r="AB580" s="14">
        <f>_xlfn.IFNA(VLOOKUP(tbl_Batsmen!$W580,Raw_data_Batsmen_2021!$A$2:$L$150,AB$1,FALSE),0)</f>
        <v>9.5</v>
      </c>
      <c r="AC580" s="14">
        <f>_xlfn.IFNA(VLOOKUP(tbl_Batsmen!$W580,Raw_data_Batsmen_2021!$A$2:$L$150,AC$1,FALSE),0)</f>
        <v>82.61</v>
      </c>
      <c r="AD580" s="14">
        <f>_xlfn.IFNA(VLOOKUP(tbl_Batsmen!$W580,Raw_data_Batsmen_2021!$A$2:$L$150,AD$1,FALSE),0)</f>
        <v>12</v>
      </c>
      <c r="AE580" s="14">
        <f>_xlfn.IFNA(VLOOKUP(tbl_Batsmen!$W580,Raw_data_Batsmen_2021!$A$2:$L$150,AE$1,FALSE),0)</f>
        <v>1</v>
      </c>
      <c r="AF580" s="14">
        <f>_xlfn.IFNA(VLOOKUP(tbl_Batsmen!$W580,Raw_data_Batsmen_2021!$A$2:$L$150,AF$1,FALSE),0)</f>
        <v>1</v>
      </c>
      <c r="AG580" s="14">
        <f>_xlfn.IFNA(VLOOKUP(tbl_Batsmen!$W580,Raw_data_Batsmen_2021!$A$2:$L$150,AG$1,FALSE),0)</f>
        <v>0</v>
      </c>
      <c r="AH580" s="14">
        <f>_xlfn.IFNA(VLOOKUP(tbl_Batsmen!$W580,Raw_data_Batsmen_2021!$A$2:$L$150,AH$1,FALSE),0)</f>
        <v>0</v>
      </c>
      <c r="AI580" s="14">
        <v>2019</v>
      </c>
      <c r="AJ580" s="14">
        <f t="shared" si="16"/>
        <v>578</v>
      </c>
    </row>
    <row r="581" spans="1:36" x14ac:dyDescent="0.25">
      <c r="A581" s="17" t="s">
        <v>115</v>
      </c>
      <c r="B581" s="14">
        <v>1</v>
      </c>
      <c r="C581" s="14">
        <v>16</v>
      </c>
      <c r="D581" s="14">
        <v>17</v>
      </c>
      <c r="E581" s="14">
        <v>1</v>
      </c>
      <c r="F581" s="14">
        <v>16</v>
      </c>
      <c r="G581" s="14">
        <v>94.12</v>
      </c>
      <c r="H581" s="14">
        <v>16</v>
      </c>
      <c r="I581" s="14">
        <v>1</v>
      </c>
      <c r="J581" s="14">
        <v>1</v>
      </c>
      <c r="K581" s="14">
        <v>0</v>
      </c>
      <c r="L581" s="14">
        <v>0</v>
      </c>
      <c r="M581" s="14">
        <v>2019</v>
      </c>
      <c r="N581" s="14">
        <f>tbl_Batsmen[[#This Row],[Innings]]-tbl_Batsmen[[#This Row],[Outs]]</f>
        <v>0</v>
      </c>
      <c r="O581" s="15">
        <f t="shared" si="17"/>
        <v>578</v>
      </c>
      <c r="W581" s="16" t="s">
        <v>461</v>
      </c>
      <c r="X581" s="14">
        <f>_xlfn.IFNA(VLOOKUP(tbl_Batsmen!$W581,Raw_data_Batsmen_2021!$A$2:$L$150,X$1,FALSE),0)</f>
        <v>0</v>
      </c>
      <c r="Y581" s="14">
        <f>_xlfn.IFNA(VLOOKUP(tbl_Batsmen!$W581,Raw_data_Batsmen_2021!$A$2:$L$150,Y$1,FALSE),0)</f>
        <v>0</v>
      </c>
      <c r="Z581" s="14">
        <f>_xlfn.IFNA(VLOOKUP(tbl_Batsmen!$W581,Raw_data_Batsmen_2021!$A$2:$L$150,Z$1,FALSE),0)</f>
        <v>0</v>
      </c>
      <c r="AA581" s="14">
        <f>_xlfn.IFNA(VLOOKUP(tbl_Batsmen!$W581,Raw_data_Batsmen_2021!$A$2:$L$150,AA$1,FALSE),0)</f>
        <v>0</v>
      </c>
      <c r="AB581" s="14">
        <f>_xlfn.IFNA(VLOOKUP(tbl_Batsmen!$W581,Raw_data_Batsmen_2021!$A$2:$L$150,AB$1,FALSE),0)</f>
        <v>0</v>
      </c>
      <c r="AC581" s="14">
        <f>_xlfn.IFNA(VLOOKUP(tbl_Batsmen!$W581,Raw_data_Batsmen_2021!$A$2:$L$150,AC$1,FALSE),0)</f>
        <v>0</v>
      </c>
      <c r="AD581" s="14">
        <f>_xlfn.IFNA(VLOOKUP(tbl_Batsmen!$W581,Raw_data_Batsmen_2021!$A$2:$L$150,AD$1,FALSE),0)</f>
        <v>0</v>
      </c>
      <c r="AE581" s="14">
        <f>_xlfn.IFNA(VLOOKUP(tbl_Batsmen!$W581,Raw_data_Batsmen_2021!$A$2:$L$150,AE$1,FALSE),0)</f>
        <v>0</v>
      </c>
      <c r="AF581" s="14">
        <f>_xlfn.IFNA(VLOOKUP(tbl_Batsmen!$W581,Raw_data_Batsmen_2021!$A$2:$L$150,AF$1,FALSE),0)</f>
        <v>0</v>
      </c>
      <c r="AG581" s="14">
        <f>_xlfn.IFNA(VLOOKUP(tbl_Batsmen!$W581,Raw_data_Batsmen_2021!$A$2:$L$150,AG$1,FALSE),0)</f>
        <v>0</v>
      </c>
      <c r="AH581" s="14">
        <f>_xlfn.IFNA(VLOOKUP(tbl_Batsmen!$W581,Raw_data_Batsmen_2021!$A$2:$L$150,AH$1,FALSE),0)</f>
        <v>0</v>
      </c>
      <c r="AI581" s="14">
        <v>2019</v>
      </c>
      <c r="AJ581" s="14">
        <f t="shared" ref="AJ581" si="18">AJ580+1</f>
        <v>579</v>
      </c>
    </row>
    <row r="582" spans="1:36" x14ac:dyDescent="0.25">
      <c r="A582" s="18" t="s">
        <v>461</v>
      </c>
      <c r="B582" s="19">
        <v>0</v>
      </c>
      <c r="C582" s="19">
        <v>0</v>
      </c>
      <c r="D582" s="19">
        <v>0</v>
      </c>
      <c r="E582" s="19">
        <v>0</v>
      </c>
      <c r="F582" s="19">
        <v>0</v>
      </c>
      <c r="G582" s="19">
        <v>0</v>
      </c>
      <c r="H582" s="19">
        <v>0</v>
      </c>
      <c r="I582" s="19">
        <v>0</v>
      </c>
      <c r="J582" s="19">
        <v>0</v>
      </c>
      <c r="K582" s="19">
        <v>0</v>
      </c>
      <c r="L582" s="19">
        <v>0</v>
      </c>
      <c r="M582" s="19">
        <v>2019</v>
      </c>
      <c r="N582" s="14">
        <f>tbl_Batsmen[[#This Row],[Innings]]-tbl_Batsmen[[#This Row],[Outs]]</f>
        <v>0</v>
      </c>
      <c r="O582" s="15">
        <f t="shared" ref="O582" si="19">1+O581</f>
        <v>579</v>
      </c>
    </row>
  </sheetData>
  <pageMargins left="0.7" right="0.7" top="0.75" bottom="0.75" header="0.3" footer="0.3"/>
  <pageSetup paperSize="9" orientation="portrait" horizontalDpi="300" verticalDpi="300" r:id="rId1"/>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4F633B-D520-436A-9164-2A2312ADC2B3}">
  <dimension ref="A5:S585"/>
  <sheetViews>
    <sheetView showGridLines="0" topLeftCell="A4" workbookViewId="0">
      <selection activeCell="L21" sqref="L21"/>
    </sheetView>
  </sheetViews>
  <sheetFormatPr defaultRowHeight="15" x14ac:dyDescent="0.25"/>
  <cols>
    <col min="1" max="1" width="18.42578125" bestFit="1" customWidth="1"/>
    <col min="2" max="2" width="26.5703125" bestFit="1" customWidth="1"/>
    <col min="3" max="3" width="15" bestFit="1" customWidth="1"/>
    <col min="4" max="4" width="15" customWidth="1"/>
    <col min="5" max="5" width="7.28515625" bestFit="1" customWidth="1"/>
    <col min="6" max="6" width="10.28515625" customWidth="1"/>
    <col min="8" max="8" width="18.42578125" bestFit="1" customWidth="1"/>
    <col min="9" max="9" width="23.140625" customWidth="1"/>
    <col min="10" max="10" width="10.140625" bestFit="1" customWidth="1"/>
    <col min="11" max="11" width="14" bestFit="1" customWidth="1"/>
    <col min="12" max="12" width="5" bestFit="1" customWidth="1"/>
    <col min="13" max="13" width="12.140625" bestFit="1" customWidth="1"/>
    <col min="14" max="14" width="18.42578125" bestFit="1" customWidth="1"/>
    <col min="15" max="15" width="26.5703125" bestFit="1" customWidth="1"/>
    <col min="16" max="16" width="10.140625" bestFit="1" customWidth="1"/>
    <col min="17" max="17" width="14" bestFit="1" customWidth="1"/>
    <col min="18" max="18" width="5" bestFit="1" customWidth="1"/>
    <col min="19" max="19" width="12.140625" bestFit="1" customWidth="1"/>
  </cols>
  <sheetData>
    <row r="5" spans="1:19" ht="30" x14ac:dyDescent="0.25">
      <c r="A5" s="11" t="s">
        <v>0</v>
      </c>
      <c r="B5" s="12" t="s">
        <v>220</v>
      </c>
      <c r="C5" s="12" t="s">
        <v>341</v>
      </c>
      <c r="D5" s="12" t="s">
        <v>470</v>
      </c>
      <c r="E5" s="12" t="s">
        <v>206</v>
      </c>
      <c r="F5" s="20" t="s">
        <v>462</v>
      </c>
      <c r="N5" s="31"/>
      <c r="O5" s="32">
        <v>2</v>
      </c>
      <c r="P5" s="32">
        <v>3</v>
      </c>
      <c r="Q5" s="31"/>
      <c r="R5" s="31"/>
      <c r="S5" s="31"/>
    </row>
    <row r="6" spans="1:19" x14ac:dyDescent="0.25">
      <c r="A6" s="17" t="s">
        <v>147</v>
      </c>
      <c r="B6" s="14" t="s">
        <v>242</v>
      </c>
      <c r="C6" s="14">
        <v>1718750</v>
      </c>
      <c r="D6" s="42">
        <f>_xlfn.IFNA(_xlfn.NUMBERVALUE(MID(tbl_Auction[[#This Row],[Bid_Price]],1,LEN(tbl_Auction[[#This Row],[Bid_Price]]))),0)</f>
        <v>1718750</v>
      </c>
      <c r="E6" s="14">
        <v>2021</v>
      </c>
      <c r="F6" s="15">
        <v>1</v>
      </c>
      <c r="N6" s="33" t="s">
        <v>348</v>
      </c>
      <c r="O6" s="33" t="s">
        <v>220</v>
      </c>
      <c r="P6" s="33" t="s">
        <v>341</v>
      </c>
      <c r="Q6" s="33" t="s">
        <v>400</v>
      </c>
      <c r="R6" s="33" t="s">
        <v>206</v>
      </c>
      <c r="S6" s="33" t="s">
        <v>399</v>
      </c>
    </row>
    <row r="7" spans="1:19" x14ac:dyDescent="0.25">
      <c r="A7" s="17" t="s">
        <v>164</v>
      </c>
      <c r="B7" s="14" t="s">
        <v>313</v>
      </c>
      <c r="C7" s="14">
        <v>28600</v>
      </c>
      <c r="D7" s="42">
        <f>_xlfn.IFNA(_xlfn.NUMBERVALUE(MID(tbl_Auction[[#This Row],[Bid_Price]],1,LEN(tbl_Auction[[#This Row],[Bid_Price]]))),0)</f>
        <v>28600</v>
      </c>
      <c r="E7" s="14">
        <v>2021</v>
      </c>
      <c r="F7" s="15">
        <f>1+F6</f>
        <v>2</v>
      </c>
      <c r="N7" s="34" t="s">
        <v>147</v>
      </c>
      <c r="O7" s="35" t="str">
        <f>VLOOKUP($N207,Raw_Data_Auction_2020!$A$11:$C$199,2,FALSE)</f>
        <v>Delhi Capitals</v>
      </c>
      <c r="P7" s="35" t="str">
        <f>VLOOKUP($N7,Raw_Data_Auction_2021!$A$11:$C$200,P$5,FALSE)</f>
        <v>$1,718,750</v>
      </c>
      <c r="Q7" s="36">
        <f>_xlfn.IFNA(_xlfn.NUMBERVALUE(MID(P7,2,LEN(P7))),0)</f>
        <v>1718750</v>
      </c>
      <c r="R7" s="35">
        <v>2021</v>
      </c>
      <c r="S7" s="35">
        <v>1</v>
      </c>
    </row>
    <row r="8" spans="1:19" x14ac:dyDescent="0.25">
      <c r="A8" s="17" t="s">
        <v>165</v>
      </c>
      <c r="B8" s="14" t="s">
        <v>313</v>
      </c>
      <c r="C8" s="14">
        <v>85940</v>
      </c>
      <c r="D8" s="42">
        <f>_xlfn.IFNA(_xlfn.NUMBERVALUE(MID(tbl_Auction[[#This Row],[Bid_Price]],1,LEN(tbl_Auction[[#This Row],[Bid_Price]]))),0)</f>
        <v>85940</v>
      </c>
      <c r="E8" s="14">
        <v>2021</v>
      </c>
      <c r="F8" s="15">
        <f t="shared" ref="F8:F71" si="0">1+F7</f>
        <v>3</v>
      </c>
      <c r="N8" s="37" t="s">
        <v>164</v>
      </c>
      <c r="O8" s="35" t="str">
        <f>VLOOKUP($N8,Raw_Data_Auction_2021!$A$11:$C$200,O$5,FALSE)</f>
        <v>Sunrisers Hyderabad</v>
      </c>
      <c r="P8" s="35" t="str">
        <f>VLOOKUP($N8,Raw_Data_Auction_2021!$A$11:$C$200,P$5,FALSE)</f>
        <v>$28,600</v>
      </c>
      <c r="Q8" s="36">
        <f t="shared" ref="Q8:Q71" si="1">_xlfn.IFNA(_xlfn.NUMBERVALUE(MID(P8,2,LEN(P8))),0)</f>
        <v>28600</v>
      </c>
      <c r="R8" s="35">
        <v>2021</v>
      </c>
      <c r="S8" s="35">
        <f>S7+1</f>
        <v>2</v>
      </c>
    </row>
    <row r="9" spans="1:19" x14ac:dyDescent="0.25">
      <c r="A9" s="17" t="s">
        <v>47</v>
      </c>
      <c r="B9" s="14" t="s">
        <v>259</v>
      </c>
      <c r="C9" s="14">
        <v>1328130</v>
      </c>
      <c r="D9" s="42">
        <f>_xlfn.IFNA(_xlfn.NUMBERVALUE(MID(tbl_Auction[[#This Row],[Bid_Price]],1,LEN(tbl_Auction[[#This Row],[Bid_Price]]))),0)</f>
        <v>1328130</v>
      </c>
      <c r="E9" s="14">
        <v>2021</v>
      </c>
      <c r="F9" s="15">
        <f t="shared" si="0"/>
        <v>4</v>
      </c>
      <c r="N9" s="34" t="s">
        <v>165</v>
      </c>
      <c r="O9" s="35" t="str">
        <f>VLOOKUP($N9,Raw_Data_Auction_2021!$A$11:$C$200,O$5,FALSE)</f>
        <v>Sunrisers Hyderabad</v>
      </c>
      <c r="P9" s="35" t="str">
        <f>VLOOKUP($N9,Raw_Data_Auction_2021!$A$11:$C$200,P$5,FALSE)</f>
        <v>$85,940</v>
      </c>
      <c r="Q9" s="36">
        <f t="shared" si="1"/>
        <v>85940</v>
      </c>
      <c r="R9" s="35">
        <v>2021</v>
      </c>
      <c r="S9" s="35">
        <f t="shared" ref="S9:S72" si="2">S8+1</f>
        <v>3</v>
      </c>
    </row>
    <row r="10" spans="1:19" x14ac:dyDescent="0.25">
      <c r="A10" s="17" t="s">
        <v>73</v>
      </c>
      <c r="B10" s="14" t="s">
        <v>275</v>
      </c>
      <c r="C10" s="14">
        <v>457100</v>
      </c>
      <c r="D10" s="42">
        <f>_xlfn.IFNA(_xlfn.NUMBERVALUE(MID(tbl_Auction[[#This Row],[Bid_Price]],1,LEN(tbl_Auction[[#This Row],[Bid_Price]]))),0)</f>
        <v>457100</v>
      </c>
      <c r="E10" s="14">
        <v>2021</v>
      </c>
      <c r="F10" s="15">
        <f t="shared" si="0"/>
        <v>5</v>
      </c>
      <c r="N10" s="37" t="s">
        <v>47</v>
      </c>
      <c r="O10" s="35" t="str">
        <f>VLOOKUP($N10,Raw_Data_Auction_2021!$A$11:$C$200,O$5,FALSE)</f>
        <v>Kolkata Knight Riders</v>
      </c>
      <c r="P10" s="35" t="str">
        <f>VLOOKUP($N10,Raw_Data_Auction_2021!$A$11:$C$200,P$5,FALSE)</f>
        <v>$1,328,130</v>
      </c>
      <c r="Q10" s="36">
        <f t="shared" si="1"/>
        <v>1328130</v>
      </c>
      <c r="R10" s="35">
        <v>2021</v>
      </c>
      <c r="S10" s="35">
        <f t="shared" si="2"/>
        <v>4</v>
      </c>
    </row>
    <row r="11" spans="1:19" x14ac:dyDescent="0.25">
      <c r="A11" s="17" t="s">
        <v>191</v>
      </c>
      <c r="B11" s="14" t="e">
        <v>#N/A</v>
      </c>
      <c r="C11" s="14" t="e">
        <v>#N/A</v>
      </c>
      <c r="D11" s="42">
        <f>_xlfn.IFNA(_xlfn.NUMBERVALUE(MID(tbl_Auction[[#This Row],[Bid_Price]],1,LEN(tbl_Auction[[#This Row],[Bid_Price]]))),0)</f>
        <v>0</v>
      </c>
      <c r="E11" s="14">
        <v>2021</v>
      </c>
      <c r="F11" s="15">
        <f t="shared" si="0"/>
        <v>6</v>
      </c>
      <c r="N11" s="34" t="s">
        <v>73</v>
      </c>
      <c r="O11" s="35" t="str">
        <f>VLOOKUP($N11,Raw_Data_Auction_2021!$A$11:$C$200,O$5,FALSE)</f>
        <v>Mumbai Indians</v>
      </c>
      <c r="P11" s="35" t="str">
        <f>VLOOKUP($N11,Raw_Data_Auction_2021!$A$11:$C$200,P$5,FALSE)</f>
        <v>$457,100</v>
      </c>
      <c r="Q11" s="36">
        <f t="shared" si="1"/>
        <v>457100</v>
      </c>
      <c r="R11" s="35">
        <v>2021</v>
      </c>
      <c r="S11" s="35">
        <f t="shared" si="2"/>
        <v>5</v>
      </c>
    </row>
    <row r="12" spans="1:19" x14ac:dyDescent="0.25">
      <c r="A12" s="17" t="s">
        <v>25</v>
      </c>
      <c r="B12" s="14" t="s">
        <v>242</v>
      </c>
      <c r="C12" s="14">
        <v>760000</v>
      </c>
      <c r="D12" s="42">
        <f>_xlfn.IFNA(_xlfn.NUMBERVALUE(MID(tbl_Auction[[#This Row],[Bid_Price]],1,LEN(tbl_Auction[[#This Row],[Bid_Price]]))),0)</f>
        <v>760000</v>
      </c>
      <c r="E12" s="14">
        <v>2021</v>
      </c>
      <c r="F12" s="15">
        <f t="shared" si="0"/>
        <v>7</v>
      </c>
      <c r="N12" s="37" t="s">
        <v>191</v>
      </c>
      <c r="O12" s="35" t="e">
        <f>VLOOKUP($N12,Raw_Data_Auction_2021!$A$11:$C$200,O$5,FALSE)</f>
        <v>#N/A</v>
      </c>
      <c r="P12" s="35" t="e">
        <f>VLOOKUP($N12,Raw_Data_Auction_2021!$A$11:$C$200,P$5,FALSE)</f>
        <v>#N/A</v>
      </c>
      <c r="Q12" s="36">
        <f t="shared" si="1"/>
        <v>0</v>
      </c>
      <c r="R12" s="35">
        <v>2021</v>
      </c>
      <c r="S12" s="35">
        <f t="shared" si="2"/>
        <v>6</v>
      </c>
    </row>
    <row r="13" spans="1:19" x14ac:dyDescent="0.25">
      <c r="A13" s="17" t="s">
        <v>74</v>
      </c>
      <c r="B13" s="14" t="s">
        <v>275</v>
      </c>
      <c r="C13" s="14">
        <v>114300</v>
      </c>
      <c r="D13" s="42">
        <f>_xlfn.IFNA(_xlfn.NUMBERVALUE(MID(tbl_Auction[[#This Row],[Bid_Price]],1,LEN(tbl_Auction[[#This Row],[Bid_Price]]))),0)</f>
        <v>114300</v>
      </c>
      <c r="E13" s="14">
        <v>2021</v>
      </c>
      <c r="F13" s="15">
        <f t="shared" si="0"/>
        <v>8</v>
      </c>
      <c r="N13" s="34" t="s">
        <v>25</v>
      </c>
      <c r="O13" s="35" t="str">
        <f>VLOOKUP($N13,Raw_Data_Auction_2021!$A$11:$C$200,O$5,FALSE)</f>
        <v>Delhi Capitals</v>
      </c>
      <c r="P13" s="35" t="str">
        <f>VLOOKUP($N13,Raw_Data_Auction_2021!$A$11:$C$200,P$5,FALSE)</f>
        <v>$760,000</v>
      </c>
      <c r="Q13" s="36">
        <f t="shared" si="1"/>
        <v>760000</v>
      </c>
      <c r="R13" s="35">
        <v>2021</v>
      </c>
      <c r="S13" s="35">
        <f t="shared" si="2"/>
        <v>7</v>
      </c>
    </row>
    <row r="14" spans="1:19" x14ac:dyDescent="0.25">
      <c r="A14" s="17" t="s">
        <v>123</v>
      </c>
      <c r="B14" s="14" t="s">
        <v>294</v>
      </c>
      <c r="C14" s="14">
        <v>114300</v>
      </c>
      <c r="D14" s="42">
        <f>_xlfn.IFNA(_xlfn.NUMBERVALUE(MID(tbl_Auction[[#This Row],[Bid_Price]],1,LEN(tbl_Auction[[#This Row],[Bid_Price]]))),0)</f>
        <v>114300</v>
      </c>
      <c r="E14" s="14">
        <v>2021</v>
      </c>
      <c r="F14" s="15">
        <f t="shared" si="0"/>
        <v>9</v>
      </c>
      <c r="N14" s="37" t="s">
        <v>74</v>
      </c>
      <c r="O14" s="35" t="str">
        <f>VLOOKUP($N14,Raw_Data_Auction_2021!$A$11:$C$200,O$5,FALSE)</f>
        <v>Mumbai Indians</v>
      </c>
      <c r="P14" s="35" t="str">
        <f>VLOOKUP($N14,Raw_Data_Auction_2021!$A$11:$C$200,P$5,FALSE)</f>
        <v>$114,300</v>
      </c>
      <c r="Q14" s="36">
        <f t="shared" si="1"/>
        <v>114300</v>
      </c>
      <c r="R14" s="35">
        <v>2021</v>
      </c>
      <c r="S14" s="35">
        <f t="shared" si="2"/>
        <v>8</v>
      </c>
    </row>
    <row r="15" spans="1:19" x14ac:dyDescent="0.25">
      <c r="A15" s="17" t="s">
        <v>26</v>
      </c>
      <c r="B15" s="14" t="s">
        <v>242</v>
      </c>
      <c r="C15" s="14">
        <v>714300</v>
      </c>
      <c r="D15" s="42">
        <f>_xlfn.IFNA(_xlfn.NUMBERVALUE(MID(tbl_Auction[[#This Row],[Bid_Price]],1,LEN(tbl_Auction[[#This Row],[Bid_Price]]))),0)</f>
        <v>714300</v>
      </c>
      <c r="E15" s="14">
        <v>2021</v>
      </c>
      <c r="F15" s="15">
        <f t="shared" si="0"/>
        <v>10</v>
      </c>
      <c r="N15" s="34" t="s">
        <v>123</v>
      </c>
      <c r="O15" s="35" t="str">
        <f>VLOOKUP($N15,Raw_Data_Auction_2021!$A$11:$C$200,O$5,FALSE)</f>
        <v>Rajasthan Royals</v>
      </c>
      <c r="P15" s="35" t="str">
        <f>VLOOKUP($N15,Raw_Data_Auction_2021!$A$11:$C$200,P$5,FALSE)</f>
        <v>$114,300</v>
      </c>
      <c r="Q15" s="36">
        <f t="shared" si="1"/>
        <v>114300</v>
      </c>
      <c r="R15" s="35">
        <v>2021</v>
      </c>
      <c r="S15" s="35">
        <f t="shared" si="2"/>
        <v>9</v>
      </c>
    </row>
    <row r="16" spans="1:19" x14ac:dyDescent="0.25">
      <c r="A16" s="17" t="s">
        <v>97</v>
      </c>
      <c r="B16" s="14" t="s">
        <v>285</v>
      </c>
      <c r="C16" s="14">
        <v>28600</v>
      </c>
      <c r="D16" s="42">
        <f>_xlfn.IFNA(_xlfn.NUMBERVALUE(MID(tbl_Auction[[#This Row],[Bid_Price]],1,LEN(tbl_Auction[[#This Row],[Bid_Price]]))),0)</f>
        <v>28600</v>
      </c>
      <c r="E16" s="14">
        <v>2021</v>
      </c>
      <c r="F16" s="15">
        <f t="shared" si="0"/>
        <v>11</v>
      </c>
      <c r="N16" s="37" t="s">
        <v>26</v>
      </c>
      <c r="O16" s="35" t="str">
        <f>VLOOKUP($N16,Raw_Data_Auction_2021!$A$11:$C$200,O$5,FALSE)</f>
        <v>Delhi Capitals</v>
      </c>
      <c r="P16" s="35" t="str">
        <f>VLOOKUP($N16,Raw_Data_Auction_2021!$A$11:$C$200,P$5,FALSE)</f>
        <v>$714,300</v>
      </c>
      <c r="Q16" s="36">
        <f t="shared" si="1"/>
        <v>714300</v>
      </c>
      <c r="R16" s="35">
        <v>2021</v>
      </c>
      <c r="S16" s="35">
        <f t="shared" si="2"/>
        <v>10</v>
      </c>
    </row>
    <row r="17" spans="1:19" x14ac:dyDescent="0.25">
      <c r="A17" s="17" t="s">
        <v>1</v>
      </c>
      <c r="B17" s="14" t="s">
        <v>221</v>
      </c>
      <c r="C17" s="14">
        <v>343750</v>
      </c>
      <c r="D17" s="42">
        <f>_xlfn.IFNA(_xlfn.NUMBERVALUE(MID(tbl_Auction[[#This Row],[Bid_Price]],1,LEN(tbl_Auction[[#This Row],[Bid_Price]]))),0)</f>
        <v>343750</v>
      </c>
      <c r="E17" s="14">
        <v>2021</v>
      </c>
      <c r="F17" s="15">
        <f t="shared" si="0"/>
        <v>12</v>
      </c>
      <c r="N17" s="34" t="s">
        <v>97</v>
      </c>
      <c r="O17" s="35" t="str">
        <f>VLOOKUP($N17,Raw_Data_Auction_2021!$A$11:$C$200,O$5,FALSE)</f>
        <v>Punjab Kings</v>
      </c>
      <c r="P17" s="35" t="str">
        <f>VLOOKUP($N17,Raw_Data_Auction_2021!$A$11:$C$200,P$5,FALSE)</f>
        <v>$28,600</v>
      </c>
      <c r="Q17" s="36">
        <f t="shared" si="1"/>
        <v>28600</v>
      </c>
      <c r="R17" s="35">
        <v>2021</v>
      </c>
      <c r="S17" s="35">
        <f t="shared" si="2"/>
        <v>11</v>
      </c>
    </row>
    <row r="18" spans="1:19" x14ac:dyDescent="0.25">
      <c r="A18" s="17" t="s">
        <v>27</v>
      </c>
      <c r="B18" s="14" t="s">
        <v>242</v>
      </c>
      <c r="C18" s="14">
        <v>109380</v>
      </c>
      <c r="D18" s="42">
        <f>_xlfn.IFNA(_xlfn.NUMBERVALUE(MID(tbl_Auction[[#This Row],[Bid_Price]],1,LEN(tbl_Auction[[#This Row],[Bid_Price]]))),0)</f>
        <v>109380</v>
      </c>
      <c r="E18" s="14">
        <v>2021</v>
      </c>
      <c r="F18" s="15">
        <f t="shared" si="0"/>
        <v>13</v>
      </c>
      <c r="N18" s="37" t="s">
        <v>1</v>
      </c>
      <c r="O18" s="35" t="str">
        <f>VLOOKUP($N18,Raw_Data_Auction_2021!$A$11:$C$200,O$5,FALSE)</f>
        <v>Chennai Super Kings</v>
      </c>
      <c r="P18" s="35" t="str">
        <f>VLOOKUP($N18,Raw_Data_Auction_2021!$A$11:$C$200,P$5,FALSE)</f>
        <v>$343,750</v>
      </c>
      <c r="Q18" s="36">
        <f t="shared" si="1"/>
        <v>343750</v>
      </c>
      <c r="R18" s="35">
        <v>2021</v>
      </c>
      <c r="S18" s="35">
        <f t="shared" si="2"/>
        <v>12</v>
      </c>
    </row>
    <row r="19" spans="1:19" x14ac:dyDescent="0.25">
      <c r="A19" s="17" t="s">
        <v>166</v>
      </c>
      <c r="B19" s="14" t="s">
        <v>313</v>
      </c>
      <c r="C19" s="14">
        <v>1328130</v>
      </c>
      <c r="D19" s="42">
        <f>_xlfn.IFNA(_xlfn.NUMBERVALUE(MID(tbl_Auction[[#This Row],[Bid_Price]],1,LEN(tbl_Auction[[#This Row],[Bid_Price]]))),0)</f>
        <v>1328130</v>
      </c>
      <c r="E19" s="14">
        <v>2021</v>
      </c>
      <c r="F19" s="15">
        <f t="shared" si="0"/>
        <v>14</v>
      </c>
      <c r="N19" s="34" t="s">
        <v>27</v>
      </c>
      <c r="O19" s="35" t="str">
        <f>VLOOKUP($N19,Raw_Data_Auction_2021!$A$11:$C$200,O$5,FALSE)</f>
        <v>Delhi Capitals</v>
      </c>
      <c r="P19" s="35" t="str">
        <f>VLOOKUP($N19,Raw_Data_Auction_2021!$A$11:$C$200,P$5,FALSE)</f>
        <v>$109,380</v>
      </c>
      <c r="Q19" s="36">
        <f t="shared" si="1"/>
        <v>109380</v>
      </c>
      <c r="R19" s="35">
        <v>2021</v>
      </c>
      <c r="S19" s="35">
        <f t="shared" si="2"/>
        <v>13</v>
      </c>
    </row>
    <row r="20" spans="1:19" x14ac:dyDescent="0.25">
      <c r="A20" s="17" t="s">
        <v>124</v>
      </c>
      <c r="B20" s="14" t="s">
        <v>294</v>
      </c>
      <c r="C20" s="14">
        <v>1953130</v>
      </c>
      <c r="D20" s="42">
        <f>_xlfn.IFNA(_xlfn.NUMBERVALUE(MID(tbl_Auction[[#This Row],[Bid_Price]],1,LEN(tbl_Auction[[#This Row],[Bid_Price]]))),0)</f>
        <v>1953130</v>
      </c>
      <c r="E20" s="14">
        <v>2021</v>
      </c>
      <c r="F20" s="15">
        <f t="shared" si="0"/>
        <v>15</v>
      </c>
      <c r="N20" s="37" t="s">
        <v>166</v>
      </c>
      <c r="O20" s="35" t="str">
        <f>VLOOKUP($N20,Raw_Data_Auction_2021!$A$11:$C$200,O$5,FALSE)</f>
        <v>Sunrisers Hyderabad</v>
      </c>
      <c r="P20" s="35" t="str">
        <f>VLOOKUP($N20,Raw_Data_Auction_2021!$A$11:$C$200,P$5,FALSE)</f>
        <v>$1,328,130</v>
      </c>
      <c r="Q20" s="36">
        <f t="shared" si="1"/>
        <v>1328130</v>
      </c>
      <c r="R20" s="35">
        <v>2021</v>
      </c>
      <c r="S20" s="35">
        <f t="shared" si="2"/>
        <v>14</v>
      </c>
    </row>
    <row r="21" spans="1:19" x14ac:dyDescent="0.25">
      <c r="A21" s="17" t="s">
        <v>125</v>
      </c>
      <c r="B21" s="14" t="s">
        <v>294</v>
      </c>
      <c r="C21" s="14">
        <v>171400</v>
      </c>
      <c r="D21" s="42">
        <f>_xlfn.IFNA(_xlfn.NUMBERVALUE(MID(tbl_Auction[[#This Row],[Bid_Price]],1,LEN(tbl_Auction[[#This Row],[Bid_Price]]))),0)</f>
        <v>171400</v>
      </c>
      <c r="E21" s="14">
        <v>2021</v>
      </c>
      <c r="F21" s="15">
        <f t="shared" si="0"/>
        <v>16</v>
      </c>
      <c r="N21" s="34" t="s">
        <v>124</v>
      </c>
      <c r="O21" s="35" t="str">
        <f>VLOOKUP($N21,Raw_Data_Auction_2021!$A$11:$C$200,O$5,FALSE)</f>
        <v>Rajasthan Royals</v>
      </c>
      <c r="P21" s="35" t="str">
        <f>VLOOKUP($N21,Raw_Data_Auction_2021!$A$11:$C$200,P$5,FALSE)</f>
        <v>$1,953,130</v>
      </c>
      <c r="Q21" s="36">
        <f t="shared" si="1"/>
        <v>1953130</v>
      </c>
      <c r="R21" s="35">
        <v>2021</v>
      </c>
      <c r="S21" s="35">
        <f t="shared" si="2"/>
        <v>15</v>
      </c>
    </row>
    <row r="22" spans="1:19" x14ac:dyDescent="0.25">
      <c r="A22" s="17" t="s">
        <v>78</v>
      </c>
      <c r="B22" s="14" t="s">
        <v>275</v>
      </c>
      <c r="C22" s="14">
        <v>285700</v>
      </c>
      <c r="D22" s="42">
        <f>_xlfn.IFNA(_xlfn.NUMBERVALUE(MID(tbl_Auction[[#This Row],[Bid_Price]],1,LEN(tbl_Auction[[#This Row],[Bid_Price]]))),0)</f>
        <v>285700</v>
      </c>
      <c r="E22" s="14">
        <v>2021</v>
      </c>
      <c r="F22" s="15">
        <f t="shared" si="0"/>
        <v>17</v>
      </c>
      <c r="N22" s="37" t="s">
        <v>125</v>
      </c>
      <c r="O22" s="35" t="str">
        <f>VLOOKUP($N22,Raw_Data_Auction_2021!$A$11:$C$200,O$5,FALSE)</f>
        <v>Rajasthan Royals</v>
      </c>
      <c r="P22" s="35" t="str">
        <f>VLOOKUP($N22,Raw_Data_Auction_2021!$A$11:$C$200,P$5,FALSE)</f>
        <v>$171,400</v>
      </c>
      <c r="Q22" s="36">
        <f t="shared" si="1"/>
        <v>171400</v>
      </c>
      <c r="R22" s="35">
        <v>2021</v>
      </c>
      <c r="S22" s="35">
        <f t="shared" si="2"/>
        <v>16</v>
      </c>
    </row>
    <row r="23" spans="1:19" x14ac:dyDescent="0.25">
      <c r="A23" s="17" t="s">
        <v>98</v>
      </c>
      <c r="B23" s="14" t="s">
        <v>285</v>
      </c>
      <c r="C23" s="14">
        <v>312500</v>
      </c>
      <c r="D23" s="42">
        <f>_xlfn.IFNA(_xlfn.NUMBERVALUE(MID(tbl_Auction[[#This Row],[Bid_Price]],1,LEN(tbl_Auction[[#This Row],[Bid_Price]]))),0)</f>
        <v>312500</v>
      </c>
      <c r="E23" s="14">
        <v>2021</v>
      </c>
      <c r="F23" s="15">
        <f t="shared" si="0"/>
        <v>18</v>
      </c>
      <c r="N23" s="34" t="s">
        <v>78</v>
      </c>
      <c r="O23" s="35" t="str">
        <f>VLOOKUP($N23,Raw_Data_Auction_2021!$A$11:$C$200,O$5,FALSE)</f>
        <v>Mumbai Indians</v>
      </c>
      <c r="P23" s="35" t="str">
        <f>VLOOKUP($N23,Raw_Data_Auction_2021!$A$11:$C$200,P$5,FALSE)</f>
        <v>$285,700</v>
      </c>
      <c r="Q23" s="36">
        <f t="shared" si="1"/>
        <v>285700</v>
      </c>
      <c r="R23" s="35">
        <v>2021</v>
      </c>
      <c r="S23" s="35">
        <f t="shared" si="2"/>
        <v>17</v>
      </c>
    </row>
    <row r="24" spans="1:19" x14ac:dyDescent="0.25">
      <c r="A24" s="17" t="s">
        <v>126</v>
      </c>
      <c r="B24" s="14" t="s">
        <v>294</v>
      </c>
      <c r="C24" s="14">
        <v>2321400</v>
      </c>
      <c r="D24" s="42">
        <f>_xlfn.IFNA(_xlfn.NUMBERVALUE(MID(tbl_Auction[[#This Row],[Bid_Price]],1,LEN(tbl_Auction[[#This Row],[Bid_Price]]))),0)</f>
        <v>2321400</v>
      </c>
      <c r="E24" s="14">
        <v>2021</v>
      </c>
      <c r="F24" s="15">
        <f t="shared" si="0"/>
        <v>19</v>
      </c>
      <c r="N24" s="37" t="s">
        <v>98</v>
      </c>
      <c r="O24" s="35" t="str">
        <f>VLOOKUP($N24,Raw_Data_Auction_2021!$A$11:$C$200,O$5,FALSE)</f>
        <v>Punjab Kings</v>
      </c>
      <c r="P24" s="35" t="str">
        <f>VLOOKUP($N24,Raw_Data_Auction_2021!$A$11:$C$200,P$5,FALSE)</f>
        <v>$312,500</v>
      </c>
      <c r="Q24" s="36">
        <f t="shared" si="1"/>
        <v>312500</v>
      </c>
      <c r="R24" s="35">
        <v>2021</v>
      </c>
      <c r="S24" s="35">
        <f t="shared" si="2"/>
        <v>18</v>
      </c>
    </row>
    <row r="25" spans="1:19" x14ac:dyDescent="0.25">
      <c r="A25" s="17" t="s">
        <v>99</v>
      </c>
      <c r="B25" s="14" t="s">
        <v>285</v>
      </c>
      <c r="C25" s="14">
        <v>428600</v>
      </c>
      <c r="D25" s="42">
        <f>_xlfn.IFNA(_xlfn.NUMBERVALUE(MID(tbl_Auction[[#This Row],[Bid_Price]],1,LEN(tbl_Auction[[#This Row],[Bid_Price]]))),0)</f>
        <v>428600</v>
      </c>
      <c r="E25" s="14">
        <v>2021</v>
      </c>
      <c r="F25" s="15">
        <f t="shared" si="0"/>
        <v>20</v>
      </c>
      <c r="N25" s="34" t="s">
        <v>126</v>
      </c>
      <c r="O25" s="35" t="str">
        <f>VLOOKUP($N25,Raw_Data_Auction_2021!$A$11:$C$200,O$5,FALSE)</f>
        <v>Rajasthan Royals</v>
      </c>
      <c r="P25" s="35" t="str">
        <f>VLOOKUP($N25,Raw_Data_Auction_2021!$A$11:$C$200,P$5,FALSE)</f>
        <v>$2,321,400</v>
      </c>
      <c r="Q25" s="36">
        <f t="shared" si="1"/>
        <v>2321400</v>
      </c>
      <c r="R25" s="35">
        <v>2021</v>
      </c>
      <c r="S25" s="35">
        <f t="shared" si="2"/>
        <v>19</v>
      </c>
    </row>
    <row r="26" spans="1:19" x14ac:dyDescent="0.25">
      <c r="A26" s="17" t="s">
        <v>28</v>
      </c>
      <c r="B26" s="14" t="s">
        <v>242</v>
      </c>
      <c r="C26" s="14">
        <v>214300</v>
      </c>
      <c r="D26" s="42">
        <f>_xlfn.IFNA(_xlfn.NUMBERVALUE(MID(tbl_Auction[[#This Row],[Bid_Price]],1,LEN(tbl_Auction[[#This Row],[Bid_Price]]))),0)</f>
        <v>214300</v>
      </c>
      <c r="E26" s="14">
        <v>2021</v>
      </c>
      <c r="F26" s="15">
        <f t="shared" si="0"/>
        <v>21</v>
      </c>
      <c r="N26" s="37" t="s">
        <v>99</v>
      </c>
      <c r="O26" s="35" t="str">
        <f>VLOOKUP($N26,Raw_Data_Auction_2021!$A$11:$C$200,O$5,FALSE)</f>
        <v>Punjab Kings</v>
      </c>
      <c r="P26" s="35" t="str">
        <f>VLOOKUP($N26,Raw_Data_Auction_2021!$A$11:$C$200,P$5,FALSE)</f>
        <v>$428,600</v>
      </c>
      <c r="Q26" s="36">
        <f t="shared" si="1"/>
        <v>428600</v>
      </c>
      <c r="R26" s="35">
        <v>2021</v>
      </c>
      <c r="S26" s="35">
        <f t="shared" si="2"/>
        <v>20</v>
      </c>
    </row>
    <row r="27" spans="1:19" x14ac:dyDescent="0.25">
      <c r="A27" s="17" t="s">
        <v>49</v>
      </c>
      <c r="B27" s="14" t="s">
        <v>259</v>
      </c>
      <c r="C27" s="14">
        <v>1200000</v>
      </c>
      <c r="D27" s="42">
        <f>_xlfn.IFNA(_xlfn.NUMBERVALUE(MID(tbl_Auction[[#This Row],[Bid_Price]],1,LEN(tbl_Auction[[#This Row],[Bid_Price]]))),0)</f>
        <v>1200000</v>
      </c>
      <c r="E27" s="14">
        <v>2021</v>
      </c>
      <c r="F27" s="15">
        <f t="shared" si="0"/>
        <v>22</v>
      </c>
      <c r="N27" s="34" t="s">
        <v>28</v>
      </c>
      <c r="O27" s="35" t="str">
        <f>VLOOKUP($N27,Raw_Data_Auction_2021!$A$11:$C$200,O$5,FALSE)</f>
        <v>Delhi Capitals</v>
      </c>
      <c r="P27" s="35" t="str">
        <f>VLOOKUP($N27,Raw_Data_Auction_2021!$A$11:$C$200,P$5,FALSE)</f>
        <v>$214,300</v>
      </c>
      <c r="Q27" s="36">
        <f t="shared" si="1"/>
        <v>214300</v>
      </c>
      <c r="R27" s="35">
        <v>2021</v>
      </c>
      <c r="S27" s="35">
        <f t="shared" si="2"/>
        <v>21</v>
      </c>
    </row>
    <row r="28" spans="1:19" x14ac:dyDescent="0.25">
      <c r="A28" s="17" t="s">
        <v>148</v>
      </c>
      <c r="B28" s="14" t="s">
        <v>305</v>
      </c>
      <c r="C28" s="14">
        <v>28600</v>
      </c>
      <c r="D28" s="42">
        <f>_xlfn.IFNA(_xlfn.NUMBERVALUE(MID(tbl_Auction[[#This Row],[Bid_Price]],1,LEN(tbl_Auction[[#This Row],[Bid_Price]]))),0)</f>
        <v>28600</v>
      </c>
      <c r="E28" s="14">
        <v>2021</v>
      </c>
      <c r="F28" s="15">
        <f t="shared" si="0"/>
        <v>23</v>
      </c>
      <c r="N28" s="37" t="s">
        <v>49</v>
      </c>
      <c r="O28" s="35" t="str">
        <f>VLOOKUP($N28,Raw_Data_Auction_2021!$A$11:$C$200,O$5,FALSE)</f>
        <v>Kolkata Knight Riders</v>
      </c>
      <c r="P28" s="35" t="str">
        <f>VLOOKUP($N28,Raw_Data_Auction_2021!$A$11:$C$200,P$5,FALSE)</f>
        <v>$1,200,000</v>
      </c>
      <c r="Q28" s="36">
        <f t="shared" si="1"/>
        <v>1200000</v>
      </c>
      <c r="R28" s="35">
        <v>2021</v>
      </c>
      <c r="S28" s="35">
        <f t="shared" si="2"/>
        <v>22</v>
      </c>
    </row>
    <row r="29" spans="1:19" x14ac:dyDescent="0.25">
      <c r="A29" s="17" t="s">
        <v>127</v>
      </c>
      <c r="B29" s="14" t="s">
        <v>294</v>
      </c>
      <c r="C29" s="14">
        <v>107100</v>
      </c>
      <c r="D29" s="42">
        <f>_xlfn.IFNA(_xlfn.NUMBERVALUE(MID(tbl_Auction[[#This Row],[Bid_Price]],1,LEN(tbl_Auction[[#This Row],[Bid_Price]]))),0)</f>
        <v>107100</v>
      </c>
      <c r="E29" s="14">
        <v>2021</v>
      </c>
      <c r="F29" s="15">
        <f t="shared" si="0"/>
        <v>24</v>
      </c>
      <c r="N29" s="34" t="s">
        <v>148</v>
      </c>
      <c r="O29" s="35" t="str">
        <f>VLOOKUP($N29,Raw_Data_Auction_2021!$A$11:$C$200,O$5,FALSE)</f>
        <v>Royal Challengers Bangalore</v>
      </c>
      <c r="P29" s="35" t="str">
        <f>VLOOKUP($N29,Raw_Data_Auction_2021!$A$11:$C$200,P$5,FALSE)</f>
        <v>$28,600</v>
      </c>
      <c r="Q29" s="36">
        <f t="shared" si="1"/>
        <v>28600</v>
      </c>
      <c r="R29" s="35">
        <v>2021</v>
      </c>
      <c r="S29" s="35">
        <f t="shared" si="2"/>
        <v>23</v>
      </c>
    </row>
    <row r="30" spans="1:19" x14ac:dyDescent="0.25">
      <c r="A30" s="17" t="s">
        <v>168</v>
      </c>
      <c r="B30" s="14" t="s">
        <v>313</v>
      </c>
      <c r="C30" s="14">
        <v>1953130</v>
      </c>
      <c r="D30" s="42">
        <f>_xlfn.IFNA(_xlfn.NUMBERVALUE(MID(tbl_Auction[[#This Row],[Bid_Price]],1,LEN(tbl_Auction[[#This Row],[Bid_Price]]))),0)</f>
        <v>1953130</v>
      </c>
      <c r="E30" s="14">
        <v>2021</v>
      </c>
      <c r="F30" s="15">
        <f t="shared" si="0"/>
        <v>25</v>
      </c>
      <c r="N30" s="37" t="s">
        <v>127</v>
      </c>
      <c r="O30" s="35" t="str">
        <f>VLOOKUP($N30,Raw_Data_Auction_2021!$A$11:$C$200,O$5,FALSE)</f>
        <v>Rajasthan Royals</v>
      </c>
      <c r="P30" s="35" t="str">
        <f>VLOOKUP($N30,Raw_Data_Auction_2021!$A$11:$C$200,P$5,FALSE)</f>
        <v>$107,100</v>
      </c>
      <c r="Q30" s="36">
        <f t="shared" si="1"/>
        <v>107100</v>
      </c>
      <c r="R30" s="35">
        <v>2021</v>
      </c>
      <c r="S30" s="35">
        <f t="shared" si="2"/>
        <v>24</v>
      </c>
    </row>
    <row r="31" spans="1:19" x14ac:dyDescent="0.25">
      <c r="A31" s="17" t="s">
        <v>3</v>
      </c>
      <c r="B31" s="14" t="s">
        <v>221</v>
      </c>
      <c r="C31" s="14">
        <v>1000000</v>
      </c>
      <c r="D31" s="42">
        <f>_xlfn.IFNA(_xlfn.NUMBERVALUE(MID(tbl_Auction[[#This Row],[Bid_Price]],1,LEN(tbl_Auction[[#This Row],[Bid_Price]]))),0)</f>
        <v>1000000</v>
      </c>
      <c r="E31" s="14">
        <v>2021</v>
      </c>
      <c r="F31" s="15">
        <f t="shared" si="0"/>
        <v>26</v>
      </c>
      <c r="N31" s="34" t="s">
        <v>168</v>
      </c>
      <c r="O31" s="35" t="str">
        <f>VLOOKUP($N31,Raw_Data_Auction_2021!$A$11:$C$200,O$5,FALSE)</f>
        <v>Sunrisers Hyderabad</v>
      </c>
      <c r="P31" s="35" t="str">
        <f>VLOOKUP($N31,Raw_Data_Auction_2021!$A$11:$C$200,P$5,FALSE)</f>
        <v>$1,953,130</v>
      </c>
      <c r="Q31" s="36">
        <f t="shared" si="1"/>
        <v>1953130</v>
      </c>
      <c r="R31" s="35">
        <v>2021</v>
      </c>
      <c r="S31" s="35">
        <f t="shared" si="2"/>
        <v>25</v>
      </c>
    </row>
    <row r="32" spans="1:19" x14ac:dyDescent="0.25">
      <c r="A32" s="17" t="s">
        <v>101</v>
      </c>
      <c r="B32" s="14" t="s">
        <v>285</v>
      </c>
      <c r="C32" s="14">
        <v>71400</v>
      </c>
      <c r="D32" s="42">
        <f>_xlfn.IFNA(_xlfn.NUMBERVALUE(MID(tbl_Auction[[#This Row],[Bid_Price]],1,LEN(tbl_Auction[[#This Row],[Bid_Price]]))),0)</f>
        <v>71400</v>
      </c>
      <c r="E32" s="14">
        <v>2021</v>
      </c>
      <c r="F32" s="15">
        <f t="shared" si="0"/>
        <v>27</v>
      </c>
      <c r="N32" s="37" t="s">
        <v>3</v>
      </c>
      <c r="O32" s="35" t="str">
        <f>VLOOKUP($N32,Raw_Data_Auction_2021!$A$11:$C$200,O$5,FALSE)</f>
        <v>Chennai Super Kings</v>
      </c>
      <c r="P32" s="35" t="str">
        <f>VLOOKUP($N32,Raw_Data_Auction_2021!$A$11:$C$200,P$5,FALSE)</f>
        <v>$1,000,000</v>
      </c>
      <c r="Q32" s="36">
        <f t="shared" si="1"/>
        <v>1000000</v>
      </c>
      <c r="R32" s="35">
        <v>2021</v>
      </c>
      <c r="S32" s="35">
        <f t="shared" si="2"/>
        <v>26</v>
      </c>
    </row>
    <row r="33" spans="1:19" x14ac:dyDescent="0.25">
      <c r="A33" s="17" t="s">
        <v>102</v>
      </c>
      <c r="B33" s="14" t="s">
        <v>285</v>
      </c>
      <c r="C33" s="14">
        <v>214300</v>
      </c>
      <c r="D33" s="42">
        <f>_xlfn.IFNA(_xlfn.NUMBERVALUE(MID(tbl_Auction[[#This Row],[Bid_Price]],1,LEN(tbl_Auction[[#This Row],[Bid_Price]]))),0)</f>
        <v>214300</v>
      </c>
      <c r="E33" s="14">
        <v>2021</v>
      </c>
      <c r="F33" s="15">
        <f t="shared" si="0"/>
        <v>28</v>
      </c>
      <c r="N33" s="34" t="s">
        <v>101</v>
      </c>
      <c r="O33" s="35" t="str">
        <f>VLOOKUP($N33,Raw_Data_Auction_2021!$A$11:$C$200,O$5,FALSE)</f>
        <v>Punjab Kings</v>
      </c>
      <c r="P33" s="35" t="str">
        <f>VLOOKUP($N33,Raw_Data_Auction_2021!$A$11:$C$200,P$5,FALSE)</f>
        <v>$71,400</v>
      </c>
      <c r="Q33" s="36">
        <f t="shared" si="1"/>
        <v>71400</v>
      </c>
      <c r="R33" s="35">
        <v>2021</v>
      </c>
      <c r="S33" s="35">
        <f t="shared" si="2"/>
        <v>27</v>
      </c>
    </row>
    <row r="34" spans="1:19" x14ac:dyDescent="0.25">
      <c r="A34" s="17" t="s">
        <v>4</v>
      </c>
      <c r="B34" s="14" t="s">
        <v>221</v>
      </c>
      <c r="C34" s="14">
        <v>125000</v>
      </c>
      <c r="D34" s="42">
        <f>_xlfn.IFNA(_xlfn.NUMBERVALUE(MID(tbl_Auction[[#This Row],[Bid_Price]],1,LEN(tbl_Auction[[#This Row],[Bid_Price]]))),0)</f>
        <v>125000</v>
      </c>
      <c r="E34" s="14">
        <v>2021</v>
      </c>
      <c r="F34" s="15">
        <f t="shared" si="0"/>
        <v>29</v>
      </c>
      <c r="N34" s="37" t="s">
        <v>102</v>
      </c>
      <c r="O34" s="35" t="str">
        <f>VLOOKUP($N34,Raw_Data_Auction_2021!$A$11:$C$200,O$5,FALSE)</f>
        <v>Punjab Kings</v>
      </c>
      <c r="P34" s="35" t="str">
        <f>VLOOKUP($N34,Raw_Data_Auction_2021!$A$11:$C$200,P$5,FALSE)</f>
        <v>$214,300</v>
      </c>
      <c r="Q34" s="36">
        <f t="shared" si="1"/>
        <v>214300</v>
      </c>
      <c r="R34" s="35">
        <v>2021</v>
      </c>
      <c r="S34" s="35">
        <f t="shared" si="2"/>
        <v>28</v>
      </c>
    </row>
    <row r="35" spans="1:19" x14ac:dyDescent="0.25">
      <c r="A35" s="17" t="s">
        <v>192</v>
      </c>
      <c r="B35" s="14" t="e">
        <v>#N/A</v>
      </c>
      <c r="C35" s="14" t="e">
        <v>#N/A</v>
      </c>
      <c r="D35" s="42">
        <f>_xlfn.IFNA(_xlfn.NUMBERVALUE(MID(tbl_Auction[[#This Row],[Bid_Price]],1,LEN(tbl_Auction[[#This Row],[Bid_Price]]))),0)</f>
        <v>0</v>
      </c>
      <c r="E35" s="14">
        <v>2021</v>
      </c>
      <c r="F35" s="15">
        <f t="shared" si="0"/>
        <v>30</v>
      </c>
      <c r="N35" s="34" t="s">
        <v>4</v>
      </c>
      <c r="O35" s="35" t="str">
        <f>VLOOKUP($N35,Raw_Data_Auction_2021!$A$11:$C$200,O$5,FALSE)</f>
        <v>Chennai Super Kings</v>
      </c>
      <c r="P35" s="35" t="str">
        <f>VLOOKUP($N35,Raw_Data_Auction_2021!$A$11:$C$200,P$5,FALSE)</f>
        <v>$125,000</v>
      </c>
      <c r="Q35" s="36">
        <f t="shared" si="1"/>
        <v>125000</v>
      </c>
      <c r="R35" s="35">
        <v>2021</v>
      </c>
      <c r="S35" s="35">
        <f t="shared" si="2"/>
        <v>29</v>
      </c>
    </row>
    <row r="36" spans="1:19" x14ac:dyDescent="0.25">
      <c r="A36" s="17" t="s">
        <v>149</v>
      </c>
      <c r="B36" s="14" t="s">
        <v>305</v>
      </c>
      <c r="C36" s="14">
        <v>234380</v>
      </c>
      <c r="D36" s="42">
        <f>_xlfn.IFNA(_xlfn.NUMBERVALUE(MID(tbl_Auction[[#This Row],[Bid_Price]],1,LEN(tbl_Auction[[#This Row],[Bid_Price]]))),0)</f>
        <v>234380</v>
      </c>
      <c r="E36" s="14">
        <v>2021</v>
      </c>
      <c r="F36" s="15">
        <f t="shared" si="0"/>
        <v>31</v>
      </c>
      <c r="N36" s="37" t="s">
        <v>192</v>
      </c>
      <c r="O36" s="35" t="e">
        <f>VLOOKUP($N36,Raw_Data_Auction_2021!$A$11:$C$200,O$5,FALSE)</f>
        <v>#N/A</v>
      </c>
      <c r="P36" s="35" t="e">
        <f>VLOOKUP($N36,Raw_Data_Auction_2021!$A$11:$C$200,P$5,FALSE)</f>
        <v>#N/A</v>
      </c>
      <c r="Q36" s="36">
        <f t="shared" si="1"/>
        <v>0</v>
      </c>
      <c r="R36" s="35">
        <v>2021</v>
      </c>
      <c r="S36" s="35">
        <f t="shared" si="2"/>
        <v>30</v>
      </c>
    </row>
    <row r="37" spans="1:19" x14ac:dyDescent="0.25">
      <c r="A37" s="17" t="s">
        <v>128</v>
      </c>
      <c r="B37" s="14" t="s">
        <v>294</v>
      </c>
      <c r="C37" s="14">
        <v>593750</v>
      </c>
      <c r="D37" s="42">
        <f>_xlfn.IFNA(_xlfn.NUMBERVALUE(MID(tbl_Auction[[#This Row],[Bid_Price]],1,LEN(tbl_Auction[[#This Row],[Bid_Price]]))),0)</f>
        <v>593750</v>
      </c>
      <c r="E37" s="14">
        <v>2021</v>
      </c>
      <c r="F37" s="15">
        <f t="shared" si="0"/>
        <v>32</v>
      </c>
      <c r="N37" s="34" t="s">
        <v>149</v>
      </c>
      <c r="O37" s="35" t="str">
        <f>VLOOKUP($N37,Raw_Data_Auction_2021!$A$11:$C$200,O$5,FALSE)</f>
        <v>Royal Challengers Bangalore</v>
      </c>
      <c r="P37" s="35" t="str">
        <f>VLOOKUP($N37,Raw_Data_Auction_2021!$A$11:$C$200,P$5,FALSE)</f>
        <v>$234,380</v>
      </c>
      <c r="Q37" s="36">
        <f t="shared" si="1"/>
        <v>234380</v>
      </c>
      <c r="R37" s="35">
        <v>2021</v>
      </c>
      <c r="S37" s="35">
        <f t="shared" si="2"/>
        <v>31</v>
      </c>
    </row>
    <row r="38" spans="1:19" x14ac:dyDescent="0.25">
      <c r="A38" s="17" t="s">
        <v>50</v>
      </c>
      <c r="B38" s="14" t="s">
        <v>259</v>
      </c>
      <c r="C38" s="14">
        <v>750000</v>
      </c>
      <c r="D38" s="42">
        <f>_xlfn.IFNA(_xlfn.NUMBERVALUE(MID(tbl_Auction[[#This Row],[Bid_Price]],1,LEN(tbl_Auction[[#This Row],[Bid_Price]]))),0)</f>
        <v>750000</v>
      </c>
      <c r="E38" s="14">
        <v>2021</v>
      </c>
      <c r="F38" s="15">
        <f t="shared" si="0"/>
        <v>33</v>
      </c>
      <c r="N38" s="37" t="s">
        <v>128</v>
      </c>
      <c r="O38" s="35" t="str">
        <f>VLOOKUP($N38,Raw_Data_Auction_2021!$A$11:$C$200,O$5,FALSE)</f>
        <v>Rajasthan Royals</v>
      </c>
      <c r="P38" s="35" t="str">
        <f>VLOOKUP($N38,Raw_Data_Auction_2021!$A$11:$C$200,P$5,FALSE)</f>
        <v>$593,750</v>
      </c>
      <c r="Q38" s="36">
        <f t="shared" si="1"/>
        <v>593750</v>
      </c>
      <c r="R38" s="35">
        <v>2021</v>
      </c>
      <c r="S38" s="35">
        <f t="shared" si="2"/>
        <v>32</v>
      </c>
    </row>
    <row r="39" spans="1:19" x14ac:dyDescent="0.25">
      <c r="A39" s="17" t="s">
        <v>5</v>
      </c>
      <c r="B39" s="14" t="s">
        <v>221</v>
      </c>
      <c r="C39" s="14">
        <v>250000</v>
      </c>
      <c r="D39" s="42">
        <f>_xlfn.IFNA(_xlfn.NUMBERVALUE(MID(tbl_Auction[[#This Row],[Bid_Price]],1,LEN(tbl_Auction[[#This Row],[Bid_Price]]))),0)</f>
        <v>250000</v>
      </c>
      <c r="E39" s="14">
        <v>2021</v>
      </c>
      <c r="F39" s="15">
        <f t="shared" si="0"/>
        <v>34</v>
      </c>
      <c r="N39" s="34" t="s">
        <v>50</v>
      </c>
      <c r="O39" s="35" t="str">
        <f>VLOOKUP($N39,Raw_Data_Auction_2021!$A$11:$C$200,O$5,FALSE)</f>
        <v>Kolkata Knight Riders</v>
      </c>
      <c r="P39" s="35" t="str">
        <f>VLOOKUP($N39,Raw_Data_Auction_2021!$A$11:$C$200,P$5,FALSE)</f>
        <v>$750,000</v>
      </c>
      <c r="Q39" s="36">
        <f t="shared" si="1"/>
        <v>750000</v>
      </c>
      <c r="R39" s="35">
        <v>2021</v>
      </c>
      <c r="S39" s="35">
        <f t="shared" si="2"/>
        <v>33</v>
      </c>
    </row>
    <row r="40" spans="1:19" x14ac:dyDescent="0.25">
      <c r="A40" s="17" t="s">
        <v>103</v>
      </c>
      <c r="B40" s="14" t="s">
        <v>285</v>
      </c>
      <c r="C40" s="14">
        <v>107100</v>
      </c>
      <c r="D40" s="42">
        <f>_xlfn.IFNA(_xlfn.NUMBERVALUE(MID(tbl_Auction[[#This Row],[Bid_Price]],1,LEN(tbl_Auction[[#This Row],[Bid_Price]]))),0)</f>
        <v>107100</v>
      </c>
      <c r="E40" s="14">
        <v>2021</v>
      </c>
      <c r="F40" s="15">
        <f t="shared" si="0"/>
        <v>35</v>
      </c>
      <c r="N40" s="37" t="s">
        <v>5</v>
      </c>
      <c r="O40" s="35" t="str">
        <f>VLOOKUP($N40,Raw_Data_Auction_2021!$A$11:$C$200,O$5,FALSE)</f>
        <v>Chennai Super Kings</v>
      </c>
      <c r="P40" s="35" t="str">
        <f>VLOOKUP($N40,Raw_Data_Auction_2021!$A$11:$C$200,P$5,FALSE)</f>
        <v>$250,000</v>
      </c>
      <c r="Q40" s="36">
        <f t="shared" si="1"/>
        <v>250000</v>
      </c>
      <c r="R40" s="35">
        <v>2021</v>
      </c>
      <c r="S40" s="35">
        <f t="shared" si="2"/>
        <v>34</v>
      </c>
    </row>
    <row r="41" spans="1:19" x14ac:dyDescent="0.25">
      <c r="A41" s="17" t="s">
        <v>193</v>
      </c>
      <c r="B41" s="14" t="e">
        <v>#N/A</v>
      </c>
      <c r="C41" s="14" t="e">
        <v>#N/A</v>
      </c>
      <c r="D41" s="42">
        <f>_xlfn.IFNA(_xlfn.NUMBERVALUE(MID(tbl_Auction[[#This Row],[Bid_Price]],1,LEN(tbl_Auction[[#This Row],[Bid_Price]]))),0)</f>
        <v>0</v>
      </c>
      <c r="E41" s="14">
        <v>2021</v>
      </c>
      <c r="F41" s="15">
        <f t="shared" si="0"/>
        <v>36</v>
      </c>
      <c r="N41" s="34" t="s">
        <v>103</v>
      </c>
      <c r="O41" s="35" t="str">
        <f>VLOOKUP($N41,Raw_Data_Auction_2021!$A$11:$C$200,O$5,FALSE)</f>
        <v>Punjab Kings</v>
      </c>
      <c r="P41" s="35" t="str">
        <f>VLOOKUP($N41,Raw_Data_Auction_2021!$A$11:$C$200,P$5,FALSE)</f>
        <v>$107,100</v>
      </c>
      <c r="Q41" s="36">
        <f t="shared" si="1"/>
        <v>107100</v>
      </c>
      <c r="R41" s="35">
        <v>2021</v>
      </c>
      <c r="S41" s="35">
        <f t="shared" si="2"/>
        <v>35</v>
      </c>
    </row>
    <row r="42" spans="1:19" x14ac:dyDescent="0.25">
      <c r="A42" s="17" t="s">
        <v>194</v>
      </c>
      <c r="B42" s="14" t="e">
        <v>#N/A</v>
      </c>
      <c r="C42" s="14" t="e">
        <v>#N/A</v>
      </c>
      <c r="D42" s="42">
        <f>_xlfn.IFNA(_xlfn.NUMBERVALUE(MID(tbl_Auction[[#This Row],[Bid_Price]],1,LEN(tbl_Auction[[#This Row],[Bid_Price]]))),0)</f>
        <v>0</v>
      </c>
      <c r="E42" s="14">
        <v>2021</v>
      </c>
      <c r="F42" s="15">
        <f t="shared" si="0"/>
        <v>37</v>
      </c>
      <c r="N42" s="37" t="s">
        <v>193</v>
      </c>
      <c r="O42" s="35" t="e">
        <f>VLOOKUP($N42,Raw_Data_Auction_2021!$A$11:$C$200,O$5,FALSE)</f>
        <v>#N/A</v>
      </c>
      <c r="P42" s="35" t="e">
        <f>VLOOKUP($N42,Raw_Data_Auction_2021!$A$11:$C$200,P$5,FALSE)</f>
        <v>#N/A</v>
      </c>
      <c r="Q42" s="36">
        <f t="shared" si="1"/>
        <v>0</v>
      </c>
      <c r="R42" s="35">
        <v>2021</v>
      </c>
      <c r="S42" s="35">
        <f t="shared" si="2"/>
        <v>36</v>
      </c>
    </row>
    <row r="43" spans="1:19" x14ac:dyDescent="0.25">
      <c r="A43" s="17" t="s">
        <v>150</v>
      </c>
      <c r="B43" s="14" t="s">
        <v>305</v>
      </c>
      <c r="C43" s="14">
        <v>2035700</v>
      </c>
      <c r="D43" s="42">
        <f>_xlfn.IFNA(_xlfn.NUMBERVALUE(MID(tbl_Auction[[#This Row],[Bid_Price]],1,LEN(tbl_Auction[[#This Row],[Bid_Price]]))),0)</f>
        <v>2035700</v>
      </c>
      <c r="E43" s="14">
        <v>2021</v>
      </c>
      <c r="F43" s="15">
        <f t="shared" si="0"/>
        <v>38</v>
      </c>
      <c r="N43" s="34" t="s">
        <v>194</v>
      </c>
      <c r="O43" s="35" t="e">
        <f>VLOOKUP($N43,Raw_Data_Auction_2021!$A$11:$C$200,O$5,FALSE)</f>
        <v>#N/A</v>
      </c>
      <c r="P43" s="35" t="e">
        <f>VLOOKUP($N43,Raw_Data_Auction_2021!$A$11:$C$200,P$5,FALSE)</f>
        <v>#N/A</v>
      </c>
      <c r="Q43" s="36">
        <f t="shared" si="1"/>
        <v>0</v>
      </c>
      <c r="R43" s="35">
        <v>2021</v>
      </c>
      <c r="S43" s="35">
        <f t="shared" si="2"/>
        <v>37</v>
      </c>
    </row>
    <row r="44" spans="1:19" x14ac:dyDescent="0.25">
      <c r="A44" s="17" t="s">
        <v>52</v>
      </c>
      <c r="B44" s="14" t="s">
        <v>259</v>
      </c>
      <c r="C44" s="14">
        <v>285700</v>
      </c>
      <c r="D44" s="42">
        <f>_xlfn.IFNA(_xlfn.NUMBERVALUE(MID(tbl_Auction[[#This Row],[Bid_Price]],1,LEN(tbl_Auction[[#This Row],[Bid_Price]]))),0)</f>
        <v>285700</v>
      </c>
      <c r="E44" s="14">
        <v>2021</v>
      </c>
      <c r="F44" s="15">
        <f t="shared" si="0"/>
        <v>39</v>
      </c>
      <c r="N44" s="37" t="s">
        <v>150</v>
      </c>
      <c r="O44" s="35" t="str">
        <f>VLOOKUP($N44,Raw_Data_Auction_2021!$A$11:$C$200,O$5,FALSE)</f>
        <v>Royal Challengers Bangalore</v>
      </c>
      <c r="P44" s="35" t="str">
        <f>VLOOKUP($N44,Raw_Data_Auction_2021!$A$11:$C$200,P$5,FALSE)</f>
        <v>$2,035,700</v>
      </c>
      <c r="Q44" s="36">
        <f t="shared" si="1"/>
        <v>2035700</v>
      </c>
      <c r="R44" s="35">
        <v>2021</v>
      </c>
      <c r="S44" s="35">
        <f t="shared" si="2"/>
        <v>38</v>
      </c>
    </row>
    <row r="45" spans="1:19" x14ac:dyDescent="0.25">
      <c r="A45" s="17" t="s">
        <v>104</v>
      </c>
      <c r="B45" s="14" t="s">
        <v>285</v>
      </c>
      <c r="C45" s="14">
        <v>28600</v>
      </c>
      <c r="D45" s="42">
        <f>_xlfn.IFNA(_xlfn.NUMBERVALUE(MID(tbl_Auction[[#This Row],[Bid_Price]],1,LEN(tbl_Auction[[#This Row],[Bid_Price]]))),0)</f>
        <v>28600</v>
      </c>
      <c r="E45" s="14">
        <v>2021</v>
      </c>
      <c r="F45" s="15">
        <f t="shared" si="0"/>
        <v>40</v>
      </c>
      <c r="N45" s="34" t="s">
        <v>52</v>
      </c>
      <c r="O45" s="35" t="str">
        <f>VLOOKUP($N45,Raw_Data_Auction_2021!$A$11:$C$200,O$5,FALSE)</f>
        <v>Kolkata Knight Riders</v>
      </c>
      <c r="P45" s="35" t="str">
        <f>VLOOKUP($N45,Raw_Data_Auction_2021!$A$11:$C$200,P$5,FALSE)</f>
        <v>$285,700</v>
      </c>
      <c r="Q45" s="36">
        <f t="shared" si="1"/>
        <v>285700</v>
      </c>
      <c r="R45" s="35">
        <v>2021</v>
      </c>
      <c r="S45" s="35">
        <f t="shared" si="2"/>
        <v>39</v>
      </c>
    </row>
    <row r="46" spans="1:19" x14ac:dyDescent="0.25">
      <c r="A46" s="17" t="s">
        <v>80</v>
      </c>
      <c r="B46" s="14" t="s">
        <v>275</v>
      </c>
      <c r="C46" s="14">
        <v>1718750</v>
      </c>
      <c r="D46" s="42">
        <f>_xlfn.IFNA(_xlfn.NUMBERVALUE(MID(tbl_Auction[[#This Row],[Bid_Price]],1,LEN(tbl_Auction[[#This Row],[Bid_Price]]))),0)</f>
        <v>1718750</v>
      </c>
      <c r="E46" s="14">
        <v>2021</v>
      </c>
      <c r="F46" s="15">
        <f t="shared" si="0"/>
        <v>41</v>
      </c>
      <c r="N46" s="37" t="s">
        <v>104</v>
      </c>
      <c r="O46" s="35" t="str">
        <f>VLOOKUP($N46,Raw_Data_Auction_2021!$A$11:$C$200,O$5,FALSE)</f>
        <v>Punjab Kings</v>
      </c>
      <c r="P46" s="35" t="str">
        <f>VLOOKUP($N46,Raw_Data_Auction_2021!$A$11:$C$200,P$5,FALSE)</f>
        <v>$28,600</v>
      </c>
      <c r="Q46" s="36">
        <f t="shared" si="1"/>
        <v>28600</v>
      </c>
      <c r="R46" s="35">
        <v>2021</v>
      </c>
      <c r="S46" s="35">
        <f t="shared" si="2"/>
        <v>40</v>
      </c>
    </row>
    <row r="47" spans="1:19" x14ac:dyDescent="0.25">
      <c r="A47" s="17" t="s">
        <v>151</v>
      </c>
      <c r="B47" s="14" t="s">
        <v>305</v>
      </c>
      <c r="C47" s="14">
        <v>31250</v>
      </c>
      <c r="D47" s="42">
        <f>_xlfn.IFNA(_xlfn.NUMBERVALUE(MID(tbl_Auction[[#This Row],[Bid_Price]],1,LEN(tbl_Auction[[#This Row],[Bid_Price]]))),0)</f>
        <v>31250</v>
      </c>
      <c r="E47" s="14">
        <v>2021</v>
      </c>
      <c r="F47" s="15">
        <f t="shared" si="0"/>
        <v>42</v>
      </c>
      <c r="N47" s="34" t="s">
        <v>80</v>
      </c>
      <c r="O47" s="35" t="str">
        <f>VLOOKUP($N47,Raw_Data_Auction_2021!$A$11:$C$200,O$5,FALSE)</f>
        <v>Mumbai Indians</v>
      </c>
      <c r="P47" s="35" t="str">
        <f>VLOOKUP($N47,Raw_Data_Auction_2021!$A$11:$C$200,P$5,FALSE)</f>
        <v>$1,718,750</v>
      </c>
      <c r="Q47" s="36">
        <f t="shared" si="1"/>
        <v>1718750</v>
      </c>
      <c r="R47" s="35">
        <v>2021</v>
      </c>
      <c r="S47" s="35">
        <f t="shared" si="2"/>
        <v>41</v>
      </c>
    </row>
    <row r="48" spans="1:19" x14ac:dyDescent="0.25">
      <c r="A48" s="17" t="s">
        <v>81</v>
      </c>
      <c r="B48" s="14" t="s">
        <v>275</v>
      </c>
      <c r="C48" s="14">
        <v>968750</v>
      </c>
      <c r="D48" s="42">
        <f>_xlfn.IFNA(_xlfn.NUMBERVALUE(MID(tbl_Auction[[#This Row],[Bid_Price]],1,LEN(tbl_Auction[[#This Row],[Bid_Price]]))),0)</f>
        <v>968750</v>
      </c>
      <c r="E48" s="14">
        <v>2021</v>
      </c>
      <c r="F48" s="15">
        <f t="shared" si="0"/>
        <v>43</v>
      </c>
      <c r="N48" s="37" t="s">
        <v>151</v>
      </c>
      <c r="O48" s="35" t="str">
        <f>VLOOKUP($N48,Raw_Data_Auction_2021!$A$11:$C$200,O$5,FALSE)</f>
        <v>Royal Challengers Bangalore</v>
      </c>
      <c r="P48" s="35" t="str">
        <f>VLOOKUP($N48,Raw_Data_Auction_2021!$A$11:$C$200,P$5,FALSE)</f>
        <v>$31,250</v>
      </c>
      <c r="Q48" s="36">
        <f t="shared" si="1"/>
        <v>31250</v>
      </c>
      <c r="R48" s="35">
        <v>2021</v>
      </c>
      <c r="S48" s="35">
        <f t="shared" si="2"/>
        <v>42</v>
      </c>
    </row>
    <row r="49" spans="1:19" x14ac:dyDescent="0.25">
      <c r="A49" s="17" t="s">
        <v>169</v>
      </c>
      <c r="B49" s="14" t="s">
        <v>313</v>
      </c>
      <c r="C49" s="14">
        <v>42900</v>
      </c>
      <c r="D49" s="42">
        <f>_xlfn.IFNA(_xlfn.NUMBERVALUE(MID(tbl_Auction[[#This Row],[Bid_Price]],1,LEN(tbl_Auction[[#This Row],[Bid_Price]]))),0)</f>
        <v>42900</v>
      </c>
      <c r="E49" s="14">
        <v>2021</v>
      </c>
      <c r="F49" s="15">
        <f t="shared" si="0"/>
        <v>44</v>
      </c>
      <c r="N49" s="34" t="s">
        <v>81</v>
      </c>
      <c r="O49" s="35" t="str">
        <f>VLOOKUP($N49,Raw_Data_Auction_2021!$A$11:$C$200,O$5,FALSE)</f>
        <v>Mumbai Indians</v>
      </c>
      <c r="P49" s="35" t="str">
        <f>VLOOKUP($N49,Raw_Data_Auction_2021!$A$11:$C$200,P$5,FALSE)</f>
        <v>$968,750</v>
      </c>
      <c r="Q49" s="36">
        <f t="shared" si="1"/>
        <v>968750</v>
      </c>
      <c r="R49" s="35">
        <v>2021</v>
      </c>
      <c r="S49" s="35">
        <f t="shared" si="2"/>
        <v>43</v>
      </c>
    </row>
    <row r="50" spans="1:19" x14ac:dyDescent="0.25">
      <c r="A50" s="17" t="s">
        <v>82</v>
      </c>
      <c r="B50" s="14" t="s">
        <v>275</v>
      </c>
      <c r="C50" s="14">
        <v>78130</v>
      </c>
      <c r="D50" s="42">
        <f>_xlfn.IFNA(_xlfn.NUMBERVALUE(MID(tbl_Auction[[#This Row],[Bid_Price]],1,LEN(tbl_Auction[[#This Row],[Bid_Price]]))),0)</f>
        <v>78130</v>
      </c>
      <c r="E50" s="14">
        <v>2021</v>
      </c>
      <c r="F50" s="15">
        <f t="shared" si="0"/>
        <v>45</v>
      </c>
      <c r="N50" s="37" t="s">
        <v>169</v>
      </c>
      <c r="O50" s="35" t="str">
        <f>VLOOKUP($N50,Raw_Data_Auction_2021!$A$11:$C$200,O$5,FALSE)</f>
        <v>Sunrisers Hyderabad</v>
      </c>
      <c r="P50" s="35" t="str">
        <f>VLOOKUP($N50,Raw_Data_Auction_2021!$A$11:$C$200,P$5,FALSE)</f>
        <v>$42,900</v>
      </c>
      <c r="Q50" s="36">
        <f t="shared" si="1"/>
        <v>42900</v>
      </c>
      <c r="R50" s="35">
        <v>2021</v>
      </c>
      <c r="S50" s="35">
        <f t="shared" si="2"/>
        <v>44</v>
      </c>
    </row>
    <row r="51" spans="1:19" x14ac:dyDescent="0.25">
      <c r="A51" s="17" t="s">
        <v>105</v>
      </c>
      <c r="B51" s="14" t="s">
        <v>285</v>
      </c>
      <c r="C51" s="14">
        <v>2000000</v>
      </c>
      <c r="D51" s="42">
        <f>_xlfn.IFNA(_xlfn.NUMBERVALUE(MID(tbl_Auction[[#This Row],[Bid_Price]],1,LEN(tbl_Auction[[#This Row],[Bid_Price]]))),0)</f>
        <v>2000000</v>
      </c>
      <c r="E51" s="14">
        <v>2021</v>
      </c>
      <c r="F51" s="15">
        <f t="shared" si="0"/>
        <v>46</v>
      </c>
      <c r="N51" s="34" t="s">
        <v>82</v>
      </c>
      <c r="O51" s="35" t="str">
        <f>VLOOKUP($N51,Raw_Data_Auction_2021!$A$11:$C$200,O$5,FALSE)</f>
        <v>Mumbai Indians</v>
      </c>
      <c r="P51" s="35" t="str">
        <f>VLOOKUP($N51,Raw_Data_Auction_2021!$A$11:$C$200,P$5,FALSE)</f>
        <v>$78,130</v>
      </c>
      <c r="Q51" s="36">
        <f t="shared" si="1"/>
        <v>78130</v>
      </c>
      <c r="R51" s="35">
        <v>2021</v>
      </c>
      <c r="S51" s="35">
        <f t="shared" si="2"/>
        <v>45</v>
      </c>
    </row>
    <row r="52" spans="1:19" x14ac:dyDescent="0.25">
      <c r="A52" s="17" t="s">
        <v>130</v>
      </c>
      <c r="B52" s="14" t="s">
        <v>294</v>
      </c>
      <c r="C52" s="14">
        <v>687500</v>
      </c>
      <c r="D52" s="42">
        <f>_xlfn.IFNA(_xlfn.NUMBERVALUE(MID(tbl_Auction[[#This Row],[Bid_Price]],1,LEN(tbl_Auction[[#This Row],[Bid_Price]]))),0)</f>
        <v>687500</v>
      </c>
      <c r="E52" s="14">
        <v>2021</v>
      </c>
      <c r="F52" s="15">
        <f t="shared" si="0"/>
        <v>47</v>
      </c>
      <c r="N52" s="37" t="s">
        <v>105</v>
      </c>
      <c r="O52" s="35" t="str">
        <f>VLOOKUP($N52,Raw_Data_Auction_2021!$A$11:$C$200,O$5,FALSE)</f>
        <v>Punjab Kings</v>
      </c>
      <c r="P52" s="35" t="str">
        <f>VLOOKUP($N52,Raw_Data_Auction_2021!$A$11:$C$200,P$5,FALSE)</f>
        <v>$2,000,000</v>
      </c>
      <c r="Q52" s="36">
        <f t="shared" si="1"/>
        <v>2000000</v>
      </c>
      <c r="R52" s="35">
        <v>2021</v>
      </c>
      <c r="S52" s="35">
        <f t="shared" si="2"/>
        <v>46</v>
      </c>
    </row>
    <row r="53" spans="1:19" x14ac:dyDescent="0.25">
      <c r="A53" s="17" t="s">
        <v>131</v>
      </c>
      <c r="B53" s="14" t="s">
        <v>294</v>
      </c>
      <c r="C53" s="14">
        <v>428600</v>
      </c>
      <c r="D53" s="42">
        <f>_xlfn.IFNA(_xlfn.NUMBERVALUE(MID(tbl_Auction[[#This Row],[Bid_Price]],1,LEN(tbl_Auction[[#This Row],[Bid_Price]]))),0)</f>
        <v>428600</v>
      </c>
      <c r="E53" s="14">
        <v>2021</v>
      </c>
      <c r="F53" s="15">
        <f t="shared" si="0"/>
        <v>48</v>
      </c>
      <c r="N53" s="34" t="s">
        <v>130</v>
      </c>
      <c r="O53" s="35" t="str">
        <f>VLOOKUP($N53,Raw_Data_Auction_2021!$A$11:$C$200,O$5,FALSE)</f>
        <v>Rajasthan Royals</v>
      </c>
      <c r="P53" s="35" t="str">
        <f>VLOOKUP($N53,Raw_Data_Auction_2021!$A$11:$C$200,P$5,FALSE)</f>
        <v>$687,500</v>
      </c>
      <c r="Q53" s="36">
        <f t="shared" si="1"/>
        <v>687500</v>
      </c>
      <c r="R53" s="35">
        <v>2021</v>
      </c>
      <c r="S53" s="35">
        <f t="shared" si="2"/>
        <v>47</v>
      </c>
    </row>
    <row r="54" spans="1:19" x14ac:dyDescent="0.25">
      <c r="A54" s="17" t="s">
        <v>83</v>
      </c>
      <c r="B54" s="14" t="s">
        <v>275</v>
      </c>
      <c r="C54" s="14">
        <v>71400</v>
      </c>
      <c r="D54" s="42">
        <f>_xlfn.IFNA(_xlfn.NUMBERVALUE(MID(tbl_Auction[[#This Row],[Bid_Price]],1,LEN(tbl_Auction[[#This Row],[Bid_Price]]))),0)</f>
        <v>71400</v>
      </c>
      <c r="E54" s="14">
        <v>2021</v>
      </c>
      <c r="F54" s="15">
        <f t="shared" si="0"/>
        <v>49</v>
      </c>
      <c r="N54" s="37" t="s">
        <v>131</v>
      </c>
      <c r="O54" s="35" t="str">
        <f>VLOOKUP($N54,Raw_Data_Auction_2021!$A$11:$C$200,O$5,FALSE)</f>
        <v>Rajasthan Royals</v>
      </c>
      <c r="P54" s="35" t="str">
        <f>VLOOKUP($N54,Raw_Data_Auction_2021!$A$11:$C$200,P$5,FALSE)</f>
        <v>$428,600</v>
      </c>
      <c r="Q54" s="36">
        <f t="shared" si="1"/>
        <v>428600</v>
      </c>
      <c r="R54" s="35">
        <v>2021</v>
      </c>
      <c r="S54" s="35">
        <f t="shared" si="2"/>
        <v>48</v>
      </c>
    </row>
    <row r="55" spans="1:19" x14ac:dyDescent="0.25">
      <c r="A55" s="17" t="s">
        <v>84</v>
      </c>
      <c r="B55" s="14" t="s">
        <v>275</v>
      </c>
      <c r="C55" s="14">
        <v>1093750</v>
      </c>
      <c r="D55" s="42">
        <f>_xlfn.IFNA(_xlfn.NUMBERVALUE(MID(tbl_Auction[[#This Row],[Bid_Price]],1,LEN(tbl_Auction[[#This Row],[Bid_Price]]))),0)</f>
        <v>1093750</v>
      </c>
      <c r="E55" s="14">
        <v>2021</v>
      </c>
      <c r="F55" s="15">
        <f t="shared" si="0"/>
        <v>50</v>
      </c>
      <c r="N55" s="34" t="s">
        <v>83</v>
      </c>
      <c r="O55" s="35" t="str">
        <f>VLOOKUP($N55,Raw_Data_Auction_2021!$A$11:$C$200,O$5,FALSE)</f>
        <v>Mumbai Indians</v>
      </c>
      <c r="P55" s="35" t="str">
        <f>VLOOKUP($N55,Raw_Data_Auction_2021!$A$11:$C$200,P$5,FALSE)</f>
        <v>$71,400</v>
      </c>
      <c r="Q55" s="36">
        <f t="shared" si="1"/>
        <v>71400</v>
      </c>
      <c r="R55" s="35">
        <v>2021</v>
      </c>
      <c r="S55" s="35">
        <f t="shared" si="2"/>
        <v>49</v>
      </c>
    </row>
    <row r="56" spans="1:19" x14ac:dyDescent="0.25">
      <c r="A56" s="17" t="s">
        <v>170</v>
      </c>
      <c r="B56" s="14" t="s">
        <v>313</v>
      </c>
      <c r="C56" s="14">
        <v>214300</v>
      </c>
      <c r="D56" s="42">
        <f>_xlfn.IFNA(_xlfn.NUMBERVALUE(MID(tbl_Auction[[#This Row],[Bid_Price]],1,LEN(tbl_Auction[[#This Row],[Bid_Price]]))),0)</f>
        <v>214300</v>
      </c>
      <c r="E56" s="14">
        <v>2021</v>
      </c>
      <c r="F56" s="15">
        <f t="shared" si="0"/>
        <v>51</v>
      </c>
      <c r="N56" s="37" t="s">
        <v>84</v>
      </c>
      <c r="O56" s="35" t="str">
        <f>VLOOKUP($N56,Raw_Data_Auction_2021!$A$11:$C$200,O$5,FALSE)</f>
        <v>Mumbai Indians</v>
      </c>
      <c r="P56" s="35" t="str">
        <f>VLOOKUP($N56,Raw_Data_Auction_2021!$A$11:$C$200,P$5,FALSE)</f>
        <v>$1,093,750</v>
      </c>
      <c r="Q56" s="36">
        <f t="shared" si="1"/>
        <v>1093750</v>
      </c>
      <c r="R56" s="35">
        <v>2021</v>
      </c>
      <c r="S56" s="35">
        <f t="shared" si="2"/>
        <v>50</v>
      </c>
    </row>
    <row r="57" spans="1:19" x14ac:dyDescent="0.25">
      <c r="A57" s="17" t="s">
        <v>171</v>
      </c>
      <c r="B57" s="14" t="s">
        <v>313</v>
      </c>
      <c r="C57" s="14">
        <v>314300</v>
      </c>
      <c r="D57" s="42">
        <f>_xlfn.IFNA(_xlfn.NUMBERVALUE(MID(tbl_Auction[[#This Row],[Bid_Price]],1,LEN(tbl_Auction[[#This Row],[Bid_Price]]))),0)</f>
        <v>314300</v>
      </c>
      <c r="E57" s="14">
        <v>2021</v>
      </c>
      <c r="F57" s="15">
        <f t="shared" si="0"/>
        <v>52</v>
      </c>
      <c r="N57" s="34" t="s">
        <v>170</v>
      </c>
      <c r="O57" s="35" t="str">
        <f>VLOOKUP($N57,Raw_Data_Auction_2021!$A$11:$C$200,O$5,FALSE)</f>
        <v>Sunrisers Hyderabad</v>
      </c>
      <c r="P57" s="35" t="str">
        <f>VLOOKUP($N57,Raw_Data_Auction_2021!$A$11:$C$200,P$5,FALSE)</f>
        <v>$214,300</v>
      </c>
      <c r="Q57" s="36">
        <f t="shared" si="1"/>
        <v>214300</v>
      </c>
      <c r="R57" s="35">
        <v>2021</v>
      </c>
      <c r="S57" s="35">
        <f t="shared" si="2"/>
        <v>51</v>
      </c>
    </row>
    <row r="58" spans="1:19" x14ac:dyDescent="0.25">
      <c r="A58" s="17" t="s">
        <v>172</v>
      </c>
      <c r="B58" s="14" t="s">
        <v>313</v>
      </c>
      <c r="C58" s="14">
        <v>105000</v>
      </c>
      <c r="D58" s="42">
        <f>_xlfn.IFNA(_xlfn.NUMBERVALUE(MID(tbl_Auction[[#This Row],[Bid_Price]],1,LEN(tbl_Auction[[#This Row],[Bid_Price]]))),0)</f>
        <v>105000</v>
      </c>
      <c r="E58" s="14">
        <v>2021</v>
      </c>
      <c r="F58" s="15">
        <f t="shared" si="0"/>
        <v>53</v>
      </c>
      <c r="N58" s="37" t="s">
        <v>171</v>
      </c>
      <c r="O58" s="35" t="str">
        <f>VLOOKUP($N58,Raw_Data_Auction_2021!$A$11:$C$200,O$5,FALSE)</f>
        <v>Sunrisers Hyderabad</v>
      </c>
      <c r="P58" s="35" t="str">
        <f>VLOOKUP($N58,Raw_Data_Auction_2021!$A$11:$C$200,P$5,FALSE)</f>
        <v>$314,300</v>
      </c>
      <c r="Q58" s="36">
        <f t="shared" si="1"/>
        <v>314300</v>
      </c>
      <c r="R58" s="35">
        <v>2021</v>
      </c>
      <c r="S58" s="35">
        <f t="shared" si="2"/>
        <v>52</v>
      </c>
    </row>
    <row r="59" spans="1:19" x14ac:dyDescent="0.25">
      <c r="A59" s="17" t="s">
        <v>31</v>
      </c>
      <c r="B59" s="14" t="s">
        <v>242</v>
      </c>
      <c r="C59" s="14">
        <v>656250</v>
      </c>
      <c r="D59" s="42">
        <f>_xlfn.IFNA(_xlfn.NUMBERVALUE(MID(tbl_Auction[[#This Row],[Bid_Price]],1,LEN(tbl_Auction[[#This Row],[Bid_Price]]))),0)</f>
        <v>656250</v>
      </c>
      <c r="E59" s="14">
        <v>2021</v>
      </c>
      <c r="F59" s="15">
        <f t="shared" si="0"/>
        <v>54</v>
      </c>
      <c r="N59" s="34" t="s">
        <v>172</v>
      </c>
      <c r="O59" s="35" t="str">
        <f>VLOOKUP($N59,Raw_Data_Auction_2021!$A$11:$C$200,O$5,FALSE)</f>
        <v>Sunrisers Hyderabad</v>
      </c>
      <c r="P59" s="35" t="str">
        <f>VLOOKUP($N59,Raw_Data_Auction_2021!$A$11:$C$200,P$5,FALSE)</f>
        <v>$105,000</v>
      </c>
      <c r="Q59" s="36">
        <f t="shared" si="1"/>
        <v>105000</v>
      </c>
      <c r="R59" s="35">
        <v>2021</v>
      </c>
      <c r="S59" s="35">
        <f t="shared" si="2"/>
        <v>53</v>
      </c>
    </row>
    <row r="60" spans="1:19" x14ac:dyDescent="0.25">
      <c r="A60" s="17" t="s">
        <v>195</v>
      </c>
      <c r="B60" s="14" t="e">
        <v>#N/A</v>
      </c>
      <c r="C60" s="14" t="e">
        <v>#N/A</v>
      </c>
      <c r="D60" s="42">
        <f>_xlfn.IFNA(_xlfn.NUMBERVALUE(MID(tbl_Auction[[#This Row],[Bid_Price]],1,LEN(tbl_Auction[[#This Row],[Bid_Price]]))),0)</f>
        <v>0</v>
      </c>
      <c r="E60" s="14">
        <v>2021</v>
      </c>
      <c r="F60" s="15">
        <f t="shared" si="0"/>
        <v>55</v>
      </c>
      <c r="N60" s="37" t="s">
        <v>31</v>
      </c>
      <c r="O60" s="35" t="str">
        <f>VLOOKUP($N60,Raw_Data_Auction_2021!$A$11:$C$200,O$5,FALSE)</f>
        <v>Delhi Capitals</v>
      </c>
      <c r="P60" s="35" t="str">
        <f>VLOOKUP($N60,Raw_Data_Auction_2021!$A$11:$C$200,P$5,FALSE)</f>
        <v>$656,250</v>
      </c>
      <c r="Q60" s="36">
        <f t="shared" si="1"/>
        <v>656250</v>
      </c>
      <c r="R60" s="35">
        <v>2021</v>
      </c>
      <c r="S60" s="35">
        <f t="shared" si="2"/>
        <v>54</v>
      </c>
    </row>
    <row r="61" spans="1:19" x14ac:dyDescent="0.25">
      <c r="A61" s="17" t="s">
        <v>152</v>
      </c>
      <c r="B61" s="14" t="s">
        <v>305</v>
      </c>
      <c r="C61" s="14">
        <v>2142900</v>
      </c>
      <c r="D61" s="42">
        <f>_xlfn.IFNA(_xlfn.NUMBERVALUE(MID(tbl_Auction[[#This Row],[Bid_Price]],1,LEN(tbl_Auction[[#This Row],[Bid_Price]]))),0)</f>
        <v>2142900</v>
      </c>
      <c r="E61" s="14">
        <v>2021</v>
      </c>
      <c r="F61" s="15">
        <f t="shared" si="0"/>
        <v>56</v>
      </c>
      <c r="N61" s="34" t="s">
        <v>195</v>
      </c>
      <c r="O61" s="35" t="e">
        <f>VLOOKUP($N61,Raw_Data_Auction_2021!$A$11:$C$200,O$5,FALSE)</f>
        <v>#N/A</v>
      </c>
      <c r="P61" s="35" t="e">
        <f>VLOOKUP($N61,Raw_Data_Auction_2021!$A$11:$C$200,P$5,FALSE)</f>
        <v>#N/A</v>
      </c>
      <c r="Q61" s="36">
        <f t="shared" si="1"/>
        <v>0</v>
      </c>
      <c r="R61" s="35">
        <v>2021</v>
      </c>
      <c r="S61" s="35">
        <f t="shared" si="2"/>
        <v>55</v>
      </c>
    </row>
    <row r="62" spans="1:19" x14ac:dyDescent="0.25">
      <c r="A62" s="17" t="s">
        <v>85</v>
      </c>
      <c r="B62" s="14" t="s">
        <v>275</v>
      </c>
      <c r="C62" s="14">
        <v>843750</v>
      </c>
      <c r="D62" s="42">
        <f>_xlfn.IFNA(_xlfn.NUMBERVALUE(MID(tbl_Auction[[#This Row],[Bid_Price]],1,LEN(tbl_Auction[[#This Row],[Bid_Price]]))),0)</f>
        <v>843750</v>
      </c>
      <c r="E62" s="14">
        <v>2021</v>
      </c>
      <c r="F62" s="15">
        <f t="shared" si="0"/>
        <v>57</v>
      </c>
      <c r="N62" s="37" t="s">
        <v>152</v>
      </c>
      <c r="O62" s="35" t="str">
        <f>VLOOKUP($N62,Raw_Data_Auction_2021!$A$11:$C$200,O$5,FALSE)</f>
        <v>Royal Challengers Bangalore</v>
      </c>
      <c r="P62" s="35" t="str">
        <f>VLOOKUP($N62,Raw_Data_Auction_2021!$A$11:$C$200,P$5,FALSE)</f>
        <v>$2,142,900</v>
      </c>
      <c r="Q62" s="36">
        <f t="shared" si="1"/>
        <v>2142900</v>
      </c>
      <c r="R62" s="35">
        <v>2021</v>
      </c>
      <c r="S62" s="35">
        <f t="shared" si="2"/>
        <v>56</v>
      </c>
    </row>
    <row r="63" spans="1:19" x14ac:dyDescent="0.25">
      <c r="A63" s="17" t="s">
        <v>132</v>
      </c>
      <c r="B63" s="14" t="s">
        <v>294</v>
      </c>
      <c r="C63" s="14">
        <v>185700</v>
      </c>
      <c r="D63" s="42">
        <f>_xlfn.IFNA(_xlfn.NUMBERVALUE(MID(tbl_Auction[[#This Row],[Bid_Price]],1,LEN(tbl_Auction[[#This Row],[Bid_Price]]))),0)</f>
        <v>185700</v>
      </c>
      <c r="E63" s="14">
        <v>2021</v>
      </c>
      <c r="F63" s="15">
        <f t="shared" si="0"/>
        <v>58</v>
      </c>
      <c r="N63" s="34" t="s">
        <v>85</v>
      </c>
      <c r="O63" s="35" t="str">
        <f>VLOOKUP($N63,Raw_Data_Auction_2021!$A$11:$C$200,O$5,FALSE)</f>
        <v>Mumbai Indians</v>
      </c>
      <c r="P63" s="35" t="str">
        <f>VLOOKUP($N63,Raw_Data_Auction_2021!$A$11:$C$200,P$5,FALSE)</f>
        <v>$843,750</v>
      </c>
      <c r="Q63" s="36">
        <f t="shared" si="1"/>
        <v>843750</v>
      </c>
      <c r="R63" s="35">
        <v>2021</v>
      </c>
      <c r="S63" s="35">
        <f t="shared" si="2"/>
        <v>57</v>
      </c>
    </row>
    <row r="64" spans="1:19" x14ac:dyDescent="0.25">
      <c r="A64" s="17" t="s">
        <v>53</v>
      </c>
      <c r="B64" s="14" t="s">
        <v>259</v>
      </c>
      <c r="C64" s="14">
        <v>1156250</v>
      </c>
      <c r="D64" s="42">
        <f>_xlfn.IFNA(_xlfn.NUMBERVALUE(MID(tbl_Auction[[#This Row],[Bid_Price]],1,LEN(tbl_Auction[[#This Row],[Bid_Price]]))),0)</f>
        <v>1156250</v>
      </c>
      <c r="E64" s="14">
        <v>2021</v>
      </c>
      <c r="F64" s="15">
        <f t="shared" si="0"/>
        <v>59</v>
      </c>
      <c r="N64" s="37" t="s">
        <v>132</v>
      </c>
      <c r="O64" s="35" t="str">
        <f>VLOOKUP($N64,Raw_Data_Auction_2021!$A$11:$C$200,O$5,FALSE)</f>
        <v>Rajasthan Royals</v>
      </c>
      <c r="P64" s="35" t="str">
        <f>VLOOKUP($N64,Raw_Data_Auction_2021!$A$11:$C$200,P$5,FALSE)</f>
        <v>$185,700</v>
      </c>
      <c r="Q64" s="36">
        <f t="shared" si="1"/>
        <v>185700</v>
      </c>
      <c r="R64" s="35">
        <v>2021</v>
      </c>
      <c r="S64" s="35">
        <f t="shared" si="2"/>
        <v>58</v>
      </c>
    </row>
    <row r="65" spans="1:19" x14ac:dyDescent="0.25">
      <c r="A65" s="17" t="s">
        <v>86</v>
      </c>
      <c r="B65" s="14" t="s">
        <v>275</v>
      </c>
      <c r="C65" s="14">
        <v>1375000</v>
      </c>
      <c r="D65" s="42">
        <f>_xlfn.IFNA(_xlfn.NUMBERVALUE(MID(tbl_Auction[[#This Row],[Bid_Price]],1,LEN(tbl_Auction[[#This Row],[Bid_Price]]))),0)</f>
        <v>1375000</v>
      </c>
      <c r="E65" s="14">
        <v>2021</v>
      </c>
      <c r="F65" s="15">
        <f t="shared" si="0"/>
        <v>60</v>
      </c>
      <c r="N65" s="34" t="s">
        <v>53</v>
      </c>
      <c r="O65" s="35" t="str">
        <f>VLOOKUP($N65,Raw_Data_Auction_2021!$A$11:$C$200,O$5,FALSE)</f>
        <v>Kolkata Knight Riders</v>
      </c>
      <c r="P65" s="35" t="str">
        <f>VLOOKUP($N65,Raw_Data_Auction_2021!$A$11:$C$200,P$5,FALSE)</f>
        <v>$1,156,250</v>
      </c>
      <c r="Q65" s="36">
        <f t="shared" si="1"/>
        <v>1156250</v>
      </c>
      <c r="R65" s="35">
        <v>2021</v>
      </c>
      <c r="S65" s="35">
        <f t="shared" si="2"/>
        <v>59</v>
      </c>
    </row>
    <row r="66" spans="1:19" x14ac:dyDescent="0.25">
      <c r="A66" s="17" t="s">
        <v>173</v>
      </c>
      <c r="B66" s="14" t="s">
        <v>313</v>
      </c>
      <c r="C66" s="14">
        <v>468750</v>
      </c>
      <c r="D66" s="42">
        <f>_xlfn.IFNA(_xlfn.NUMBERVALUE(MID(tbl_Auction[[#This Row],[Bid_Price]],1,LEN(tbl_Auction[[#This Row],[Bid_Price]]))),0)</f>
        <v>468750</v>
      </c>
      <c r="E66" s="14">
        <v>2021</v>
      </c>
      <c r="F66" s="15">
        <f t="shared" si="0"/>
        <v>61</v>
      </c>
      <c r="N66" s="37" t="s">
        <v>86</v>
      </c>
      <c r="O66" s="35" t="str">
        <f>VLOOKUP($N66,Raw_Data_Auction_2021!$A$11:$C$200,O$5,FALSE)</f>
        <v>Mumbai Indians</v>
      </c>
      <c r="P66" s="35" t="str">
        <f>VLOOKUP($N66,Raw_Data_Auction_2021!$A$11:$C$200,P$5,FALSE)</f>
        <v>$1,375,000</v>
      </c>
      <c r="Q66" s="36">
        <f t="shared" si="1"/>
        <v>1375000</v>
      </c>
      <c r="R66" s="35">
        <v>2021</v>
      </c>
      <c r="S66" s="35">
        <f t="shared" si="2"/>
        <v>60</v>
      </c>
    </row>
    <row r="67" spans="1:19" x14ac:dyDescent="0.25">
      <c r="A67" s="17" t="s">
        <v>55</v>
      </c>
      <c r="B67" s="14" t="s">
        <v>259</v>
      </c>
      <c r="C67" s="14">
        <v>500000</v>
      </c>
      <c r="D67" s="42">
        <f>_xlfn.IFNA(_xlfn.NUMBERVALUE(MID(tbl_Auction[[#This Row],[Bid_Price]],1,LEN(tbl_Auction[[#This Row],[Bid_Price]]))),0)</f>
        <v>500000</v>
      </c>
      <c r="E67" s="14">
        <v>2021</v>
      </c>
      <c r="F67" s="15">
        <f t="shared" si="0"/>
        <v>62</v>
      </c>
      <c r="N67" s="34" t="s">
        <v>173</v>
      </c>
      <c r="O67" s="35" t="str">
        <f>VLOOKUP($N67,Raw_Data_Auction_2021!$A$11:$C$200,O$5,FALSE)</f>
        <v>Sunrisers Hyderabad</v>
      </c>
      <c r="P67" s="35" t="str">
        <f>VLOOKUP($N67,Raw_Data_Auction_2021!$A$11:$C$200,P$5,FALSE)</f>
        <v>$468,750</v>
      </c>
      <c r="Q67" s="36">
        <f t="shared" si="1"/>
        <v>468750</v>
      </c>
      <c r="R67" s="35">
        <v>2021</v>
      </c>
      <c r="S67" s="35">
        <f t="shared" si="2"/>
        <v>61</v>
      </c>
    </row>
    <row r="68" spans="1:19" x14ac:dyDescent="0.25">
      <c r="A68" s="17" t="s">
        <v>107</v>
      </c>
      <c r="B68" s="14" t="s">
        <v>285</v>
      </c>
      <c r="C68" s="14">
        <v>1718750</v>
      </c>
      <c r="D68" s="42">
        <f>_xlfn.IFNA(_xlfn.NUMBERVALUE(MID(tbl_Auction[[#This Row],[Bid_Price]],1,LEN(tbl_Auction[[#This Row],[Bid_Price]]))),0)</f>
        <v>1718750</v>
      </c>
      <c r="E68" s="14">
        <v>2021</v>
      </c>
      <c r="F68" s="15">
        <f t="shared" si="0"/>
        <v>63</v>
      </c>
      <c r="N68" s="37" t="s">
        <v>55</v>
      </c>
      <c r="O68" s="35" t="str">
        <f>VLOOKUP($N68,Raw_Data_Auction_2021!$A$11:$C$200,O$5,FALSE)</f>
        <v>Kolkata Knight Riders</v>
      </c>
      <c r="P68" s="35" t="str">
        <f>VLOOKUP($N68,Raw_Data_Auction_2021!$A$11:$C$200,P$5,FALSE)</f>
        <v>$500,000</v>
      </c>
      <c r="Q68" s="36">
        <f t="shared" si="1"/>
        <v>500000</v>
      </c>
      <c r="R68" s="35">
        <v>2021</v>
      </c>
      <c r="S68" s="35">
        <f t="shared" si="2"/>
        <v>62</v>
      </c>
    </row>
    <row r="69" spans="1:19" x14ac:dyDescent="0.25">
      <c r="A69" s="17" t="s">
        <v>174</v>
      </c>
      <c r="B69" s="14" t="s">
        <v>313</v>
      </c>
      <c r="C69" s="14">
        <v>285700</v>
      </c>
      <c r="D69" s="42">
        <f>_xlfn.IFNA(_xlfn.NUMBERVALUE(MID(tbl_Auction[[#This Row],[Bid_Price]],1,LEN(tbl_Auction[[#This Row],[Bid_Price]]))),0)</f>
        <v>285700</v>
      </c>
      <c r="E69" s="14">
        <v>2021</v>
      </c>
      <c r="F69" s="15">
        <f t="shared" si="0"/>
        <v>64</v>
      </c>
      <c r="N69" s="34" t="s">
        <v>107</v>
      </c>
      <c r="O69" s="35" t="str">
        <f>VLOOKUP($N69,Raw_Data_Auction_2021!$A$11:$C$200,O$5,FALSE)</f>
        <v>Punjab Kings</v>
      </c>
      <c r="P69" s="35" t="str">
        <f>VLOOKUP($N69,Raw_Data_Auction_2021!$A$11:$C$200,P$5,FALSE)</f>
        <v>$1,718,750</v>
      </c>
      <c r="Q69" s="36">
        <f t="shared" si="1"/>
        <v>1718750</v>
      </c>
      <c r="R69" s="35">
        <v>2021</v>
      </c>
      <c r="S69" s="35">
        <f t="shared" si="2"/>
        <v>63</v>
      </c>
    </row>
    <row r="70" spans="1:19" x14ac:dyDescent="0.25">
      <c r="A70" s="17" t="s">
        <v>153</v>
      </c>
      <c r="B70" s="14" t="s">
        <v>305</v>
      </c>
      <c r="C70" s="14">
        <v>16667</v>
      </c>
      <c r="D70" s="42">
        <f>_xlfn.IFNA(_xlfn.NUMBERVALUE(MID(tbl_Auction[[#This Row],[Bid_Price]],1,LEN(tbl_Auction[[#This Row],[Bid_Price]]))),0)</f>
        <v>16667</v>
      </c>
      <c r="E70" s="14">
        <v>2021</v>
      </c>
      <c r="F70" s="15">
        <f t="shared" si="0"/>
        <v>65</v>
      </c>
      <c r="N70" s="37" t="s">
        <v>174</v>
      </c>
      <c r="O70" s="35" t="str">
        <f>VLOOKUP($N70,Raw_Data_Auction_2021!$A$11:$C$200,O$5,FALSE)</f>
        <v>Sunrisers Hyderabad</v>
      </c>
      <c r="P70" s="35" t="str">
        <f>VLOOKUP($N70,Raw_Data_Auction_2021!$A$11:$C$200,P$5,FALSE)</f>
        <v>$285,700</v>
      </c>
      <c r="Q70" s="36">
        <f t="shared" si="1"/>
        <v>285700</v>
      </c>
      <c r="R70" s="35">
        <v>2021</v>
      </c>
      <c r="S70" s="35">
        <f t="shared" si="2"/>
        <v>64</v>
      </c>
    </row>
    <row r="71" spans="1:19" x14ac:dyDescent="0.25">
      <c r="A71" s="17" t="s">
        <v>175</v>
      </c>
      <c r="B71" s="14" t="s">
        <v>313</v>
      </c>
      <c r="C71" s="14">
        <v>468750</v>
      </c>
      <c r="D71" s="42">
        <f>_xlfn.IFNA(_xlfn.NUMBERVALUE(MID(tbl_Auction[[#This Row],[Bid_Price]],1,LEN(tbl_Auction[[#This Row],[Bid_Price]]))),0)</f>
        <v>468750</v>
      </c>
      <c r="E71" s="14">
        <v>2021</v>
      </c>
      <c r="F71" s="15">
        <f t="shared" si="0"/>
        <v>66</v>
      </c>
      <c r="N71" s="34" t="s">
        <v>153</v>
      </c>
      <c r="O71" s="35" t="str">
        <f>VLOOKUP($N71,Raw_Data_Auction_2021!$A$11:$C$200,O$5,FALSE)</f>
        <v>Royal Challengers Bangalore</v>
      </c>
      <c r="P71" s="35" t="str">
        <f>VLOOKUP($N71,Raw_Data_Auction_2021!$A$11:$C$200,P$5,FALSE)</f>
        <v>$16,667</v>
      </c>
      <c r="Q71" s="36">
        <f t="shared" si="1"/>
        <v>16667</v>
      </c>
      <c r="R71" s="35">
        <v>2021</v>
      </c>
      <c r="S71" s="35">
        <f t="shared" si="2"/>
        <v>65</v>
      </c>
    </row>
    <row r="72" spans="1:19" x14ac:dyDescent="0.25">
      <c r="A72" s="17" t="s">
        <v>32</v>
      </c>
      <c r="B72" s="14" t="s">
        <v>242</v>
      </c>
      <c r="C72" s="14">
        <v>28600</v>
      </c>
      <c r="D72" s="42">
        <f>_xlfn.IFNA(_xlfn.NUMBERVALUE(MID(tbl_Auction[[#This Row],[Bid_Price]],1,LEN(tbl_Auction[[#This Row],[Bid_Price]]))),0)</f>
        <v>28600</v>
      </c>
      <c r="E72" s="14">
        <v>2021</v>
      </c>
      <c r="F72" s="15">
        <f t="shared" ref="F72:F135" si="3">1+F71</f>
        <v>67</v>
      </c>
      <c r="N72" s="37" t="s">
        <v>175</v>
      </c>
      <c r="O72" s="35" t="str">
        <f>VLOOKUP($N72,Raw_Data_Auction_2021!$A$11:$C$200,O$5,FALSE)</f>
        <v>Sunrisers Hyderabad</v>
      </c>
      <c r="P72" s="35" t="str">
        <f>VLOOKUP($N72,Raw_Data_Auction_2021!$A$11:$C$200,P$5,FALSE)</f>
        <v>$468,750</v>
      </c>
      <c r="Q72" s="36">
        <f t="shared" ref="Q72:Q135" si="4">_xlfn.IFNA(_xlfn.NUMBERVALUE(MID(P72,2,LEN(P72))),0)</f>
        <v>468750</v>
      </c>
      <c r="R72" s="35">
        <v>2021</v>
      </c>
      <c r="S72" s="35">
        <f t="shared" si="2"/>
        <v>66</v>
      </c>
    </row>
    <row r="73" spans="1:19" x14ac:dyDescent="0.25">
      <c r="A73" s="17" t="s">
        <v>57</v>
      </c>
      <c r="B73" s="14" t="s">
        <v>259</v>
      </c>
      <c r="C73" s="14">
        <v>228600</v>
      </c>
      <c r="D73" s="42">
        <f>_xlfn.IFNA(_xlfn.NUMBERVALUE(MID(tbl_Auction[[#This Row],[Bid_Price]],1,LEN(tbl_Auction[[#This Row],[Bid_Price]]))),0)</f>
        <v>228600</v>
      </c>
      <c r="E73" s="14">
        <v>2021</v>
      </c>
      <c r="F73" s="15">
        <f t="shared" si="3"/>
        <v>68</v>
      </c>
      <c r="N73" s="34" t="s">
        <v>32</v>
      </c>
      <c r="O73" s="35" t="str">
        <f>VLOOKUP($N73,Raw_Data_Auction_2021!$A$11:$C$200,O$5,FALSE)</f>
        <v>Delhi Capitals</v>
      </c>
      <c r="P73" s="35" t="str">
        <f>VLOOKUP($N73,Raw_Data_Auction_2021!$A$11:$C$200,P$5,FALSE)</f>
        <v>$28,600</v>
      </c>
      <c r="Q73" s="36">
        <f t="shared" si="4"/>
        <v>28600</v>
      </c>
      <c r="R73" s="35">
        <v>2021</v>
      </c>
      <c r="S73" s="35">
        <f t="shared" ref="S73:S136" si="5">S72+1</f>
        <v>67</v>
      </c>
    </row>
    <row r="74" spans="1:19" x14ac:dyDescent="0.25">
      <c r="A74" s="17" t="s">
        <v>134</v>
      </c>
      <c r="B74" s="14" t="s">
        <v>294</v>
      </c>
      <c r="C74" s="14">
        <v>107100</v>
      </c>
      <c r="D74" s="42">
        <f>_xlfn.IFNA(_xlfn.NUMBERVALUE(MID(tbl_Auction[[#This Row],[Bid_Price]],1,LEN(tbl_Auction[[#This Row],[Bid_Price]]))),0)</f>
        <v>107100</v>
      </c>
      <c r="E74" s="14">
        <v>2021</v>
      </c>
      <c r="F74" s="15">
        <f t="shared" si="3"/>
        <v>69</v>
      </c>
      <c r="N74" s="37" t="s">
        <v>57</v>
      </c>
      <c r="O74" s="35" t="str">
        <f>VLOOKUP($N74,Raw_Data_Auction_2021!$A$11:$C$200,O$5,FALSE)</f>
        <v>Kolkata Knight Riders</v>
      </c>
      <c r="P74" s="35" t="str">
        <f>VLOOKUP($N74,Raw_Data_Auction_2021!$A$11:$C$200,P$5,FALSE)</f>
        <v>$228,600</v>
      </c>
      <c r="Q74" s="36">
        <f t="shared" si="4"/>
        <v>228600</v>
      </c>
      <c r="R74" s="35">
        <v>2021</v>
      </c>
      <c r="S74" s="35">
        <f t="shared" si="5"/>
        <v>68</v>
      </c>
    </row>
    <row r="75" spans="1:19" x14ac:dyDescent="0.25">
      <c r="A75" s="17" t="s">
        <v>108</v>
      </c>
      <c r="B75" s="14" t="s">
        <v>285</v>
      </c>
      <c r="C75" s="14">
        <v>28600</v>
      </c>
      <c r="D75" s="42">
        <f>_xlfn.IFNA(_xlfn.NUMBERVALUE(MID(tbl_Auction[[#This Row],[Bid_Price]],1,LEN(tbl_Auction[[#This Row],[Bid_Price]]))),0)</f>
        <v>28600</v>
      </c>
      <c r="E75" s="14">
        <v>2021</v>
      </c>
      <c r="F75" s="15">
        <f t="shared" si="3"/>
        <v>70</v>
      </c>
      <c r="N75" s="34" t="s">
        <v>134</v>
      </c>
      <c r="O75" s="35" t="str">
        <f>VLOOKUP($N75,Raw_Data_Auction_2021!$A$11:$C$200,O$5,FALSE)</f>
        <v>Rajasthan Royals</v>
      </c>
      <c r="P75" s="35" t="str">
        <f>VLOOKUP($N75,Raw_Data_Auction_2021!$A$11:$C$200,P$5,FALSE)</f>
        <v>$107,100</v>
      </c>
      <c r="Q75" s="36">
        <f t="shared" si="4"/>
        <v>107100</v>
      </c>
      <c r="R75" s="35">
        <v>2021</v>
      </c>
      <c r="S75" s="35">
        <f t="shared" si="5"/>
        <v>69</v>
      </c>
    </row>
    <row r="76" spans="1:19" x14ac:dyDescent="0.25">
      <c r="A76" s="17" t="s">
        <v>87</v>
      </c>
      <c r="B76" s="14" t="s">
        <v>275</v>
      </c>
      <c r="C76" s="14">
        <v>28600</v>
      </c>
      <c r="D76" s="42">
        <f>_xlfn.IFNA(_xlfn.NUMBERVALUE(MID(tbl_Auction[[#This Row],[Bid_Price]],1,LEN(tbl_Auction[[#This Row],[Bid_Price]]))),0)</f>
        <v>28600</v>
      </c>
      <c r="E76" s="14">
        <v>2021</v>
      </c>
      <c r="F76" s="15">
        <f t="shared" si="3"/>
        <v>71</v>
      </c>
      <c r="N76" s="37" t="s">
        <v>108</v>
      </c>
      <c r="O76" s="35" t="str">
        <f>VLOOKUP($N76,Raw_Data_Auction_2021!$A$11:$C$200,O$5,FALSE)</f>
        <v>Punjab Kings</v>
      </c>
      <c r="P76" s="35" t="str">
        <f>VLOOKUP($N76,Raw_Data_Auction_2021!$A$11:$C$200,P$5,FALSE)</f>
        <v>$28,600</v>
      </c>
      <c r="Q76" s="36">
        <f t="shared" si="4"/>
        <v>28600</v>
      </c>
      <c r="R76" s="35">
        <v>2021</v>
      </c>
      <c r="S76" s="35">
        <f t="shared" si="5"/>
        <v>70</v>
      </c>
    </row>
    <row r="77" spans="1:19" x14ac:dyDescent="0.25">
      <c r="A77" s="17" t="s">
        <v>58</v>
      </c>
      <c r="B77" s="14" t="s">
        <v>259</v>
      </c>
      <c r="C77" s="14">
        <v>15620</v>
      </c>
      <c r="D77" s="42">
        <f>_xlfn.IFNA(_xlfn.NUMBERVALUE(MID(tbl_Auction[[#This Row],[Bid_Price]],1,LEN(tbl_Auction[[#This Row],[Bid_Price]]))),0)</f>
        <v>15620</v>
      </c>
      <c r="E77" s="14">
        <v>2021</v>
      </c>
      <c r="F77" s="15">
        <f t="shared" si="3"/>
        <v>72</v>
      </c>
      <c r="N77" s="34" t="s">
        <v>87</v>
      </c>
      <c r="O77" s="35" t="str">
        <f>VLOOKUP($N77,Raw_Data_Auction_2021!$A$11:$C$200,O$5,FALSE)</f>
        <v>Mumbai Indians</v>
      </c>
      <c r="P77" s="35" t="str">
        <f>VLOOKUP($N77,Raw_Data_Auction_2021!$A$11:$C$200,P$5,FALSE)</f>
        <v>$28,600</v>
      </c>
      <c r="Q77" s="36">
        <f t="shared" si="4"/>
        <v>28600</v>
      </c>
      <c r="R77" s="35">
        <v>2021</v>
      </c>
      <c r="S77" s="35">
        <f t="shared" si="5"/>
        <v>71</v>
      </c>
    </row>
    <row r="78" spans="1:19" x14ac:dyDescent="0.25">
      <c r="A78" s="17" t="s">
        <v>109</v>
      </c>
      <c r="B78" s="14" t="s">
        <v>285</v>
      </c>
      <c r="C78" s="14">
        <v>750000</v>
      </c>
      <c r="D78" s="42">
        <f>_xlfn.IFNA(_xlfn.NUMBERVALUE(MID(tbl_Auction[[#This Row],[Bid_Price]],1,LEN(tbl_Auction[[#This Row],[Bid_Price]]))),0)</f>
        <v>750000</v>
      </c>
      <c r="E78" s="14">
        <v>2021</v>
      </c>
      <c r="F78" s="15">
        <f t="shared" si="3"/>
        <v>73</v>
      </c>
      <c r="N78" s="37" t="s">
        <v>58</v>
      </c>
      <c r="O78" s="35" t="str">
        <f>VLOOKUP($N78,Raw_Data_Auction_2021!$A$11:$C$200,O$5,FALSE)</f>
        <v>Kolkata Knight Riders</v>
      </c>
      <c r="P78" s="35" t="str">
        <f>VLOOKUP($N78,Raw_Data_Auction_2021!$A$11:$C$200,P$5,FALSE)</f>
        <v>$15,620</v>
      </c>
      <c r="Q78" s="36">
        <f t="shared" si="4"/>
        <v>15620</v>
      </c>
      <c r="R78" s="35">
        <v>2021</v>
      </c>
      <c r="S78" s="35">
        <f t="shared" si="5"/>
        <v>72</v>
      </c>
    </row>
    <row r="79" spans="1:19" x14ac:dyDescent="0.25">
      <c r="A79" s="17" t="s">
        <v>136</v>
      </c>
      <c r="B79" s="14" t="s">
        <v>294</v>
      </c>
      <c r="C79" s="14">
        <v>28600</v>
      </c>
      <c r="D79" s="42">
        <f>_xlfn.IFNA(_xlfn.NUMBERVALUE(MID(tbl_Auction[[#This Row],[Bid_Price]],1,LEN(tbl_Auction[[#This Row],[Bid_Price]]))),0)</f>
        <v>28600</v>
      </c>
      <c r="E79" s="14">
        <v>2021</v>
      </c>
      <c r="F79" s="15">
        <f t="shared" si="3"/>
        <v>74</v>
      </c>
      <c r="N79" s="34" t="s">
        <v>109</v>
      </c>
      <c r="O79" s="35" t="str">
        <f>VLOOKUP($N79,Raw_Data_Auction_2021!$A$11:$C$200,O$5,FALSE)</f>
        <v>Punjab Kings</v>
      </c>
      <c r="P79" s="35" t="str">
        <f>VLOOKUP($N79,Raw_Data_Auction_2021!$A$11:$C$200,P$5,FALSE)</f>
        <v>$750,000</v>
      </c>
      <c r="Q79" s="36">
        <f t="shared" si="4"/>
        <v>750000</v>
      </c>
      <c r="R79" s="35">
        <v>2021</v>
      </c>
      <c r="S79" s="35">
        <f t="shared" si="5"/>
        <v>73</v>
      </c>
    </row>
    <row r="80" spans="1:19" x14ac:dyDescent="0.25">
      <c r="A80" s="17" t="s">
        <v>110</v>
      </c>
      <c r="B80" s="14" t="s">
        <v>285</v>
      </c>
      <c r="C80" s="14">
        <v>156250</v>
      </c>
      <c r="D80" s="42">
        <f>_xlfn.IFNA(_xlfn.NUMBERVALUE(MID(tbl_Auction[[#This Row],[Bid_Price]],1,LEN(tbl_Auction[[#This Row],[Bid_Price]]))),0)</f>
        <v>156250</v>
      </c>
      <c r="E80" s="14">
        <v>2021</v>
      </c>
      <c r="F80" s="15">
        <f t="shared" si="3"/>
        <v>75</v>
      </c>
      <c r="N80" s="37" t="s">
        <v>136</v>
      </c>
      <c r="O80" s="35" t="str">
        <f>VLOOKUP($N80,Raw_Data_Auction_2021!$A$11:$C$200,O$5,FALSE)</f>
        <v>Rajasthan Royals</v>
      </c>
      <c r="P80" s="35" t="str">
        <f>VLOOKUP($N80,Raw_Data_Auction_2021!$A$11:$C$200,P$5,FALSE)</f>
        <v>$28,600</v>
      </c>
      <c r="Q80" s="36">
        <f t="shared" si="4"/>
        <v>28600</v>
      </c>
      <c r="R80" s="35">
        <v>2021</v>
      </c>
      <c r="S80" s="35">
        <f t="shared" si="5"/>
        <v>74</v>
      </c>
    </row>
    <row r="81" spans="1:19" x14ac:dyDescent="0.25">
      <c r="A81" s="17" t="s">
        <v>111</v>
      </c>
      <c r="B81" s="14" t="s">
        <v>285</v>
      </c>
      <c r="C81" s="14">
        <v>218750</v>
      </c>
      <c r="D81" s="42">
        <f>_xlfn.IFNA(_xlfn.NUMBERVALUE(MID(tbl_Auction[[#This Row],[Bid_Price]],1,LEN(tbl_Auction[[#This Row],[Bid_Price]]))),0)</f>
        <v>218750</v>
      </c>
      <c r="E81" s="14">
        <v>2021</v>
      </c>
      <c r="F81" s="15">
        <f t="shared" si="3"/>
        <v>76</v>
      </c>
      <c r="N81" s="34" t="s">
        <v>110</v>
      </c>
      <c r="O81" s="35" t="str">
        <f>VLOOKUP($N81,Raw_Data_Auction_2021!$A$11:$C$200,O$5,FALSE)</f>
        <v>Punjab Kings</v>
      </c>
      <c r="P81" s="35" t="str">
        <f>VLOOKUP($N81,Raw_Data_Auction_2021!$A$11:$C$200,P$5,FALSE)</f>
        <v>$156,250</v>
      </c>
      <c r="Q81" s="36">
        <f t="shared" si="4"/>
        <v>156250</v>
      </c>
      <c r="R81" s="35">
        <v>2021</v>
      </c>
      <c r="S81" s="35">
        <f t="shared" si="5"/>
        <v>75</v>
      </c>
    </row>
    <row r="82" spans="1:19" x14ac:dyDescent="0.25">
      <c r="A82" s="17" t="s">
        <v>112</v>
      </c>
      <c r="B82" s="14" t="s">
        <v>285</v>
      </c>
      <c r="C82" s="14">
        <v>600000</v>
      </c>
      <c r="D82" s="42">
        <f>_xlfn.IFNA(_xlfn.NUMBERVALUE(MID(tbl_Auction[[#This Row],[Bid_Price]],1,LEN(tbl_Auction[[#This Row],[Bid_Price]]))),0)</f>
        <v>600000</v>
      </c>
      <c r="E82" s="14">
        <v>2021</v>
      </c>
      <c r="F82" s="15">
        <f t="shared" si="3"/>
        <v>77</v>
      </c>
      <c r="N82" s="37" t="s">
        <v>111</v>
      </c>
      <c r="O82" s="35" t="str">
        <f>VLOOKUP($N82,Raw_Data_Auction_2021!$A$11:$C$200,O$5,FALSE)</f>
        <v>Punjab Kings</v>
      </c>
      <c r="P82" s="35" t="str">
        <f>VLOOKUP($N82,Raw_Data_Auction_2021!$A$11:$C$200,P$5,FALSE)</f>
        <v>$218,750</v>
      </c>
      <c r="Q82" s="36">
        <f t="shared" si="4"/>
        <v>218750</v>
      </c>
      <c r="R82" s="35">
        <v>2021</v>
      </c>
      <c r="S82" s="35">
        <f t="shared" si="5"/>
        <v>76</v>
      </c>
    </row>
    <row r="83" spans="1:19" x14ac:dyDescent="0.25">
      <c r="A83" s="17" t="s">
        <v>137</v>
      </c>
      <c r="B83" s="14" t="s">
        <v>294</v>
      </c>
      <c r="C83" s="14">
        <v>31250</v>
      </c>
      <c r="D83" s="42">
        <f>_xlfn.IFNA(_xlfn.NUMBERVALUE(MID(tbl_Auction[[#This Row],[Bid_Price]],1,LEN(tbl_Auction[[#This Row],[Bid_Price]]))),0)</f>
        <v>31250</v>
      </c>
      <c r="E83" s="14">
        <v>2021</v>
      </c>
      <c r="F83" s="15">
        <f t="shared" si="3"/>
        <v>78</v>
      </c>
      <c r="N83" s="34" t="s">
        <v>112</v>
      </c>
      <c r="O83" s="35" t="str">
        <f>VLOOKUP($N83,Raw_Data_Auction_2021!$A$11:$C$200,O$5,FALSE)</f>
        <v>Punjab Kings</v>
      </c>
      <c r="P83" s="35" t="str">
        <f>VLOOKUP($N83,Raw_Data_Auction_2021!$A$11:$C$200,P$5,FALSE)</f>
        <v>$600,000</v>
      </c>
      <c r="Q83" s="36">
        <f t="shared" si="4"/>
        <v>600000</v>
      </c>
      <c r="R83" s="35">
        <v>2021</v>
      </c>
      <c r="S83" s="35">
        <f t="shared" si="5"/>
        <v>77</v>
      </c>
    </row>
    <row r="84" spans="1:19" x14ac:dyDescent="0.25">
      <c r="A84" s="17" t="s">
        <v>176</v>
      </c>
      <c r="B84" s="14" t="s">
        <v>313</v>
      </c>
      <c r="C84" s="14">
        <v>1718750</v>
      </c>
      <c r="D84" s="42">
        <f>_xlfn.IFNA(_xlfn.NUMBERVALUE(MID(tbl_Auction[[#This Row],[Bid_Price]],1,LEN(tbl_Auction[[#This Row],[Bid_Price]]))),0)</f>
        <v>1718750</v>
      </c>
      <c r="E84" s="14">
        <v>2021</v>
      </c>
      <c r="F84" s="15">
        <f t="shared" si="3"/>
        <v>79</v>
      </c>
      <c r="N84" s="37" t="s">
        <v>137</v>
      </c>
      <c r="O84" s="35" t="str">
        <f>VLOOKUP($N84,Raw_Data_Auction_2021!$A$11:$C$200,O$5,FALSE)</f>
        <v>Rajasthan Royals</v>
      </c>
      <c r="P84" s="35" t="str">
        <f>VLOOKUP($N84,Raw_Data_Auction_2021!$A$11:$C$200,P$5,FALSE)</f>
        <v>$31,250</v>
      </c>
      <c r="Q84" s="36">
        <f t="shared" si="4"/>
        <v>31250</v>
      </c>
      <c r="R84" s="35">
        <v>2021</v>
      </c>
      <c r="S84" s="35">
        <f t="shared" si="5"/>
        <v>78</v>
      </c>
    </row>
    <row r="85" spans="1:19" x14ac:dyDescent="0.25">
      <c r="A85" s="17" t="s">
        <v>14</v>
      </c>
      <c r="B85" s="14" t="s">
        <v>221</v>
      </c>
      <c r="C85" s="14">
        <v>1000000</v>
      </c>
      <c r="D85" s="42">
        <f>_xlfn.IFNA(_xlfn.NUMBERVALUE(MID(tbl_Auction[[#This Row],[Bid_Price]],1,LEN(tbl_Auction[[#This Row],[Bid_Price]]))),0)</f>
        <v>1000000</v>
      </c>
      <c r="E85" s="14">
        <v>2021</v>
      </c>
      <c r="F85" s="15">
        <f t="shared" si="3"/>
        <v>80</v>
      </c>
      <c r="N85" s="34" t="s">
        <v>176</v>
      </c>
      <c r="O85" s="35" t="str">
        <f>VLOOKUP($N85,Raw_Data_Auction_2021!$A$11:$C$200,O$5,FALSE)</f>
        <v>Sunrisers Hyderabad</v>
      </c>
      <c r="P85" s="35" t="str">
        <f>VLOOKUP($N85,Raw_Data_Auction_2021!$A$11:$C$200,P$5,FALSE)</f>
        <v>$1,718,750</v>
      </c>
      <c r="Q85" s="36">
        <f t="shared" si="4"/>
        <v>1718750</v>
      </c>
      <c r="R85" s="35">
        <v>2021</v>
      </c>
      <c r="S85" s="35">
        <f t="shared" si="5"/>
        <v>79</v>
      </c>
    </row>
    <row r="86" spans="1:19" x14ac:dyDescent="0.25">
      <c r="A86" s="17" t="s">
        <v>177</v>
      </c>
      <c r="B86" s="14" t="s">
        <v>313</v>
      </c>
      <c r="C86" s="14">
        <v>156250</v>
      </c>
      <c r="D86" s="42">
        <f>_xlfn.IFNA(_xlfn.NUMBERVALUE(MID(tbl_Auction[[#This Row],[Bid_Price]],1,LEN(tbl_Auction[[#This Row],[Bid_Price]]))),0)</f>
        <v>156250</v>
      </c>
      <c r="E86" s="14">
        <v>2021</v>
      </c>
      <c r="F86" s="15">
        <f t="shared" si="3"/>
        <v>81</v>
      </c>
      <c r="N86" s="37" t="s">
        <v>14</v>
      </c>
      <c r="O86" s="35" t="str">
        <f>VLOOKUP($N86,Raw_Data_Auction_2021!$A$11:$C$200,O$5,FALSE)</f>
        <v>Chennai Super Kings</v>
      </c>
      <c r="P86" s="35" t="str">
        <f>VLOOKUP($N86,Raw_Data_Auction_2021!$A$11:$C$200,P$5,FALSE)</f>
        <v>$1,000,000</v>
      </c>
      <c r="Q86" s="36">
        <f t="shared" si="4"/>
        <v>1000000</v>
      </c>
      <c r="R86" s="35">
        <v>2021</v>
      </c>
      <c r="S86" s="35">
        <f t="shared" si="5"/>
        <v>80</v>
      </c>
    </row>
    <row r="87" spans="1:19" x14ac:dyDescent="0.25">
      <c r="A87" s="17" t="s">
        <v>113</v>
      </c>
      <c r="B87" s="14" t="s">
        <v>285</v>
      </c>
      <c r="C87" s="14">
        <v>685700</v>
      </c>
      <c r="D87" s="42">
        <f>_xlfn.IFNA(_xlfn.NUMBERVALUE(MID(tbl_Auction[[#This Row],[Bid_Price]],1,LEN(tbl_Auction[[#This Row],[Bid_Price]]))),0)</f>
        <v>685700</v>
      </c>
      <c r="E87" s="14">
        <v>2021</v>
      </c>
      <c r="F87" s="15">
        <f t="shared" si="3"/>
        <v>82</v>
      </c>
      <c r="N87" s="34" t="s">
        <v>177</v>
      </c>
      <c r="O87" s="35" t="str">
        <f>VLOOKUP($N87,Raw_Data_Auction_2021!$A$11:$C$200,O$5,FALSE)</f>
        <v>Sunrisers Hyderabad</v>
      </c>
      <c r="P87" s="35" t="str">
        <f>VLOOKUP($N87,Raw_Data_Auction_2021!$A$11:$C$200,P$5,FALSE)</f>
        <v>$156,250</v>
      </c>
      <c r="Q87" s="36">
        <f t="shared" si="4"/>
        <v>156250</v>
      </c>
      <c r="R87" s="35">
        <v>2021</v>
      </c>
      <c r="S87" s="35">
        <f t="shared" si="5"/>
        <v>81</v>
      </c>
    </row>
    <row r="88" spans="1:19" x14ac:dyDescent="0.25">
      <c r="A88" s="17" t="s">
        <v>155</v>
      </c>
      <c r="B88" s="14" t="s">
        <v>305</v>
      </c>
      <c r="C88" s="14">
        <v>406250</v>
      </c>
      <c r="D88" s="42">
        <f>_xlfn.IFNA(_xlfn.NUMBERVALUE(MID(tbl_Auction[[#This Row],[Bid_Price]],1,LEN(tbl_Auction[[#This Row],[Bid_Price]]))),0)</f>
        <v>406250</v>
      </c>
      <c r="E88" s="14">
        <v>2021</v>
      </c>
      <c r="F88" s="15">
        <f t="shared" si="3"/>
        <v>83</v>
      </c>
      <c r="N88" s="37" t="s">
        <v>113</v>
      </c>
      <c r="O88" s="35" t="str">
        <f>VLOOKUP($N88,Raw_Data_Auction_2021!$A$11:$C$200,O$5,FALSE)</f>
        <v>Punjab Kings</v>
      </c>
      <c r="P88" s="35" t="str">
        <f>VLOOKUP($N88,Raw_Data_Auction_2021!$A$11:$C$200,P$5,FALSE)</f>
        <v>$685,700</v>
      </c>
      <c r="Q88" s="36">
        <f t="shared" si="4"/>
        <v>685700</v>
      </c>
      <c r="R88" s="35">
        <v>2021</v>
      </c>
      <c r="S88" s="35">
        <f t="shared" si="5"/>
        <v>82</v>
      </c>
    </row>
    <row r="89" spans="1:19" x14ac:dyDescent="0.25">
      <c r="A89" s="17" t="s">
        <v>33</v>
      </c>
      <c r="B89" s="14" t="s">
        <v>242</v>
      </c>
      <c r="C89" s="14">
        <v>685700</v>
      </c>
      <c r="D89" s="42">
        <f>_xlfn.IFNA(_xlfn.NUMBERVALUE(MID(tbl_Auction[[#This Row],[Bid_Price]],1,LEN(tbl_Auction[[#This Row],[Bid_Price]]))),0)</f>
        <v>685700</v>
      </c>
      <c r="E89" s="14">
        <v>2021</v>
      </c>
      <c r="F89" s="15">
        <f t="shared" si="3"/>
        <v>84</v>
      </c>
      <c r="N89" s="34" t="s">
        <v>155</v>
      </c>
      <c r="O89" s="35" t="str">
        <f>VLOOKUP($N89,Raw_Data_Auction_2021!$A$11:$C$200,O$5,FALSE)</f>
        <v>Royal Challengers Bangalore</v>
      </c>
      <c r="P89" s="35" t="str">
        <f>VLOOKUP($N89,Raw_Data_Auction_2021!$A$11:$C$200,P$5,FALSE)</f>
        <v>$406,250</v>
      </c>
      <c r="Q89" s="36">
        <f t="shared" si="4"/>
        <v>406250</v>
      </c>
      <c r="R89" s="35">
        <v>2021</v>
      </c>
      <c r="S89" s="35">
        <f t="shared" si="5"/>
        <v>83</v>
      </c>
    </row>
    <row r="90" spans="1:19" x14ac:dyDescent="0.25">
      <c r="A90" s="17" t="s">
        <v>15</v>
      </c>
      <c r="B90" s="14" t="s">
        <v>221</v>
      </c>
      <c r="C90" s="14">
        <v>2343750</v>
      </c>
      <c r="D90" s="42">
        <f>_xlfn.IFNA(_xlfn.NUMBERVALUE(MID(tbl_Auction[[#This Row],[Bid_Price]],1,LEN(tbl_Auction[[#This Row],[Bid_Price]]))),0)</f>
        <v>2343750</v>
      </c>
      <c r="E90" s="14">
        <v>2021</v>
      </c>
      <c r="F90" s="15">
        <f t="shared" si="3"/>
        <v>85</v>
      </c>
      <c r="N90" s="37" t="s">
        <v>33</v>
      </c>
      <c r="O90" s="35" t="str">
        <f>VLOOKUP($N90,Raw_Data_Auction_2021!$A$11:$C$200,O$5,FALSE)</f>
        <v>Delhi Capitals</v>
      </c>
      <c r="P90" s="35" t="str">
        <f>VLOOKUP($N90,Raw_Data_Auction_2021!$A$11:$C$200,P$5,FALSE)</f>
        <v>$685,700</v>
      </c>
      <c r="Q90" s="36">
        <f t="shared" si="4"/>
        <v>685700</v>
      </c>
      <c r="R90" s="35">
        <v>2021</v>
      </c>
      <c r="S90" s="35">
        <f t="shared" si="5"/>
        <v>84</v>
      </c>
    </row>
    <row r="91" spans="1:19" x14ac:dyDescent="0.25">
      <c r="A91" s="17" t="s">
        <v>179</v>
      </c>
      <c r="B91" s="14" t="s">
        <v>313</v>
      </c>
      <c r="C91" s="14">
        <v>625000</v>
      </c>
      <c r="D91" s="42">
        <f>_xlfn.IFNA(_xlfn.NUMBERVALUE(MID(tbl_Auction[[#This Row],[Bid_Price]],1,LEN(tbl_Auction[[#This Row],[Bid_Price]]))),0)</f>
        <v>625000</v>
      </c>
      <c r="E91" s="14">
        <v>2021</v>
      </c>
      <c r="F91" s="15">
        <f t="shared" si="3"/>
        <v>86</v>
      </c>
      <c r="N91" s="34" t="s">
        <v>15</v>
      </c>
      <c r="O91" s="35" t="str">
        <f>VLOOKUP($N91,Raw_Data_Auction_2021!$A$11:$C$200,O$5,FALSE)</f>
        <v>Chennai Super Kings</v>
      </c>
      <c r="P91" s="35" t="str">
        <f>VLOOKUP($N91,Raw_Data_Auction_2021!$A$11:$C$200,P$5,FALSE)</f>
        <v>$2,343,750</v>
      </c>
      <c r="Q91" s="36">
        <f t="shared" si="4"/>
        <v>2343750</v>
      </c>
      <c r="R91" s="35">
        <v>2021</v>
      </c>
      <c r="S91" s="35">
        <f t="shared" si="5"/>
        <v>85</v>
      </c>
    </row>
    <row r="92" spans="1:19" x14ac:dyDescent="0.25">
      <c r="A92" s="17" t="s">
        <v>138</v>
      </c>
      <c r="B92" s="14" t="s">
        <v>294</v>
      </c>
      <c r="C92" s="14">
        <v>142900</v>
      </c>
      <c r="D92" s="42">
        <f>_xlfn.IFNA(_xlfn.NUMBERVALUE(MID(tbl_Auction[[#This Row],[Bid_Price]],1,LEN(tbl_Auction[[#This Row],[Bid_Price]]))),0)</f>
        <v>142900</v>
      </c>
      <c r="E92" s="14">
        <v>2021</v>
      </c>
      <c r="F92" s="15">
        <f t="shared" si="3"/>
        <v>87</v>
      </c>
      <c r="N92" s="37" t="s">
        <v>179</v>
      </c>
      <c r="O92" s="35" t="str">
        <f>VLOOKUP($N92,Raw_Data_Auction_2021!$A$11:$C$200,O$5,FALSE)</f>
        <v>Sunrisers Hyderabad</v>
      </c>
      <c r="P92" s="35" t="str">
        <f>VLOOKUP($N92,Raw_Data_Auction_2021!$A$11:$C$200,P$5,FALSE)</f>
        <v>$625,000</v>
      </c>
      <c r="Q92" s="36">
        <f t="shared" si="4"/>
        <v>625000</v>
      </c>
      <c r="R92" s="35">
        <v>2021</v>
      </c>
      <c r="S92" s="35">
        <f t="shared" si="5"/>
        <v>86</v>
      </c>
    </row>
    <row r="93" spans="1:19" x14ac:dyDescent="0.25">
      <c r="A93" s="17" t="s">
        <v>114</v>
      </c>
      <c r="B93" s="14" t="s">
        <v>285</v>
      </c>
      <c r="C93" s="14">
        <v>600000</v>
      </c>
      <c r="D93" s="42">
        <f>_xlfn.IFNA(_xlfn.NUMBERVALUE(MID(tbl_Auction[[#This Row],[Bid_Price]],1,LEN(tbl_Auction[[#This Row],[Bid_Price]]))),0)</f>
        <v>600000</v>
      </c>
      <c r="E93" s="14">
        <v>2021</v>
      </c>
      <c r="F93" s="15">
        <f t="shared" si="3"/>
        <v>88</v>
      </c>
      <c r="N93" s="34" t="s">
        <v>138</v>
      </c>
      <c r="O93" s="35" t="str">
        <f>VLOOKUP($N93,Raw_Data_Auction_2021!$A$11:$C$200,O$5,FALSE)</f>
        <v>Rajasthan Royals</v>
      </c>
      <c r="P93" s="35" t="str">
        <f>VLOOKUP($N93,Raw_Data_Auction_2021!$A$11:$C$200,P$5,FALSE)</f>
        <v>$142,900</v>
      </c>
      <c r="Q93" s="36">
        <f t="shared" si="4"/>
        <v>142900</v>
      </c>
      <c r="R93" s="35">
        <v>2021</v>
      </c>
      <c r="S93" s="35">
        <f t="shared" si="5"/>
        <v>87</v>
      </c>
    </row>
    <row r="94" spans="1:19" x14ac:dyDescent="0.25">
      <c r="A94" s="17" t="s">
        <v>59</v>
      </c>
      <c r="B94" s="14" t="s">
        <v>259</v>
      </c>
      <c r="C94" s="14">
        <v>531250</v>
      </c>
      <c r="D94" s="42">
        <f>_xlfn.IFNA(_xlfn.NUMBERVALUE(MID(tbl_Auction[[#This Row],[Bid_Price]],1,LEN(tbl_Auction[[#This Row],[Bid_Price]]))),0)</f>
        <v>531250</v>
      </c>
      <c r="E94" s="14">
        <v>2021</v>
      </c>
      <c r="F94" s="15">
        <f t="shared" si="3"/>
        <v>89</v>
      </c>
      <c r="N94" s="37" t="s">
        <v>114</v>
      </c>
      <c r="O94" s="35" t="str">
        <f>VLOOKUP($N94,Raw_Data_Auction_2021!$A$11:$C$200,O$5,FALSE)</f>
        <v>Punjab Kings</v>
      </c>
      <c r="P94" s="35" t="str">
        <f>VLOOKUP($N94,Raw_Data_Auction_2021!$A$11:$C$200,P$5,FALSE)</f>
        <v>$600,000</v>
      </c>
      <c r="Q94" s="36">
        <f t="shared" si="4"/>
        <v>600000</v>
      </c>
      <c r="R94" s="35">
        <v>2021</v>
      </c>
      <c r="S94" s="35">
        <f t="shared" si="5"/>
        <v>88</v>
      </c>
    </row>
    <row r="95" spans="1:19" x14ac:dyDescent="0.25">
      <c r="A95" s="17" t="s">
        <v>156</v>
      </c>
      <c r="B95" s="14" t="s">
        <v>305</v>
      </c>
      <c r="C95" s="14">
        <v>468750</v>
      </c>
      <c r="D95" s="42">
        <f>_xlfn.IFNA(_xlfn.NUMBERVALUE(MID(tbl_Auction[[#This Row],[Bid_Price]],1,LEN(tbl_Auction[[#This Row],[Bid_Price]]))),0)</f>
        <v>468750</v>
      </c>
      <c r="E95" s="14">
        <v>2021</v>
      </c>
      <c r="F95" s="15">
        <f t="shared" si="3"/>
        <v>90</v>
      </c>
      <c r="N95" s="34" t="s">
        <v>59</v>
      </c>
      <c r="O95" s="35" t="str">
        <f>VLOOKUP($N95,Raw_Data_Auction_2021!$A$11:$C$200,O$5,FALSE)</f>
        <v>Kolkata Knight Riders</v>
      </c>
      <c r="P95" s="35" t="str">
        <f>VLOOKUP($N95,Raw_Data_Auction_2021!$A$11:$C$200,P$5,FALSE)</f>
        <v>$531,250</v>
      </c>
      <c r="Q95" s="36">
        <f t="shared" si="4"/>
        <v>531250</v>
      </c>
      <c r="R95" s="35">
        <v>2021</v>
      </c>
      <c r="S95" s="35">
        <f t="shared" si="5"/>
        <v>89</v>
      </c>
    </row>
    <row r="96" spans="1:19" x14ac:dyDescent="0.25">
      <c r="A96" s="17" t="s">
        <v>89</v>
      </c>
      <c r="B96" s="14" t="s">
        <v>275</v>
      </c>
      <c r="C96" s="14">
        <v>714300</v>
      </c>
      <c r="D96" s="42">
        <f>_xlfn.IFNA(_xlfn.NUMBERVALUE(MID(tbl_Auction[[#This Row],[Bid_Price]],1,LEN(tbl_Auction[[#This Row],[Bid_Price]]))),0)</f>
        <v>714300</v>
      </c>
      <c r="E96" s="14">
        <v>2021</v>
      </c>
      <c r="F96" s="15">
        <f t="shared" si="3"/>
        <v>91</v>
      </c>
      <c r="N96" s="37" t="s">
        <v>156</v>
      </c>
      <c r="O96" s="35" t="str">
        <f>VLOOKUP($N96,Raw_Data_Auction_2021!$A$11:$C$200,O$5,FALSE)</f>
        <v>Royal Challengers Bangalore</v>
      </c>
      <c r="P96" s="35" t="str">
        <f>VLOOKUP($N96,Raw_Data_Auction_2021!$A$11:$C$200,P$5,FALSE)</f>
        <v>$468,750</v>
      </c>
      <c r="Q96" s="36">
        <f t="shared" si="4"/>
        <v>468750</v>
      </c>
      <c r="R96" s="35">
        <v>2021</v>
      </c>
      <c r="S96" s="35">
        <f t="shared" si="5"/>
        <v>90</v>
      </c>
    </row>
    <row r="97" spans="1:19" x14ac:dyDescent="0.25">
      <c r="A97" s="17" t="s">
        <v>196</v>
      </c>
      <c r="B97" s="14" t="e">
        <v>#N/A</v>
      </c>
      <c r="C97" s="14" t="e">
        <v>#N/A</v>
      </c>
      <c r="D97" s="42">
        <f>_xlfn.IFNA(_xlfn.NUMBERVALUE(MID(tbl_Auction[[#This Row],[Bid_Price]],1,LEN(tbl_Auction[[#This Row],[Bid_Price]]))),0)</f>
        <v>0</v>
      </c>
      <c r="E97" s="14">
        <v>2021</v>
      </c>
      <c r="F97" s="15">
        <f t="shared" si="3"/>
        <v>92</v>
      </c>
      <c r="N97" s="34" t="s">
        <v>89</v>
      </c>
      <c r="O97" s="35" t="str">
        <f>VLOOKUP($N97,Raw_Data_Auction_2021!$A$11:$C$200,O$5,FALSE)</f>
        <v>Mumbai Indians</v>
      </c>
      <c r="P97" s="35" t="str">
        <f>VLOOKUP($N97,Raw_Data_Auction_2021!$A$11:$C$200,P$5,FALSE)</f>
        <v>$714,300</v>
      </c>
      <c r="Q97" s="36">
        <f t="shared" si="4"/>
        <v>714300</v>
      </c>
      <c r="R97" s="35">
        <v>2021</v>
      </c>
      <c r="S97" s="35">
        <f t="shared" si="5"/>
        <v>91</v>
      </c>
    </row>
    <row r="98" spans="1:19" x14ac:dyDescent="0.25">
      <c r="A98" s="17" t="s">
        <v>61</v>
      </c>
      <c r="B98" s="14" t="s">
        <v>259</v>
      </c>
      <c r="C98" s="14">
        <v>2214300</v>
      </c>
      <c r="D98" s="42">
        <f>_xlfn.IFNA(_xlfn.NUMBERVALUE(MID(tbl_Auction[[#This Row],[Bid_Price]],1,LEN(tbl_Auction[[#This Row],[Bid_Price]]))),0)</f>
        <v>2214300</v>
      </c>
      <c r="E98" s="14">
        <v>2021</v>
      </c>
      <c r="F98" s="15">
        <f t="shared" si="3"/>
        <v>93</v>
      </c>
      <c r="N98" s="37" t="s">
        <v>196</v>
      </c>
      <c r="O98" s="35" t="e">
        <f>VLOOKUP($N98,Raw_Data_Auction_2021!$A$11:$C$200,O$5,FALSE)</f>
        <v>#N/A</v>
      </c>
      <c r="P98" s="35" t="e">
        <f>VLOOKUP($N98,Raw_Data_Auction_2021!$A$11:$C$200,P$5,FALSE)</f>
        <v>#N/A</v>
      </c>
      <c r="Q98" s="36">
        <f t="shared" si="4"/>
        <v>0</v>
      </c>
      <c r="R98" s="35">
        <v>2021</v>
      </c>
      <c r="S98" s="35">
        <f t="shared" si="5"/>
        <v>92</v>
      </c>
    </row>
    <row r="99" spans="1:19" x14ac:dyDescent="0.25">
      <c r="A99" s="17" t="s">
        <v>180</v>
      </c>
      <c r="B99" s="14" t="s">
        <v>313</v>
      </c>
      <c r="C99" s="14">
        <v>271400</v>
      </c>
      <c r="D99" s="42">
        <f>_xlfn.IFNA(_xlfn.NUMBERVALUE(MID(tbl_Auction[[#This Row],[Bid_Price]],1,LEN(tbl_Auction[[#This Row],[Bid_Price]]))),0)</f>
        <v>271400</v>
      </c>
      <c r="E99" s="14">
        <v>2021</v>
      </c>
      <c r="F99" s="15">
        <f t="shared" si="3"/>
        <v>94</v>
      </c>
      <c r="N99" s="34" t="s">
        <v>61</v>
      </c>
      <c r="O99" s="35" t="str">
        <f>VLOOKUP($N99,Raw_Data_Auction_2021!$A$11:$C$200,O$5,FALSE)</f>
        <v>Kolkata Knight Riders</v>
      </c>
      <c r="P99" s="35" t="str">
        <f>VLOOKUP($N99,Raw_Data_Auction_2021!$A$11:$C$200,P$5,FALSE)</f>
        <v>$2,214,300</v>
      </c>
      <c r="Q99" s="36">
        <f t="shared" si="4"/>
        <v>2214300</v>
      </c>
      <c r="R99" s="35">
        <v>2021</v>
      </c>
      <c r="S99" s="35">
        <f t="shared" si="5"/>
        <v>93</v>
      </c>
    </row>
    <row r="100" spans="1:19" x14ac:dyDescent="0.25">
      <c r="A100" s="17" t="s">
        <v>90</v>
      </c>
      <c r="B100" s="14" t="s">
        <v>275</v>
      </c>
      <c r="C100" s="14">
        <v>342900</v>
      </c>
      <c r="D100" s="42">
        <f>_xlfn.IFNA(_xlfn.NUMBERVALUE(MID(tbl_Auction[[#This Row],[Bid_Price]],1,LEN(tbl_Auction[[#This Row],[Bid_Price]]))),0)</f>
        <v>342900</v>
      </c>
      <c r="E100" s="14">
        <v>2021</v>
      </c>
      <c r="F100" s="15">
        <f t="shared" si="3"/>
        <v>95</v>
      </c>
      <c r="N100" s="37" t="s">
        <v>180</v>
      </c>
      <c r="O100" s="35" t="str">
        <f>VLOOKUP($N100,Raw_Data_Auction_2021!$A$11:$C$200,O$5,FALSE)</f>
        <v>Sunrisers Hyderabad</v>
      </c>
      <c r="P100" s="35" t="str">
        <f>VLOOKUP($N100,Raw_Data_Auction_2021!$A$11:$C$200,P$5,FALSE)</f>
        <v>$271,400</v>
      </c>
      <c r="Q100" s="36">
        <f t="shared" si="4"/>
        <v>271400</v>
      </c>
      <c r="R100" s="35">
        <v>2021</v>
      </c>
      <c r="S100" s="35">
        <f t="shared" si="5"/>
        <v>94</v>
      </c>
    </row>
    <row r="101" spans="1:19" x14ac:dyDescent="0.25">
      <c r="A101" s="17" t="s">
        <v>35</v>
      </c>
      <c r="B101" s="14" t="s">
        <v>242</v>
      </c>
      <c r="C101" s="14">
        <v>187500</v>
      </c>
      <c r="D101" s="42">
        <f>_xlfn.IFNA(_xlfn.NUMBERVALUE(MID(tbl_Auction[[#This Row],[Bid_Price]],1,LEN(tbl_Auction[[#This Row],[Bid_Price]]))),0)</f>
        <v>187500</v>
      </c>
      <c r="E101" s="14">
        <v>2021</v>
      </c>
      <c r="F101" s="15">
        <f t="shared" si="3"/>
        <v>96</v>
      </c>
      <c r="N101" s="34" t="s">
        <v>90</v>
      </c>
      <c r="O101" s="35" t="str">
        <f>VLOOKUP($N101,Raw_Data_Auction_2021!$A$11:$C$200,O$5,FALSE)</f>
        <v>Mumbai Indians</v>
      </c>
      <c r="P101" s="35" t="str">
        <f>VLOOKUP($N101,Raw_Data_Auction_2021!$A$11:$C$200,P$5,FALSE)</f>
        <v>$342,900</v>
      </c>
      <c r="Q101" s="36">
        <f t="shared" si="4"/>
        <v>342900</v>
      </c>
      <c r="R101" s="35">
        <v>2021</v>
      </c>
      <c r="S101" s="35">
        <f t="shared" si="5"/>
        <v>95</v>
      </c>
    </row>
    <row r="102" spans="1:19" x14ac:dyDescent="0.25">
      <c r="A102" s="17" t="s">
        <v>115</v>
      </c>
      <c r="B102" s="14" t="s">
        <v>285</v>
      </c>
      <c r="C102" s="14">
        <v>78600</v>
      </c>
      <c r="D102" s="42">
        <f>_xlfn.IFNA(_xlfn.NUMBERVALUE(MID(tbl_Auction[[#This Row],[Bid_Price]],1,LEN(tbl_Auction[[#This Row],[Bid_Price]]))),0)</f>
        <v>78600</v>
      </c>
      <c r="E102" s="14">
        <v>2021</v>
      </c>
      <c r="F102" s="15">
        <f t="shared" si="3"/>
        <v>97</v>
      </c>
      <c r="N102" s="37" t="s">
        <v>35</v>
      </c>
      <c r="O102" s="35" t="str">
        <f>VLOOKUP($N102,Raw_Data_Auction_2021!$A$11:$C$200,O$5,FALSE)</f>
        <v>Delhi Capitals</v>
      </c>
      <c r="P102" s="35" t="str">
        <f>VLOOKUP($N102,Raw_Data_Auction_2021!$A$11:$C$200,P$5,FALSE)</f>
        <v>$187,500</v>
      </c>
      <c r="Q102" s="36">
        <f t="shared" si="4"/>
        <v>187500</v>
      </c>
      <c r="R102" s="35">
        <v>2021</v>
      </c>
      <c r="S102" s="35">
        <f t="shared" si="5"/>
        <v>96</v>
      </c>
    </row>
    <row r="103" spans="1:19" x14ac:dyDescent="0.25">
      <c r="A103" s="17" t="s">
        <v>197</v>
      </c>
      <c r="B103" s="14" t="e">
        <v>#N/A</v>
      </c>
      <c r="C103" s="14" t="e">
        <v>#N/A</v>
      </c>
      <c r="D103" s="42">
        <f>_xlfn.IFNA(_xlfn.NUMBERVALUE(MID(tbl_Auction[[#This Row],[Bid_Price]],1,LEN(tbl_Auction[[#This Row],[Bid_Price]]))),0)</f>
        <v>0</v>
      </c>
      <c r="E103" s="14">
        <v>2021</v>
      </c>
      <c r="F103" s="15">
        <f t="shared" si="3"/>
        <v>98</v>
      </c>
      <c r="N103" s="34" t="s">
        <v>115</v>
      </c>
      <c r="O103" s="35" t="str">
        <f>VLOOKUP($N103,Raw_Data_Auction_2021!$A$11:$C$200,O$5,FALSE)</f>
        <v>Punjab Kings</v>
      </c>
      <c r="P103" s="35" t="str">
        <f>VLOOKUP($N103,Raw_Data_Auction_2021!$A$11:$C$200,P$5,FALSE)</f>
        <v>$78,600</v>
      </c>
      <c r="Q103" s="36">
        <f t="shared" si="4"/>
        <v>78600</v>
      </c>
      <c r="R103" s="35">
        <v>2021</v>
      </c>
      <c r="S103" s="35">
        <f t="shared" si="5"/>
        <v>97</v>
      </c>
    </row>
    <row r="104" spans="1:19" x14ac:dyDescent="0.25">
      <c r="A104" s="17" t="s">
        <v>91</v>
      </c>
      <c r="B104" s="14" t="s">
        <v>275</v>
      </c>
      <c r="C104" s="14">
        <v>437500</v>
      </c>
      <c r="D104" s="42">
        <f>_xlfn.IFNA(_xlfn.NUMBERVALUE(MID(tbl_Auction[[#This Row],[Bid_Price]],1,LEN(tbl_Auction[[#This Row],[Bid_Price]]))),0)</f>
        <v>437500</v>
      </c>
      <c r="E104" s="14">
        <v>2021</v>
      </c>
      <c r="F104" s="15">
        <f t="shared" si="3"/>
        <v>99</v>
      </c>
      <c r="N104" s="37" t="s">
        <v>197</v>
      </c>
      <c r="O104" s="35" t="e">
        <f>VLOOKUP($N104,Raw_Data_Auction_2021!$A$11:$C$200,O$5,FALSE)</f>
        <v>#N/A</v>
      </c>
      <c r="P104" s="35" t="e">
        <f>VLOOKUP($N104,Raw_Data_Auction_2021!$A$11:$C$200,P$5,FALSE)</f>
        <v>#N/A</v>
      </c>
      <c r="Q104" s="36">
        <f t="shared" si="4"/>
        <v>0</v>
      </c>
      <c r="R104" s="35">
        <v>2021</v>
      </c>
      <c r="S104" s="35">
        <f t="shared" si="5"/>
        <v>98</v>
      </c>
    </row>
    <row r="105" spans="1:19" x14ac:dyDescent="0.25">
      <c r="A105" s="17" t="s">
        <v>36</v>
      </c>
      <c r="B105" s="14" t="s">
        <v>242</v>
      </c>
      <c r="C105" s="14">
        <v>1100000</v>
      </c>
      <c r="D105" s="42">
        <f>_xlfn.IFNA(_xlfn.NUMBERVALUE(MID(tbl_Auction[[#This Row],[Bid_Price]],1,LEN(tbl_Auction[[#This Row],[Bid_Price]]))),0)</f>
        <v>1100000</v>
      </c>
      <c r="E105" s="14">
        <v>2021</v>
      </c>
      <c r="F105" s="15">
        <f t="shared" si="3"/>
        <v>100</v>
      </c>
      <c r="N105" s="34" t="s">
        <v>91</v>
      </c>
      <c r="O105" s="35" t="str">
        <f>VLOOKUP($N105,Raw_Data_Auction_2021!$A$11:$C$200,O$5,FALSE)</f>
        <v>Mumbai Indians</v>
      </c>
      <c r="P105" s="35" t="str">
        <f>VLOOKUP($N105,Raw_Data_Auction_2021!$A$11:$C$200,P$5,FALSE)</f>
        <v>$437,500</v>
      </c>
      <c r="Q105" s="36">
        <f t="shared" si="4"/>
        <v>437500</v>
      </c>
      <c r="R105" s="35">
        <v>2021</v>
      </c>
      <c r="S105" s="35">
        <f t="shared" si="5"/>
        <v>99</v>
      </c>
    </row>
    <row r="106" spans="1:19" x14ac:dyDescent="0.25">
      <c r="A106" s="17" t="s">
        <v>140</v>
      </c>
      <c r="B106" s="14" t="s">
        <v>294</v>
      </c>
      <c r="C106" s="14">
        <v>28600</v>
      </c>
      <c r="D106" s="42">
        <f>_xlfn.IFNA(_xlfn.NUMBERVALUE(MID(tbl_Auction[[#This Row],[Bid_Price]],1,LEN(tbl_Auction[[#This Row],[Bid_Price]]))),0)</f>
        <v>28600</v>
      </c>
      <c r="E106" s="14">
        <v>2021</v>
      </c>
      <c r="F106" s="15">
        <f t="shared" si="3"/>
        <v>101</v>
      </c>
      <c r="N106" s="37" t="s">
        <v>36</v>
      </c>
      <c r="O106" s="35" t="str">
        <f>VLOOKUP($N106,Raw_Data_Auction_2021!$A$11:$C$200,O$5,FALSE)</f>
        <v>Delhi Capitals</v>
      </c>
      <c r="P106" s="35" t="str">
        <f>VLOOKUP($N106,Raw_Data_Auction_2021!$A$11:$C$200,P$5,FALSE)</f>
        <v>$1,100,000</v>
      </c>
      <c r="Q106" s="36">
        <f t="shared" si="4"/>
        <v>1100000</v>
      </c>
      <c r="R106" s="35">
        <v>2021</v>
      </c>
      <c r="S106" s="35">
        <f t="shared" si="5"/>
        <v>100</v>
      </c>
    </row>
    <row r="107" spans="1:19" x14ac:dyDescent="0.25">
      <c r="A107" s="17" t="s">
        <v>141</v>
      </c>
      <c r="B107" s="14" t="s">
        <v>294</v>
      </c>
      <c r="C107" s="14">
        <v>430000</v>
      </c>
      <c r="D107" s="42">
        <f>_xlfn.IFNA(_xlfn.NUMBERVALUE(MID(tbl_Auction[[#This Row],[Bid_Price]],1,LEN(tbl_Auction[[#This Row],[Bid_Price]]))),0)</f>
        <v>430000</v>
      </c>
      <c r="E107" s="14">
        <v>2021</v>
      </c>
      <c r="F107" s="15">
        <f t="shared" si="3"/>
        <v>102</v>
      </c>
      <c r="N107" s="34" t="s">
        <v>140</v>
      </c>
      <c r="O107" s="35" t="str">
        <f>VLOOKUP($N107,Raw_Data_Auction_2021!$A$11:$C$200,O$5,FALSE)</f>
        <v>Rajasthan Royals</v>
      </c>
      <c r="P107" s="35" t="str">
        <f>VLOOKUP($N107,Raw_Data_Auction_2021!$A$11:$C$200,P$5,FALSE)</f>
        <v>$28,600</v>
      </c>
      <c r="Q107" s="36">
        <f t="shared" si="4"/>
        <v>28600</v>
      </c>
      <c r="R107" s="35">
        <v>2021</v>
      </c>
      <c r="S107" s="35">
        <f t="shared" si="5"/>
        <v>101</v>
      </c>
    </row>
    <row r="108" spans="1:19" x14ac:dyDescent="0.25">
      <c r="A108" s="17" t="s">
        <v>17</v>
      </c>
      <c r="B108" s="14" t="s">
        <v>221</v>
      </c>
      <c r="C108" s="14">
        <v>1093750</v>
      </c>
      <c r="D108" s="42">
        <f>_xlfn.IFNA(_xlfn.NUMBERVALUE(MID(tbl_Auction[[#This Row],[Bid_Price]],1,LEN(tbl_Auction[[#This Row],[Bid_Price]]))),0)</f>
        <v>1093750</v>
      </c>
      <c r="E108" s="14">
        <v>2021</v>
      </c>
      <c r="F108" s="15">
        <f t="shared" si="3"/>
        <v>103</v>
      </c>
      <c r="N108" s="37" t="s">
        <v>141</v>
      </c>
      <c r="O108" s="35" t="str">
        <f>VLOOKUP($N108,Raw_Data_Auction_2021!$A$11:$C$200,O$5,FALSE)</f>
        <v>Rajasthan Royals</v>
      </c>
      <c r="P108" s="35" t="str">
        <f>VLOOKUP($N108,Raw_Data_Auction_2021!$A$11:$C$200,P$5,FALSE)</f>
        <v>$430,000</v>
      </c>
      <c r="Q108" s="36">
        <f t="shared" si="4"/>
        <v>430000</v>
      </c>
      <c r="R108" s="35">
        <v>2021</v>
      </c>
      <c r="S108" s="35">
        <f t="shared" si="5"/>
        <v>102</v>
      </c>
    </row>
    <row r="109" spans="1:19" x14ac:dyDescent="0.25">
      <c r="A109" s="17" t="s">
        <v>62</v>
      </c>
      <c r="B109" s="14" t="s">
        <v>259</v>
      </c>
      <c r="C109" s="14">
        <v>85700</v>
      </c>
      <c r="D109" s="42">
        <f>_xlfn.IFNA(_xlfn.NUMBERVALUE(MID(tbl_Auction[[#This Row],[Bid_Price]],1,LEN(tbl_Auction[[#This Row],[Bid_Price]]))),0)</f>
        <v>85700</v>
      </c>
      <c r="E109" s="14">
        <v>2021</v>
      </c>
      <c r="F109" s="15">
        <f t="shared" si="3"/>
        <v>104</v>
      </c>
      <c r="N109" s="34" t="s">
        <v>17</v>
      </c>
      <c r="O109" s="35" t="str">
        <f>VLOOKUP($N109,Raw_Data_Auction_2021!$A$11:$C$200,O$5,FALSE)</f>
        <v>Chennai Super Kings</v>
      </c>
      <c r="P109" s="35" t="str">
        <f>VLOOKUP($N109,Raw_Data_Auction_2021!$A$11:$C$200,P$5,FALSE)</f>
        <v>$1,093,750</v>
      </c>
      <c r="Q109" s="36">
        <f t="shared" si="4"/>
        <v>1093750</v>
      </c>
      <c r="R109" s="35">
        <v>2021</v>
      </c>
      <c r="S109" s="35">
        <f t="shared" si="5"/>
        <v>103</v>
      </c>
    </row>
    <row r="110" spans="1:19" x14ac:dyDescent="0.25">
      <c r="A110" s="17" t="s">
        <v>181</v>
      </c>
      <c r="B110" s="14" t="s">
        <v>313</v>
      </c>
      <c r="C110" s="14">
        <v>1406250</v>
      </c>
      <c r="D110" s="42">
        <f>_xlfn.IFNA(_xlfn.NUMBERVALUE(MID(tbl_Auction[[#This Row],[Bid_Price]],1,LEN(tbl_Auction[[#This Row],[Bid_Price]]))),0)</f>
        <v>1406250</v>
      </c>
      <c r="E110" s="14">
        <v>2021</v>
      </c>
      <c r="F110" s="15">
        <f t="shared" si="3"/>
        <v>105</v>
      </c>
      <c r="N110" s="37" t="s">
        <v>62</v>
      </c>
      <c r="O110" s="35" t="str">
        <f>VLOOKUP($N110,Raw_Data_Auction_2021!$A$11:$C$200,O$5,FALSE)</f>
        <v>Kolkata Knight Riders</v>
      </c>
      <c r="P110" s="35" t="str">
        <f>VLOOKUP($N110,Raw_Data_Auction_2021!$A$11:$C$200,P$5,FALSE)</f>
        <v>$85,700</v>
      </c>
      <c r="Q110" s="36">
        <f t="shared" si="4"/>
        <v>85700</v>
      </c>
      <c r="R110" s="35">
        <v>2021</v>
      </c>
      <c r="S110" s="35">
        <f t="shared" si="5"/>
        <v>104</v>
      </c>
    </row>
    <row r="111" spans="1:19" x14ac:dyDescent="0.25">
      <c r="A111" s="17" t="s">
        <v>116</v>
      </c>
      <c r="B111" s="14" t="s">
        <v>285</v>
      </c>
      <c r="C111" s="14">
        <v>285700</v>
      </c>
      <c r="D111" s="42">
        <f>_xlfn.IFNA(_xlfn.NUMBERVALUE(MID(tbl_Auction[[#This Row],[Bid_Price]],1,LEN(tbl_Auction[[#This Row],[Bid_Price]]))),0)</f>
        <v>285700</v>
      </c>
      <c r="E111" s="14">
        <v>2021</v>
      </c>
      <c r="F111" s="15">
        <f t="shared" si="3"/>
        <v>106</v>
      </c>
      <c r="N111" s="34" t="s">
        <v>181</v>
      </c>
      <c r="O111" s="35" t="str">
        <f>VLOOKUP($N111,Raw_Data_Auction_2021!$A$11:$C$200,O$5,FALSE)</f>
        <v>Sunrisers Hyderabad</v>
      </c>
      <c r="P111" s="35" t="str">
        <f>VLOOKUP($N111,Raw_Data_Auction_2021!$A$11:$C$200,P$5,FALSE)</f>
        <v>$1,406,250</v>
      </c>
      <c r="Q111" s="36">
        <f t="shared" si="4"/>
        <v>1406250</v>
      </c>
      <c r="R111" s="35">
        <v>2021</v>
      </c>
      <c r="S111" s="35">
        <f t="shared" si="5"/>
        <v>105</v>
      </c>
    </row>
    <row r="112" spans="1:19" x14ac:dyDescent="0.25">
      <c r="A112" s="17" t="s">
        <v>92</v>
      </c>
      <c r="B112" s="14" t="s">
        <v>275</v>
      </c>
      <c r="C112" s="14">
        <v>296880</v>
      </c>
      <c r="D112" s="42">
        <f>_xlfn.IFNA(_xlfn.NUMBERVALUE(MID(tbl_Auction[[#This Row],[Bid_Price]],1,LEN(tbl_Auction[[#This Row],[Bid_Price]]))),0)</f>
        <v>296880</v>
      </c>
      <c r="E112" s="14">
        <v>2021</v>
      </c>
      <c r="F112" s="15">
        <f t="shared" si="3"/>
        <v>107</v>
      </c>
      <c r="N112" s="37" t="s">
        <v>116</v>
      </c>
      <c r="O112" s="35" t="str">
        <f>VLOOKUP($N112,Raw_Data_Auction_2021!$A$11:$C$200,O$5,FALSE)</f>
        <v>Punjab Kings</v>
      </c>
      <c r="P112" s="35" t="str">
        <f>VLOOKUP($N112,Raw_Data_Auction_2021!$A$11:$C$200,P$5,FALSE)</f>
        <v>$285,700</v>
      </c>
      <c r="Q112" s="36">
        <f t="shared" si="4"/>
        <v>285700</v>
      </c>
      <c r="R112" s="35">
        <v>2021</v>
      </c>
      <c r="S112" s="35">
        <f t="shared" si="5"/>
        <v>106</v>
      </c>
    </row>
    <row r="113" spans="1:19" x14ac:dyDescent="0.25">
      <c r="A113" s="17" t="s">
        <v>18</v>
      </c>
      <c r="B113" s="14" t="s">
        <v>221</v>
      </c>
      <c r="C113" s="14">
        <v>28600</v>
      </c>
      <c r="D113" s="42">
        <f>_xlfn.IFNA(_xlfn.NUMBERVALUE(MID(tbl_Auction[[#This Row],[Bid_Price]],1,LEN(tbl_Auction[[#This Row],[Bid_Price]]))),0)</f>
        <v>28600</v>
      </c>
      <c r="E113" s="14">
        <v>2021</v>
      </c>
      <c r="F113" s="15">
        <f t="shared" si="3"/>
        <v>108</v>
      </c>
      <c r="N113" s="34" t="s">
        <v>92</v>
      </c>
      <c r="O113" s="35" t="str">
        <f>VLOOKUP($N113,Raw_Data_Auction_2021!$A$11:$C$200,O$5,FALSE)</f>
        <v>Mumbai Indians</v>
      </c>
      <c r="P113" s="35" t="str">
        <f>VLOOKUP($N113,Raw_Data_Auction_2021!$A$11:$C$200,P$5,FALSE)</f>
        <v>$296,880</v>
      </c>
      <c r="Q113" s="36">
        <f t="shared" si="4"/>
        <v>296880</v>
      </c>
      <c r="R113" s="35">
        <v>2021</v>
      </c>
      <c r="S113" s="35">
        <f t="shared" si="5"/>
        <v>107</v>
      </c>
    </row>
    <row r="114" spans="1:19" x14ac:dyDescent="0.25">
      <c r="A114" s="17" t="s">
        <v>93</v>
      </c>
      <c r="B114" s="14" t="s">
        <v>275</v>
      </c>
      <c r="C114" s="14">
        <v>2343750</v>
      </c>
      <c r="D114" s="42">
        <f>_xlfn.IFNA(_xlfn.NUMBERVALUE(MID(tbl_Auction[[#This Row],[Bid_Price]],1,LEN(tbl_Auction[[#This Row],[Bid_Price]]))),0)</f>
        <v>2343750</v>
      </c>
      <c r="E114" s="14">
        <v>2021</v>
      </c>
      <c r="F114" s="15">
        <f t="shared" si="3"/>
        <v>109</v>
      </c>
      <c r="N114" s="37" t="s">
        <v>18</v>
      </c>
      <c r="O114" s="35" t="str">
        <f>VLOOKUP($N114,Raw_Data_Auction_2021!$A$11:$C$200,O$5,FALSE)</f>
        <v>Chennai Super Kings</v>
      </c>
      <c r="P114" s="35" t="str">
        <f>VLOOKUP($N114,Raw_Data_Auction_2021!$A$11:$C$200,P$5,FALSE)</f>
        <v>$28,600</v>
      </c>
      <c r="Q114" s="36">
        <f t="shared" si="4"/>
        <v>28600</v>
      </c>
      <c r="R114" s="35">
        <v>2021</v>
      </c>
      <c r="S114" s="35">
        <f t="shared" si="5"/>
        <v>108</v>
      </c>
    </row>
    <row r="115" spans="1:19" x14ac:dyDescent="0.25">
      <c r="A115" s="17" t="s">
        <v>158</v>
      </c>
      <c r="B115" s="14" t="s">
        <v>305</v>
      </c>
      <c r="C115" s="14">
        <v>28600</v>
      </c>
      <c r="D115" s="42">
        <f>_xlfn.IFNA(_xlfn.NUMBERVALUE(MID(tbl_Auction[[#This Row],[Bid_Price]],1,LEN(tbl_Auction[[#This Row],[Bid_Price]]))),0)</f>
        <v>28600</v>
      </c>
      <c r="E115" s="14">
        <v>2021</v>
      </c>
      <c r="F115" s="15">
        <f t="shared" si="3"/>
        <v>110</v>
      </c>
      <c r="N115" s="34" t="s">
        <v>93</v>
      </c>
      <c r="O115" s="35" t="str">
        <f>VLOOKUP($N115,Raw_Data_Auction_2021!$A$11:$C$200,O$5,FALSE)</f>
        <v>Mumbai Indians</v>
      </c>
      <c r="P115" s="35" t="str">
        <f>VLOOKUP($N115,Raw_Data_Auction_2021!$A$11:$C$200,P$5,FALSE)</f>
        <v>$2,343,750</v>
      </c>
      <c r="Q115" s="36">
        <f t="shared" si="4"/>
        <v>2343750</v>
      </c>
      <c r="R115" s="35">
        <v>2021</v>
      </c>
      <c r="S115" s="35">
        <f t="shared" si="5"/>
        <v>109</v>
      </c>
    </row>
    <row r="116" spans="1:19" x14ac:dyDescent="0.25">
      <c r="A116" s="17" t="s">
        <v>37</v>
      </c>
      <c r="B116" s="14" t="s">
        <v>242</v>
      </c>
      <c r="C116" s="14">
        <v>2343750</v>
      </c>
      <c r="D116" s="42">
        <f>_xlfn.IFNA(_xlfn.NUMBERVALUE(MID(tbl_Auction[[#This Row],[Bid_Price]],1,LEN(tbl_Auction[[#This Row],[Bid_Price]]))),0)</f>
        <v>2343750</v>
      </c>
      <c r="E116" s="14">
        <v>2021</v>
      </c>
      <c r="F116" s="15">
        <f t="shared" si="3"/>
        <v>111</v>
      </c>
      <c r="N116" s="37" t="s">
        <v>158</v>
      </c>
      <c r="O116" s="35" t="str">
        <f>VLOOKUP($N116,Raw_Data_Auction_2021!$A$11:$C$200,O$5,FALSE)</f>
        <v>Royal Challengers Bangalore</v>
      </c>
      <c r="P116" s="35" t="str">
        <f>VLOOKUP($N116,Raw_Data_Auction_2021!$A$11:$C$200,P$5,FALSE)</f>
        <v>$28,600</v>
      </c>
      <c r="Q116" s="36">
        <f t="shared" si="4"/>
        <v>28600</v>
      </c>
      <c r="R116" s="35">
        <v>2021</v>
      </c>
      <c r="S116" s="35">
        <f t="shared" si="5"/>
        <v>110</v>
      </c>
    </row>
    <row r="117" spans="1:19" x14ac:dyDescent="0.25">
      <c r="A117" s="17" t="s">
        <v>38</v>
      </c>
      <c r="B117" s="14" t="s">
        <v>242</v>
      </c>
      <c r="C117" s="14">
        <v>28600</v>
      </c>
      <c r="D117" s="42">
        <f>_xlfn.IFNA(_xlfn.NUMBERVALUE(MID(tbl_Auction[[#This Row],[Bid_Price]],1,LEN(tbl_Auction[[#This Row],[Bid_Price]]))),0)</f>
        <v>28600</v>
      </c>
      <c r="E117" s="14">
        <v>2021</v>
      </c>
      <c r="F117" s="15">
        <f t="shared" si="3"/>
        <v>112</v>
      </c>
      <c r="N117" s="34" t="s">
        <v>37</v>
      </c>
      <c r="O117" s="35" t="str">
        <f>VLOOKUP($N117,Raw_Data_Auction_2021!$A$11:$C$200,O$5,FALSE)</f>
        <v>Delhi Capitals</v>
      </c>
      <c r="P117" s="35" t="str">
        <f>VLOOKUP($N117,Raw_Data_Auction_2021!$A$11:$C$200,P$5,FALSE)</f>
        <v>$2,343,750</v>
      </c>
      <c r="Q117" s="36">
        <f t="shared" si="4"/>
        <v>2343750</v>
      </c>
      <c r="R117" s="35">
        <v>2021</v>
      </c>
      <c r="S117" s="35">
        <f t="shared" si="5"/>
        <v>111</v>
      </c>
    </row>
    <row r="118" spans="1:19" x14ac:dyDescent="0.25">
      <c r="A118" s="17" t="s">
        <v>19</v>
      </c>
      <c r="B118" s="14" t="s">
        <v>221</v>
      </c>
      <c r="C118" s="14">
        <v>428600</v>
      </c>
      <c r="D118" s="42">
        <f>_xlfn.IFNA(_xlfn.NUMBERVALUE(MID(tbl_Auction[[#This Row],[Bid_Price]],1,LEN(tbl_Auction[[#This Row],[Bid_Price]]))),0)</f>
        <v>428600</v>
      </c>
      <c r="E118" s="14">
        <v>2021</v>
      </c>
      <c r="F118" s="15">
        <f t="shared" si="3"/>
        <v>113</v>
      </c>
      <c r="N118" s="37" t="s">
        <v>38</v>
      </c>
      <c r="O118" s="35" t="str">
        <f>VLOOKUP($N118,Raw_Data_Auction_2021!$A$11:$C$200,O$5,FALSE)</f>
        <v>Delhi Capitals</v>
      </c>
      <c r="P118" s="35" t="str">
        <f>VLOOKUP($N118,Raw_Data_Auction_2021!$A$11:$C$200,P$5,FALSE)</f>
        <v>$28,600</v>
      </c>
      <c r="Q118" s="36">
        <f t="shared" si="4"/>
        <v>28600</v>
      </c>
      <c r="R118" s="35">
        <v>2021</v>
      </c>
      <c r="S118" s="35">
        <f t="shared" si="5"/>
        <v>112</v>
      </c>
    </row>
    <row r="119" spans="1:19" x14ac:dyDescent="0.25">
      <c r="A119" s="17" t="s">
        <v>39</v>
      </c>
      <c r="B119" s="14" t="s">
        <v>242</v>
      </c>
      <c r="C119" s="14">
        <v>812500</v>
      </c>
      <c r="D119" s="42">
        <f>_xlfn.IFNA(_xlfn.NUMBERVALUE(MID(tbl_Auction[[#This Row],[Bid_Price]],1,LEN(tbl_Auction[[#This Row],[Bid_Price]]))),0)</f>
        <v>812500</v>
      </c>
      <c r="E119" s="14">
        <v>2021</v>
      </c>
      <c r="F119" s="15">
        <f t="shared" si="3"/>
        <v>114</v>
      </c>
      <c r="N119" s="34" t="s">
        <v>19</v>
      </c>
      <c r="O119" s="35" t="str">
        <f>VLOOKUP($N119,Raw_Data_Auction_2021!$A$11:$C$200,O$5,FALSE)</f>
        <v>Chennai Super Kings</v>
      </c>
      <c r="P119" s="35" t="str">
        <f>VLOOKUP($N119,Raw_Data_Auction_2021!$A$11:$C$200,P$5,FALSE)</f>
        <v>$428,600</v>
      </c>
      <c r="Q119" s="36">
        <f t="shared" si="4"/>
        <v>428600</v>
      </c>
      <c r="R119" s="35">
        <v>2021</v>
      </c>
      <c r="S119" s="35">
        <f t="shared" si="5"/>
        <v>113</v>
      </c>
    </row>
    <row r="120" spans="1:19" x14ac:dyDescent="0.25">
      <c r="A120" s="17" t="s">
        <v>142</v>
      </c>
      <c r="B120" s="14" t="s">
        <v>294</v>
      </c>
      <c r="C120" s="14">
        <v>628600</v>
      </c>
      <c r="D120" s="42">
        <f>_xlfn.IFNA(_xlfn.NUMBERVALUE(MID(tbl_Auction[[#This Row],[Bid_Price]],1,LEN(tbl_Auction[[#This Row],[Bid_Price]]))),0)</f>
        <v>628600</v>
      </c>
      <c r="E120" s="14">
        <v>2021</v>
      </c>
      <c r="F120" s="15">
        <f t="shared" si="3"/>
        <v>115</v>
      </c>
      <c r="N120" s="37" t="s">
        <v>39</v>
      </c>
      <c r="O120" s="35" t="str">
        <f>VLOOKUP($N120,Raw_Data_Auction_2021!$A$11:$C$200,O$5,FALSE)</f>
        <v>Delhi Capitals</v>
      </c>
      <c r="P120" s="35" t="str">
        <f>VLOOKUP($N120,Raw_Data_Auction_2021!$A$11:$C$200,P$5,FALSE)</f>
        <v>$812,500</v>
      </c>
      <c r="Q120" s="36">
        <f t="shared" si="4"/>
        <v>812500</v>
      </c>
      <c r="R120" s="35">
        <v>2021</v>
      </c>
      <c r="S120" s="35">
        <f t="shared" si="5"/>
        <v>114</v>
      </c>
    </row>
    <row r="121" spans="1:19" x14ac:dyDescent="0.25">
      <c r="A121" s="17" t="s">
        <v>143</v>
      </c>
      <c r="B121" s="14" t="s">
        <v>294</v>
      </c>
      <c r="C121" s="14">
        <v>31250</v>
      </c>
      <c r="D121" s="42">
        <f>_xlfn.IFNA(_xlfn.NUMBERVALUE(MID(tbl_Auction[[#This Row],[Bid_Price]],1,LEN(tbl_Auction[[#This Row],[Bid_Price]]))),0)</f>
        <v>31250</v>
      </c>
      <c r="E121" s="14">
        <v>2021</v>
      </c>
      <c r="F121" s="15">
        <f t="shared" si="3"/>
        <v>116</v>
      </c>
      <c r="N121" s="34" t="s">
        <v>142</v>
      </c>
      <c r="O121" s="35" t="str">
        <f>VLOOKUP($N121,Raw_Data_Auction_2021!$A$11:$C$200,O$5,FALSE)</f>
        <v>Rajasthan Royals</v>
      </c>
      <c r="P121" s="35" t="str">
        <f>VLOOKUP($N121,Raw_Data_Auction_2021!$A$11:$C$200,P$5,FALSE)</f>
        <v>$628,600</v>
      </c>
      <c r="Q121" s="36">
        <f t="shared" si="4"/>
        <v>628600</v>
      </c>
      <c r="R121" s="35">
        <v>2021</v>
      </c>
      <c r="S121" s="35">
        <f t="shared" si="5"/>
        <v>115</v>
      </c>
    </row>
    <row r="122" spans="1:19" x14ac:dyDescent="0.25">
      <c r="A122" s="17" t="s">
        <v>182</v>
      </c>
      <c r="B122" s="14" t="s">
        <v>313</v>
      </c>
      <c r="C122" s="14">
        <v>593750</v>
      </c>
      <c r="D122" s="42">
        <f>_xlfn.IFNA(_xlfn.NUMBERVALUE(MID(tbl_Auction[[#This Row],[Bid_Price]],1,LEN(tbl_Auction[[#This Row],[Bid_Price]]))),0)</f>
        <v>593750</v>
      </c>
      <c r="E122" s="14">
        <v>2021</v>
      </c>
      <c r="F122" s="15">
        <f t="shared" si="3"/>
        <v>117</v>
      </c>
      <c r="N122" s="37" t="s">
        <v>143</v>
      </c>
      <c r="O122" s="35" t="str">
        <f>VLOOKUP($N122,Raw_Data_Auction_2021!$A$11:$C$200,O$5,FALSE)</f>
        <v>Rajasthan Royals</v>
      </c>
      <c r="P122" s="35" t="str">
        <f>VLOOKUP($N122,Raw_Data_Auction_2021!$A$11:$C$200,P$5,FALSE)</f>
        <v>$31,250</v>
      </c>
      <c r="Q122" s="36">
        <f t="shared" si="4"/>
        <v>31250</v>
      </c>
      <c r="R122" s="35">
        <v>2021</v>
      </c>
      <c r="S122" s="35">
        <f t="shared" si="5"/>
        <v>116</v>
      </c>
    </row>
    <row r="123" spans="1:19" x14ac:dyDescent="0.25">
      <c r="A123" s="17" t="s">
        <v>183</v>
      </c>
      <c r="B123" s="14" t="s">
        <v>313</v>
      </c>
      <c r="C123" s="14">
        <v>500000</v>
      </c>
      <c r="D123" s="42">
        <f>_xlfn.IFNA(_xlfn.NUMBERVALUE(MID(tbl_Auction[[#This Row],[Bid_Price]],1,LEN(tbl_Auction[[#This Row],[Bid_Price]]))),0)</f>
        <v>500000</v>
      </c>
      <c r="E123" s="14">
        <v>2021</v>
      </c>
      <c r="F123" s="15">
        <f t="shared" si="3"/>
        <v>118</v>
      </c>
      <c r="N123" s="34" t="s">
        <v>182</v>
      </c>
      <c r="O123" s="35" t="str">
        <f>VLOOKUP($N123,Raw_Data_Auction_2021!$A$11:$C$200,O$5,FALSE)</f>
        <v>Sunrisers Hyderabad</v>
      </c>
      <c r="P123" s="35" t="str">
        <f>VLOOKUP($N123,Raw_Data_Auction_2021!$A$11:$C$200,P$5,FALSE)</f>
        <v>$593,750</v>
      </c>
      <c r="Q123" s="36">
        <f t="shared" si="4"/>
        <v>593750</v>
      </c>
      <c r="R123" s="35">
        <v>2021</v>
      </c>
      <c r="S123" s="35">
        <f t="shared" si="5"/>
        <v>117</v>
      </c>
    </row>
    <row r="124" spans="1:19" x14ac:dyDescent="0.25">
      <c r="A124" s="17" t="s">
        <v>94</v>
      </c>
      <c r="B124" s="14" t="s">
        <v>275</v>
      </c>
      <c r="C124" s="14">
        <v>500000</v>
      </c>
      <c r="D124" s="42">
        <f>_xlfn.IFNA(_xlfn.NUMBERVALUE(MID(tbl_Auction[[#This Row],[Bid_Price]],1,LEN(tbl_Auction[[#This Row],[Bid_Price]]))),0)</f>
        <v>500000</v>
      </c>
      <c r="E124" s="14">
        <v>2021</v>
      </c>
      <c r="F124" s="15">
        <f t="shared" si="3"/>
        <v>119</v>
      </c>
      <c r="N124" s="37" t="s">
        <v>183</v>
      </c>
      <c r="O124" s="35" t="str">
        <f>VLOOKUP($N124,Raw_Data_Auction_2021!$A$11:$C$200,O$5,FALSE)</f>
        <v>Sunrisers Hyderabad</v>
      </c>
      <c r="P124" s="35" t="str">
        <f>VLOOKUP($N124,Raw_Data_Auction_2021!$A$11:$C$200,P$5,FALSE)</f>
        <v>$500,000</v>
      </c>
      <c r="Q124" s="36">
        <f t="shared" si="4"/>
        <v>500000</v>
      </c>
      <c r="R124" s="35">
        <v>2021</v>
      </c>
      <c r="S124" s="35">
        <f t="shared" si="5"/>
        <v>118</v>
      </c>
    </row>
    <row r="125" spans="1:19" x14ac:dyDescent="0.25">
      <c r="A125" s="17" t="s">
        <v>159</v>
      </c>
      <c r="B125" s="14" t="s">
        <v>305</v>
      </c>
      <c r="C125" s="14">
        <v>28600</v>
      </c>
      <c r="D125" s="42">
        <f>_xlfn.IFNA(_xlfn.NUMBERVALUE(MID(tbl_Auction[[#This Row],[Bid_Price]],1,LEN(tbl_Auction[[#This Row],[Bid_Price]]))),0)</f>
        <v>28600</v>
      </c>
      <c r="E125" s="14">
        <v>2021</v>
      </c>
      <c r="F125" s="15">
        <f t="shared" si="3"/>
        <v>120</v>
      </c>
      <c r="N125" s="34" t="s">
        <v>94</v>
      </c>
      <c r="O125" s="35" t="str">
        <f>VLOOKUP($N125,Raw_Data_Auction_2021!$A$11:$C$200,O$5,FALSE)</f>
        <v>Mumbai Indians</v>
      </c>
      <c r="P125" s="35" t="str">
        <f>VLOOKUP($N125,Raw_Data_Auction_2021!$A$11:$C$200,P$5,FALSE)</f>
        <v>$500,000</v>
      </c>
      <c r="Q125" s="36">
        <f t="shared" si="4"/>
        <v>500000</v>
      </c>
      <c r="R125" s="35">
        <v>2021</v>
      </c>
      <c r="S125" s="35">
        <f t="shared" si="5"/>
        <v>119</v>
      </c>
    </row>
    <row r="126" spans="1:19" x14ac:dyDescent="0.25">
      <c r="A126" s="17" t="s">
        <v>184</v>
      </c>
      <c r="B126" s="14" t="s">
        <v>313</v>
      </c>
      <c r="C126" s="14">
        <v>468750</v>
      </c>
      <c r="D126" s="42">
        <f>_xlfn.IFNA(_xlfn.NUMBERVALUE(MID(tbl_Auction[[#This Row],[Bid_Price]],1,LEN(tbl_Auction[[#This Row],[Bid_Price]]))),0)</f>
        <v>468750</v>
      </c>
      <c r="E126" s="14">
        <v>2021</v>
      </c>
      <c r="F126" s="15">
        <f t="shared" si="3"/>
        <v>121</v>
      </c>
      <c r="N126" s="37" t="s">
        <v>159</v>
      </c>
      <c r="O126" s="35" t="str">
        <f>VLOOKUP($N126,Raw_Data_Auction_2021!$A$11:$C$200,O$5,FALSE)</f>
        <v>Royal Challengers Bangalore</v>
      </c>
      <c r="P126" s="35" t="str">
        <f>VLOOKUP($N126,Raw_Data_Auction_2021!$A$11:$C$200,P$5,FALSE)</f>
        <v>$28,600</v>
      </c>
      <c r="Q126" s="36">
        <f t="shared" si="4"/>
        <v>28600</v>
      </c>
      <c r="R126" s="35">
        <v>2021</v>
      </c>
      <c r="S126" s="35">
        <f t="shared" si="5"/>
        <v>120</v>
      </c>
    </row>
    <row r="127" spans="1:19" x14ac:dyDescent="0.25">
      <c r="A127" s="17" t="s">
        <v>160</v>
      </c>
      <c r="B127" s="14" t="s">
        <v>305</v>
      </c>
      <c r="C127" s="14">
        <v>28600</v>
      </c>
      <c r="D127" s="42">
        <f>_xlfn.IFNA(_xlfn.NUMBERVALUE(MID(tbl_Auction[[#This Row],[Bid_Price]],1,LEN(tbl_Auction[[#This Row],[Bid_Price]]))),0)</f>
        <v>28600</v>
      </c>
      <c r="E127" s="14">
        <v>2021</v>
      </c>
      <c r="F127" s="15">
        <f t="shared" si="3"/>
        <v>122</v>
      </c>
      <c r="N127" s="34" t="s">
        <v>184</v>
      </c>
      <c r="O127" s="35" t="str">
        <f>VLOOKUP($N127,Raw_Data_Auction_2021!$A$11:$C$200,O$5,FALSE)</f>
        <v>Sunrisers Hyderabad</v>
      </c>
      <c r="P127" s="35" t="str">
        <f>VLOOKUP($N127,Raw_Data_Auction_2021!$A$11:$C$200,P$5,FALSE)</f>
        <v>$468,750</v>
      </c>
      <c r="Q127" s="36">
        <f t="shared" si="4"/>
        <v>468750</v>
      </c>
      <c r="R127" s="35">
        <v>2021</v>
      </c>
      <c r="S127" s="35">
        <f t="shared" si="5"/>
        <v>121</v>
      </c>
    </row>
    <row r="128" spans="1:19" x14ac:dyDescent="0.25">
      <c r="A128" s="17" t="s">
        <v>65</v>
      </c>
      <c r="B128" s="14" t="s">
        <v>259</v>
      </c>
      <c r="C128" s="14">
        <v>457100</v>
      </c>
      <c r="D128" s="42">
        <f>_xlfn.IFNA(_xlfn.NUMBERVALUE(MID(tbl_Auction[[#This Row],[Bid_Price]],1,LEN(tbl_Auction[[#This Row],[Bid_Price]]))),0)</f>
        <v>457100</v>
      </c>
      <c r="E128" s="14">
        <v>2021</v>
      </c>
      <c r="F128" s="15">
        <f t="shared" si="3"/>
        <v>123</v>
      </c>
      <c r="N128" s="37" t="s">
        <v>160</v>
      </c>
      <c r="O128" s="35" t="str">
        <f>VLOOKUP($N128,Raw_Data_Auction_2021!$A$11:$C$200,O$5,FALSE)</f>
        <v>Royal Challengers Bangalore</v>
      </c>
      <c r="P128" s="35" t="str">
        <f>VLOOKUP($N128,Raw_Data_Auction_2021!$A$11:$C$200,P$5,FALSE)</f>
        <v>$28,600</v>
      </c>
      <c r="Q128" s="36">
        <f t="shared" si="4"/>
        <v>28600</v>
      </c>
      <c r="R128" s="35">
        <v>2021</v>
      </c>
      <c r="S128" s="35">
        <f t="shared" si="5"/>
        <v>122</v>
      </c>
    </row>
    <row r="129" spans="1:19" x14ac:dyDescent="0.25">
      <c r="A129" s="17" t="s">
        <v>66</v>
      </c>
      <c r="B129" s="14" t="s">
        <v>259</v>
      </c>
      <c r="C129" s="14">
        <v>468750</v>
      </c>
      <c r="D129" s="42">
        <f>_xlfn.IFNA(_xlfn.NUMBERVALUE(MID(tbl_Auction[[#This Row],[Bid_Price]],1,LEN(tbl_Auction[[#This Row],[Bid_Price]]))),0)</f>
        <v>468750</v>
      </c>
      <c r="E129" s="14">
        <v>2021</v>
      </c>
      <c r="F129" s="15">
        <f t="shared" si="3"/>
        <v>124</v>
      </c>
      <c r="N129" s="34" t="s">
        <v>65</v>
      </c>
      <c r="O129" s="35" t="str">
        <f>VLOOKUP($N129,Raw_Data_Auction_2021!$A$11:$C$200,O$5,FALSE)</f>
        <v>Kolkata Knight Riders</v>
      </c>
      <c r="P129" s="35" t="str">
        <f>VLOOKUP($N129,Raw_Data_Auction_2021!$A$11:$C$200,P$5,FALSE)</f>
        <v>$457,100</v>
      </c>
      <c r="Q129" s="36">
        <f t="shared" si="4"/>
        <v>457100</v>
      </c>
      <c r="R129" s="35">
        <v>2021</v>
      </c>
      <c r="S129" s="35">
        <f t="shared" si="5"/>
        <v>123</v>
      </c>
    </row>
    <row r="130" spans="1:19" x14ac:dyDescent="0.25">
      <c r="A130" s="17" t="s">
        <v>67</v>
      </c>
      <c r="B130" s="14" t="s">
        <v>259</v>
      </c>
      <c r="C130" s="14">
        <v>281250</v>
      </c>
      <c r="D130" s="42">
        <f>_xlfn.IFNA(_xlfn.NUMBERVALUE(MID(tbl_Auction[[#This Row],[Bid_Price]],1,LEN(tbl_Auction[[#This Row],[Bid_Price]]))),0)</f>
        <v>281250</v>
      </c>
      <c r="E130" s="14">
        <v>2021</v>
      </c>
      <c r="F130" s="15">
        <f t="shared" si="3"/>
        <v>125</v>
      </c>
      <c r="N130" s="37" t="s">
        <v>66</v>
      </c>
      <c r="O130" s="35" t="str">
        <f>VLOOKUP($N130,Raw_Data_Auction_2021!$A$11:$C$200,O$5,FALSE)</f>
        <v>Kolkata Knight Riders</v>
      </c>
      <c r="P130" s="35" t="str">
        <f>VLOOKUP($N130,Raw_Data_Auction_2021!$A$11:$C$200,P$5,FALSE)</f>
        <v>$468,750</v>
      </c>
      <c r="Q130" s="36">
        <f t="shared" si="4"/>
        <v>468750</v>
      </c>
      <c r="R130" s="35">
        <v>2021</v>
      </c>
      <c r="S130" s="35">
        <f t="shared" si="5"/>
        <v>124</v>
      </c>
    </row>
    <row r="131" spans="1:19" x14ac:dyDescent="0.25">
      <c r="A131" s="17" t="s">
        <v>20</v>
      </c>
      <c r="B131" s="14" t="s">
        <v>221</v>
      </c>
      <c r="C131" s="14">
        <v>1718750</v>
      </c>
      <c r="D131" s="42">
        <f>_xlfn.IFNA(_xlfn.NUMBERVALUE(MID(tbl_Auction[[#This Row],[Bid_Price]],1,LEN(tbl_Auction[[#This Row],[Bid_Price]]))),0)</f>
        <v>1718750</v>
      </c>
      <c r="E131" s="14">
        <v>2021</v>
      </c>
      <c r="F131" s="15">
        <f t="shared" si="3"/>
        <v>126</v>
      </c>
      <c r="N131" s="34" t="s">
        <v>67</v>
      </c>
      <c r="O131" s="35" t="str">
        <f>VLOOKUP($N131,Raw_Data_Auction_2021!$A$11:$C$200,O$5,FALSE)</f>
        <v>Kolkata Knight Riders</v>
      </c>
      <c r="P131" s="35" t="str">
        <f>VLOOKUP($N131,Raw_Data_Auction_2021!$A$11:$C$200,P$5,FALSE)</f>
        <v>$281,250</v>
      </c>
      <c r="Q131" s="36">
        <f t="shared" si="4"/>
        <v>281250</v>
      </c>
      <c r="R131" s="35">
        <v>2021</v>
      </c>
      <c r="S131" s="35">
        <f t="shared" si="5"/>
        <v>125</v>
      </c>
    </row>
    <row r="132" spans="1:19" x14ac:dyDescent="0.25">
      <c r="A132" s="17" t="s">
        <v>21</v>
      </c>
      <c r="B132" s="14" t="s">
        <v>221</v>
      </c>
      <c r="C132" s="14">
        <v>785700</v>
      </c>
      <c r="D132" s="42">
        <f>_xlfn.IFNA(_xlfn.NUMBERVALUE(MID(tbl_Auction[[#This Row],[Bid_Price]],1,LEN(tbl_Auction[[#This Row],[Bid_Price]]))),0)</f>
        <v>785700</v>
      </c>
      <c r="E132" s="14">
        <v>2021</v>
      </c>
      <c r="F132" s="15">
        <f t="shared" si="3"/>
        <v>127</v>
      </c>
      <c r="N132" s="37" t="s">
        <v>20</v>
      </c>
      <c r="O132" s="35" t="str">
        <f>VLOOKUP($N132,Raw_Data_Auction_2021!$A$11:$C$200,O$5,FALSE)</f>
        <v>Chennai Super Kings</v>
      </c>
      <c r="P132" s="35" t="str">
        <f>VLOOKUP($N132,Raw_Data_Auction_2021!$A$11:$C$200,P$5,FALSE)</f>
        <v>$1,718,750</v>
      </c>
      <c r="Q132" s="36">
        <f t="shared" si="4"/>
        <v>1718750</v>
      </c>
      <c r="R132" s="35">
        <v>2021</v>
      </c>
      <c r="S132" s="35">
        <f t="shared" si="5"/>
        <v>126</v>
      </c>
    </row>
    <row r="133" spans="1:19" x14ac:dyDescent="0.25">
      <c r="A133" s="17" t="s">
        <v>119</v>
      </c>
      <c r="B133" s="14" t="s">
        <v>285</v>
      </c>
      <c r="C133" s="14">
        <v>35700</v>
      </c>
      <c r="D133" s="42">
        <f>_xlfn.IFNA(_xlfn.NUMBERVALUE(MID(tbl_Auction[[#This Row],[Bid_Price]],1,LEN(tbl_Auction[[#This Row],[Bid_Price]]))),0)</f>
        <v>35700</v>
      </c>
      <c r="E133" s="14">
        <v>2021</v>
      </c>
      <c r="F133" s="15">
        <f t="shared" si="3"/>
        <v>128</v>
      </c>
      <c r="N133" s="34" t="s">
        <v>21</v>
      </c>
      <c r="O133" s="35" t="str">
        <f>VLOOKUP($N133,Raw_Data_Auction_2021!$A$11:$C$200,O$5,FALSE)</f>
        <v>Chennai Super Kings</v>
      </c>
      <c r="P133" s="35" t="str">
        <f>VLOOKUP($N133,Raw_Data_Auction_2021!$A$11:$C$200,P$5,FALSE)</f>
        <v>$785,700</v>
      </c>
      <c r="Q133" s="36">
        <f t="shared" si="4"/>
        <v>785700</v>
      </c>
      <c r="R133" s="35">
        <v>2021</v>
      </c>
      <c r="S133" s="35">
        <f t="shared" si="5"/>
        <v>127</v>
      </c>
    </row>
    <row r="134" spans="1:19" x14ac:dyDescent="0.25">
      <c r="A134" s="17" t="s">
        <v>22</v>
      </c>
      <c r="B134" s="14" t="s">
        <v>221</v>
      </c>
      <c r="C134" s="14">
        <v>406250</v>
      </c>
      <c r="D134" s="42">
        <f>_xlfn.IFNA(_xlfn.NUMBERVALUE(MID(tbl_Auction[[#This Row],[Bid_Price]],1,LEN(tbl_Auction[[#This Row],[Bid_Price]]))),0)</f>
        <v>406250</v>
      </c>
      <c r="E134" s="14">
        <v>2021</v>
      </c>
      <c r="F134" s="15">
        <f t="shared" si="3"/>
        <v>129</v>
      </c>
      <c r="N134" s="37" t="s">
        <v>119</v>
      </c>
      <c r="O134" s="35" t="str">
        <f>VLOOKUP($N134,Raw_Data_Auction_2021!$A$11:$C$200,O$5,FALSE)</f>
        <v>Punjab Kings</v>
      </c>
      <c r="P134" s="35" t="str">
        <f>VLOOKUP($N134,Raw_Data_Auction_2021!$A$11:$C$200,P$5,FALSE)</f>
        <v>$35,700</v>
      </c>
      <c r="Q134" s="36">
        <f t="shared" si="4"/>
        <v>35700</v>
      </c>
      <c r="R134" s="35">
        <v>2021</v>
      </c>
      <c r="S134" s="35">
        <f t="shared" si="5"/>
        <v>128</v>
      </c>
    </row>
    <row r="135" spans="1:19" x14ac:dyDescent="0.25">
      <c r="A135" s="17" t="s">
        <v>40</v>
      </c>
      <c r="B135" s="14" t="s">
        <v>242</v>
      </c>
      <c r="C135" s="14">
        <v>1107100</v>
      </c>
      <c r="D135" s="42">
        <f>_xlfn.IFNA(_xlfn.NUMBERVALUE(MID(tbl_Auction[[#This Row],[Bid_Price]],1,LEN(tbl_Auction[[#This Row],[Bid_Price]]))),0)</f>
        <v>1107100</v>
      </c>
      <c r="E135" s="14">
        <v>2021</v>
      </c>
      <c r="F135" s="15">
        <f t="shared" si="3"/>
        <v>130</v>
      </c>
      <c r="N135" s="34" t="s">
        <v>22</v>
      </c>
      <c r="O135" s="35" t="str">
        <f>VLOOKUP($N135,Raw_Data_Auction_2021!$A$11:$C$200,O$5,FALSE)</f>
        <v>Chennai Super Kings</v>
      </c>
      <c r="P135" s="35" t="str">
        <f>VLOOKUP($N135,Raw_Data_Auction_2021!$A$11:$C$200,P$5,FALSE)</f>
        <v>$406,250</v>
      </c>
      <c r="Q135" s="36">
        <f t="shared" si="4"/>
        <v>406250</v>
      </c>
      <c r="R135" s="35">
        <v>2021</v>
      </c>
      <c r="S135" s="35">
        <f t="shared" si="5"/>
        <v>129</v>
      </c>
    </row>
    <row r="136" spans="1:19" x14ac:dyDescent="0.25">
      <c r="A136" s="17" t="s">
        <v>69</v>
      </c>
      <c r="B136" s="14" t="s">
        <v>259</v>
      </c>
      <c r="C136" s="14">
        <v>1953130</v>
      </c>
      <c r="D136" s="42">
        <f>_xlfn.IFNA(_xlfn.NUMBERVALUE(MID(tbl_Auction[[#This Row],[Bid_Price]],1,LEN(tbl_Auction[[#This Row],[Bid_Price]]))),0)</f>
        <v>1953130</v>
      </c>
      <c r="E136" s="14">
        <v>2021</v>
      </c>
      <c r="F136" s="15">
        <f t="shared" ref="F136:F199" si="6">1+F135</f>
        <v>131</v>
      </c>
      <c r="N136" s="37" t="s">
        <v>40</v>
      </c>
      <c r="O136" s="35" t="str">
        <f>VLOOKUP($N136,Raw_Data_Auction_2021!$A$11:$C$200,O$5,FALSE)</f>
        <v>Delhi Capitals</v>
      </c>
      <c r="P136" s="35" t="str">
        <f>VLOOKUP($N136,Raw_Data_Auction_2021!$A$11:$C$200,P$5,FALSE)</f>
        <v>$1,107,100</v>
      </c>
      <c r="Q136" s="36">
        <f t="shared" ref="Q136:Q199" si="7">_xlfn.IFNA(_xlfn.NUMBERVALUE(MID(P136,2,LEN(P136))),0)</f>
        <v>1107100</v>
      </c>
      <c r="R136" s="35">
        <v>2021</v>
      </c>
      <c r="S136" s="35">
        <f t="shared" si="5"/>
        <v>130</v>
      </c>
    </row>
    <row r="137" spans="1:19" x14ac:dyDescent="0.25">
      <c r="A137" s="17" t="s">
        <v>41</v>
      </c>
      <c r="B137" s="14" t="s">
        <v>242</v>
      </c>
      <c r="C137" s="14">
        <v>314300</v>
      </c>
      <c r="D137" s="42">
        <f>_xlfn.IFNA(_xlfn.NUMBERVALUE(MID(tbl_Auction[[#This Row],[Bid_Price]],1,LEN(tbl_Auction[[#This Row],[Bid_Price]]))),0)</f>
        <v>314300</v>
      </c>
      <c r="E137" s="14">
        <v>2021</v>
      </c>
      <c r="F137" s="15">
        <f t="shared" si="6"/>
        <v>132</v>
      </c>
      <c r="N137" s="34" t="s">
        <v>69</v>
      </c>
      <c r="O137" s="35" t="str">
        <f>VLOOKUP($N137,Raw_Data_Auction_2021!$A$11:$C$200,O$5,FALSE)</f>
        <v>Kolkata Knight Riders</v>
      </c>
      <c r="P137" s="35" t="str">
        <f>VLOOKUP($N137,Raw_Data_Auction_2021!$A$11:$C$200,P$5,FALSE)</f>
        <v>$1,953,130</v>
      </c>
      <c r="Q137" s="36">
        <f t="shared" si="7"/>
        <v>1953130</v>
      </c>
      <c r="R137" s="35">
        <v>2021</v>
      </c>
      <c r="S137" s="35">
        <f t="shared" ref="S137:S200" si="8">S136+1</f>
        <v>131</v>
      </c>
    </row>
    <row r="138" spans="1:19" x14ac:dyDescent="0.25">
      <c r="A138" s="17" t="s">
        <v>42</v>
      </c>
      <c r="B138" s="14" t="s">
        <v>242</v>
      </c>
      <c r="C138" s="14">
        <v>1093750</v>
      </c>
      <c r="D138" s="42">
        <f>_xlfn.IFNA(_xlfn.NUMBERVALUE(MID(tbl_Auction[[#This Row],[Bid_Price]],1,LEN(tbl_Auction[[#This Row],[Bid_Price]]))),0)</f>
        <v>1093750</v>
      </c>
      <c r="E138" s="14">
        <v>2021</v>
      </c>
      <c r="F138" s="15">
        <f t="shared" si="6"/>
        <v>133</v>
      </c>
      <c r="N138" s="37" t="s">
        <v>41</v>
      </c>
      <c r="O138" s="35" t="str">
        <f>VLOOKUP($N138,Raw_Data_Auction_2021!$A$11:$C$200,O$5,FALSE)</f>
        <v>Delhi Capitals</v>
      </c>
      <c r="P138" s="35" t="str">
        <f>VLOOKUP($N138,Raw_Data_Auction_2021!$A$11:$C$200,P$5,FALSE)</f>
        <v>$314,300</v>
      </c>
      <c r="Q138" s="36">
        <f t="shared" si="7"/>
        <v>314300</v>
      </c>
      <c r="R138" s="35">
        <v>2021</v>
      </c>
      <c r="S138" s="35">
        <f t="shared" si="8"/>
        <v>132</v>
      </c>
    </row>
    <row r="139" spans="1:19" x14ac:dyDescent="0.25">
      <c r="A139" s="17" t="s">
        <v>95</v>
      </c>
      <c r="B139" s="14" t="s">
        <v>275</v>
      </c>
      <c r="C139" s="14">
        <v>71400</v>
      </c>
      <c r="D139" s="42">
        <f>_xlfn.IFNA(_xlfn.NUMBERVALUE(MID(tbl_Auction[[#This Row],[Bid_Price]],1,LEN(tbl_Auction[[#This Row],[Bid_Price]]))),0)</f>
        <v>71400</v>
      </c>
      <c r="E139" s="14">
        <v>2021</v>
      </c>
      <c r="F139" s="15">
        <f t="shared" si="6"/>
        <v>134</v>
      </c>
      <c r="N139" s="34" t="s">
        <v>42</v>
      </c>
      <c r="O139" s="35" t="str">
        <f>VLOOKUP($N139,Raw_Data_Auction_2021!$A$11:$C$200,O$5,FALSE)</f>
        <v>Delhi Capitals</v>
      </c>
      <c r="P139" s="35" t="str">
        <f>VLOOKUP($N139,Raw_Data_Auction_2021!$A$11:$C$200,P$5,FALSE)</f>
        <v>$1,093,750</v>
      </c>
      <c r="Q139" s="36">
        <f t="shared" si="7"/>
        <v>1093750</v>
      </c>
      <c r="R139" s="35">
        <v>2021</v>
      </c>
      <c r="S139" s="35">
        <f t="shared" si="8"/>
        <v>133</v>
      </c>
    </row>
    <row r="140" spans="1:19" x14ac:dyDescent="0.25">
      <c r="A140" s="17" t="s">
        <v>144</v>
      </c>
      <c r="B140" s="14" t="s">
        <v>294</v>
      </c>
      <c r="C140" s="14">
        <v>1250000</v>
      </c>
      <c r="D140" s="42">
        <f>_xlfn.IFNA(_xlfn.NUMBERVALUE(MID(tbl_Auction[[#This Row],[Bid_Price]],1,LEN(tbl_Auction[[#This Row],[Bid_Price]]))),0)</f>
        <v>1250000</v>
      </c>
      <c r="E140" s="14">
        <v>2021</v>
      </c>
      <c r="F140" s="15">
        <f t="shared" si="6"/>
        <v>135</v>
      </c>
      <c r="N140" s="37" t="s">
        <v>95</v>
      </c>
      <c r="O140" s="35" t="str">
        <f>VLOOKUP($N140,Raw_Data_Auction_2021!$A$11:$C$200,O$5,FALSE)</f>
        <v>Mumbai Indians</v>
      </c>
      <c r="P140" s="35" t="str">
        <f>VLOOKUP($N140,Raw_Data_Auction_2021!$A$11:$C$200,P$5,FALSE)</f>
        <v>$71,400</v>
      </c>
      <c r="Q140" s="36">
        <f t="shared" si="7"/>
        <v>71400</v>
      </c>
      <c r="R140" s="35">
        <v>2021</v>
      </c>
      <c r="S140" s="35">
        <f t="shared" si="8"/>
        <v>134</v>
      </c>
    </row>
    <row r="141" spans="1:19" x14ac:dyDescent="0.25">
      <c r="A141" s="17" t="s">
        <v>198</v>
      </c>
      <c r="B141" s="14" t="e">
        <v>#N/A</v>
      </c>
      <c r="C141" s="14" t="e">
        <v>#N/A</v>
      </c>
      <c r="D141" s="42">
        <f>_xlfn.IFNA(_xlfn.NUMBERVALUE(MID(tbl_Auction[[#This Row],[Bid_Price]],1,LEN(tbl_Auction[[#This Row],[Bid_Price]]))),0)</f>
        <v>0</v>
      </c>
      <c r="E141" s="14">
        <v>2021</v>
      </c>
      <c r="F141" s="15">
        <f t="shared" si="6"/>
        <v>136</v>
      </c>
      <c r="N141" s="34" t="s">
        <v>144</v>
      </c>
      <c r="O141" s="35" t="str">
        <f>VLOOKUP($N141,Raw_Data_Auction_2021!$A$11:$C$200,O$5,FALSE)</f>
        <v>Rajasthan Royals</v>
      </c>
      <c r="P141" s="35" t="str">
        <f>VLOOKUP($N141,Raw_Data_Auction_2021!$A$11:$C$200,P$5,FALSE)</f>
        <v>$1,250,000</v>
      </c>
      <c r="Q141" s="36">
        <f t="shared" si="7"/>
        <v>1250000</v>
      </c>
      <c r="R141" s="35">
        <v>2021</v>
      </c>
      <c r="S141" s="35">
        <f t="shared" si="8"/>
        <v>135</v>
      </c>
    </row>
    <row r="142" spans="1:19" x14ac:dyDescent="0.25">
      <c r="A142" s="17" t="s">
        <v>96</v>
      </c>
      <c r="B142" s="14" t="s">
        <v>275</v>
      </c>
      <c r="C142" s="14">
        <v>460000</v>
      </c>
      <c r="D142" s="42">
        <f>_xlfn.IFNA(_xlfn.NUMBERVALUE(MID(tbl_Auction[[#This Row],[Bid_Price]],1,LEN(tbl_Auction[[#This Row],[Bid_Price]]))),0)</f>
        <v>460000</v>
      </c>
      <c r="E142" s="14">
        <v>2021</v>
      </c>
      <c r="F142" s="15">
        <f t="shared" si="6"/>
        <v>137</v>
      </c>
      <c r="N142" s="37" t="s">
        <v>198</v>
      </c>
      <c r="O142" s="35" t="e">
        <f>VLOOKUP($N142,Raw_Data_Auction_2021!$A$11:$C$200,O$5,FALSE)</f>
        <v>#N/A</v>
      </c>
      <c r="P142" s="35" t="e">
        <f>VLOOKUP($N142,Raw_Data_Auction_2021!$A$11:$C$200,P$5,FALSE)</f>
        <v>#N/A</v>
      </c>
      <c r="Q142" s="36">
        <f t="shared" si="7"/>
        <v>0</v>
      </c>
      <c r="R142" s="35">
        <v>2021</v>
      </c>
      <c r="S142" s="35">
        <f t="shared" si="8"/>
        <v>136</v>
      </c>
    </row>
    <row r="143" spans="1:19" x14ac:dyDescent="0.25">
      <c r="A143" s="17" t="s">
        <v>70</v>
      </c>
      <c r="B143" s="14" t="s">
        <v>259</v>
      </c>
      <c r="C143" s="14">
        <v>156250</v>
      </c>
      <c r="D143" s="42">
        <f>_xlfn.IFNA(_xlfn.NUMBERVALUE(MID(tbl_Auction[[#This Row],[Bid_Price]],1,LEN(tbl_Auction[[#This Row],[Bid_Price]]))),0)</f>
        <v>156250</v>
      </c>
      <c r="E143" s="14">
        <v>2021</v>
      </c>
      <c r="F143" s="15">
        <f t="shared" si="6"/>
        <v>138</v>
      </c>
      <c r="N143" s="34" t="s">
        <v>96</v>
      </c>
      <c r="O143" s="35" t="str">
        <f>VLOOKUP($N143,Raw_Data_Auction_2021!$A$11:$C$200,O$5,FALSE)</f>
        <v>Mumbai Indians</v>
      </c>
      <c r="P143" s="35" t="str">
        <f>VLOOKUP($N143,Raw_Data_Auction_2021!$A$11:$C$200,P$5,FALSE)</f>
        <v>$460,000</v>
      </c>
      <c r="Q143" s="36">
        <f t="shared" si="7"/>
        <v>460000</v>
      </c>
      <c r="R143" s="35">
        <v>2021</v>
      </c>
      <c r="S143" s="35">
        <f t="shared" si="8"/>
        <v>137</v>
      </c>
    </row>
    <row r="144" spans="1:19" x14ac:dyDescent="0.25">
      <c r="A144" s="17" t="s">
        <v>199</v>
      </c>
      <c r="B144" s="14" t="e">
        <v>#N/A</v>
      </c>
      <c r="C144" s="14" t="e">
        <v>#N/A</v>
      </c>
      <c r="D144" s="42">
        <f>_xlfn.IFNA(_xlfn.NUMBERVALUE(MID(tbl_Auction[[#This Row],[Bid_Price]],1,LEN(tbl_Auction[[#This Row],[Bid_Price]]))),0)</f>
        <v>0</v>
      </c>
      <c r="E144" s="14">
        <v>2021</v>
      </c>
      <c r="F144" s="15">
        <f t="shared" si="6"/>
        <v>139</v>
      </c>
      <c r="N144" s="37" t="s">
        <v>70</v>
      </c>
      <c r="O144" s="35" t="str">
        <f>VLOOKUP($N144,Raw_Data_Auction_2021!$A$11:$C$200,O$5,FALSE)</f>
        <v>Kolkata Knight Riders</v>
      </c>
      <c r="P144" s="35" t="str">
        <f>VLOOKUP($N144,Raw_Data_Auction_2021!$A$11:$C$200,P$5,FALSE)</f>
        <v>$156,250</v>
      </c>
      <c r="Q144" s="36">
        <f t="shared" si="7"/>
        <v>156250</v>
      </c>
      <c r="R144" s="35">
        <v>2021</v>
      </c>
      <c r="S144" s="35">
        <f t="shared" si="8"/>
        <v>138</v>
      </c>
    </row>
    <row r="145" spans="1:19" x14ac:dyDescent="0.25">
      <c r="A145" s="17" t="s">
        <v>44</v>
      </c>
      <c r="B145" s="14" t="s">
        <v>242</v>
      </c>
      <c r="C145" s="14">
        <v>750000</v>
      </c>
      <c r="D145" s="42">
        <f>_xlfn.IFNA(_xlfn.NUMBERVALUE(MID(tbl_Auction[[#This Row],[Bid_Price]],1,LEN(tbl_Auction[[#This Row],[Bid_Price]]))),0)</f>
        <v>750000</v>
      </c>
      <c r="E145" s="14">
        <v>2021</v>
      </c>
      <c r="F145" s="15">
        <f t="shared" si="6"/>
        <v>140</v>
      </c>
      <c r="N145" s="34" t="s">
        <v>199</v>
      </c>
      <c r="O145" s="35" t="e">
        <f>VLOOKUP($N145,Raw_Data_Auction_2021!$A$11:$C$200,O$5,FALSE)</f>
        <v>#N/A</v>
      </c>
      <c r="P145" s="35" t="e">
        <f>VLOOKUP($N145,Raw_Data_Auction_2021!$A$11:$C$200,P$5,FALSE)</f>
        <v>#N/A</v>
      </c>
      <c r="Q145" s="36">
        <f t="shared" si="7"/>
        <v>0</v>
      </c>
      <c r="R145" s="35">
        <v>2021</v>
      </c>
      <c r="S145" s="35">
        <f t="shared" si="8"/>
        <v>139</v>
      </c>
    </row>
    <row r="146" spans="1:19" x14ac:dyDescent="0.25">
      <c r="A146" s="17" t="s">
        <v>200</v>
      </c>
      <c r="B146" s="14" t="e">
        <v>#N/A</v>
      </c>
      <c r="C146" s="14" t="e">
        <v>#N/A</v>
      </c>
      <c r="D146" s="42">
        <f>_xlfn.IFNA(_xlfn.NUMBERVALUE(MID(tbl_Auction[[#This Row],[Bid_Price]],1,LEN(tbl_Auction[[#This Row],[Bid_Price]]))),0)</f>
        <v>0</v>
      </c>
      <c r="E146" s="14">
        <v>2021</v>
      </c>
      <c r="F146" s="15">
        <f t="shared" si="6"/>
        <v>141</v>
      </c>
      <c r="N146" s="37" t="s">
        <v>44</v>
      </c>
      <c r="O146" s="35" t="str">
        <f>VLOOKUP($N146,Raw_Data_Auction_2021!$A$11:$C$200,O$5,FALSE)</f>
        <v>Delhi Capitals</v>
      </c>
      <c r="P146" s="35" t="str">
        <f>VLOOKUP($N146,Raw_Data_Auction_2021!$A$11:$C$200,P$5,FALSE)</f>
        <v>$750,000</v>
      </c>
      <c r="Q146" s="36">
        <f t="shared" si="7"/>
        <v>750000</v>
      </c>
      <c r="R146" s="35">
        <v>2021</v>
      </c>
      <c r="S146" s="35">
        <f t="shared" si="8"/>
        <v>140</v>
      </c>
    </row>
    <row r="147" spans="1:19" x14ac:dyDescent="0.25">
      <c r="A147" s="17" t="s">
        <v>161</v>
      </c>
      <c r="B147" s="14" t="s">
        <v>305</v>
      </c>
      <c r="C147" s="14">
        <v>2656250</v>
      </c>
      <c r="D147" s="42">
        <f>_xlfn.IFNA(_xlfn.NUMBERVALUE(MID(tbl_Auction[[#This Row],[Bid_Price]],1,LEN(tbl_Auction[[#This Row],[Bid_Price]]))),0)</f>
        <v>2656250</v>
      </c>
      <c r="E147" s="14">
        <v>2021</v>
      </c>
      <c r="F147" s="15">
        <f t="shared" si="6"/>
        <v>142</v>
      </c>
      <c r="N147" s="34" t="s">
        <v>200</v>
      </c>
      <c r="O147" s="35" t="e">
        <f>VLOOKUP($N147,Raw_Data_Auction_2021!$A$11:$C$200,O$5,FALSE)</f>
        <v>#N/A</v>
      </c>
      <c r="P147" s="35" t="e">
        <f>VLOOKUP($N147,Raw_Data_Auction_2021!$A$11:$C$200,P$5,FALSE)</f>
        <v>#N/A</v>
      </c>
      <c r="Q147" s="36">
        <f t="shared" si="7"/>
        <v>0</v>
      </c>
      <c r="R147" s="35">
        <v>2021</v>
      </c>
      <c r="S147" s="35">
        <f t="shared" si="8"/>
        <v>141</v>
      </c>
    </row>
    <row r="148" spans="1:19" x14ac:dyDescent="0.25">
      <c r="A148" s="17" t="s">
        <v>188</v>
      </c>
      <c r="B148" s="14" t="s">
        <v>313</v>
      </c>
      <c r="C148" s="14">
        <v>500000</v>
      </c>
      <c r="D148" s="42">
        <f>_xlfn.IFNA(_xlfn.NUMBERVALUE(MID(tbl_Auction[[#This Row],[Bid_Price]],1,LEN(tbl_Auction[[#This Row],[Bid_Price]]))),0)</f>
        <v>500000</v>
      </c>
      <c r="E148" s="14">
        <v>2021</v>
      </c>
      <c r="F148" s="15">
        <f t="shared" si="6"/>
        <v>143</v>
      </c>
      <c r="N148" s="37" t="s">
        <v>161</v>
      </c>
      <c r="O148" s="35" t="str">
        <f>VLOOKUP($N148,Raw_Data_Auction_2021!$A$11:$C$200,O$5,FALSE)</f>
        <v>Royal Challengers Bangalore</v>
      </c>
      <c r="P148" s="35" t="str">
        <f>VLOOKUP($N148,Raw_Data_Auction_2021!$A$11:$C$200,P$5,FALSE)</f>
        <v>$2,656,250</v>
      </c>
      <c r="Q148" s="36">
        <f t="shared" si="7"/>
        <v>2656250</v>
      </c>
      <c r="R148" s="35">
        <v>2021</v>
      </c>
      <c r="S148" s="35">
        <f t="shared" si="8"/>
        <v>142</v>
      </c>
    </row>
    <row r="149" spans="1:19" x14ac:dyDescent="0.25">
      <c r="A149" s="17" t="s">
        <v>189</v>
      </c>
      <c r="B149" s="14" t="s">
        <v>313</v>
      </c>
      <c r="C149" s="14">
        <v>271400</v>
      </c>
      <c r="D149" s="42">
        <f>_xlfn.IFNA(_xlfn.NUMBERVALUE(MID(tbl_Auction[[#This Row],[Bid_Price]],1,LEN(tbl_Auction[[#This Row],[Bid_Price]]))),0)</f>
        <v>271400</v>
      </c>
      <c r="E149" s="14">
        <v>2021</v>
      </c>
      <c r="F149" s="15">
        <f t="shared" si="6"/>
        <v>144</v>
      </c>
      <c r="N149" s="34" t="s">
        <v>188</v>
      </c>
      <c r="O149" s="35" t="str">
        <f>VLOOKUP($N149,Raw_Data_Auction_2021!$A$11:$C$200,O$5,FALSE)</f>
        <v>Sunrisers Hyderabad</v>
      </c>
      <c r="P149" s="35" t="str">
        <f>VLOOKUP($N149,Raw_Data_Auction_2021!$A$11:$C$200,P$5,FALSE)</f>
        <v>$500,000</v>
      </c>
      <c r="Q149" s="36">
        <f t="shared" si="7"/>
        <v>500000</v>
      </c>
      <c r="R149" s="35">
        <v>2021</v>
      </c>
      <c r="S149" s="35">
        <f t="shared" si="8"/>
        <v>143</v>
      </c>
    </row>
    <row r="150" spans="1:19" x14ac:dyDescent="0.25">
      <c r="A150" s="17" t="s">
        <v>72</v>
      </c>
      <c r="B150" s="14" t="s">
        <v>259</v>
      </c>
      <c r="C150" s="14">
        <v>28600</v>
      </c>
      <c r="D150" s="42">
        <f>_xlfn.IFNA(_xlfn.NUMBERVALUE(MID(tbl_Auction[[#This Row],[Bid_Price]],1,LEN(tbl_Auction[[#This Row],[Bid_Price]]))),0)</f>
        <v>28600</v>
      </c>
      <c r="E150" s="14">
        <v>2021</v>
      </c>
      <c r="F150" s="15">
        <f t="shared" si="6"/>
        <v>145</v>
      </c>
      <c r="N150" s="37" t="s">
        <v>189</v>
      </c>
      <c r="O150" s="35" t="str">
        <f>VLOOKUP($N150,Raw_Data_Auction_2021!$A$11:$C$200,O$5,FALSE)</f>
        <v>Sunrisers Hyderabad</v>
      </c>
      <c r="P150" s="35" t="str">
        <f>VLOOKUP($N150,Raw_Data_Auction_2021!$A$11:$C$200,P$5,FALSE)</f>
        <v>$271,400</v>
      </c>
      <c r="Q150" s="36">
        <f t="shared" si="7"/>
        <v>271400</v>
      </c>
      <c r="R150" s="35">
        <v>2021</v>
      </c>
      <c r="S150" s="35">
        <f t="shared" si="8"/>
        <v>144</v>
      </c>
    </row>
    <row r="151" spans="1:19" x14ac:dyDescent="0.25">
      <c r="A151" s="17" t="s">
        <v>162</v>
      </c>
      <c r="B151" s="14" t="s">
        <v>305</v>
      </c>
      <c r="C151" s="14">
        <v>500000</v>
      </c>
      <c r="D151" s="42">
        <f>_xlfn.IFNA(_xlfn.NUMBERVALUE(MID(tbl_Auction[[#This Row],[Bid_Price]],1,LEN(tbl_Auction[[#This Row],[Bid_Price]]))),0)</f>
        <v>500000</v>
      </c>
      <c r="E151" s="14">
        <v>2021</v>
      </c>
      <c r="F151" s="15">
        <f t="shared" si="6"/>
        <v>146</v>
      </c>
      <c r="N151" s="34" t="s">
        <v>72</v>
      </c>
      <c r="O151" s="35" t="str">
        <f>VLOOKUP($N151,Raw_Data_Auction_2021!$A$11:$C$200,O$5,FALSE)</f>
        <v>Kolkata Knight Riders</v>
      </c>
      <c r="P151" s="35" t="str">
        <f>VLOOKUP($N151,Raw_Data_Auction_2021!$A$11:$C$200,P$5,FALSE)</f>
        <v>$28,600</v>
      </c>
      <c r="Q151" s="36">
        <f t="shared" si="7"/>
        <v>28600</v>
      </c>
      <c r="R151" s="35">
        <v>2021</v>
      </c>
      <c r="S151" s="35">
        <f t="shared" si="8"/>
        <v>145</v>
      </c>
    </row>
    <row r="152" spans="1:19" x14ac:dyDescent="0.25">
      <c r="A152" s="17" t="s">
        <v>190</v>
      </c>
      <c r="B152" s="14" t="s">
        <v>313</v>
      </c>
      <c r="C152" s="14">
        <v>171400</v>
      </c>
      <c r="D152" s="42">
        <f>_xlfn.IFNA(_xlfn.NUMBERVALUE(MID(tbl_Auction[[#This Row],[Bid_Price]],1,LEN(tbl_Auction[[#This Row],[Bid_Price]]))),0)</f>
        <v>171400</v>
      </c>
      <c r="E152" s="14">
        <v>2021</v>
      </c>
      <c r="F152" s="15">
        <f t="shared" si="6"/>
        <v>147</v>
      </c>
      <c r="N152" s="37" t="s">
        <v>162</v>
      </c>
      <c r="O152" s="35" t="str">
        <f>VLOOKUP($N152,Raw_Data_Auction_2021!$A$11:$C$200,O$5,FALSE)</f>
        <v>Royal Challengers Bangalore</v>
      </c>
      <c r="P152" s="35" t="str">
        <f>VLOOKUP($N152,Raw_Data_Auction_2021!$A$11:$C$200,P$5,FALSE)</f>
        <v>$500,000</v>
      </c>
      <c r="Q152" s="36">
        <f t="shared" si="7"/>
        <v>500000</v>
      </c>
      <c r="R152" s="35">
        <v>2021</v>
      </c>
      <c r="S152" s="35">
        <f t="shared" si="8"/>
        <v>146</v>
      </c>
    </row>
    <row r="153" spans="1:19" x14ac:dyDescent="0.25">
      <c r="A153" s="17" t="s">
        <v>145</v>
      </c>
      <c r="B153" s="14" t="s">
        <v>294</v>
      </c>
      <c r="C153" s="14">
        <v>342900</v>
      </c>
      <c r="D153" s="42">
        <f>_xlfn.IFNA(_xlfn.NUMBERVALUE(MID(tbl_Auction[[#This Row],[Bid_Price]],1,LEN(tbl_Auction[[#This Row],[Bid_Price]]))),0)</f>
        <v>342900</v>
      </c>
      <c r="E153" s="14">
        <v>2021</v>
      </c>
      <c r="F153" s="15">
        <f t="shared" si="6"/>
        <v>148</v>
      </c>
      <c r="N153" s="34" t="s">
        <v>190</v>
      </c>
      <c r="O153" s="35" t="str">
        <f>VLOOKUP($N153,Raw_Data_Auction_2021!$A$11:$C$200,O$5,FALSE)</f>
        <v>Sunrisers Hyderabad</v>
      </c>
      <c r="P153" s="35" t="str">
        <f>VLOOKUP($N153,Raw_Data_Auction_2021!$A$11:$C$200,P$5,FALSE)</f>
        <v>$171,400</v>
      </c>
      <c r="Q153" s="36">
        <f t="shared" si="7"/>
        <v>171400</v>
      </c>
      <c r="R153" s="35">
        <v>2021</v>
      </c>
      <c r="S153" s="35">
        <f t="shared" si="8"/>
        <v>147</v>
      </c>
    </row>
    <row r="154" spans="1:19" x14ac:dyDescent="0.25">
      <c r="A154" s="17" t="s">
        <v>163</v>
      </c>
      <c r="B154" s="14" t="s">
        <v>305</v>
      </c>
      <c r="C154" s="14">
        <v>937500</v>
      </c>
      <c r="D154" s="42">
        <f>_xlfn.IFNA(_xlfn.NUMBERVALUE(MID(tbl_Auction[[#This Row],[Bid_Price]],1,LEN(tbl_Auction[[#This Row],[Bid_Price]]))),0)</f>
        <v>937500</v>
      </c>
      <c r="E154" s="14">
        <v>2021</v>
      </c>
      <c r="F154" s="15">
        <f t="shared" si="6"/>
        <v>149</v>
      </c>
      <c r="N154" s="37" t="s">
        <v>145</v>
      </c>
      <c r="O154" s="35" t="str">
        <f>VLOOKUP($N154,Raw_Data_Auction_2021!$A$11:$C$200,O$5,FALSE)</f>
        <v>Rajasthan Royals</v>
      </c>
      <c r="P154" s="35" t="str">
        <f>VLOOKUP($N154,Raw_Data_Auction_2021!$A$11:$C$200,P$5,FALSE)</f>
        <v>$342,900</v>
      </c>
      <c r="Q154" s="36">
        <f t="shared" si="7"/>
        <v>342900</v>
      </c>
      <c r="R154" s="35">
        <v>2021</v>
      </c>
      <c r="S154" s="35">
        <f t="shared" si="8"/>
        <v>148</v>
      </c>
    </row>
    <row r="155" spans="1:19" x14ac:dyDescent="0.25">
      <c r="A155" s="17" t="s">
        <v>2</v>
      </c>
      <c r="B155" s="14" t="s">
        <v>221</v>
      </c>
      <c r="C155" s="14">
        <v>71400</v>
      </c>
      <c r="D155" s="42">
        <f>_xlfn.IFNA(_xlfn.NUMBERVALUE(MID(tbl_Auction[[#This Row],[Bid_Price]],1,LEN(tbl_Auction[[#This Row],[Bid_Price]]))),0)</f>
        <v>71400</v>
      </c>
      <c r="E155" s="14">
        <v>2021</v>
      </c>
      <c r="F155" s="15">
        <f t="shared" si="6"/>
        <v>150</v>
      </c>
      <c r="N155" s="34" t="s">
        <v>163</v>
      </c>
      <c r="O155" s="35" t="str">
        <f>VLOOKUP($N155,Raw_Data_Auction_2021!$A$11:$C$200,O$5,FALSE)</f>
        <v>Royal Challengers Bangalore</v>
      </c>
      <c r="P155" s="35" t="str">
        <f>VLOOKUP($N155,Raw_Data_Auction_2021!$A$11:$C$200,P$5,FALSE)</f>
        <v>$937,500</v>
      </c>
      <c r="Q155" s="36">
        <f t="shared" si="7"/>
        <v>937500</v>
      </c>
      <c r="R155" s="35">
        <v>2021</v>
      </c>
      <c r="S155" s="35">
        <f t="shared" si="8"/>
        <v>149</v>
      </c>
    </row>
    <row r="156" spans="1:19" x14ac:dyDescent="0.25">
      <c r="A156" s="17" t="s">
        <v>6</v>
      </c>
      <c r="B156" s="14" t="s">
        <v>221</v>
      </c>
      <c r="C156" s="14">
        <v>156250</v>
      </c>
      <c r="D156" s="42">
        <f>_xlfn.IFNA(_xlfn.NUMBERVALUE(MID(tbl_Auction[[#This Row],[Bid_Price]],1,LEN(tbl_Auction[[#This Row],[Bid_Price]]))),0)</f>
        <v>156250</v>
      </c>
      <c r="E156" s="14">
        <v>2021</v>
      </c>
      <c r="F156" s="15">
        <f t="shared" si="6"/>
        <v>151</v>
      </c>
      <c r="N156" s="34" t="s">
        <v>2</v>
      </c>
      <c r="O156" s="35" t="str">
        <f>VLOOKUP($N156,Raw_Data_Auction_2021!$A$11:$C$200,O$5,FALSE)</f>
        <v>Chennai Super Kings</v>
      </c>
      <c r="P156" s="35" t="str">
        <f>VLOOKUP($N156,Raw_Data_Auction_2021!$A$11:$C$200,P$5,FALSE)</f>
        <v>$71,400</v>
      </c>
      <c r="Q156" s="36">
        <f t="shared" si="7"/>
        <v>71400</v>
      </c>
      <c r="R156" s="35">
        <v>2021</v>
      </c>
      <c r="S156" s="35">
        <f t="shared" si="8"/>
        <v>150</v>
      </c>
    </row>
    <row r="157" spans="1:19" x14ac:dyDescent="0.25">
      <c r="A157" s="17" t="s">
        <v>7</v>
      </c>
      <c r="B157" s="14" t="s">
        <v>221</v>
      </c>
      <c r="C157" s="14">
        <v>234380</v>
      </c>
      <c r="D157" s="42">
        <f>_xlfn.IFNA(_xlfn.NUMBERVALUE(MID(tbl_Auction[[#This Row],[Bid_Price]],1,LEN(tbl_Auction[[#This Row],[Bid_Price]]))),0)</f>
        <v>234380</v>
      </c>
      <c r="E157" s="14">
        <v>2021</v>
      </c>
      <c r="F157" s="15">
        <f t="shared" si="6"/>
        <v>152</v>
      </c>
      <c r="N157" s="34" t="s">
        <v>6</v>
      </c>
      <c r="O157" s="35" t="str">
        <f>VLOOKUP($N157,Raw_Data_Auction_2021!$A$11:$C$200,O$5,FALSE)</f>
        <v>Chennai Super Kings</v>
      </c>
      <c r="P157" s="35" t="str">
        <f>VLOOKUP($N157,Raw_Data_Auction_2021!$A$11:$C$200,P$5,FALSE)</f>
        <v>$156,250</v>
      </c>
      <c r="Q157" s="36">
        <f t="shared" si="7"/>
        <v>156250</v>
      </c>
      <c r="R157" s="35">
        <v>2021</v>
      </c>
      <c r="S157" s="35">
        <f t="shared" si="8"/>
        <v>151</v>
      </c>
    </row>
    <row r="158" spans="1:19" x14ac:dyDescent="0.25">
      <c r="A158" s="17" t="s">
        <v>8</v>
      </c>
      <c r="B158" s="14" t="s">
        <v>221</v>
      </c>
      <c r="C158" s="14">
        <v>285700</v>
      </c>
      <c r="D158" s="42">
        <f>_xlfn.IFNA(_xlfn.NUMBERVALUE(MID(tbl_Auction[[#This Row],[Bid_Price]],1,LEN(tbl_Auction[[#This Row],[Bid_Price]]))),0)</f>
        <v>285700</v>
      </c>
      <c r="E158" s="14">
        <v>2021</v>
      </c>
      <c r="F158" s="15">
        <f t="shared" si="6"/>
        <v>153</v>
      </c>
      <c r="N158" s="34" t="s">
        <v>7</v>
      </c>
      <c r="O158" s="35" t="str">
        <f>VLOOKUP($N158,Raw_Data_Auction_2021!$A$11:$C$200,O$5,FALSE)</f>
        <v>Chennai Super Kings</v>
      </c>
      <c r="P158" s="35" t="str">
        <f>VLOOKUP($N158,Raw_Data_Auction_2021!$A$11:$C$200,P$5,FALSE)</f>
        <v>$234,380</v>
      </c>
      <c r="Q158" s="36">
        <f t="shared" si="7"/>
        <v>234380</v>
      </c>
      <c r="R158" s="35">
        <v>2021</v>
      </c>
      <c r="S158" s="35">
        <f t="shared" si="8"/>
        <v>152</v>
      </c>
    </row>
    <row r="159" spans="1:19" x14ac:dyDescent="0.25">
      <c r="A159" s="17" t="s">
        <v>9</v>
      </c>
      <c r="B159" s="14" t="s">
        <v>221</v>
      </c>
      <c r="C159" s="14">
        <v>900000</v>
      </c>
      <c r="D159" s="42">
        <f>_xlfn.IFNA(_xlfn.NUMBERVALUE(MID(tbl_Auction[[#This Row],[Bid_Price]],1,LEN(tbl_Auction[[#This Row],[Bid_Price]]))),0)</f>
        <v>900000</v>
      </c>
      <c r="E159" s="14">
        <v>2021</v>
      </c>
      <c r="F159" s="15">
        <f t="shared" si="6"/>
        <v>154</v>
      </c>
      <c r="N159" s="34" t="s">
        <v>8</v>
      </c>
      <c r="O159" s="35" t="str">
        <f>VLOOKUP($N159,Raw_Data_Auction_2021!$A$11:$C$200,O$5,FALSE)</f>
        <v>Chennai Super Kings</v>
      </c>
      <c r="P159" s="35" t="str">
        <f>VLOOKUP($N159,Raw_Data_Auction_2021!$A$11:$C$200,P$5,FALSE)</f>
        <v>$285,700</v>
      </c>
      <c r="Q159" s="36">
        <f t="shared" si="7"/>
        <v>285700</v>
      </c>
      <c r="R159" s="35">
        <v>2021</v>
      </c>
      <c r="S159" s="35">
        <f t="shared" si="8"/>
        <v>153</v>
      </c>
    </row>
    <row r="160" spans="1:19" x14ac:dyDescent="0.25">
      <c r="A160" s="17" t="s">
        <v>10</v>
      </c>
      <c r="B160" s="14" t="s">
        <v>221</v>
      </c>
      <c r="C160" s="14">
        <v>62500</v>
      </c>
      <c r="D160" s="42">
        <f>_xlfn.IFNA(_xlfn.NUMBERVALUE(MID(tbl_Auction[[#This Row],[Bid_Price]],1,LEN(tbl_Auction[[#This Row],[Bid_Price]]))),0)</f>
        <v>62500</v>
      </c>
      <c r="E160" s="14">
        <v>2021</v>
      </c>
      <c r="F160" s="15">
        <f t="shared" si="6"/>
        <v>155</v>
      </c>
      <c r="N160" s="34" t="s">
        <v>9</v>
      </c>
      <c r="O160" s="35" t="str">
        <f>VLOOKUP($N160,Raw_Data_Auction_2021!$A$11:$C$200,O$5,FALSE)</f>
        <v>Chennai Super Kings</v>
      </c>
      <c r="P160" s="35" t="str">
        <f>VLOOKUP($N160,Raw_Data_Auction_2021!$A$11:$C$200,P$5,FALSE)</f>
        <v>$900,000</v>
      </c>
      <c r="Q160" s="36">
        <f t="shared" si="7"/>
        <v>900000</v>
      </c>
      <c r="R160" s="35">
        <v>2021</v>
      </c>
      <c r="S160" s="35">
        <f t="shared" si="8"/>
        <v>154</v>
      </c>
    </row>
    <row r="161" spans="1:19" x14ac:dyDescent="0.25">
      <c r="A161" s="17" t="s">
        <v>11</v>
      </c>
      <c r="B161" s="14" t="s">
        <v>221</v>
      </c>
      <c r="C161" s="14">
        <v>478000</v>
      </c>
      <c r="D161" s="42">
        <f>_xlfn.IFNA(_xlfn.NUMBERVALUE(MID(tbl_Auction[[#This Row],[Bid_Price]],1,LEN(tbl_Auction[[#This Row],[Bid_Price]]))),0)</f>
        <v>478000</v>
      </c>
      <c r="E161" s="14">
        <v>2021</v>
      </c>
      <c r="F161" s="15">
        <f t="shared" si="6"/>
        <v>156</v>
      </c>
      <c r="N161" s="34" t="s">
        <v>10</v>
      </c>
      <c r="O161" s="35" t="str">
        <f>VLOOKUP($N161,Raw_Data_Auction_2021!$A$11:$C$200,O$5,FALSE)</f>
        <v>Chennai Super Kings</v>
      </c>
      <c r="P161" s="35" t="str">
        <f>VLOOKUP($N161,Raw_Data_Auction_2021!$A$11:$C$200,P$5,FALSE)</f>
        <v>$62,500</v>
      </c>
      <c r="Q161" s="36">
        <f t="shared" si="7"/>
        <v>62500</v>
      </c>
      <c r="R161" s="35">
        <v>2021</v>
      </c>
      <c r="S161" s="35">
        <f t="shared" si="8"/>
        <v>155</v>
      </c>
    </row>
    <row r="162" spans="1:19" x14ac:dyDescent="0.25">
      <c r="A162" s="17" t="s">
        <v>12</v>
      </c>
      <c r="B162" s="14" t="s">
        <v>221</v>
      </c>
      <c r="C162" s="14">
        <v>78130</v>
      </c>
      <c r="D162" s="42">
        <f>_xlfn.IFNA(_xlfn.NUMBERVALUE(MID(tbl_Auction[[#This Row],[Bid_Price]],1,LEN(tbl_Auction[[#This Row],[Bid_Price]]))),0)</f>
        <v>78130</v>
      </c>
      <c r="E162" s="14">
        <v>2021</v>
      </c>
      <c r="F162" s="15">
        <f t="shared" si="6"/>
        <v>157</v>
      </c>
      <c r="N162" s="34" t="s">
        <v>11</v>
      </c>
      <c r="O162" s="35" t="str">
        <f>VLOOKUP($N162,Raw_Data_Auction_2021!$A$11:$C$200,O$5,FALSE)</f>
        <v>Chennai Super Kings</v>
      </c>
      <c r="P162" s="35" t="str">
        <f>VLOOKUP($N162,Raw_Data_Auction_2021!$A$11:$C$200,P$5,FALSE)</f>
        <v>$478,000</v>
      </c>
      <c r="Q162" s="36">
        <f t="shared" si="7"/>
        <v>478000</v>
      </c>
      <c r="R162" s="35">
        <v>2021</v>
      </c>
      <c r="S162" s="35">
        <f t="shared" si="8"/>
        <v>156</v>
      </c>
    </row>
    <row r="163" spans="1:19" x14ac:dyDescent="0.25">
      <c r="A163" s="17" t="s">
        <v>13</v>
      </c>
      <c r="B163" s="14" t="s">
        <v>221</v>
      </c>
      <c r="C163" s="14">
        <v>78130</v>
      </c>
      <c r="D163" s="42">
        <f>_xlfn.IFNA(_xlfn.NUMBERVALUE(MID(tbl_Auction[[#This Row],[Bid_Price]],1,LEN(tbl_Auction[[#This Row],[Bid_Price]]))),0)</f>
        <v>78130</v>
      </c>
      <c r="E163" s="14">
        <v>2021</v>
      </c>
      <c r="F163" s="15">
        <f t="shared" si="6"/>
        <v>158</v>
      </c>
      <c r="N163" s="34" t="s">
        <v>12</v>
      </c>
      <c r="O163" s="35" t="str">
        <f>VLOOKUP($N163,Raw_Data_Auction_2021!$A$11:$C$200,O$5,FALSE)</f>
        <v>Chennai Super Kings</v>
      </c>
      <c r="P163" s="35" t="str">
        <f>VLOOKUP($N163,Raw_Data_Auction_2021!$A$11:$C$200,P$5,FALSE)</f>
        <v>$78,130</v>
      </c>
      <c r="Q163" s="36">
        <f t="shared" si="7"/>
        <v>78130</v>
      </c>
      <c r="R163" s="35">
        <v>2021</v>
      </c>
      <c r="S163" s="35">
        <f t="shared" si="8"/>
        <v>157</v>
      </c>
    </row>
    <row r="164" spans="1:19" x14ac:dyDescent="0.25">
      <c r="A164" s="17" t="s">
        <v>16</v>
      </c>
      <c r="B164" s="14" t="s">
        <v>221</v>
      </c>
      <c r="C164" s="14">
        <v>31250</v>
      </c>
      <c r="D164" s="42">
        <f>_xlfn.IFNA(_xlfn.NUMBERVALUE(MID(tbl_Auction[[#This Row],[Bid_Price]],1,LEN(tbl_Auction[[#This Row],[Bid_Price]]))),0)</f>
        <v>31250</v>
      </c>
      <c r="E164" s="14">
        <v>2021</v>
      </c>
      <c r="F164" s="15">
        <f t="shared" si="6"/>
        <v>159</v>
      </c>
      <c r="N164" s="34" t="s">
        <v>13</v>
      </c>
      <c r="O164" s="35" t="str">
        <f>VLOOKUP($N164,Raw_Data_Auction_2021!$A$11:$C$200,O$5,FALSE)</f>
        <v>Chennai Super Kings</v>
      </c>
      <c r="P164" s="35" t="str">
        <f>VLOOKUP($N164,Raw_Data_Auction_2021!$A$11:$C$200,P$5,FALSE)</f>
        <v>$78,130</v>
      </c>
      <c r="Q164" s="36">
        <f t="shared" si="7"/>
        <v>78130</v>
      </c>
      <c r="R164" s="35">
        <v>2021</v>
      </c>
      <c r="S164" s="35">
        <f t="shared" si="8"/>
        <v>158</v>
      </c>
    </row>
    <row r="165" spans="1:19" x14ac:dyDescent="0.25">
      <c r="A165" s="17" t="s">
        <v>23</v>
      </c>
      <c r="B165" s="14" t="s">
        <v>242</v>
      </c>
      <c r="C165" s="14">
        <v>625000</v>
      </c>
      <c r="D165" s="42">
        <f>_xlfn.IFNA(_xlfn.NUMBERVALUE(MID(tbl_Auction[[#This Row],[Bid_Price]],1,LEN(tbl_Auction[[#This Row],[Bid_Price]]))),0)</f>
        <v>625000</v>
      </c>
      <c r="E165" s="14">
        <v>2021</v>
      </c>
      <c r="F165" s="15">
        <f t="shared" si="6"/>
        <v>160</v>
      </c>
      <c r="N165" s="34" t="s">
        <v>16</v>
      </c>
      <c r="O165" s="35" t="str">
        <f>VLOOKUP($N165,Raw_Data_Auction_2021!$A$11:$C$200,O$5,FALSE)</f>
        <v>Chennai Super Kings</v>
      </c>
      <c r="P165" s="35" t="str">
        <f>VLOOKUP($N165,Raw_Data_Auction_2021!$A$11:$C$200,P$5,FALSE)</f>
        <v>$31,250</v>
      </c>
      <c r="Q165" s="36">
        <f t="shared" si="7"/>
        <v>31250</v>
      </c>
      <c r="R165" s="35">
        <v>2021</v>
      </c>
      <c r="S165" s="35">
        <f t="shared" si="8"/>
        <v>159</v>
      </c>
    </row>
    <row r="166" spans="1:19" x14ac:dyDescent="0.25">
      <c r="A166" s="17" t="s">
        <v>24</v>
      </c>
      <c r="B166" s="14" t="s">
        <v>242</v>
      </c>
      <c r="C166" s="14">
        <v>28600</v>
      </c>
      <c r="D166" s="42">
        <f>_xlfn.IFNA(_xlfn.NUMBERVALUE(MID(tbl_Auction[[#This Row],[Bid_Price]],1,LEN(tbl_Auction[[#This Row],[Bid_Price]]))),0)</f>
        <v>28600</v>
      </c>
      <c r="E166" s="14">
        <v>2021</v>
      </c>
      <c r="F166" s="15">
        <f t="shared" si="6"/>
        <v>161</v>
      </c>
      <c r="N166" s="34" t="s">
        <v>23</v>
      </c>
      <c r="O166" s="35" t="str">
        <f>VLOOKUP($N166,Raw_Data_Auction_2021!$A$11:$C$200,O$5,FALSE)</f>
        <v>Delhi Capitals</v>
      </c>
      <c r="P166" s="35" t="str">
        <f>VLOOKUP($N166,Raw_Data_Auction_2021!$A$11:$C$200,P$5,FALSE)</f>
        <v>$625,000</v>
      </c>
      <c r="Q166" s="36">
        <f t="shared" si="7"/>
        <v>625000</v>
      </c>
      <c r="R166" s="35">
        <v>2021</v>
      </c>
      <c r="S166" s="35">
        <f t="shared" si="8"/>
        <v>160</v>
      </c>
    </row>
    <row r="167" spans="1:19" x14ac:dyDescent="0.25">
      <c r="A167" s="17" t="s">
        <v>29</v>
      </c>
      <c r="B167" s="14" t="s">
        <v>242</v>
      </c>
      <c r="C167" s="14">
        <v>157100</v>
      </c>
      <c r="D167" s="42">
        <f>_xlfn.IFNA(_xlfn.NUMBERVALUE(MID(tbl_Auction[[#This Row],[Bid_Price]],1,LEN(tbl_Auction[[#This Row],[Bid_Price]]))),0)</f>
        <v>157100</v>
      </c>
      <c r="E167" s="14">
        <v>2021</v>
      </c>
      <c r="F167" s="15">
        <f t="shared" si="6"/>
        <v>162</v>
      </c>
      <c r="N167" s="34" t="s">
        <v>24</v>
      </c>
      <c r="O167" s="35" t="str">
        <f>VLOOKUP($N167,Raw_Data_Auction_2021!$A$11:$C$200,O$5,FALSE)</f>
        <v>Delhi Capitals</v>
      </c>
      <c r="P167" s="35" t="str">
        <f>VLOOKUP($N167,Raw_Data_Auction_2021!$A$11:$C$200,P$5,FALSE)</f>
        <v>$28,600</v>
      </c>
      <c r="Q167" s="36">
        <f t="shared" si="7"/>
        <v>28600</v>
      </c>
      <c r="R167" s="35">
        <v>2021</v>
      </c>
      <c r="S167" s="35">
        <f t="shared" si="8"/>
        <v>161</v>
      </c>
    </row>
    <row r="168" spans="1:19" x14ac:dyDescent="0.25">
      <c r="A168" s="17" t="s">
        <v>30</v>
      </c>
      <c r="B168" s="14" t="s">
        <v>242</v>
      </c>
      <c r="C168" s="14">
        <v>15000</v>
      </c>
      <c r="D168" s="42">
        <f>_xlfn.IFNA(_xlfn.NUMBERVALUE(MID(tbl_Auction[[#This Row],[Bid_Price]],1,LEN(tbl_Auction[[#This Row],[Bid_Price]]))),0)</f>
        <v>15000</v>
      </c>
      <c r="E168" s="14">
        <v>2021</v>
      </c>
      <c r="F168" s="15">
        <f t="shared" si="6"/>
        <v>163</v>
      </c>
      <c r="N168" s="34" t="s">
        <v>29</v>
      </c>
      <c r="O168" s="35" t="str">
        <f>VLOOKUP($N168,Raw_Data_Auction_2021!$A$11:$C$200,O$5,FALSE)</f>
        <v>Delhi Capitals</v>
      </c>
      <c r="P168" s="35" t="str">
        <f>VLOOKUP($N168,Raw_Data_Auction_2021!$A$11:$C$200,P$5,FALSE)</f>
        <v>$157,100</v>
      </c>
      <c r="Q168" s="36">
        <f t="shared" si="7"/>
        <v>157100</v>
      </c>
      <c r="R168" s="35">
        <v>2021</v>
      </c>
      <c r="S168" s="35">
        <f t="shared" si="8"/>
        <v>162</v>
      </c>
    </row>
    <row r="169" spans="1:19" x14ac:dyDescent="0.25">
      <c r="A169" s="17" t="s">
        <v>34</v>
      </c>
      <c r="B169" s="14" t="s">
        <v>242</v>
      </c>
      <c r="C169" s="14">
        <v>15000</v>
      </c>
      <c r="D169" s="42">
        <f>_xlfn.IFNA(_xlfn.NUMBERVALUE(MID(tbl_Auction[[#This Row],[Bid_Price]],1,LEN(tbl_Auction[[#This Row],[Bid_Price]]))),0)</f>
        <v>15000</v>
      </c>
      <c r="E169" s="14">
        <v>2021</v>
      </c>
      <c r="F169" s="15">
        <f t="shared" si="6"/>
        <v>164</v>
      </c>
      <c r="N169" s="34" t="s">
        <v>30</v>
      </c>
      <c r="O169" s="35" t="str">
        <f>VLOOKUP($N169,Raw_Data_Auction_2021!$A$11:$C$200,O$5,FALSE)</f>
        <v>Delhi Capitals</v>
      </c>
      <c r="P169" s="35" t="str">
        <f>VLOOKUP($N169,Raw_Data_Auction_2021!$A$11:$C$200,P$5,FALSE)</f>
        <v>$15,000</v>
      </c>
      <c r="Q169" s="36">
        <f t="shared" si="7"/>
        <v>15000</v>
      </c>
      <c r="R169" s="35">
        <v>2021</v>
      </c>
      <c r="S169" s="35">
        <f t="shared" si="8"/>
        <v>163</v>
      </c>
    </row>
    <row r="170" spans="1:19" x14ac:dyDescent="0.25">
      <c r="A170" s="17" t="s">
        <v>43</v>
      </c>
      <c r="B170" s="14" t="s">
        <v>242</v>
      </c>
      <c r="C170" s="14">
        <v>285700</v>
      </c>
      <c r="D170" s="42">
        <f>_xlfn.IFNA(_xlfn.NUMBERVALUE(MID(tbl_Auction[[#This Row],[Bid_Price]],1,LEN(tbl_Auction[[#This Row],[Bid_Price]]))),0)</f>
        <v>285700</v>
      </c>
      <c r="E170" s="14">
        <v>2021</v>
      </c>
      <c r="F170" s="15">
        <f t="shared" si="6"/>
        <v>165</v>
      </c>
      <c r="N170" s="34" t="s">
        <v>34</v>
      </c>
      <c r="O170" s="35" t="str">
        <f>VLOOKUP($N170,Raw_Data_Auction_2021!$A$11:$C$200,O$5,FALSE)</f>
        <v>Delhi Capitals</v>
      </c>
      <c r="P170" s="35" t="str">
        <f>VLOOKUP($N170,Raw_Data_Auction_2021!$A$11:$C$200,P$5,FALSE)</f>
        <v>$15,000</v>
      </c>
      <c r="Q170" s="36">
        <f t="shared" si="7"/>
        <v>15000</v>
      </c>
      <c r="R170" s="35">
        <v>2021</v>
      </c>
      <c r="S170" s="35">
        <f t="shared" si="8"/>
        <v>164</v>
      </c>
    </row>
    <row r="171" spans="1:19" x14ac:dyDescent="0.25">
      <c r="A171" s="17" t="s">
        <v>45</v>
      </c>
      <c r="B171" s="14" t="s">
        <v>242</v>
      </c>
      <c r="C171" s="14">
        <v>142900</v>
      </c>
      <c r="D171" s="42">
        <f>_xlfn.IFNA(_xlfn.NUMBERVALUE(MID(tbl_Auction[[#This Row],[Bid_Price]],1,LEN(tbl_Auction[[#This Row],[Bid_Price]]))),0)</f>
        <v>142900</v>
      </c>
      <c r="E171" s="14">
        <v>2021</v>
      </c>
      <c r="F171" s="15">
        <f t="shared" si="6"/>
        <v>166</v>
      </c>
      <c r="N171" s="34" t="s">
        <v>43</v>
      </c>
      <c r="O171" s="35" t="str">
        <f>VLOOKUP($N171,Raw_Data_Auction_2021!$A$11:$C$200,O$5,FALSE)</f>
        <v>Delhi Capitals</v>
      </c>
      <c r="P171" s="35" t="str">
        <f>VLOOKUP($N171,Raw_Data_Auction_2021!$A$11:$C$200,P$5,FALSE)</f>
        <v>$285,700</v>
      </c>
      <c r="Q171" s="36">
        <f t="shared" si="7"/>
        <v>285700</v>
      </c>
      <c r="R171" s="35">
        <v>2021</v>
      </c>
      <c r="S171" s="35">
        <f t="shared" si="8"/>
        <v>165</v>
      </c>
    </row>
    <row r="172" spans="1:19" x14ac:dyDescent="0.25">
      <c r="A172" s="17" t="s">
        <v>46</v>
      </c>
      <c r="B172" s="14" t="s">
        <v>242</v>
      </c>
      <c r="C172" s="14">
        <v>28600</v>
      </c>
      <c r="D172" s="42">
        <f>_xlfn.IFNA(_xlfn.NUMBERVALUE(MID(tbl_Auction[[#This Row],[Bid_Price]],1,LEN(tbl_Auction[[#This Row],[Bid_Price]]))),0)</f>
        <v>28600</v>
      </c>
      <c r="E172" s="14">
        <v>2021</v>
      </c>
      <c r="F172" s="15">
        <f t="shared" si="6"/>
        <v>167</v>
      </c>
      <c r="N172" s="34" t="s">
        <v>45</v>
      </c>
      <c r="O172" s="35" t="str">
        <f>VLOOKUP($N172,Raw_Data_Auction_2021!$A$11:$C$200,O$5,FALSE)</f>
        <v>Delhi Capitals</v>
      </c>
      <c r="P172" s="35" t="str">
        <f>VLOOKUP($N172,Raw_Data_Auction_2021!$A$11:$C$200,P$5,FALSE)</f>
        <v>$142,900</v>
      </c>
      <c r="Q172" s="36">
        <f t="shared" si="7"/>
        <v>142900</v>
      </c>
      <c r="R172" s="35">
        <v>2021</v>
      </c>
      <c r="S172" s="35">
        <f t="shared" si="8"/>
        <v>166</v>
      </c>
    </row>
    <row r="173" spans="1:19" x14ac:dyDescent="0.25">
      <c r="A173" s="17" t="s">
        <v>48</v>
      </c>
      <c r="B173" s="14" t="s">
        <v>259</v>
      </c>
      <c r="C173" s="14">
        <v>107100</v>
      </c>
      <c r="D173" s="42">
        <f>_xlfn.IFNA(_xlfn.NUMBERVALUE(MID(tbl_Auction[[#This Row],[Bid_Price]],1,LEN(tbl_Auction[[#This Row],[Bid_Price]]))),0)</f>
        <v>107100</v>
      </c>
      <c r="E173" s="14">
        <v>2021</v>
      </c>
      <c r="F173" s="15">
        <f t="shared" si="6"/>
        <v>168</v>
      </c>
      <c r="N173" s="34" t="s">
        <v>46</v>
      </c>
      <c r="O173" s="35" t="str">
        <f>VLOOKUP($N173,Raw_Data_Auction_2021!$A$11:$C$200,O$5,FALSE)</f>
        <v>Delhi Capitals</v>
      </c>
      <c r="P173" s="35" t="str">
        <f>VLOOKUP($N173,Raw_Data_Auction_2021!$A$11:$C$200,P$5,FALSE)</f>
        <v>$28,600</v>
      </c>
      <c r="Q173" s="36">
        <f t="shared" si="7"/>
        <v>28600</v>
      </c>
      <c r="R173" s="35">
        <v>2021</v>
      </c>
      <c r="S173" s="35">
        <f t="shared" si="8"/>
        <v>167</v>
      </c>
    </row>
    <row r="174" spans="1:19" x14ac:dyDescent="0.25">
      <c r="A174" s="17" t="s">
        <v>51</v>
      </c>
      <c r="B174" s="14" t="s">
        <v>259</v>
      </c>
      <c r="C174" s="14">
        <v>71400</v>
      </c>
      <c r="D174" s="42">
        <f>_xlfn.IFNA(_xlfn.NUMBERVALUE(MID(tbl_Auction[[#This Row],[Bid_Price]],1,LEN(tbl_Auction[[#This Row],[Bid_Price]]))),0)</f>
        <v>71400</v>
      </c>
      <c r="E174" s="14">
        <v>2021</v>
      </c>
      <c r="F174" s="15">
        <f t="shared" si="6"/>
        <v>169</v>
      </c>
      <c r="N174" s="34" t="s">
        <v>48</v>
      </c>
      <c r="O174" s="35" t="str">
        <f>VLOOKUP($N174,Raw_Data_Auction_2021!$A$11:$C$200,O$5,FALSE)</f>
        <v>Kolkata Knight Riders</v>
      </c>
      <c r="P174" s="35" t="str">
        <f>VLOOKUP($N174,Raw_Data_Auction_2021!$A$11:$C$200,P$5,FALSE)</f>
        <v>$107,100</v>
      </c>
      <c r="Q174" s="36">
        <f t="shared" si="7"/>
        <v>107100</v>
      </c>
      <c r="R174" s="35">
        <v>2021</v>
      </c>
      <c r="S174" s="35">
        <f t="shared" si="8"/>
        <v>168</v>
      </c>
    </row>
    <row r="175" spans="1:19" x14ac:dyDescent="0.25">
      <c r="A175" s="17" t="s">
        <v>54</v>
      </c>
      <c r="B175" s="14" t="s">
        <v>259</v>
      </c>
      <c r="C175" s="14">
        <v>71400</v>
      </c>
      <c r="D175" s="42">
        <f>_xlfn.IFNA(_xlfn.NUMBERVALUE(MID(tbl_Auction[[#This Row],[Bid_Price]],1,LEN(tbl_Auction[[#This Row],[Bid_Price]]))),0)</f>
        <v>71400</v>
      </c>
      <c r="E175" s="14">
        <v>2021</v>
      </c>
      <c r="F175" s="15">
        <f t="shared" si="6"/>
        <v>170</v>
      </c>
      <c r="N175" s="34" t="s">
        <v>51</v>
      </c>
      <c r="O175" s="35" t="str">
        <f>VLOOKUP($N175,Raw_Data_Auction_2021!$A$11:$C$200,O$5,FALSE)</f>
        <v>Kolkata Knight Riders</v>
      </c>
      <c r="P175" s="35" t="str">
        <f>VLOOKUP($N175,Raw_Data_Auction_2021!$A$11:$C$200,P$5,FALSE)</f>
        <v>$71,400</v>
      </c>
      <c r="Q175" s="36">
        <f t="shared" si="7"/>
        <v>71400</v>
      </c>
      <c r="R175" s="35">
        <v>2021</v>
      </c>
      <c r="S175" s="35">
        <f t="shared" si="8"/>
        <v>169</v>
      </c>
    </row>
    <row r="176" spans="1:19" x14ac:dyDescent="0.25">
      <c r="A176" s="17" t="s">
        <v>56</v>
      </c>
      <c r="B176" s="14" t="s">
        <v>259</v>
      </c>
      <c r="C176" s="14">
        <v>28600</v>
      </c>
      <c r="D176" s="42">
        <f>_xlfn.IFNA(_xlfn.NUMBERVALUE(MID(tbl_Auction[[#This Row],[Bid_Price]],1,LEN(tbl_Auction[[#This Row],[Bid_Price]]))),0)</f>
        <v>28600</v>
      </c>
      <c r="E176" s="14">
        <v>2021</v>
      </c>
      <c r="F176" s="15">
        <f t="shared" si="6"/>
        <v>171</v>
      </c>
      <c r="N176" s="34" t="s">
        <v>54</v>
      </c>
      <c r="O176" s="35" t="str">
        <f>VLOOKUP($N176,Raw_Data_Auction_2021!$A$11:$C$200,O$5,FALSE)</f>
        <v>Kolkata Knight Riders</v>
      </c>
      <c r="P176" s="35" t="str">
        <f>VLOOKUP($N176,Raw_Data_Auction_2021!$A$11:$C$200,P$5,FALSE)</f>
        <v>$71,400</v>
      </c>
      <c r="Q176" s="36">
        <f t="shared" si="7"/>
        <v>71400</v>
      </c>
      <c r="R176" s="35">
        <v>2021</v>
      </c>
      <c r="S176" s="35">
        <f t="shared" si="8"/>
        <v>170</v>
      </c>
    </row>
    <row r="177" spans="1:19" x14ac:dyDescent="0.25">
      <c r="A177" s="17" t="s">
        <v>60</v>
      </c>
      <c r="B177" s="14" t="s">
        <v>259</v>
      </c>
      <c r="C177" s="14">
        <v>71400</v>
      </c>
      <c r="D177" s="42">
        <f>_xlfn.IFNA(_xlfn.NUMBERVALUE(MID(tbl_Auction[[#This Row],[Bid_Price]],1,LEN(tbl_Auction[[#This Row],[Bid_Price]]))),0)</f>
        <v>71400</v>
      </c>
      <c r="E177" s="14">
        <v>2021</v>
      </c>
      <c r="F177" s="15">
        <f t="shared" si="6"/>
        <v>172</v>
      </c>
      <c r="N177" s="34" t="s">
        <v>56</v>
      </c>
      <c r="O177" s="35" t="str">
        <f>VLOOKUP($N177,Raw_Data_Auction_2021!$A$11:$C$200,O$5,FALSE)</f>
        <v>Kolkata Knight Riders</v>
      </c>
      <c r="P177" s="35" t="str">
        <f>VLOOKUP($N177,Raw_Data_Auction_2021!$A$11:$C$200,P$5,FALSE)</f>
        <v>$28,600</v>
      </c>
      <c r="Q177" s="36">
        <f t="shared" si="7"/>
        <v>28600</v>
      </c>
      <c r="R177" s="35">
        <v>2021</v>
      </c>
      <c r="S177" s="35">
        <f t="shared" si="8"/>
        <v>171</v>
      </c>
    </row>
    <row r="178" spans="1:19" x14ac:dyDescent="0.25">
      <c r="A178" s="17" t="s">
        <v>63</v>
      </c>
      <c r="B178" s="14" t="s">
        <v>259</v>
      </c>
      <c r="C178" s="14">
        <v>125000</v>
      </c>
      <c r="D178" s="42">
        <f>_xlfn.IFNA(_xlfn.NUMBERVALUE(MID(tbl_Auction[[#This Row],[Bid_Price]],1,LEN(tbl_Auction[[#This Row],[Bid_Price]]))),0)</f>
        <v>125000</v>
      </c>
      <c r="E178" s="14">
        <v>2021</v>
      </c>
      <c r="F178" s="15">
        <f t="shared" si="6"/>
        <v>173</v>
      </c>
      <c r="N178" s="34" t="s">
        <v>60</v>
      </c>
      <c r="O178" s="35" t="str">
        <f>VLOOKUP($N178,Raw_Data_Auction_2021!$A$11:$C$200,O$5,FALSE)</f>
        <v>Kolkata Knight Riders</v>
      </c>
      <c r="P178" s="35" t="str">
        <f>VLOOKUP($N178,Raw_Data_Auction_2021!$A$11:$C$200,P$5,FALSE)</f>
        <v>$71,400</v>
      </c>
      <c r="Q178" s="36">
        <f t="shared" si="7"/>
        <v>71400</v>
      </c>
      <c r="R178" s="35">
        <v>2021</v>
      </c>
      <c r="S178" s="35">
        <f t="shared" si="8"/>
        <v>172</v>
      </c>
    </row>
    <row r="179" spans="1:19" x14ac:dyDescent="0.25">
      <c r="A179" s="17" t="s">
        <v>64</v>
      </c>
      <c r="B179" s="14" t="s">
        <v>259</v>
      </c>
      <c r="C179" s="14">
        <v>16000</v>
      </c>
      <c r="D179" s="42">
        <f>_xlfn.IFNA(_xlfn.NUMBERVALUE(MID(tbl_Auction[[#This Row],[Bid_Price]],1,LEN(tbl_Auction[[#This Row],[Bid_Price]]))),0)</f>
        <v>16000</v>
      </c>
      <c r="E179" s="14">
        <v>2021</v>
      </c>
      <c r="F179" s="15">
        <f t="shared" si="6"/>
        <v>174</v>
      </c>
      <c r="N179" s="34" t="s">
        <v>63</v>
      </c>
      <c r="O179" s="35" t="str">
        <f>VLOOKUP($N179,Raw_Data_Auction_2021!$A$11:$C$200,O$5,FALSE)</f>
        <v>Kolkata Knight Riders</v>
      </c>
      <c r="P179" s="35" t="str">
        <f>VLOOKUP($N179,Raw_Data_Auction_2021!$A$11:$C$200,P$5,FALSE)</f>
        <v>$125,000</v>
      </c>
      <c r="Q179" s="36">
        <f t="shared" si="7"/>
        <v>125000</v>
      </c>
      <c r="R179" s="35">
        <v>2021</v>
      </c>
      <c r="S179" s="35">
        <f t="shared" si="8"/>
        <v>173</v>
      </c>
    </row>
    <row r="180" spans="1:19" x14ac:dyDescent="0.25">
      <c r="A180" s="17" t="s">
        <v>68</v>
      </c>
      <c r="B180" s="14" t="s">
        <v>259</v>
      </c>
      <c r="C180" s="14">
        <v>28600</v>
      </c>
      <c r="D180" s="42">
        <f>_xlfn.IFNA(_xlfn.NUMBERVALUE(MID(tbl_Auction[[#This Row],[Bid_Price]],1,LEN(tbl_Auction[[#This Row],[Bid_Price]]))),0)</f>
        <v>28600</v>
      </c>
      <c r="E180" s="14">
        <v>2021</v>
      </c>
      <c r="F180" s="15">
        <f t="shared" si="6"/>
        <v>175</v>
      </c>
      <c r="N180" s="34" t="s">
        <v>64</v>
      </c>
      <c r="O180" s="35" t="str">
        <f>VLOOKUP($N180,Raw_Data_Auction_2021!$A$11:$C$200,O$5,FALSE)</f>
        <v>Kolkata Knight Riders</v>
      </c>
      <c r="P180" s="35" t="str">
        <f>VLOOKUP($N180,Raw_Data_Auction_2021!$A$11:$C$200,P$5,FALSE)</f>
        <v>$16,000</v>
      </c>
      <c r="Q180" s="36">
        <f t="shared" si="7"/>
        <v>16000</v>
      </c>
      <c r="R180" s="35">
        <v>2021</v>
      </c>
      <c r="S180" s="35">
        <f t="shared" si="8"/>
        <v>174</v>
      </c>
    </row>
    <row r="181" spans="1:19" x14ac:dyDescent="0.25">
      <c r="A181" s="17" t="s">
        <v>71</v>
      </c>
      <c r="B181" s="14" t="s">
        <v>259</v>
      </c>
      <c r="C181" s="14">
        <v>28600</v>
      </c>
      <c r="D181" s="42">
        <f>_xlfn.IFNA(_xlfn.NUMBERVALUE(MID(tbl_Auction[[#This Row],[Bid_Price]],1,LEN(tbl_Auction[[#This Row],[Bid_Price]]))),0)</f>
        <v>28600</v>
      </c>
      <c r="E181" s="14">
        <v>2021</v>
      </c>
      <c r="F181" s="15">
        <f t="shared" si="6"/>
        <v>176</v>
      </c>
      <c r="N181" s="34" t="s">
        <v>68</v>
      </c>
      <c r="O181" s="35" t="str">
        <f>VLOOKUP($N181,Raw_Data_Auction_2021!$A$11:$C$200,O$5,FALSE)</f>
        <v>Kolkata Knight Riders</v>
      </c>
      <c r="P181" s="35" t="str">
        <f>VLOOKUP($N181,Raw_Data_Auction_2021!$A$11:$C$200,P$5,FALSE)</f>
        <v>$28,600</v>
      </c>
      <c r="Q181" s="36">
        <f t="shared" si="7"/>
        <v>28600</v>
      </c>
      <c r="R181" s="35">
        <v>2021</v>
      </c>
      <c r="S181" s="35">
        <f t="shared" si="8"/>
        <v>175</v>
      </c>
    </row>
    <row r="182" spans="1:19" x14ac:dyDescent="0.25">
      <c r="A182" s="17" t="s">
        <v>75</v>
      </c>
      <c r="B182" s="14" t="s">
        <v>275</v>
      </c>
      <c r="C182" s="14">
        <v>31250</v>
      </c>
      <c r="D182" s="42">
        <f>_xlfn.IFNA(_xlfn.NUMBERVALUE(MID(tbl_Auction[[#This Row],[Bid_Price]],1,LEN(tbl_Auction[[#This Row],[Bid_Price]]))),0)</f>
        <v>31250</v>
      </c>
      <c r="E182" s="14">
        <v>2021</v>
      </c>
      <c r="F182" s="15">
        <f t="shared" si="6"/>
        <v>177</v>
      </c>
      <c r="N182" s="34" t="s">
        <v>71</v>
      </c>
      <c r="O182" s="35" t="str">
        <f>VLOOKUP($N182,Raw_Data_Auction_2021!$A$11:$C$200,O$5,FALSE)</f>
        <v>Kolkata Knight Riders</v>
      </c>
      <c r="P182" s="35" t="str">
        <f>VLOOKUP($N182,Raw_Data_Auction_2021!$A$11:$C$200,P$5,FALSE)</f>
        <v>$28,600</v>
      </c>
      <c r="Q182" s="36">
        <f t="shared" si="7"/>
        <v>28600</v>
      </c>
      <c r="R182" s="35">
        <v>2021</v>
      </c>
      <c r="S182" s="35">
        <f t="shared" si="8"/>
        <v>176</v>
      </c>
    </row>
    <row r="183" spans="1:19" x14ac:dyDescent="0.25">
      <c r="A183" s="17" t="s">
        <v>76</v>
      </c>
      <c r="B183" s="14" t="s">
        <v>275</v>
      </c>
      <c r="C183" s="14">
        <v>28600</v>
      </c>
      <c r="D183" s="42">
        <f>_xlfn.IFNA(_xlfn.NUMBERVALUE(MID(tbl_Auction[[#This Row],[Bid_Price]],1,LEN(tbl_Auction[[#This Row],[Bid_Price]]))),0)</f>
        <v>28600</v>
      </c>
      <c r="E183" s="14">
        <v>2021</v>
      </c>
      <c r="F183" s="15">
        <f t="shared" si="6"/>
        <v>178</v>
      </c>
      <c r="N183" s="34" t="s">
        <v>75</v>
      </c>
      <c r="O183" s="35" t="str">
        <f>VLOOKUP($N183,Raw_Data_Auction_2021!$A$11:$C$200,O$5,FALSE)</f>
        <v>Mumbai Indians</v>
      </c>
      <c r="P183" s="35" t="str">
        <f>VLOOKUP($N183,Raw_Data_Auction_2021!$A$11:$C$200,P$5,FALSE)</f>
        <v>$31,250</v>
      </c>
      <c r="Q183" s="36">
        <f t="shared" si="7"/>
        <v>31250</v>
      </c>
      <c r="R183" s="35">
        <v>2021</v>
      </c>
      <c r="S183" s="35">
        <f t="shared" si="8"/>
        <v>177</v>
      </c>
    </row>
    <row r="184" spans="1:19" x14ac:dyDescent="0.25">
      <c r="A184" s="17" t="s">
        <v>77</v>
      </c>
      <c r="B184" s="14" t="s">
        <v>275</v>
      </c>
      <c r="C184" s="14">
        <v>31250</v>
      </c>
      <c r="D184" s="42">
        <f>_xlfn.IFNA(_xlfn.NUMBERVALUE(MID(tbl_Auction[[#This Row],[Bid_Price]],1,LEN(tbl_Auction[[#This Row],[Bid_Price]]))),0)</f>
        <v>31250</v>
      </c>
      <c r="E184" s="14">
        <v>2021</v>
      </c>
      <c r="F184" s="15">
        <f t="shared" si="6"/>
        <v>179</v>
      </c>
      <c r="N184" s="34" t="s">
        <v>76</v>
      </c>
      <c r="O184" s="35" t="str">
        <f>VLOOKUP($N184,Raw_Data_Auction_2021!$A$11:$C$200,O$5,FALSE)</f>
        <v>Mumbai Indians</v>
      </c>
      <c r="P184" s="35" t="str">
        <f>VLOOKUP($N184,Raw_Data_Auction_2021!$A$11:$C$200,P$5,FALSE)</f>
        <v>$28,600</v>
      </c>
      <c r="Q184" s="36">
        <f t="shared" si="7"/>
        <v>28600</v>
      </c>
      <c r="R184" s="35">
        <v>2021</v>
      </c>
      <c r="S184" s="35">
        <f t="shared" si="8"/>
        <v>178</v>
      </c>
    </row>
    <row r="185" spans="1:19" x14ac:dyDescent="0.25">
      <c r="A185" s="17" t="s">
        <v>79</v>
      </c>
      <c r="B185" s="14" t="s">
        <v>275</v>
      </c>
      <c r="C185" s="14">
        <v>110000</v>
      </c>
      <c r="D185" s="42">
        <f>_xlfn.IFNA(_xlfn.NUMBERVALUE(MID(tbl_Auction[[#This Row],[Bid_Price]],1,LEN(tbl_Auction[[#This Row],[Bid_Price]]))),0)</f>
        <v>110000</v>
      </c>
      <c r="E185" s="14">
        <v>2021</v>
      </c>
      <c r="F185" s="15">
        <f t="shared" si="6"/>
        <v>180</v>
      </c>
      <c r="N185" s="34" t="s">
        <v>77</v>
      </c>
      <c r="O185" s="35" t="str">
        <f>VLOOKUP($N185,Raw_Data_Auction_2021!$A$11:$C$200,O$5,FALSE)</f>
        <v>Mumbai Indians</v>
      </c>
      <c r="P185" s="35" t="str">
        <f>VLOOKUP($N185,Raw_Data_Auction_2021!$A$11:$C$200,P$5,FALSE)</f>
        <v>$31,250</v>
      </c>
      <c r="Q185" s="36">
        <f t="shared" si="7"/>
        <v>31250</v>
      </c>
      <c r="R185" s="35">
        <v>2021</v>
      </c>
      <c r="S185" s="35">
        <f t="shared" si="8"/>
        <v>179</v>
      </c>
    </row>
    <row r="186" spans="1:19" x14ac:dyDescent="0.25">
      <c r="A186" s="17" t="s">
        <v>88</v>
      </c>
      <c r="B186" s="14" t="s">
        <v>275</v>
      </c>
      <c r="C186" s="14">
        <v>28600</v>
      </c>
      <c r="D186" s="42">
        <f>_xlfn.IFNA(_xlfn.NUMBERVALUE(MID(tbl_Auction[[#This Row],[Bid_Price]],1,LEN(tbl_Auction[[#This Row],[Bid_Price]]))),0)</f>
        <v>28600</v>
      </c>
      <c r="E186" s="14">
        <v>2021</v>
      </c>
      <c r="F186" s="15">
        <f t="shared" si="6"/>
        <v>181</v>
      </c>
      <c r="N186" s="34" t="s">
        <v>79</v>
      </c>
      <c r="O186" s="35" t="str">
        <f>VLOOKUP($N186,Raw_Data_Auction_2021!$A$11:$C$200,O$5,FALSE)</f>
        <v>Mumbai Indians</v>
      </c>
      <c r="P186" s="35" t="str">
        <f>VLOOKUP($N186,Raw_Data_Auction_2021!$A$11:$C$200,P$5,FALSE)</f>
        <v>$110,000</v>
      </c>
      <c r="Q186" s="36">
        <f t="shared" si="7"/>
        <v>110000</v>
      </c>
      <c r="R186" s="35">
        <v>2021</v>
      </c>
      <c r="S186" s="35">
        <f t="shared" si="8"/>
        <v>180</v>
      </c>
    </row>
    <row r="187" spans="1:19" x14ac:dyDescent="0.25">
      <c r="A187" s="17" t="s">
        <v>100</v>
      </c>
      <c r="B187" s="14" t="s">
        <v>285</v>
      </c>
      <c r="C187" s="14">
        <v>42900</v>
      </c>
      <c r="D187" s="42">
        <f>_xlfn.IFNA(_xlfn.NUMBERVALUE(MID(tbl_Auction[[#This Row],[Bid_Price]],1,LEN(tbl_Auction[[#This Row],[Bid_Price]]))),0)</f>
        <v>42900</v>
      </c>
      <c r="E187" s="14">
        <v>2021</v>
      </c>
      <c r="F187" s="15">
        <f t="shared" si="6"/>
        <v>182</v>
      </c>
      <c r="N187" s="34" t="s">
        <v>88</v>
      </c>
      <c r="O187" s="35" t="str">
        <f>VLOOKUP($N187,Raw_Data_Auction_2021!$A$11:$C$200,O$5,FALSE)</f>
        <v>Mumbai Indians</v>
      </c>
      <c r="P187" s="35" t="str">
        <f>VLOOKUP($N187,Raw_Data_Auction_2021!$A$11:$C$200,P$5,FALSE)</f>
        <v>$28,600</v>
      </c>
      <c r="Q187" s="36">
        <f t="shared" si="7"/>
        <v>28600</v>
      </c>
      <c r="R187" s="35">
        <v>2021</v>
      </c>
      <c r="S187" s="35">
        <f t="shared" si="8"/>
        <v>181</v>
      </c>
    </row>
    <row r="188" spans="1:19" x14ac:dyDescent="0.25">
      <c r="A188" s="17" t="s">
        <v>106</v>
      </c>
      <c r="B188" s="14" t="s">
        <v>285</v>
      </c>
      <c r="C188" s="14">
        <v>42900</v>
      </c>
      <c r="D188" s="42">
        <f>_xlfn.IFNA(_xlfn.NUMBERVALUE(MID(tbl_Auction[[#This Row],[Bid_Price]],1,LEN(tbl_Auction[[#This Row],[Bid_Price]]))),0)</f>
        <v>42900</v>
      </c>
      <c r="E188" s="14">
        <v>2021</v>
      </c>
      <c r="F188" s="15">
        <f t="shared" si="6"/>
        <v>183</v>
      </c>
      <c r="N188" s="34" t="s">
        <v>100</v>
      </c>
      <c r="O188" s="35" t="str">
        <f>VLOOKUP($N188,Raw_Data_Auction_2021!$A$11:$C$200,O$5,FALSE)</f>
        <v>Punjab Kings</v>
      </c>
      <c r="P188" s="35" t="str">
        <f>VLOOKUP($N188,Raw_Data_Auction_2021!$A$11:$C$200,P$5,FALSE)</f>
        <v>$42,900</v>
      </c>
      <c r="Q188" s="36">
        <f t="shared" si="7"/>
        <v>42900</v>
      </c>
      <c r="R188" s="35">
        <v>2021</v>
      </c>
      <c r="S188" s="35">
        <f t="shared" si="8"/>
        <v>182</v>
      </c>
    </row>
    <row r="189" spans="1:19" x14ac:dyDescent="0.25">
      <c r="A189" s="17" t="s">
        <v>117</v>
      </c>
      <c r="B189" s="14" t="s">
        <v>285</v>
      </c>
      <c r="C189" s="14">
        <v>1142900</v>
      </c>
      <c r="D189" s="42">
        <f>_xlfn.IFNA(_xlfn.NUMBERVALUE(MID(tbl_Auction[[#This Row],[Bid_Price]],1,LEN(tbl_Auction[[#This Row],[Bid_Price]]))),0)</f>
        <v>1142900</v>
      </c>
      <c r="E189" s="14">
        <v>2021</v>
      </c>
      <c r="F189" s="15">
        <f t="shared" si="6"/>
        <v>184</v>
      </c>
      <c r="N189" s="34" t="s">
        <v>106</v>
      </c>
      <c r="O189" s="35" t="str">
        <f>VLOOKUP($N189,Raw_Data_Auction_2021!$A$11:$C$200,O$5,FALSE)</f>
        <v>Punjab Kings</v>
      </c>
      <c r="P189" s="35" t="str">
        <f>VLOOKUP($N189,Raw_Data_Auction_2021!$A$11:$C$200,P$5,FALSE)</f>
        <v>$42,900</v>
      </c>
      <c r="Q189" s="36">
        <f t="shared" si="7"/>
        <v>42900</v>
      </c>
      <c r="R189" s="35">
        <v>2021</v>
      </c>
      <c r="S189" s="35">
        <f t="shared" si="8"/>
        <v>183</v>
      </c>
    </row>
    <row r="190" spans="1:19" x14ac:dyDescent="0.25">
      <c r="A190" s="17" t="s">
        <v>118</v>
      </c>
      <c r="B190" s="14" t="s">
        <v>285</v>
      </c>
      <c r="C190" s="14">
        <v>28600</v>
      </c>
      <c r="D190" s="42">
        <f>_xlfn.IFNA(_xlfn.NUMBERVALUE(MID(tbl_Auction[[#This Row],[Bid_Price]],1,LEN(tbl_Auction[[#This Row],[Bid_Price]]))),0)</f>
        <v>28600</v>
      </c>
      <c r="E190" s="14">
        <v>2021</v>
      </c>
      <c r="F190" s="15">
        <f t="shared" si="6"/>
        <v>185</v>
      </c>
      <c r="N190" s="34" t="s">
        <v>117</v>
      </c>
      <c r="O190" s="35" t="str">
        <f>VLOOKUP($N190,Raw_Data_Auction_2021!$A$11:$C$200,O$5,FALSE)</f>
        <v>Punjab Kings</v>
      </c>
      <c r="P190" s="35" t="str">
        <f>VLOOKUP($N190,Raw_Data_Auction_2021!$A$11:$C$200,P$5,FALSE)</f>
        <v>$1,142,900</v>
      </c>
      <c r="Q190" s="36">
        <f t="shared" si="7"/>
        <v>1142900</v>
      </c>
      <c r="R190" s="35">
        <v>2021</v>
      </c>
      <c r="S190" s="35">
        <f t="shared" si="8"/>
        <v>184</v>
      </c>
    </row>
    <row r="191" spans="1:19" x14ac:dyDescent="0.25">
      <c r="A191" s="17" t="s">
        <v>120</v>
      </c>
      <c r="B191" s="14" t="s">
        <v>285</v>
      </c>
      <c r="C191" s="14">
        <v>28600</v>
      </c>
      <c r="D191" s="42">
        <f>_xlfn.IFNA(_xlfn.NUMBERVALUE(MID(tbl_Auction[[#This Row],[Bid_Price]],1,LEN(tbl_Auction[[#This Row],[Bid_Price]]))),0)</f>
        <v>28600</v>
      </c>
      <c r="E191" s="14">
        <v>2021</v>
      </c>
      <c r="F191" s="15">
        <f t="shared" si="6"/>
        <v>186</v>
      </c>
      <c r="N191" s="34" t="s">
        <v>118</v>
      </c>
      <c r="O191" s="35" t="str">
        <f>VLOOKUP($N191,Raw_Data_Auction_2021!$A$11:$C$200,O$5,FALSE)</f>
        <v>Punjab Kings</v>
      </c>
      <c r="P191" s="35" t="str">
        <f>VLOOKUP($N191,Raw_Data_Auction_2021!$A$11:$C$200,P$5,FALSE)</f>
        <v>$28,600</v>
      </c>
      <c r="Q191" s="36">
        <f t="shared" si="7"/>
        <v>28600</v>
      </c>
      <c r="R191" s="35">
        <v>2021</v>
      </c>
      <c r="S191" s="35">
        <f t="shared" si="8"/>
        <v>185</v>
      </c>
    </row>
    <row r="192" spans="1:19" x14ac:dyDescent="0.25">
      <c r="A192" s="17" t="s">
        <v>121</v>
      </c>
      <c r="B192" s="14" t="s">
        <v>294</v>
      </c>
      <c r="C192" s="14">
        <v>142900</v>
      </c>
      <c r="D192" s="42">
        <f>_xlfn.IFNA(_xlfn.NUMBERVALUE(MID(tbl_Auction[[#This Row],[Bid_Price]],1,LEN(tbl_Auction[[#This Row],[Bid_Price]]))),0)</f>
        <v>142900</v>
      </c>
      <c r="E192" s="14">
        <v>2021</v>
      </c>
      <c r="F192" s="15">
        <f t="shared" si="6"/>
        <v>187</v>
      </c>
      <c r="N192" s="34" t="s">
        <v>120</v>
      </c>
      <c r="O192" s="35" t="str">
        <f>VLOOKUP($N192,Raw_Data_Auction_2021!$A$11:$C$200,O$5,FALSE)</f>
        <v>Punjab Kings</v>
      </c>
      <c r="P192" s="35" t="str">
        <f>VLOOKUP($N192,Raw_Data_Auction_2021!$A$11:$C$200,P$5,FALSE)</f>
        <v>$28,600</v>
      </c>
      <c r="Q192" s="36">
        <f t="shared" si="7"/>
        <v>28600</v>
      </c>
      <c r="R192" s="35">
        <v>2021</v>
      </c>
      <c r="S192" s="35">
        <f t="shared" si="8"/>
        <v>186</v>
      </c>
    </row>
    <row r="193" spans="1:19" x14ac:dyDescent="0.25">
      <c r="A193" s="17" t="s">
        <v>122</v>
      </c>
      <c r="B193" s="14" t="s">
        <v>294</v>
      </c>
      <c r="C193" s="14">
        <v>28600</v>
      </c>
      <c r="D193" s="42">
        <f>_xlfn.IFNA(_xlfn.NUMBERVALUE(MID(tbl_Auction[[#This Row],[Bid_Price]],1,LEN(tbl_Auction[[#This Row],[Bid_Price]]))),0)</f>
        <v>28600</v>
      </c>
      <c r="E193" s="14">
        <v>2021</v>
      </c>
      <c r="F193" s="15">
        <f t="shared" si="6"/>
        <v>188</v>
      </c>
      <c r="N193" s="34" t="s">
        <v>121</v>
      </c>
      <c r="O193" s="35" t="str">
        <f>VLOOKUP($N193,Raw_Data_Auction_2021!$A$11:$C$200,O$5,FALSE)</f>
        <v>Rajasthan Royals</v>
      </c>
      <c r="P193" s="35" t="str">
        <f>VLOOKUP($N193,Raw_Data_Auction_2021!$A$11:$C$200,P$5,FALSE)</f>
        <v>$142,900</v>
      </c>
      <c r="Q193" s="36">
        <f t="shared" si="7"/>
        <v>142900</v>
      </c>
      <c r="R193" s="35">
        <v>2021</v>
      </c>
      <c r="S193" s="35">
        <f t="shared" si="8"/>
        <v>187</v>
      </c>
    </row>
    <row r="194" spans="1:19" x14ac:dyDescent="0.25">
      <c r="A194" s="17" t="s">
        <v>129</v>
      </c>
      <c r="B194" s="14" t="s">
        <v>294</v>
      </c>
      <c r="C194" s="14">
        <v>1125000</v>
      </c>
      <c r="D194" s="42">
        <f>_xlfn.IFNA(_xlfn.NUMBERVALUE(MID(tbl_Auction[[#This Row],[Bid_Price]],1,LEN(tbl_Auction[[#This Row],[Bid_Price]]))),0)</f>
        <v>1125000</v>
      </c>
      <c r="E194" s="14">
        <v>2021</v>
      </c>
      <c r="F194" s="15">
        <f t="shared" si="6"/>
        <v>189</v>
      </c>
      <c r="N194" s="34" t="s">
        <v>122</v>
      </c>
      <c r="O194" s="35" t="str">
        <f>VLOOKUP($N194,Raw_Data_Auction_2021!$A$11:$C$200,O$5,FALSE)</f>
        <v>Rajasthan Royals</v>
      </c>
      <c r="P194" s="35" t="str">
        <f>VLOOKUP($N194,Raw_Data_Auction_2021!$A$11:$C$200,P$5,FALSE)</f>
        <v>$28,600</v>
      </c>
      <c r="Q194" s="36">
        <f t="shared" si="7"/>
        <v>28600</v>
      </c>
      <c r="R194" s="35">
        <v>2021</v>
      </c>
      <c r="S194" s="35">
        <f t="shared" si="8"/>
        <v>188</v>
      </c>
    </row>
    <row r="195" spans="1:19" x14ac:dyDescent="0.25">
      <c r="A195" s="17" t="s">
        <v>133</v>
      </c>
      <c r="B195" s="14" t="s">
        <v>294</v>
      </c>
      <c r="C195" s="14">
        <v>28600</v>
      </c>
      <c r="D195" s="42">
        <f>_xlfn.IFNA(_xlfn.NUMBERVALUE(MID(tbl_Auction[[#This Row],[Bid_Price]],1,LEN(tbl_Auction[[#This Row],[Bid_Price]]))),0)</f>
        <v>28600</v>
      </c>
      <c r="E195" s="14">
        <v>2021</v>
      </c>
      <c r="F195" s="15">
        <f t="shared" si="6"/>
        <v>190</v>
      </c>
      <c r="N195" s="34" t="s">
        <v>129</v>
      </c>
      <c r="O195" s="35" t="str">
        <f>VLOOKUP($N195,Raw_Data_Auction_2021!$A$11:$C$200,O$5,FALSE)</f>
        <v>Rajasthan Royals</v>
      </c>
      <c r="P195" s="35" t="str">
        <f>VLOOKUP($N195,Raw_Data_Auction_2021!$A$11:$C$200,P$5,FALSE)</f>
        <v>$1,125,000</v>
      </c>
      <c r="Q195" s="36">
        <f t="shared" si="7"/>
        <v>1125000</v>
      </c>
      <c r="R195" s="35">
        <v>2021</v>
      </c>
      <c r="S195" s="35">
        <f t="shared" si="8"/>
        <v>189</v>
      </c>
    </row>
    <row r="196" spans="1:19" x14ac:dyDescent="0.25">
      <c r="A196" s="17" t="s">
        <v>135</v>
      </c>
      <c r="B196" s="14" t="s">
        <v>294</v>
      </c>
      <c r="C196" s="14">
        <v>290000</v>
      </c>
      <c r="D196" s="42">
        <f>_xlfn.IFNA(_xlfn.NUMBERVALUE(MID(tbl_Auction[[#This Row],[Bid_Price]],1,LEN(tbl_Auction[[#This Row],[Bid_Price]]))),0)</f>
        <v>290000</v>
      </c>
      <c r="E196" s="14">
        <v>2021</v>
      </c>
      <c r="F196" s="15">
        <f t="shared" si="6"/>
        <v>191</v>
      </c>
      <c r="N196" s="34" t="s">
        <v>133</v>
      </c>
      <c r="O196" s="35" t="str">
        <f>VLOOKUP($N196,Raw_Data_Auction_2021!$A$11:$C$200,O$5,FALSE)</f>
        <v>Rajasthan Royals</v>
      </c>
      <c r="P196" s="35" t="str">
        <f>VLOOKUP($N196,Raw_Data_Auction_2021!$A$11:$C$200,P$5,FALSE)</f>
        <v>$28,600</v>
      </c>
      <c r="Q196" s="36">
        <f t="shared" si="7"/>
        <v>28600</v>
      </c>
      <c r="R196" s="35">
        <v>2021</v>
      </c>
      <c r="S196" s="35">
        <f t="shared" si="8"/>
        <v>190</v>
      </c>
    </row>
    <row r="197" spans="1:19" x14ac:dyDescent="0.25">
      <c r="A197" s="17" t="s">
        <v>139</v>
      </c>
      <c r="B197" s="14" t="s">
        <v>294</v>
      </c>
      <c r="C197" s="14">
        <v>71400</v>
      </c>
      <c r="D197" s="42">
        <f>_xlfn.IFNA(_xlfn.NUMBERVALUE(MID(tbl_Auction[[#This Row],[Bid_Price]],1,LEN(tbl_Auction[[#This Row],[Bid_Price]]))),0)</f>
        <v>71400</v>
      </c>
      <c r="E197" s="14">
        <v>2021</v>
      </c>
      <c r="F197" s="15">
        <f t="shared" si="6"/>
        <v>192</v>
      </c>
      <c r="N197" s="34" t="s">
        <v>135</v>
      </c>
      <c r="O197" s="35" t="str">
        <f>VLOOKUP($N197,Raw_Data_Auction_2021!$A$11:$C$200,O$5,FALSE)</f>
        <v>Rajasthan Royals</v>
      </c>
      <c r="P197" s="35" t="str">
        <f>VLOOKUP($N197,Raw_Data_Auction_2021!$A$11:$C$200,P$5,FALSE)</f>
        <v>$290,000</v>
      </c>
      <c r="Q197" s="36">
        <f t="shared" si="7"/>
        <v>290000</v>
      </c>
      <c r="R197" s="35">
        <v>2021</v>
      </c>
      <c r="S197" s="35">
        <f t="shared" si="8"/>
        <v>191</v>
      </c>
    </row>
    <row r="198" spans="1:19" x14ac:dyDescent="0.25">
      <c r="A198" s="17" t="s">
        <v>146</v>
      </c>
      <c r="B198" s="14" t="s">
        <v>305</v>
      </c>
      <c r="C198" s="14">
        <v>45000</v>
      </c>
      <c r="D198" s="42">
        <f>_xlfn.IFNA(_xlfn.NUMBERVALUE(MID(tbl_Auction[[#This Row],[Bid_Price]],1,LEN(tbl_Auction[[#This Row],[Bid_Price]]))),0)</f>
        <v>45000</v>
      </c>
      <c r="E198" s="14">
        <v>2021</v>
      </c>
      <c r="F198" s="15">
        <f t="shared" si="6"/>
        <v>193</v>
      </c>
      <c r="N198" s="34" t="s">
        <v>139</v>
      </c>
      <c r="O198" s="35" t="str">
        <f>VLOOKUP($N198,Raw_Data_Auction_2021!$A$11:$C$200,O$5,FALSE)</f>
        <v>Rajasthan Royals</v>
      </c>
      <c r="P198" s="35" t="str">
        <f>VLOOKUP($N198,Raw_Data_Auction_2021!$A$11:$C$200,P$5,FALSE)</f>
        <v>$71,400</v>
      </c>
      <c r="Q198" s="36">
        <f t="shared" si="7"/>
        <v>71400</v>
      </c>
      <c r="R198" s="35">
        <v>2021</v>
      </c>
      <c r="S198" s="35">
        <f t="shared" si="8"/>
        <v>192</v>
      </c>
    </row>
    <row r="199" spans="1:19" x14ac:dyDescent="0.25">
      <c r="A199" s="17" t="s">
        <v>154</v>
      </c>
      <c r="B199" s="14" t="s">
        <v>305</v>
      </c>
      <c r="C199" s="14">
        <v>571400</v>
      </c>
      <c r="D199" s="42">
        <f>_xlfn.IFNA(_xlfn.NUMBERVALUE(MID(tbl_Auction[[#This Row],[Bid_Price]],1,LEN(tbl_Auction[[#This Row],[Bid_Price]]))),0)</f>
        <v>571400</v>
      </c>
      <c r="E199" s="14">
        <v>2021</v>
      </c>
      <c r="F199" s="15">
        <f t="shared" si="6"/>
        <v>194</v>
      </c>
      <c r="N199" s="34" t="s">
        <v>146</v>
      </c>
      <c r="O199" s="35" t="str">
        <f>VLOOKUP($N199,Raw_Data_Auction_2021!$A$11:$C$200,O$5,FALSE)</f>
        <v>Royal Challengers Bangalore</v>
      </c>
      <c r="P199" s="35" t="str">
        <f>VLOOKUP($N199,Raw_Data_Auction_2021!$A$11:$C$200,P$5,FALSE)</f>
        <v>$45,000</v>
      </c>
      <c r="Q199" s="36">
        <f t="shared" si="7"/>
        <v>45000</v>
      </c>
      <c r="R199" s="35">
        <v>2021</v>
      </c>
      <c r="S199" s="35">
        <f t="shared" si="8"/>
        <v>193</v>
      </c>
    </row>
    <row r="200" spans="1:19" x14ac:dyDescent="0.25">
      <c r="A200" s="17" t="s">
        <v>157</v>
      </c>
      <c r="B200" s="14" t="s">
        <v>305</v>
      </c>
      <c r="C200" s="14">
        <v>78130</v>
      </c>
      <c r="D200" s="42">
        <f>_xlfn.IFNA(_xlfn.NUMBERVALUE(MID(tbl_Auction[[#This Row],[Bid_Price]],1,LEN(tbl_Auction[[#This Row],[Bid_Price]]))),0)</f>
        <v>78130</v>
      </c>
      <c r="E200" s="14">
        <v>2021</v>
      </c>
      <c r="F200" s="15">
        <f t="shared" ref="F200:F263" si="9">1+F199</f>
        <v>195</v>
      </c>
      <c r="N200" s="34" t="s">
        <v>154</v>
      </c>
      <c r="O200" s="35" t="str">
        <f>VLOOKUP($N200,Raw_Data_Auction_2021!$A$11:$C$200,O$5,FALSE)</f>
        <v>Royal Challengers Bangalore</v>
      </c>
      <c r="P200" s="35" t="str">
        <f>VLOOKUP($N200,Raw_Data_Auction_2021!$A$11:$C$200,P$5,FALSE)</f>
        <v>$571,400</v>
      </c>
      <c r="Q200" s="36">
        <f t="shared" ref="Q200:Q263" si="10">_xlfn.IFNA(_xlfn.NUMBERVALUE(MID(P200,2,LEN(P200))),0)</f>
        <v>571400</v>
      </c>
      <c r="R200" s="35">
        <v>2021</v>
      </c>
      <c r="S200" s="35">
        <f t="shared" si="8"/>
        <v>194</v>
      </c>
    </row>
    <row r="201" spans="1:19" x14ac:dyDescent="0.25">
      <c r="A201" s="17" t="s">
        <v>167</v>
      </c>
      <c r="B201" s="14" t="s">
        <v>313</v>
      </c>
      <c r="C201" s="14">
        <v>148440</v>
      </c>
      <c r="D201" s="42">
        <f>_xlfn.IFNA(_xlfn.NUMBERVALUE(MID(tbl_Auction[[#This Row],[Bid_Price]],1,LEN(tbl_Auction[[#This Row],[Bid_Price]]))),0)</f>
        <v>148440</v>
      </c>
      <c r="E201" s="14">
        <v>2021</v>
      </c>
      <c r="F201" s="15">
        <f t="shared" si="9"/>
        <v>196</v>
      </c>
      <c r="N201" s="34" t="s">
        <v>157</v>
      </c>
      <c r="O201" s="35" t="str">
        <f>VLOOKUP($N201,Raw_Data_Auction_2021!$A$11:$C$200,O$5,FALSE)</f>
        <v>Royal Challengers Bangalore</v>
      </c>
      <c r="P201" s="35" t="str">
        <f>VLOOKUP($N201,Raw_Data_Auction_2021!$A$11:$C$200,P$5,FALSE)</f>
        <v>$78,130</v>
      </c>
      <c r="Q201" s="36">
        <f t="shared" si="10"/>
        <v>78130</v>
      </c>
      <c r="R201" s="35">
        <v>2021</v>
      </c>
      <c r="S201" s="35">
        <f t="shared" ref="S201:S264" si="11">S200+1</f>
        <v>195</v>
      </c>
    </row>
    <row r="202" spans="1:19" x14ac:dyDescent="0.25">
      <c r="A202" s="17" t="s">
        <v>178</v>
      </c>
      <c r="B202" s="14" t="s">
        <v>313</v>
      </c>
      <c r="C202" s="14">
        <v>285700</v>
      </c>
      <c r="D202" s="42">
        <f>_xlfn.IFNA(_xlfn.NUMBERVALUE(MID(tbl_Auction[[#This Row],[Bid_Price]],1,LEN(tbl_Auction[[#This Row],[Bid_Price]]))),0)</f>
        <v>285700</v>
      </c>
      <c r="E202" s="14">
        <v>2021</v>
      </c>
      <c r="F202" s="15">
        <f t="shared" si="9"/>
        <v>197</v>
      </c>
      <c r="N202" s="34" t="s">
        <v>167</v>
      </c>
      <c r="O202" s="35" t="str">
        <f>VLOOKUP($N202,Raw_Data_Auction_2021!$A$11:$C$200,O$5,FALSE)</f>
        <v>Sunrisers Hyderabad</v>
      </c>
      <c r="P202" s="35" t="str">
        <f>VLOOKUP($N202,Raw_Data_Auction_2021!$A$11:$C$200,P$5,FALSE)</f>
        <v>$148,440</v>
      </c>
      <c r="Q202" s="36">
        <f t="shared" si="10"/>
        <v>148440</v>
      </c>
      <c r="R202" s="35">
        <v>2021</v>
      </c>
      <c r="S202" s="35">
        <f t="shared" si="11"/>
        <v>196</v>
      </c>
    </row>
    <row r="203" spans="1:19" x14ac:dyDescent="0.25">
      <c r="A203" s="17" t="s">
        <v>185</v>
      </c>
      <c r="B203" s="14" t="s">
        <v>313</v>
      </c>
      <c r="C203" s="14">
        <v>290000</v>
      </c>
      <c r="D203" s="42">
        <f>_xlfn.IFNA(_xlfn.NUMBERVALUE(MID(tbl_Auction[[#This Row],[Bid_Price]],1,LEN(tbl_Auction[[#This Row],[Bid_Price]]))),0)</f>
        <v>290000</v>
      </c>
      <c r="E203" s="14">
        <v>2021</v>
      </c>
      <c r="F203" s="15">
        <f t="shared" si="9"/>
        <v>198</v>
      </c>
      <c r="N203" s="34" t="s">
        <v>178</v>
      </c>
      <c r="O203" s="35" t="str">
        <f>VLOOKUP($N203,Raw_Data_Auction_2021!$A$11:$C$200,O$5,FALSE)</f>
        <v>Sunrisers Hyderabad</v>
      </c>
      <c r="P203" s="35" t="str">
        <f>VLOOKUP($N203,Raw_Data_Auction_2021!$A$11:$C$200,P$5,FALSE)</f>
        <v>$285,700</v>
      </c>
      <c r="Q203" s="36">
        <f t="shared" si="10"/>
        <v>285700</v>
      </c>
      <c r="R203" s="35">
        <v>2021</v>
      </c>
      <c r="S203" s="35">
        <f t="shared" si="11"/>
        <v>197</v>
      </c>
    </row>
    <row r="204" spans="1:19" x14ac:dyDescent="0.25">
      <c r="A204" s="17" t="s">
        <v>186</v>
      </c>
      <c r="B204" s="14" t="s">
        <v>313</v>
      </c>
      <c r="C204" s="14">
        <v>156250</v>
      </c>
      <c r="D204" s="42">
        <f>_xlfn.IFNA(_xlfn.NUMBERVALUE(MID(tbl_Auction[[#This Row],[Bid_Price]],1,LEN(tbl_Auction[[#This Row],[Bid_Price]]))),0)</f>
        <v>156250</v>
      </c>
      <c r="E204" s="14">
        <v>2021</v>
      </c>
      <c r="F204" s="15">
        <f t="shared" si="9"/>
        <v>199</v>
      </c>
      <c r="N204" s="34" t="s">
        <v>185</v>
      </c>
      <c r="O204" s="35" t="str">
        <f>VLOOKUP($N204,Raw_Data_Auction_2021!$A$11:$C$200,O$5,FALSE)</f>
        <v>Sunrisers Hyderabad</v>
      </c>
      <c r="P204" s="35" t="str">
        <f>VLOOKUP($N204,Raw_Data_Auction_2021!$A$11:$C$200,P$5,FALSE)</f>
        <v>$290,000</v>
      </c>
      <c r="Q204" s="36">
        <f t="shared" si="10"/>
        <v>290000</v>
      </c>
      <c r="R204" s="35">
        <v>2021</v>
      </c>
      <c r="S204" s="35">
        <f t="shared" si="11"/>
        <v>198</v>
      </c>
    </row>
    <row r="205" spans="1:19" x14ac:dyDescent="0.25">
      <c r="A205" s="17" t="s">
        <v>187</v>
      </c>
      <c r="B205" s="14" t="s">
        <v>313</v>
      </c>
      <c r="C205" s="14">
        <v>62500</v>
      </c>
      <c r="D205" s="42">
        <f>_xlfn.IFNA(_xlfn.NUMBERVALUE(MID(tbl_Auction[[#This Row],[Bid_Price]],1,LEN(tbl_Auction[[#This Row],[Bid_Price]]))),0)</f>
        <v>62500</v>
      </c>
      <c r="E205" s="14">
        <v>2021</v>
      </c>
      <c r="F205" s="15">
        <f t="shared" si="9"/>
        <v>200</v>
      </c>
      <c r="N205" s="34" t="s">
        <v>186</v>
      </c>
      <c r="O205" s="35" t="str">
        <f>VLOOKUP($N205,Raw_Data_Auction_2021!$A$11:$C$200,O$5,FALSE)</f>
        <v>Sunrisers Hyderabad</v>
      </c>
      <c r="P205" s="35" t="str">
        <f>VLOOKUP($N205,Raw_Data_Auction_2021!$A$11:$C$200,P$5,FALSE)</f>
        <v>$156,250</v>
      </c>
      <c r="Q205" s="36">
        <f t="shared" si="10"/>
        <v>156250</v>
      </c>
      <c r="R205" s="35">
        <v>2021</v>
      </c>
      <c r="S205" s="35">
        <f t="shared" si="11"/>
        <v>199</v>
      </c>
    </row>
    <row r="206" spans="1:19" x14ac:dyDescent="0.25">
      <c r="A206" s="17" t="s">
        <v>24</v>
      </c>
      <c r="B206" s="14" t="s">
        <v>242</v>
      </c>
      <c r="C206" s="14">
        <v>28600</v>
      </c>
      <c r="D206" s="42">
        <f>_xlfn.IFNA(_xlfn.NUMBERVALUE(MID(tbl_Auction[[#This Row],[Bid_Price]],1,LEN(tbl_Auction[[#This Row],[Bid_Price]]))),0)</f>
        <v>28600</v>
      </c>
      <c r="E206" s="14">
        <v>2020</v>
      </c>
      <c r="F206" s="15">
        <f t="shared" si="9"/>
        <v>201</v>
      </c>
      <c r="N206" s="34" t="s">
        <v>187</v>
      </c>
      <c r="O206" s="35" t="str">
        <f>VLOOKUP($N206,Raw_Data_Auction_2021!$A$11:$C$200,O$5,FALSE)</f>
        <v>Sunrisers Hyderabad</v>
      </c>
      <c r="P206" s="35" t="str">
        <f>VLOOKUP($N206,Raw_Data_Auction_2021!$A$11:$C$200,P$5,FALSE)</f>
        <v>$62,500</v>
      </c>
      <c r="Q206" s="36">
        <f t="shared" si="10"/>
        <v>62500</v>
      </c>
      <c r="R206" s="35">
        <v>2021</v>
      </c>
      <c r="S206" s="35">
        <f t="shared" si="11"/>
        <v>200</v>
      </c>
    </row>
    <row r="207" spans="1:19" x14ac:dyDescent="0.25">
      <c r="A207" s="17" t="s">
        <v>147</v>
      </c>
      <c r="B207" s="14" t="s">
        <v>305</v>
      </c>
      <c r="C207" s="14">
        <v>1718750</v>
      </c>
      <c r="D207" s="42">
        <f>_xlfn.IFNA(_xlfn.NUMBERVALUE(MID(tbl_Auction[[#This Row],[Bid_Price]],1,LEN(tbl_Auction[[#This Row],[Bid_Price]]))),0)</f>
        <v>1718750</v>
      </c>
      <c r="E207" s="14">
        <v>2020</v>
      </c>
      <c r="F207" s="15">
        <f t="shared" si="9"/>
        <v>202</v>
      </c>
      <c r="N207" s="35" t="s">
        <v>24</v>
      </c>
      <c r="O207" s="35" t="str">
        <f>VLOOKUP($N207,Raw_Data_Auction_2020!$A$11:$C$199,O$5,FALSE)</f>
        <v>Delhi Capitals</v>
      </c>
      <c r="P207" s="35" t="str">
        <f>VLOOKUP($N207,Raw_Data_Auction_2020!$A$11:$C$199,P$5,FALSE)</f>
        <v>$28,600</v>
      </c>
      <c r="Q207" s="36">
        <f t="shared" si="10"/>
        <v>28600</v>
      </c>
      <c r="R207" s="35">
        <v>2020</v>
      </c>
      <c r="S207" s="35">
        <f t="shared" si="11"/>
        <v>201</v>
      </c>
    </row>
    <row r="208" spans="1:19" x14ac:dyDescent="0.25">
      <c r="A208" s="17" t="s">
        <v>164</v>
      </c>
      <c r="B208" s="14" t="s">
        <v>313</v>
      </c>
      <c r="C208" s="14">
        <v>28600</v>
      </c>
      <c r="D208" s="42">
        <f>_xlfn.IFNA(_xlfn.NUMBERVALUE(MID(tbl_Auction[[#This Row],[Bid_Price]],1,LEN(tbl_Auction[[#This Row],[Bid_Price]]))),0)</f>
        <v>28600</v>
      </c>
      <c r="E208" s="14">
        <v>2020</v>
      </c>
      <c r="F208" s="15">
        <f t="shared" si="9"/>
        <v>203</v>
      </c>
      <c r="N208" s="35" t="s">
        <v>147</v>
      </c>
      <c r="O208" s="35" t="str">
        <f>VLOOKUP($N208,Raw_Data_Auction_2020!$A$11:$C$199,O$5,FALSE)</f>
        <v>Royal Challengers Bangalore</v>
      </c>
      <c r="P208" s="35" t="str">
        <f>VLOOKUP($N208,Raw_Data_Auction_2020!$A$11:$C$199,P$5,FALSE)</f>
        <v>$1,718,750</v>
      </c>
      <c r="Q208" s="36">
        <f t="shared" si="10"/>
        <v>1718750</v>
      </c>
      <c r="R208" s="35">
        <v>2020</v>
      </c>
      <c r="S208" s="35">
        <f t="shared" si="11"/>
        <v>202</v>
      </c>
    </row>
    <row r="209" spans="1:19" x14ac:dyDescent="0.25">
      <c r="A209" s="17" t="s">
        <v>165</v>
      </c>
      <c r="B209" s="14" t="s">
        <v>313</v>
      </c>
      <c r="C209" s="14">
        <v>85940</v>
      </c>
      <c r="D209" s="42">
        <f>_xlfn.IFNA(_xlfn.NUMBERVALUE(MID(tbl_Auction[[#This Row],[Bid_Price]],1,LEN(tbl_Auction[[#This Row],[Bid_Price]]))),0)</f>
        <v>85940</v>
      </c>
      <c r="E209" s="14">
        <v>2020</v>
      </c>
      <c r="F209" s="15">
        <f t="shared" si="9"/>
        <v>204</v>
      </c>
      <c r="N209" s="35" t="s">
        <v>164</v>
      </c>
      <c r="O209" s="35" t="str">
        <f>VLOOKUP($N209,Raw_Data_Auction_2020!$A$11:$C$199,O$5,FALSE)</f>
        <v>Sunrisers Hyderabad</v>
      </c>
      <c r="P209" s="35" t="str">
        <f>VLOOKUP($N209,Raw_Data_Auction_2020!$A$11:$C$199,P$5,FALSE)</f>
        <v>$28,600</v>
      </c>
      <c r="Q209" s="36">
        <f t="shared" si="10"/>
        <v>28600</v>
      </c>
      <c r="R209" s="35">
        <v>2020</v>
      </c>
      <c r="S209" s="35">
        <f t="shared" si="11"/>
        <v>203</v>
      </c>
    </row>
    <row r="210" spans="1:19" x14ac:dyDescent="0.25">
      <c r="A210" s="17" t="s">
        <v>47</v>
      </c>
      <c r="B210" s="14" t="s">
        <v>259</v>
      </c>
      <c r="C210" s="14">
        <v>1328130</v>
      </c>
      <c r="D210" s="42">
        <f>_xlfn.IFNA(_xlfn.NUMBERVALUE(MID(tbl_Auction[[#This Row],[Bid_Price]],1,LEN(tbl_Auction[[#This Row],[Bid_Price]]))),0)</f>
        <v>1328130</v>
      </c>
      <c r="E210" s="14">
        <v>2020</v>
      </c>
      <c r="F210" s="15">
        <f t="shared" si="9"/>
        <v>205</v>
      </c>
      <c r="N210" s="35" t="s">
        <v>165</v>
      </c>
      <c r="O210" s="35" t="str">
        <f>VLOOKUP($N210,Raw_Data_Auction_2020!$A$11:$C$199,O$5,FALSE)</f>
        <v>Sunrisers Hyderabad</v>
      </c>
      <c r="P210" s="35" t="str">
        <f>VLOOKUP($N210,Raw_Data_Auction_2020!$A$11:$C$199,P$5,FALSE)</f>
        <v>$85,940</v>
      </c>
      <c r="Q210" s="36">
        <f t="shared" si="10"/>
        <v>85940</v>
      </c>
      <c r="R210" s="35">
        <v>2020</v>
      </c>
      <c r="S210" s="35">
        <f t="shared" si="11"/>
        <v>204</v>
      </c>
    </row>
    <row r="211" spans="1:19" x14ac:dyDescent="0.25">
      <c r="A211" s="17" t="s">
        <v>390</v>
      </c>
      <c r="B211" s="14" t="s">
        <v>305</v>
      </c>
      <c r="C211" s="14">
        <v>628600</v>
      </c>
      <c r="D211" s="42">
        <f>_xlfn.IFNA(_xlfn.NUMBERVALUE(MID(tbl_Auction[[#This Row],[Bid_Price]],1,LEN(tbl_Auction[[#This Row],[Bid_Price]]))),0)</f>
        <v>628600</v>
      </c>
      <c r="E211" s="14">
        <v>2020</v>
      </c>
      <c r="F211" s="15">
        <f t="shared" si="9"/>
        <v>206</v>
      </c>
      <c r="N211" s="35" t="s">
        <v>47</v>
      </c>
      <c r="O211" s="35" t="str">
        <f>VLOOKUP($N211,Raw_Data_Auction_2020!$A$11:$C$199,O$5,FALSE)</f>
        <v>Kolkata Knight Riders</v>
      </c>
      <c r="P211" s="35" t="str">
        <f>VLOOKUP($N211,Raw_Data_Auction_2020!$A$11:$C$199,P$5,FALSE)</f>
        <v>$1,328,130</v>
      </c>
      <c r="Q211" s="36">
        <f t="shared" si="10"/>
        <v>1328130</v>
      </c>
      <c r="R211" s="35">
        <v>2020</v>
      </c>
      <c r="S211" s="35">
        <f t="shared" si="11"/>
        <v>205</v>
      </c>
    </row>
    <row r="212" spans="1:19" x14ac:dyDescent="0.25">
      <c r="A212" s="17" t="s">
        <v>121</v>
      </c>
      <c r="B212" s="14" t="s">
        <v>294</v>
      </c>
      <c r="C212" s="14">
        <v>142900</v>
      </c>
      <c r="D212" s="42">
        <f>_xlfn.IFNA(_xlfn.NUMBERVALUE(MID(tbl_Auction[[#This Row],[Bid_Price]],1,LEN(tbl_Auction[[#This Row],[Bid_Price]]))),0)</f>
        <v>142900</v>
      </c>
      <c r="E212" s="14">
        <v>2020</v>
      </c>
      <c r="F212" s="15">
        <f t="shared" si="9"/>
        <v>207</v>
      </c>
      <c r="N212" s="35" t="s">
        <v>390</v>
      </c>
      <c r="O212" s="35" t="str">
        <f>VLOOKUP($N212,Raw_Data_Auction_2020!$A$11:$C$199,O$5,FALSE)</f>
        <v>Royal Challengers Bangalore</v>
      </c>
      <c r="P212" s="35" t="str">
        <f>VLOOKUP($N212,Raw_Data_Auction_2020!$A$11:$C$199,P$5,FALSE)</f>
        <v>$628,600</v>
      </c>
      <c r="Q212" s="36">
        <f t="shared" si="10"/>
        <v>628600</v>
      </c>
      <c r="R212" s="35">
        <v>2020</v>
      </c>
      <c r="S212" s="35">
        <f t="shared" si="11"/>
        <v>206</v>
      </c>
    </row>
    <row r="213" spans="1:19" x14ac:dyDescent="0.25">
      <c r="A213" s="17" t="s">
        <v>25</v>
      </c>
      <c r="B213" s="14" t="s">
        <v>242</v>
      </c>
      <c r="C213" s="14">
        <v>760000</v>
      </c>
      <c r="D213" s="42">
        <f>_xlfn.IFNA(_xlfn.NUMBERVALUE(MID(tbl_Auction[[#This Row],[Bid_Price]],1,LEN(tbl_Auction[[#This Row],[Bid_Price]]))),0)</f>
        <v>760000</v>
      </c>
      <c r="E213" s="14">
        <v>2020</v>
      </c>
      <c r="F213" s="15">
        <f t="shared" si="9"/>
        <v>208</v>
      </c>
      <c r="N213" s="35" t="s">
        <v>121</v>
      </c>
      <c r="O213" s="35" t="str">
        <f>VLOOKUP($N213,Raw_Data_Auction_2020!$A$11:$C$199,O$5,FALSE)</f>
        <v>Rajasthan Royals</v>
      </c>
      <c r="P213" s="35" t="str">
        <f>VLOOKUP($N213,Raw_Data_Auction_2020!$A$11:$C$199,P$5,FALSE)</f>
        <v>$142,900</v>
      </c>
      <c r="Q213" s="36">
        <f t="shared" si="10"/>
        <v>142900</v>
      </c>
      <c r="R213" s="35">
        <v>2020</v>
      </c>
      <c r="S213" s="35">
        <f t="shared" si="11"/>
        <v>207</v>
      </c>
    </row>
    <row r="214" spans="1:19" x14ac:dyDescent="0.25">
      <c r="A214" s="17" t="s">
        <v>26</v>
      </c>
      <c r="B214" s="14" t="s">
        <v>242</v>
      </c>
      <c r="C214" s="14">
        <v>714300</v>
      </c>
      <c r="D214" s="42">
        <f>_xlfn.IFNA(_xlfn.NUMBERVALUE(MID(tbl_Auction[[#This Row],[Bid_Price]],1,LEN(tbl_Auction[[#This Row],[Bid_Price]]))),0)</f>
        <v>714300</v>
      </c>
      <c r="E214" s="14">
        <v>2020</v>
      </c>
      <c r="F214" s="15">
        <f t="shared" si="9"/>
        <v>209</v>
      </c>
      <c r="N214" s="35" t="s">
        <v>25</v>
      </c>
      <c r="O214" s="35" t="str">
        <f>VLOOKUP($N214,Raw_Data_Auction_2020!$A$11:$C$199,O$5,FALSE)</f>
        <v>Delhi Capitals</v>
      </c>
      <c r="P214" s="35" t="str">
        <f>VLOOKUP($N214,Raw_Data_Auction_2020!$A$11:$C$199,P$5,FALSE)</f>
        <v>$760,000</v>
      </c>
      <c r="Q214" s="36">
        <f t="shared" si="10"/>
        <v>760000</v>
      </c>
      <c r="R214" s="35">
        <v>2020</v>
      </c>
      <c r="S214" s="35">
        <f t="shared" si="11"/>
        <v>208</v>
      </c>
    </row>
    <row r="215" spans="1:19" x14ac:dyDescent="0.25">
      <c r="A215" s="17" t="s">
        <v>97</v>
      </c>
      <c r="B215" s="14" t="s">
        <v>355</v>
      </c>
      <c r="C215" s="14">
        <v>28600</v>
      </c>
      <c r="D215" s="42">
        <f>_xlfn.IFNA(_xlfn.NUMBERVALUE(MID(tbl_Auction[[#This Row],[Bid_Price]],1,LEN(tbl_Auction[[#This Row],[Bid_Price]]))),0)</f>
        <v>28600</v>
      </c>
      <c r="E215" s="14">
        <v>2020</v>
      </c>
      <c r="F215" s="15">
        <f t="shared" si="9"/>
        <v>210</v>
      </c>
      <c r="N215" s="35" t="s">
        <v>26</v>
      </c>
      <c r="O215" s="35" t="str">
        <f>VLOOKUP($N215,Raw_Data_Auction_2020!$A$11:$C$199,O$5,FALSE)</f>
        <v>Delhi Capitals</v>
      </c>
      <c r="P215" s="35" t="str">
        <f>VLOOKUP($N215,Raw_Data_Auction_2020!$A$11:$C$199,P$5,FALSE)</f>
        <v>$714,300</v>
      </c>
      <c r="Q215" s="36">
        <f t="shared" si="10"/>
        <v>714300</v>
      </c>
      <c r="R215" s="35">
        <v>2020</v>
      </c>
      <c r="S215" s="35">
        <f t="shared" si="11"/>
        <v>209</v>
      </c>
    </row>
    <row r="216" spans="1:19" x14ac:dyDescent="0.25">
      <c r="A216" s="17" t="s">
        <v>387</v>
      </c>
      <c r="B216" s="14" t="s">
        <v>294</v>
      </c>
      <c r="C216" s="14">
        <v>430000</v>
      </c>
      <c r="D216" s="42">
        <f>_xlfn.IFNA(_xlfn.NUMBERVALUE(MID(tbl_Auction[[#This Row],[Bid_Price]],1,LEN(tbl_Auction[[#This Row],[Bid_Price]]))),0)</f>
        <v>430000</v>
      </c>
      <c r="E216" s="14">
        <v>2020</v>
      </c>
      <c r="F216" s="15">
        <f t="shared" si="9"/>
        <v>211</v>
      </c>
      <c r="N216" s="35" t="s">
        <v>97</v>
      </c>
      <c r="O216" s="35" t="str">
        <f>VLOOKUP($N216,Raw_Data_Auction_2020!$A$11:$C$199,O$5,FALSE)</f>
        <v>Kings XI Punjab</v>
      </c>
      <c r="P216" s="35" t="str">
        <f>VLOOKUP($N216,Raw_Data_Auction_2020!$A$11:$C$199,P$5,FALSE)</f>
        <v>$28,600</v>
      </c>
      <c r="Q216" s="36">
        <f t="shared" si="10"/>
        <v>28600</v>
      </c>
      <c r="R216" s="35">
        <v>2020</v>
      </c>
      <c r="S216" s="35">
        <f t="shared" si="11"/>
        <v>210</v>
      </c>
    </row>
    <row r="217" spans="1:19" x14ac:dyDescent="0.25">
      <c r="A217" s="17" t="s">
        <v>361</v>
      </c>
      <c r="B217" s="14" t="s">
        <v>242</v>
      </c>
      <c r="C217" s="14">
        <v>342900</v>
      </c>
      <c r="D217" s="42">
        <f>_xlfn.IFNA(_xlfn.NUMBERVALUE(MID(tbl_Auction[[#This Row],[Bid_Price]],1,LEN(tbl_Auction[[#This Row],[Bid_Price]]))),0)</f>
        <v>342900</v>
      </c>
      <c r="E217" s="14">
        <v>2020</v>
      </c>
      <c r="F217" s="15">
        <f t="shared" si="9"/>
        <v>212</v>
      </c>
      <c r="N217" s="35" t="s">
        <v>387</v>
      </c>
      <c r="O217" s="35" t="str">
        <f>VLOOKUP($N217,Raw_Data_Auction_2020!$A$11:$C$199,O$5,FALSE)</f>
        <v>Rajasthan Royals</v>
      </c>
      <c r="P217" s="35" t="str">
        <f>VLOOKUP($N217,Raw_Data_Auction_2020!$A$11:$C$199,P$5,FALSE)</f>
        <v>$430,000</v>
      </c>
      <c r="Q217" s="36">
        <f t="shared" si="10"/>
        <v>430000</v>
      </c>
      <c r="R217" s="35">
        <v>2020</v>
      </c>
      <c r="S217" s="35">
        <f t="shared" si="11"/>
        <v>211</v>
      </c>
    </row>
    <row r="218" spans="1:19" x14ac:dyDescent="0.25">
      <c r="A218" s="17" t="s">
        <v>1</v>
      </c>
      <c r="B218" s="14" t="s">
        <v>221</v>
      </c>
      <c r="C218" s="14">
        <v>343750</v>
      </c>
      <c r="D218" s="42">
        <f>_xlfn.IFNA(_xlfn.NUMBERVALUE(MID(tbl_Auction[[#This Row],[Bid_Price]],1,LEN(tbl_Auction[[#This Row],[Bid_Price]]))),0)</f>
        <v>343750</v>
      </c>
      <c r="E218" s="14">
        <v>2020</v>
      </c>
      <c r="F218" s="15">
        <f t="shared" si="9"/>
        <v>213</v>
      </c>
      <c r="N218" s="35" t="s">
        <v>361</v>
      </c>
      <c r="O218" s="35" t="str">
        <f>VLOOKUP($N218,Raw_Data_Auction_2020!$A$11:$C$199,O$5,FALSE)</f>
        <v>Delhi Capitals</v>
      </c>
      <c r="P218" s="35" t="str">
        <f>VLOOKUP($N218,Raw_Data_Auction_2020!$A$11:$C$199,P$5,FALSE)</f>
        <v>$342,900</v>
      </c>
      <c r="Q218" s="36">
        <f t="shared" si="10"/>
        <v>342900</v>
      </c>
      <c r="R218" s="35">
        <v>2020</v>
      </c>
      <c r="S218" s="35">
        <f t="shared" si="11"/>
        <v>212</v>
      </c>
    </row>
    <row r="219" spans="1:19" x14ac:dyDescent="0.25">
      <c r="A219" s="17" t="s">
        <v>166</v>
      </c>
      <c r="B219" s="14" t="s">
        <v>313</v>
      </c>
      <c r="C219" s="14">
        <v>1328130</v>
      </c>
      <c r="D219" s="42">
        <f>_xlfn.IFNA(_xlfn.NUMBERVALUE(MID(tbl_Auction[[#This Row],[Bid_Price]],1,LEN(tbl_Auction[[#This Row],[Bid_Price]]))),0)</f>
        <v>1328130</v>
      </c>
      <c r="E219" s="14">
        <v>2020</v>
      </c>
      <c r="F219" s="15">
        <f t="shared" si="9"/>
        <v>214</v>
      </c>
      <c r="N219" s="35" t="s">
        <v>1</v>
      </c>
      <c r="O219" s="35" t="str">
        <f>VLOOKUP($N219,Raw_Data_Auction_2020!$A$11:$C$199,O$5,FALSE)</f>
        <v>Chennai Super Kings</v>
      </c>
      <c r="P219" s="35" t="str">
        <f>VLOOKUP($N219,Raw_Data_Auction_2020!$A$11:$C$199,P$5,FALSE)</f>
        <v>$343,750</v>
      </c>
      <c r="Q219" s="36">
        <f t="shared" si="10"/>
        <v>343750</v>
      </c>
      <c r="R219" s="35">
        <v>2020</v>
      </c>
      <c r="S219" s="35">
        <f t="shared" si="11"/>
        <v>213</v>
      </c>
    </row>
    <row r="220" spans="1:19" x14ac:dyDescent="0.25">
      <c r="A220" s="17" t="s">
        <v>124</v>
      </c>
      <c r="B220" s="14" t="s">
        <v>294</v>
      </c>
      <c r="C220" s="14">
        <v>1953130</v>
      </c>
      <c r="D220" s="42">
        <f>_xlfn.IFNA(_xlfn.NUMBERVALUE(MID(tbl_Auction[[#This Row],[Bid_Price]],1,LEN(tbl_Auction[[#This Row],[Bid_Price]]))),0)</f>
        <v>1953130</v>
      </c>
      <c r="E220" s="14">
        <v>2020</v>
      </c>
      <c r="F220" s="15">
        <f t="shared" si="9"/>
        <v>215</v>
      </c>
      <c r="N220" s="35" t="s">
        <v>166</v>
      </c>
      <c r="O220" s="35" t="str">
        <f>VLOOKUP($N220,Raw_Data_Auction_2020!$A$11:$C$199,O$5,FALSE)</f>
        <v>Sunrisers Hyderabad</v>
      </c>
      <c r="P220" s="35" t="str">
        <f>VLOOKUP($N220,Raw_Data_Auction_2020!$A$11:$C$199,P$5,FALSE)</f>
        <v>$1,328,130</v>
      </c>
      <c r="Q220" s="36">
        <f t="shared" si="10"/>
        <v>1328130</v>
      </c>
      <c r="R220" s="35">
        <v>2020</v>
      </c>
      <c r="S220" s="35">
        <f t="shared" si="11"/>
        <v>214</v>
      </c>
    </row>
    <row r="221" spans="1:19" x14ac:dyDescent="0.25">
      <c r="A221" s="17" t="s">
        <v>98</v>
      </c>
      <c r="B221" s="14" t="s">
        <v>355</v>
      </c>
      <c r="C221" s="14">
        <v>312500</v>
      </c>
      <c r="D221" s="42">
        <f>_xlfn.IFNA(_xlfn.NUMBERVALUE(MID(tbl_Auction[[#This Row],[Bid_Price]],1,LEN(tbl_Auction[[#This Row],[Bid_Price]]))),0)</f>
        <v>312500</v>
      </c>
      <c r="E221" s="14">
        <v>2020</v>
      </c>
      <c r="F221" s="15">
        <f t="shared" si="9"/>
        <v>216</v>
      </c>
      <c r="N221" s="35" t="s">
        <v>124</v>
      </c>
      <c r="O221" s="35" t="str">
        <f>VLOOKUP($N221,Raw_Data_Auction_2020!$A$11:$C$199,O$5,FALSE)</f>
        <v>Rajasthan Royals</v>
      </c>
      <c r="P221" s="35" t="str">
        <f>VLOOKUP($N221,Raw_Data_Auction_2020!$A$11:$C$199,P$5,FALSE)</f>
        <v>$1,953,130</v>
      </c>
      <c r="Q221" s="36">
        <f t="shared" si="10"/>
        <v>1953130</v>
      </c>
      <c r="R221" s="35">
        <v>2020</v>
      </c>
      <c r="S221" s="35">
        <f t="shared" si="11"/>
        <v>215</v>
      </c>
    </row>
    <row r="222" spans="1:19" x14ac:dyDescent="0.25">
      <c r="A222" s="17" t="s">
        <v>126</v>
      </c>
      <c r="B222" s="14" t="s">
        <v>305</v>
      </c>
      <c r="C222" s="14">
        <v>1718750</v>
      </c>
      <c r="D222" s="42">
        <f>_xlfn.IFNA(_xlfn.NUMBERVALUE(MID(tbl_Auction[[#This Row],[Bid_Price]],1,LEN(tbl_Auction[[#This Row],[Bid_Price]]))),0)</f>
        <v>1718750</v>
      </c>
      <c r="E222" s="14">
        <v>2020</v>
      </c>
      <c r="F222" s="15">
        <f t="shared" si="9"/>
        <v>217</v>
      </c>
      <c r="N222" s="35" t="s">
        <v>98</v>
      </c>
      <c r="O222" s="35" t="str">
        <f>VLOOKUP($N222,Raw_Data_Auction_2020!$A$11:$C$199,O$5,FALSE)</f>
        <v>Kings XI Punjab</v>
      </c>
      <c r="P222" s="35" t="str">
        <f>VLOOKUP($N222,Raw_Data_Auction_2020!$A$11:$C$199,P$5,FALSE)</f>
        <v>$312,500</v>
      </c>
      <c r="Q222" s="36">
        <f t="shared" si="10"/>
        <v>312500</v>
      </c>
      <c r="R222" s="35">
        <v>2020</v>
      </c>
      <c r="S222" s="35">
        <f t="shared" si="11"/>
        <v>216</v>
      </c>
    </row>
    <row r="223" spans="1:19" x14ac:dyDescent="0.25">
      <c r="A223" s="17" t="s">
        <v>99</v>
      </c>
      <c r="B223" s="14" t="s">
        <v>355</v>
      </c>
      <c r="C223" s="14">
        <v>428600</v>
      </c>
      <c r="D223" s="42">
        <f>_xlfn.IFNA(_xlfn.NUMBERVALUE(MID(tbl_Auction[[#This Row],[Bid_Price]],1,LEN(tbl_Auction[[#This Row],[Bid_Price]]))),0)</f>
        <v>428600</v>
      </c>
      <c r="E223" s="14">
        <v>2020</v>
      </c>
      <c r="F223" s="15">
        <f t="shared" si="9"/>
        <v>218</v>
      </c>
      <c r="N223" s="35" t="s">
        <v>126</v>
      </c>
      <c r="O223" s="35" t="str">
        <f>VLOOKUP($N223,Raw_Data_Auction_2020!$A$11:$C$199,O$5,FALSE)</f>
        <v>Royal Challengers Bangalore</v>
      </c>
      <c r="P223" s="35" t="str">
        <f>VLOOKUP($N223,Raw_Data_Auction_2020!$A$11:$C$199,P$5,FALSE)</f>
        <v>$1,718,750</v>
      </c>
      <c r="Q223" s="36">
        <f t="shared" si="10"/>
        <v>1718750</v>
      </c>
      <c r="R223" s="35">
        <v>2020</v>
      </c>
      <c r="S223" s="35">
        <f t="shared" si="11"/>
        <v>217</v>
      </c>
    </row>
    <row r="224" spans="1:19" x14ac:dyDescent="0.25">
      <c r="A224" s="17" t="s">
        <v>49</v>
      </c>
      <c r="B224" s="14" t="s">
        <v>259</v>
      </c>
      <c r="C224" s="14">
        <v>1200000</v>
      </c>
      <c r="D224" s="42">
        <f>_xlfn.IFNA(_xlfn.NUMBERVALUE(MID(tbl_Auction[[#This Row],[Bid_Price]],1,LEN(tbl_Auction[[#This Row],[Bid_Price]]))),0)</f>
        <v>1200000</v>
      </c>
      <c r="E224" s="14">
        <v>2020</v>
      </c>
      <c r="F224" s="15">
        <f t="shared" si="9"/>
        <v>219</v>
      </c>
      <c r="N224" s="35" t="s">
        <v>99</v>
      </c>
      <c r="O224" s="35" t="str">
        <f>VLOOKUP($N224,Raw_Data_Auction_2020!$A$11:$C$199,O$5,FALSE)</f>
        <v>Kings XI Punjab</v>
      </c>
      <c r="P224" s="35" t="str">
        <f>VLOOKUP($N224,Raw_Data_Auction_2020!$A$11:$C$199,P$5,FALSE)</f>
        <v>$428,600</v>
      </c>
      <c r="Q224" s="36">
        <f t="shared" si="10"/>
        <v>428600</v>
      </c>
      <c r="R224" s="35">
        <v>2020</v>
      </c>
      <c r="S224" s="35">
        <f t="shared" si="11"/>
        <v>218</v>
      </c>
    </row>
    <row r="225" spans="1:19" x14ac:dyDescent="0.25">
      <c r="A225" s="17" t="s">
        <v>148</v>
      </c>
      <c r="B225" s="14" t="s">
        <v>305</v>
      </c>
      <c r="C225" s="14">
        <v>28600</v>
      </c>
      <c r="D225" s="42">
        <f>_xlfn.IFNA(_xlfn.NUMBERVALUE(MID(tbl_Auction[[#This Row],[Bid_Price]],1,LEN(tbl_Auction[[#This Row],[Bid_Price]]))),0)</f>
        <v>28600</v>
      </c>
      <c r="E225" s="14">
        <v>2020</v>
      </c>
      <c r="F225" s="15">
        <f t="shared" si="9"/>
        <v>220</v>
      </c>
      <c r="N225" s="35" t="s">
        <v>49</v>
      </c>
      <c r="O225" s="35" t="str">
        <f>VLOOKUP($N225,Raw_Data_Auction_2020!$A$11:$C$199,O$5,FALSE)</f>
        <v>Kolkata Knight Riders</v>
      </c>
      <c r="P225" s="35" t="str">
        <f>VLOOKUP($N225,Raw_Data_Auction_2020!$A$11:$C$199,P$5,FALSE)</f>
        <v>$1,200,000</v>
      </c>
      <c r="Q225" s="36">
        <f t="shared" si="10"/>
        <v>1200000</v>
      </c>
      <c r="R225" s="35">
        <v>2020</v>
      </c>
      <c r="S225" s="35">
        <f t="shared" si="11"/>
        <v>219</v>
      </c>
    </row>
    <row r="226" spans="1:19" x14ac:dyDescent="0.25">
      <c r="A226" s="17" t="s">
        <v>168</v>
      </c>
      <c r="B226" s="14" t="s">
        <v>313</v>
      </c>
      <c r="C226" s="14">
        <v>1953130</v>
      </c>
      <c r="D226" s="42">
        <f>_xlfn.IFNA(_xlfn.NUMBERVALUE(MID(tbl_Auction[[#This Row],[Bid_Price]],1,LEN(tbl_Auction[[#This Row],[Bid_Price]]))),0)</f>
        <v>1953130</v>
      </c>
      <c r="E226" s="14">
        <v>2020</v>
      </c>
      <c r="F226" s="15">
        <f t="shared" si="9"/>
        <v>221</v>
      </c>
      <c r="N226" s="35" t="s">
        <v>148</v>
      </c>
      <c r="O226" s="35" t="str">
        <f>VLOOKUP($N226,Raw_Data_Auction_2020!$A$11:$C$199,O$5,FALSE)</f>
        <v>Royal Challengers Bangalore</v>
      </c>
      <c r="P226" s="35" t="str">
        <f>VLOOKUP($N226,Raw_Data_Auction_2020!$A$11:$C$199,P$5,FALSE)</f>
        <v>$28,600</v>
      </c>
      <c r="Q226" s="36">
        <f t="shared" si="10"/>
        <v>28600</v>
      </c>
      <c r="R226" s="35">
        <v>2020</v>
      </c>
      <c r="S226" s="35">
        <f t="shared" si="11"/>
        <v>220</v>
      </c>
    </row>
    <row r="227" spans="1:19" x14ac:dyDescent="0.25">
      <c r="A227" s="17" t="s">
        <v>3</v>
      </c>
      <c r="B227" s="14" t="s">
        <v>221</v>
      </c>
      <c r="C227" s="14">
        <v>1000000</v>
      </c>
      <c r="D227" s="42">
        <f>_xlfn.IFNA(_xlfn.NUMBERVALUE(MID(tbl_Auction[[#This Row],[Bid_Price]],1,LEN(tbl_Auction[[#This Row],[Bid_Price]]))),0)</f>
        <v>1000000</v>
      </c>
      <c r="E227" s="14">
        <v>2020</v>
      </c>
      <c r="F227" s="15">
        <f t="shared" si="9"/>
        <v>222</v>
      </c>
      <c r="N227" s="35" t="s">
        <v>168</v>
      </c>
      <c r="O227" s="35" t="str">
        <f>VLOOKUP($N227,Raw_Data_Auction_2020!$A$11:$C$199,O$5,FALSE)</f>
        <v>Sunrisers Hyderabad</v>
      </c>
      <c r="P227" s="35" t="str">
        <f>VLOOKUP($N227,Raw_Data_Auction_2020!$A$11:$C$199,P$5,FALSE)</f>
        <v>$1,953,130</v>
      </c>
      <c r="Q227" s="36">
        <f t="shared" si="10"/>
        <v>1953130</v>
      </c>
      <c r="R227" s="35">
        <v>2020</v>
      </c>
      <c r="S227" s="35">
        <f t="shared" si="11"/>
        <v>221</v>
      </c>
    </row>
    <row r="228" spans="1:19" x14ac:dyDescent="0.25">
      <c r="A228" s="17" t="s">
        <v>101</v>
      </c>
      <c r="B228" s="14" t="s">
        <v>355</v>
      </c>
      <c r="C228" s="14">
        <v>71400</v>
      </c>
      <c r="D228" s="42">
        <f>_xlfn.IFNA(_xlfn.NUMBERVALUE(MID(tbl_Auction[[#This Row],[Bid_Price]],1,LEN(tbl_Auction[[#This Row],[Bid_Price]]))),0)</f>
        <v>71400</v>
      </c>
      <c r="E228" s="14">
        <v>2020</v>
      </c>
      <c r="F228" s="15">
        <f t="shared" si="9"/>
        <v>223</v>
      </c>
      <c r="N228" s="35" t="s">
        <v>3</v>
      </c>
      <c r="O228" s="35" t="str">
        <f>VLOOKUP($N228,Raw_Data_Auction_2020!$A$11:$C$199,O$5,FALSE)</f>
        <v>Chennai Super Kings</v>
      </c>
      <c r="P228" s="35" t="str">
        <f>VLOOKUP($N228,Raw_Data_Auction_2020!$A$11:$C$199,P$5,FALSE)</f>
        <v>$1,000,000</v>
      </c>
      <c r="Q228" s="36">
        <f t="shared" si="10"/>
        <v>1000000</v>
      </c>
      <c r="R228" s="35">
        <v>2020</v>
      </c>
      <c r="S228" s="35">
        <f t="shared" si="11"/>
        <v>222</v>
      </c>
    </row>
    <row r="229" spans="1:19" x14ac:dyDescent="0.25">
      <c r="A229" s="17" t="s">
        <v>4</v>
      </c>
      <c r="B229" s="14" t="s">
        <v>221</v>
      </c>
      <c r="C229" s="14">
        <v>125000</v>
      </c>
      <c r="D229" s="42">
        <f>_xlfn.IFNA(_xlfn.NUMBERVALUE(MID(tbl_Auction[[#This Row],[Bid_Price]],1,LEN(tbl_Auction[[#This Row],[Bid_Price]]))),0)</f>
        <v>125000</v>
      </c>
      <c r="E229" s="14">
        <v>2020</v>
      </c>
      <c r="F229" s="15">
        <f t="shared" si="9"/>
        <v>224</v>
      </c>
      <c r="N229" s="35" t="s">
        <v>101</v>
      </c>
      <c r="O229" s="35" t="str">
        <f>VLOOKUP($N229,Raw_Data_Auction_2020!$A$11:$C$199,O$5,FALSE)</f>
        <v>Kings XI Punjab</v>
      </c>
      <c r="P229" s="35" t="str">
        <f>VLOOKUP($N229,Raw_Data_Auction_2020!$A$11:$C$199,P$5,FALSE)</f>
        <v>$71,400</v>
      </c>
      <c r="Q229" s="36">
        <f t="shared" si="10"/>
        <v>71400</v>
      </c>
      <c r="R229" s="35">
        <v>2020</v>
      </c>
      <c r="S229" s="35">
        <f t="shared" si="11"/>
        <v>223</v>
      </c>
    </row>
    <row r="230" spans="1:19" x14ac:dyDescent="0.25">
      <c r="A230" s="17" t="s">
        <v>192</v>
      </c>
      <c r="B230" s="14" t="e">
        <v>#N/A</v>
      </c>
      <c r="C230" s="14" t="e">
        <v>#N/A</v>
      </c>
      <c r="D230" s="42">
        <f>_xlfn.IFNA(_xlfn.NUMBERVALUE(MID(tbl_Auction[[#This Row],[Bid_Price]],1,LEN(tbl_Auction[[#This Row],[Bid_Price]]))),0)</f>
        <v>0</v>
      </c>
      <c r="E230" s="14">
        <v>2020</v>
      </c>
      <c r="F230" s="15">
        <f t="shared" si="9"/>
        <v>225</v>
      </c>
      <c r="N230" s="35" t="s">
        <v>4</v>
      </c>
      <c r="O230" s="35" t="str">
        <f>VLOOKUP($N230,Raw_Data_Auction_2020!$A$11:$C$199,O$5,FALSE)</f>
        <v>Chennai Super Kings</v>
      </c>
      <c r="P230" s="35" t="str">
        <f>VLOOKUP($N230,Raw_Data_Auction_2020!$A$11:$C$199,P$5,FALSE)</f>
        <v>$125,000</v>
      </c>
      <c r="Q230" s="36">
        <f t="shared" si="10"/>
        <v>125000</v>
      </c>
      <c r="R230" s="35">
        <v>2020</v>
      </c>
      <c r="S230" s="35">
        <f t="shared" si="11"/>
        <v>224</v>
      </c>
    </row>
    <row r="231" spans="1:19" x14ac:dyDescent="0.25">
      <c r="A231" s="17" t="s">
        <v>79</v>
      </c>
      <c r="B231" s="14" t="s">
        <v>275</v>
      </c>
      <c r="C231" s="14">
        <v>110000</v>
      </c>
      <c r="D231" s="42">
        <f>_xlfn.IFNA(_xlfn.NUMBERVALUE(MID(tbl_Auction[[#This Row],[Bid_Price]],1,LEN(tbl_Auction[[#This Row],[Bid_Price]]))),0)</f>
        <v>110000</v>
      </c>
      <c r="E231" s="14">
        <v>2020</v>
      </c>
      <c r="F231" s="15">
        <f t="shared" si="9"/>
        <v>226</v>
      </c>
      <c r="N231" s="35" t="s">
        <v>192</v>
      </c>
      <c r="O231" s="35" t="e">
        <f>VLOOKUP($N231,Raw_Data_Auction_2020!$A$11:$C$199,O$5,FALSE)</f>
        <v>#N/A</v>
      </c>
      <c r="P231" s="35" t="e">
        <f>VLOOKUP($N231,Raw_Data_Auction_2020!$A$11:$C$199,P$5,FALSE)</f>
        <v>#N/A</v>
      </c>
      <c r="Q231" s="36">
        <f t="shared" si="10"/>
        <v>0</v>
      </c>
      <c r="R231" s="35">
        <v>2020</v>
      </c>
      <c r="S231" s="35">
        <f t="shared" si="11"/>
        <v>225</v>
      </c>
    </row>
    <row r="232" spans="1:19" x14ac:dyDescent="0.25">
      <c r="A232" s="17" t="s">
        <v>391</v>
      </c>
      <c r="B232" s="14" t="s">
        <v>305</v>
      </c>
      <c r="C232" s="14">
        <v>285700</v>
      </c>
      <c r="D232" s="42">
        <f>_xlfn.IFNA(_xlfn.NUMBERVALUE(MID(tbl_Auction[[#This Row],[Bid_Price]],1,LEN(tbl_Auction[[#This Row],[Bid_Price]]))),0)</f>
        <v>285700</v>
      </c>
      <c r="E232" s="14">
        <v>2020</v>
      </c>
      <c r="F232" s="15">
        <f t="shared" si="9"/>
        <v>227</v>
      </c>
      <c r="N232" s="35" t="s">
        <v>79</v>
      </c>
      <c r="O232" s="35" t="str">
        <f>VLOOKUP($N232,Raw_Data_Auction_2020!$A$11:$C$199,O$5,FALSE)</f>
        <v>Mumbai Indians</v>
      </c>
      <c r="P232" s="35" t="str">
        <f>VLOOKUP($N232,Raw_Data_Auction_2020!$A$11:$C$199,P$5,FALSE)</f>
        <v>$110,000</v>
      </c>
      <c r="Q232" s="36">
        <f t="shared" si="10"/>
        <v>110000</v>
      </c>
      <c r="R232" s="35">
        <v>2020</v>
      </c>
      <c r="S232" s="35">
        <f t="shared" si="11"/>
        <v>226</v>
      </c>
    </row>
    <row r="233" spans="1:19" x14ac:dyDescent="0.25">
      <c r="A233" s="17" t="s">
        <v>50</v>
      </c>
      <c r="B233" s="14" t="s">
        <v>259</v>
      </c>
      <c r="C233" s="14">
        <v>750000</v>
      </c>
      <c r="D233" s="42">
        <f>_xlfn.IFNA(_xlfn.NUMBERVALUE(MID(tbl_Auction[[#This Row],[Bid_Price]],1,LEN(tbl_Auction[[#This Row],[Bid_Price]]))),0)</f>
        <v>750000</v>
      </c>
      <c r="E233" s="14">
        <v>2020</v>
      </c>
      <c r="F233" s="15">
        <f t="shared" si="9"/>
        <v>228</v>
      </c>
      <c r="N233" s="35" t="s">
        <v>391</v>
      </c>
      <c r="O233" s="35" t="str">
        <f>VLOOKUP($N233,Raw_Data_Auction_2020!$A$11:$C$199,O$5,FALSE)</f>
        <v>Royal Challengers Bangalore</v>
      </c>
      <c r="P233" s="35" t="str">
        <f>VLOOKUP($N233,Raw_Data_Auction_2020!$A$11:$C$199,P$5,FALSE)</f>
        <v>$285,700</v>
      </c>
      <c r="Q233" s="36">
        <f t="shared" si="10"/>
        <v>285700</v>
      </c>
      <c r="R233" s="35">
        <v>2020</v>
      </c>
      <c r="S233" s="35">
        <f t="shared" si="11"/>
        <v>227</v>
      </c>
    </row>
    <row r="234" spans="1:19" x14ac:dyDescent="0.25">
      <c r="A234" s="17" t="s">
        <v>5</v>
      </c>
      <c r="B234" s="14" t="s">
        <v>221</v>
      </c>
      <c r="C234" s="14">
        <v>250000</v>
      </c>
      <c r="D234" s="42">
        <f>_xlfn.IFNA(_xlfn.NUMBERVALUE(MID(tbl_Auction[[#This Row],[Bid_Price]],1,LEN(tbl_Auction[[#This Row],[Bid_Price]]))),0)</f>
        <v>250000</v>
      </c>
      <c r="E234" s="14">
        <v>2020</v>
      </c>
      <c r="F234" s="15">
        <f t="shared" si="9"/>
        <v>229</v>
      </c>
      <c r="N234" s="35" t="s">
        <v>50</v>
      </c>
      <c r="O234" s="35" t="str">
        <f>VLOOKUP($N234,Raw_Data_Auction_2020!$A$11:$C$199,O$5,FALSE)</f>
        <v>Kolkata Knight Riders</v>
      </c>
      <c r="P234" s="35" t="str">
        <f>VLOOKUP($N234,Raw_Data_Auction_2020!$A$11:$C$199,P$5,FALSE)</f>
        <v>$750,000</v>
      </c>
      <c r="Q234" s="36">
        <f t="shared" si="10"/>
        <v>750000</v>
      </c>
      <c r="R234" s="35">
        <v>2020</v>
      </c>
      <c r="S234" s="35">
        <f t="shared" si="11"/>
        <v>228</v>
      </c>
    </row>
    <row r="235" spans="1:19" x14ac:dyDescent="0.25">
      <c r="A235" s="17" t="s">
        <v>150</v>
      </c>
      <c r="B235" s="14" t="s">
        <v>355</v>
      </c>
      <c r="C235" s="14">
        <v>1535700</v>
      </c>
      <c r="D235" s="42">
        <f>_xlfn.IFNA(_xlfn.NUMBERVALUE(MID(tbl_Auction[[#This Row],[Bid_Price]],1,LEN(tbl_Auction[[#This Row],[Bid_Price]]))),0)</f>
        <v>1535700</v>
      </c>
      <c r="E235" s="14">
        <v>2020</v>
      </c>
      <c r="F235" s="15">
        <f t="shared" si="9"/>
        <v>230</v>
      </c>
      <c r="N235" s="35" t="s">
        <v>5</v>
      </c>
      <c r="O235" s="35" t="str">
        <f>VLOOKUP($N235,Raw_Data_Auction_2020!$A$11:$C$199,O$5,FALSE)</f>
        <v>Chennai Super Kings</v>
      </c>
      <c r="P235" s="35" t="str">
        <f>VLOOKUP($N235,Raw_Data_Auction_2020!$A$11:$C$199,P$5,FALSE)</f>
        <v>$250,000</v>
      </c>
      <c r="Q235" s="36">
        <f t="shared" si="10"/>
        <v>250000</v>
      </c>
      <c r="R235" s="35">
        <v>2020</v>
      </c>
      <c r="S235" s="35">
        <f t="shared" si="11"/>
        <v>229</v>
      </c>
    </row>
    <row r="236" spans="1:19" x14ac:dyDescent="0.25">
      <c r="A236" s="17" t="s">
        <v>51</v>
      </c>
      <c r="B236" s="14" t="s">
        <v>305</v>
      </c>
      <c r="C236" s="14">
        <v>71400</v>
      </c>
      <c r="D236" s="42">
        <f>_xlfn.IFNA(_xlfn.NUMBERVALUE(MID(tbl_Auction[[#This Row],[Bid_Price]],1,LEN(tbl_Auction[[#This Row],[Bid_Price]]))),0)</f>
        <v>71400</v>
      </c>
      <c r="E236" s="14">
        <v>2020</v>
      </c>
      <c r="F236" s="15">
        <f t="shared" si="9"/>
        <v>231</v>
      </c>
      <c r="N236" s="35" t="s">
        <v>150</v>
      </c>
      <c r="O236" s="35" t="str">
        <f>VLOOKUP($N236,Raw_Data_Auction_2020!$A$11:$C$199,O$5,FALSE)</f>
        <v>Kings XI Punjab</v>
      </c>
      <c r="P236" s="35" t="str">
        <f>VLOOKUP($N236,Raw_Data_Auction_2020!$A$11:$C$199,P$5,FALSE)</f>
        <v>$1,535,700</v>
      </c>
      <c r="Q236" s="36">
        <f t="shared" si="10"/>
        <v>1535700</v>
      </c>
      <c r="R236" s="35">
        <v>2020</v>
      </c>
      <c r="S236" s="35">
        <f t="shared" si="11"/>
        <v>230</v>
      </c>
    </row>
    <row r="237" spans="1:19" x14ac:dyDescent="0.25">
      <c r="A237" s="17" t="s">
        <v>80</v>
      </c>
      <c r="B237" s="14" t="s">
        <v>275</v>
      </c>
      <c r="C237" s="14">
        <v>1718750</v>
      </c>
      <c r="D237" s="42">
        <f>_xlfn.IFNA(_xlfn.NUMBERVALUE(MID(tbl_Auction[[#This Row],[Bid_Price]],1,LEN(tbl_Auction[[#This Row],[Bid_Price]]))),0)</f>
        <v>1718750</v>
      </c>
      <c r="E237" s="14">
        <v>2020</v>
      </c>
      <c r="F237" s="15">
        <f t="shared" si="9"/>
        <v>232</v>
      </c>
      <c r="N237" s="35" t="s">
        <v>51</v>
      </c>
      <c r="O237" s="35" t="str">
        <f>VLOOKUP($N237,Raw_Data_Auction_2020!$A$11:$C$199,O$5,FALSE)</f>
        <v>Royal Challengers Bangalore</v>
      </c>
      <c r="P237" s="35" t="str">
        <f>VLOOKUP($N237,Raw_Data_Auction_2020!$A$11:$C$199,P$5,FALSE)</f>
        <v>$71,400</v>
      </c>
      <c r="Q237" s="36">
        <f t="shared" si="10"/>
        <v>71400</v>
      </c>
      <c r="R237" s="35">
        <v>2020</v>
      </c>
      <c r="S237" s="35">
        <f t="shared" si="11"/>
        <v>231</v>
      </c>
    </row>
    <row r="238" spans="1:19" x14ac:dyDescent="0.25">
      <c r="A238" s="17" t="s">
        <v>151</v>
      </c>
      <c r="B238" s="14" t="s">
        <v>242</v>
      </c>
      <c r="C238" s="14">
        <v>31250</v>
      </c>
      <c r="D238" s="42">
        <f>_xlfn.IFNA(_xlfn.NUMBERVALUE(MID(tbl_Auction[[#This Row],[Bid_Price]],1,LEN(tbl_Auction[[#This Row],[Bid_Price]]))),0)</f>
        <v>31250</v>
      </c>
      <c r="E238" s="14">
        <v>2020</v>
      </c>
      <c r="F238" s="15">
        <f t="shared" si="9"/>
        <v>233</v>
      </c>
      <c r="N238" s="35" t="s">
        <v>80</v>
      </c>
      <c r="O238" s="35" t="str">
        <f>VLOOKUP($N238,Raw_Data_Auction_2020!$A$11:$C$199,O$5,FALSE)</f>
        <v>Mumbai Indians</v>
      </c>
      <c r="P238" s="35" t="str">
        <f>VLOOKUP($N238,Raw_Data_Auction_2020!$A$11:$C$199,P$5,FALSE)</f>
        <v>$1,718,750</v>
      </c>
      <c r="Q238" s="36">
        <f t="shared" si="10"/>
        <v>1718750</v>
      </c>
      <c r="R238" s="35">
        <v>2020</v>
      </c>
      <c r="S238" s="35">
        <f t="shared" si="11"/>
        <v>232</v>
      </c>
    </row>
    <row r="239" spans="1:19" x14ac:dyDescent="0.25">
      <c r="A239" s="17" t="s">
        <v>392</v>
      </c>
      <c r="B239" s="14" t="s">
        <v>305</v>
      </c>
      <c r="C239" s="14">
        <v>71400</v>
      </c>
      <c r="D239" s="42">
        <f>_xlfn.IFNA(_xlfn.NUMBERVALUE(MID(tbl_Auction[[#This Row],[Bid_Price]],1,LEN(tbl_Auction[[#This Row],[Bid_Price]]))),0)</f>
        <v>71400</v>
      </c>
      <c r="E239" s="14">
        <v>2020</v>
      </c>
      <c r="F239" s="15">
        <f t="shared" si="9"/>
        <v>234</v>
      </c>
      <c r="N239" s="35" t="s">
        <v>151</v>
      </c>
      <c r="O239" s="35" t="str">
        <f>VLOOKUP($N239,Raw_Data_Auction_2020!$A$11:$C$199,O$5,FALSE)</f>
        <v>Delhi Capitals</v>
      </c>
      <c r="P239" s="35" t="str">
        <f>VLOOKUP($N239,Raw_Data_Auction_2020!$A$11:$C$199,P$5,FALSE)</f>
        <v>$31,250</v>
      </c>
      <c r="Q239" s="36">
        <f t="shared" si="10"/>
        <v>31250</v>
      </c>
      <c r="R239" s="35">
        <v>2020</v>
      </c>
      <c r="S239" s="35">
        <f t="shared" si="11"/>
        <v>233</v>
      </c>
    </row>
    <row r="240" spans="1:19" x14ac:dyDescent="0.25">
      <c r="A240" s="17" t="s">
        <v>6</v>
      </c>
      <c r="B240" s="14" t="s">
        <v>221</v>
      </c>
      <c r="C240" s="14">
        <v>156250</v>
      </c>
      <c r="D240" s="42">
        <f>_xlfn.IFNA(_xlfn.NUMBERVALUE(MID(tbl_Auction[[#This Row],[Bid_Price]],1,LEN(tbl_Auction[[#This Row],[Bid_Price]]))),0)</f>
        <v>156250</v>
      </c>
      <c r="E240" s="14">
        <v>2020</v>
      </c>
      <c r="F240" s="15">
        <f t="shared" si="9"/>
        <v>235</v>
      </c>
      <c r="N240" s="35" t="s">
        <v>392</v>
      </c>
      <c r="O240" s="35" t="str">
        <f>VLOOKUP($N240,Raw_Data_Auction_2020!$A$11:$C$199,O$5,FALSE)</f>
        <v>Royal Challengers Bangalore</v>
      </c>
      <c r="P240" s="35" t="str">
        <f>VLOOKUP($N240,Raw_Data_Auction_2020!$A$11:$C$199,P$5,FALSE)</f>
        <v>$71,400</v>
      </c>
      <c r="Q240" s="36">
        <f t="shared" si="10"/>
        <v>71400</v>
      </c>
      <c r="R240" s="35">
        <v>2020</v>
      </c>
      <c r="S240" s="35">
        <f t="shared" si="11"/>
        <v>234</v>
      </c>
    </row>
    <row r="241" spans="1:19" x14ac:dyDescent="0.25">
      <c r="A241" s="17" t="s">
        <v>81</v>
      </c>
      <c r="B241" s="14" t="s">
        <v>275</v>
      </c>
      <c r="C241" s="14">
        <v>968750</v>
      </c>
      <c r="D241" s="42">
        <f>_xlfn.IFNA(_xlfn.NUMBERVALUE(MID(tbl_Auction[[#This Row],[Bid_Price]],1,LEN(tbl_Auction[[#This Row],[Bid_Price]]))),0)</f>
        <v>968750</v>
      </c>
      <c r="E241" s="14">
        <v>2020</v>
      </c>
      <c r="F241" s="15">
        <f t="shared" si="9"/>
        <v>236</v>
      </c>
      <c r="N241" s="35" t="s">
        <v>6</v>
      </c>
      <c r="O241" s="35" t="str">
        <f>VLOOKUP($N241,Raw_Data_Auction_2020!$A$11:$C$199,O$5,FALSE)</f>
        <v>Chennai Super Kings</v>
      </c>
      <c r="P241" s="35" t="str">
        <f>VLOOKUP($N241,Raw_Data_Auction_2020!$A$11:$C$199,P$5,FALSE)</f>
        <v>$156,250</v>
      </c>
      <c r="Q241" s="36">
        <f t="shared" si="10"/>
        <v>156250</v>
      </c>
      <c r="R241" s="35">
        <v>2020</v>
      </c>
      <c r="S241" s="35">
        <f t="shared" si="11"/>
        <v>235</v>
      </c>
    </row>
    <row r="242" spans="1:19" x14ac:dyDescent="0.25">
      <c r="A242" s="17" t="s">
        <v>129</v>
      </c>
      <c r="B242" s="14" t="s">
        <v>294</v>
      </c>
      <c r="C242" s="14">
        <v>1125000</v>
      </c>
      <c r="D242" s="42">
        <f>_xlfn.IFNA(_xlfn.NUMBERVALUE(MID(tbl_Auction[[#This Row],[Bid_Price]],1,LEN(tbl_Auction[[#This Row],[Bid_Price]]))),0)</f>
        <v>1125000</v>
      </c>
      <c r="E242" s="14">
        <v>2020</v>
      </c>
      <c r="F242" s="15">
        <f t="shared" si="9"/>
        <v>237</v>
      </c>
      <c r="N242" s="35" t="s">
        <v>81</v>
      </c>
      <c r="O242" s="35" t="str">
        <f>VLOOKUP($N242,Raw_Data_Auction_2020!$A$11:$C$199,O$5,FALSE)</f>
        <v>Mumbai Indians</v>
      </c>
      <c r="P242" s="35" t="str">
        <f>VLOOKUP($N242,Raw_Data_Auction_2020!$A$11:$C$199,P$5,FALSE)</f>
        <v>$968,750</v>
      </c>
      <c r="Q242" s="36">
        <f t="shared" si="10"/>
        <v>968750</v>
      </c>
      <c r="R242" s="35">
        <v>2020</v>
      </c>
      <c r="S242" s="35">
        <f t="shared" si="11"/>
        <v>236</v>
      </c>
    </row>
    <row r="243" spans="1:19" x14ac:dyDescent="0.25">
      <c r="A243" s="17" t="s">
        <v>130</v>
      </c>
      <c r="B243" s="14" t="s">
        <v>294</v>
      </c>
      <c r="C243" s="14">
        <v>687500</v>
      </c>
      <c r="D243" s="42">
        <f>_xlfn.IFNA(_xlfn.NUMBERVALUE(MID(tbl_Auction[[#This Row],[Bid_Price]],1,LEN(tbl_Auction[[#This Row],[Bid_Price]]))),0)</f>
        <v>687500</v>
      </c>
      <c r="E243" s="14">
        <v>2020</v>
      </c>
      <c r="F243" s="15">
        <f t="shared" si="9"/>
        <v>238</v>
      </c>
      <c r="N243" s="35" t="s">
        <v>129</v>
      </c>
      <c r="O243" s="35" t="str">
        <f>VLOOKUP($N243,Raw_Data_Auction_2020!$A$11:$C$199,O$5,FALSE)</f>
        <v>Rajasthan Royals</v>
      </c>
      <c r="P243" s="35" t="str">
        <f>VLOOKUP($N243,Raw_Data_Auction_2020!$A$11:$C$199,P$5,FALSE)</f>
        <v>$1,125,000</v>
      </c>
      <c r="Q243" s="36">
        <f t="shared" si="10"/>
        <v>1125000</v>
      </c>
      <c r="R243" s="35">
        <v>2020</v>
      </c>
      <c r="S243" s="35">
        <f t="shared" si="11"/>
        <v>237</v>
      </c>
    </row>
    <row r="244" spans="1:19" x14ac:dyDescent="0.25">
      <c r="A244" s="17" t="s">
        <v>131</v>
      </c>
      <c r="B244" s="14" t="s">
        <v>294</v>
      </c>
      <c r="C244" s="14">
        <v>428600</v>
      </c>
      <c r="D244" s="42">
        <f>_xlfn.IFNA(_xlfn.NUMBERVALUE(MID(tbl_Auction[[#This Row],[Bid_Price]],1,LEN(tbl_Auction[[#This Row],[Bid_Price]]))),0)</f>
        <v>428600</v>
      </c>
      <c r="E244" s="14">
        <v>2020</v>
      </c>
      <c r="F244" s="15">
        <f t="shared" si="9"/>
        <v>239</v>
      </c>
      <c r="N244" s="35" t="s">
        <v>130</v>
      </c>
      <c r="O244" s="35" t="str">
        <f>VLOOKUP($N244,Raw_Data_Auction_2020!$A$11:$C$199,O$5,FALSE)</f>
        <v>Rajasthan Royals</v>
      </c>
      <c r="P244" s="35" t="str">
        <f>VLOOKUP($N244,Raw_Data_Auction_2020!$A$11:$C$199,P$5,FALSE)</f>
        <v>$687,500</v>
      </c>
      <c r="Q244" s="36">
        <f t="shared" si="10"/>
        <v>687500</v>
      </c>
      <c r="R244" s="35">
        <v>2020</v>
      </c>
      <c r="S244" s="35">
        <f t="shared" si="11"/>
        <v>238</v>
      </c>
    </row>
    <row r="245" spans="1:19" x14ac:dyDescent="0.25">
      <c r="A245" s="17" t="s">
        <v>83</v>
      </c>
      <c r="B245" s="14" t="s">
        <v>355</v>
      </c>
      <c r="C245" s="14">
        <v>71400</v>
      </c>
      <c r="D245" s="42">
        <f>_xlfn.IFNA(_xlfn.NUMBERVALUE(MID(tbl_Auction[[#This Row],[Bid_Price]],1,LEN(tbl_Auction[[#This Row],[Bid_Price]]))),0)</f>
        <v>71400</v>
      </c>
      <c r="E245" s="14">
        <v>2020</v>
      </c>
      <c r="F245" s="15">
        <f t="shared" si="9"/>
        <v>240</v>
      </c>
      <c r="N245" s="35" t="s">
        <v>131</v>
      </c>
      <c r="O245" s="35" t="str">
        <f>VLOOKUP($N245,Raw_Data_Auction_2020!$A$11:$C$199,O$5,FALSE)</f>
        <v>Rajasthan Royals</v>
      </c>
      <c r="P245" s="35" t="str">
        <f>VLOOKUP($N245,Raw_Data_Auction_2020!$A$11:$C$199,P$5,FALSE)</f>
        <v>$428,600</v>
      </c>
      <c r="Q245" s="36">
        <f t="shared" si="10"/>
        <v>428600</v>
      </c>
      <c r="R245" s="35">
        <v>2020</v>
      </c>
      <c r="S245" s="35">
        <f t="shared" si="11"/>
        <v>239</v>
      </c>
    </row>
    <row r="246" spans="1:19" x14ac:dyDescent="0.25">
      <c r="A246" s="17" t="s">
        <v>84</v>
      </c>
      <c r="B246" s="14" t="s">
        <v>275</v>
      </c>
      <c r="C246" s="14">
        <v>1093750</v>
      </c>
      <c r="D246" s="42">
        <f>_xlfn.IFNA(_xlfn.NUMBERVALUE(MID(tbl_Auction[[#This Row],[Bid_Price]],1,LEN(tbl_Auction[[#This Row],[Bid_Price]]))),0)</f>
        <v>1093750</v>
      </c>
      <c r="E246" s="14">
        <v>2020</v>
      </c>
      <c r="F246" s="15">
        <f t="shared" si="9"/>
        <v>241</v>
      </c>
      <c r="N246" s="35" t="s">
        <v>83</v>
      </c>
      <c r="O246" s="35" t="str">
        <f>VLOOKUP($N246,Raw_Data_Auction_2020!$A$11:$C$199,O$5,FALSE)</f>
        <v>Kings XI Punjab</v>
      </c>
      <c r="P246" s="35" t="str">
        <f>VLOOKUP($N246,Raw_Data_Auction_2020!$A$11:$C$199,P$5,FALSE)</f>
        <v>$71,400</v>
      </c>
      <c r="Q246" s="36">
        <f t="shared" si="10"/>
        <v>71400</v>
      </c>
      <c r="R246" s="35">
        <v>2020</v>
      </c>
      <c r="S246" s="35">
        <f t="shared" si="11"/>
        <v>240</v>
      </c>
    </row>
    <row r="247" spans="1:19" x14ac:dyDescent="0.25">
      <c r="A247" s="17" t="s">
        <v>382</v>
      </c>
      <c r="B247" s="14" t="s">
        <v>275</v>
      </c>
      <c r="C247" s="14">
        <v>100000</v>
      </c>
      <c r="D247" s="42">
        <f>_xlfn.IFNA(_xlfn.NUMBERVALUE(MID(tbl_Auction[[#This Row],[Bid_Price]],1,LEN(tbl_Auction[[#This Row],[Bid_Price]]))),0)</f>
        <v>100000</v>
      </c>
      <c r="E247" s="14">
        <v>2020</v>
      </c>
      <c r="F247" s="15">
        <f t="shared" si="9"/>
        <v>242</v>
      </c>
      <c r="N247" s="35" t="s">
        <v>84</v>
      </c>
      <c r="O247" s="35" t="str">
        <f>VLOOKUP($N247,Raw_Data_Auction_2020!$A$11:$C$199,O$5,FALSE)</f>
        <v>Mumbai Indians</v>
      </c>
      <c r="P247" s="35" t="str">
        <f>VLOOKUP($N247,Raw_Data_Auction_2020!$A$11:$C$199,P$5,FALSE)</f>
        <v>$1,093,750</v>
      </c>
      <c r="Q247" s="36">
        <f t="shared" si="10"/>
        <v>1093750</v>
      </c>
      <c r="R247" s="35">
        <v>2020</v>
      </c>
      <c r="S247" s="35">
        <f t="shared" si="11"/>
        <v>241</v>
      </c>
    </row>
    <row r="248" spans="1:19" x14ac:dyDescent="0.25">
      <c r="A248" s="17" t="s">
        <v>171</v>
      </c>
      <c r="B248" s="14" t="s">
        <v>313</v>
      </c>
      <c r="C248" s="14">
        <v>314300</v>
      </c>
      <c r="D248" s="42">
        <f>_xlfn.IFNA(_xlfn.NUMBERVALUE(MID(tbl_Auction[[#This Row],[Bid_Price]],1,LEN(tbl_Auction[[#This Row],[Bid_Price]]))),0)</f>
        <v>314300</v>
      </c>
      <c r="E248" s="14">
        <v>2020</v>
      </c>
      <c r="F248" s="15">
        <f t="shared" si="9"/>
        <v>243</v>
      </c>
      <c r="N248" s="35" t="s">
        <v>382</v>
      </c>
      <c r="O248" s="35" t="str">
        <f>VLOOKUP($N248,Raw_Data_Auction_2020!$A$11:$C$199,O$5,FALSE)</f>
        <v>Mumbai Indians</v>
      </c>
      <c r="P248" s="35" t="str">
        <f>VLOOKUP($N248,Raw_Data_Auction_2020!$A$11:$C$199,P$5,FALSE)</f>
        <v>$100,000</v>
      </c>
      <c r="Q248" s="36">
        <f t="shared" si="10"/>
        <v>100000</v>
      </c>
      <c r="R248" s="35">
        <v>2020</v>
      </c>
      <c r="S248" s="35">
        <f t="shared" si="11"/>
        <v>242</v>
      </c>
    </row>
    <row r="249" spans="1:19" x14ac:dyDescent="0.25">
      <c r="A249" s="17" t="s">
        <v>172</v>
      </c>
      <c r="B249" s="14" t="s">
        <v>313</v>
      </c>
      <c r="C249" s="14">
        <v>105000</v>
      </c>
      <c r="D249" s="42">
        <f>_xlfn.IFNA(_xlfn.NUMBERVALUE(MID(tbl_Auction[[#This Row],[Bid_Price]],1,LEN(tbl_Auction[[#This Row],[Bid_Price]]))),0)</f>
        <v>105000</v>
      </c>
      <c r="E249" s="14">
        <v>2020</v>
      </c>
      <c r="F249" s="15">
        <f t="shared" si="9"/>
        <v>244</v>
      </c>
      <c r="N249" s="35" t="s">
        <v>171</v>
      </c>
      <c r="O249" s="35" t="str">
        <f>VLOOKUP($N249,Raw_Data_Auction_2020!$A$11:$C$199,O$5,FALSE)</f>
        <v>Sunrisers Hyderabad</v>
      </c>
      <c r="P249" s="35" t="str">
        <f>VLOOKUP($N249,Raw_Data_Auction_2020!$A$11:$C$199,P$5,FALSE)</f>
        <v>$314,300</v>
      </c>
      <c r="Q249" s="36">
        <f t="shared" si="10"/>
        <v>314300</v>
      </c>
      <c r="R249" s="35">
        <v>2020</v>
      </c>
      <c r="S249" s="35">
        <f t="shared" si="11"/>
        <v>243</v>
      </c>
    </row>
    <row r="250" spans="1:19" x14ac:dyDescent="0.25">
      <c r="A250" s="17" t="s">
        <v>393</v>
      </c>
      <c r="B250" s="14" t="s">
        <v>305</v>
      </c>
      <c r="C250" s="14">
        <v>28600</v>
      </c>
      <c r="D250" s="42">
        <f>_xlfn.IFNA(_xlfn.NUMBERVALUE(MID(tbl_Auction[[#This Row],[Bid_Price]],1,LEN(tbl_Auction[[#This Row],[Bid_Price]]))),0)</f>
        <v>28600</v>
      </c>
      <c r="E250" s="14">
        <v>2020</v>
      </c>
      <c r="F250" s="15">
        <f t="shared" si="9"/>
        <v>245</v>
      </c>
      <c r="N250" s="35" t="s">
        <v>172</v>
      </c>
      <c r="O250" s="35" t="str">
        <f>VLOOKUP($N250,Raw_Data_Auction_2020!$A$11:$C$199,O$5,FALSE)</f>
        <v>Sunrisers Hyderabad</v>
      </c>
      <c r="P250" s="35" t="str">
        <f>VLOOKUP($N250,Raw_Data_Auction_2020!$A$11:$C$199,P$5,FALSE)</f>
        <v>$105,000</v>
      </c>
      <c r="Q250" s="36">
        <f t="shared" si="10"/>
        <v>105000</v>
      </c>
      <c r="R250" s="35">
        <v>2020</v>
      </c>
      <c r="S250" s="35">
        <f t="shared" si="11"/>
        <v>244</v>
      </c>
    </row>
    <row r="251" spans="1:19" x14ac:dyDescent="0.25">
      <c r="A251" s="17" t="s">
        <v>9</v>
      </c>
      <c r="B251" s="14" t="s">
        <v>355</v>
      </c>
      <c r="C251" s="14">
        <v>900000</v>
      </c>
      <c r="D251" s="42">
        <f>_xlfn.IFNA(_xlfn.NUMBERVALUE(MID(tbl_Auction[[#This Row],[Bid_Price]],1,LEN(tbl_Auction[[#This Row],[Bid_Price]]))),0)</f>
        <v>900000</v>
      </c>
      <c r="E251" s="14">
        <v>2020</v>
      </c>
      <c r="F251" s="15">
        <f t="shared" si="9"/>
        <v>246</v>
      </c>
      <c r="N251" s="35" t="s">
        <v>393</v>
      </c>
      <c r="O251" s="35" t="str">
        <f>VLOOKUP($N251,Raw_Data_Auction_2020!$A$11:$C$199,O$5,FALSE)</f>
        <v>Royal Challengers Bangalore</v>
      </c>
      <c r="P251" s="35" t="str">
        <f>VLOOKUP($N251,Raw_Data_Auction_2020!$A$11:$C$199,P$5,FALSE)</f>
        <v>$28,600</v>
      </c>
      <c r="Q251" s="36">
        <f t="shared" si="10"/>
        <v>28600</v>
      </c>
      <c r="R251" s="35">
        <v>2020</v>
      </c>
      <c r="S251" s="35">
        <f t="shared" si="11"/>
        <v>245</v>
      </c>
    </row>
    <row r="252" spans="1:19" x14ac:dyDescent="0.25">
      <c r="A252" s="17" t="s">
        <v>31</v>
      </c>
      <c r="B252" s="14" t="s">
        <v>242</v>
      </c>
      <c r="C252" s="14">
        <v>656250</v>
      </c>
      <c r="D252" s="42">
        <f>_xlfn.IFNA(_xlfn.NUMBERVALUE(MID(tbl_Auction[[#This Row],[Bid_Price]],1,LEN(tbl_Auction[[#This Row],[Bid_Price]]))),0)</f>
        <v>656250</v>
      </c>
      <c r="E252" s="14">
        <v>2020</v>
      </c>
      <c r="F252" s="15">
        <f t="shared" si="9"/>
        <v>247</v>
      </c>
      <c r="N252" s="35" t="s">
        <v>9</v>
      </c>
      <c r="O252" s="35" t="str">
        <f>VLOOKUP($N252,Raw_Data_Auction_2020!$A$11:$C$199,O$5,FALSE)</f>
        <v>Kings XI Punjab</v>
      </c>
      <c r="P252" s="35" t="str">
        <f>VLOOKUP($N252,Raw_Data_Auction_2020!$A$11:$C$199,P$5,FALSE)</f>
        <v>$900,000</v>
      </c>
      <c r="Q252" s="36">
        <f t="shared" si="10"/>
        <v>900000</v>
      </c>
      <c r="R252" s="35">
        <v>2020</v>
      </c>
      <c r="S252" s="35">
        <f t="shared" si="11"/>
        <v>246</v>
      </c>
    </row>
    <row r="253" spans="1:19" x14ac:dyDescent="0.25">
      <c r="A253" s="17" t="s">
        <v>85</v>
      </c>
      <c r="B253" s="14" t="s">
        <v>275</v>
      </c>
      <c r="C253" s="14">
        <v>843750</v>
      </c>
      <c r="D253" s="42">
        <f>_xlfn.IFNA(_xlfn.NUMBERVALUE(MID(tbl_Auction[[#This Row],[Bid_Price]],1,LEN(tbl_Auction[[#This Row],[Bid_Price]]))),0)</f>
        <v>843750</v>
      </c>
      <c r="E253" s="14">
        <v>2020</v>
      </c>
      <c r="F253" s="15">
        <f t="shared" si="9"/>
        <v>248</v>
      </c>
      <c r="N253" s="35" t="s">
        <v>31</v>
      </c>
      <c r="O253" s="35" t="str">
        <f>VLOOKUP($N253,Raw_Data_Auction_2020!$A$11:$C$199,O$5,FALSE)</f>
        <v>Delhi Capitals</v>
      </c>
      <c r="P253" s="35" t="str">
        <f>VLOOKUP($N253,Raw_Data_Auction_2020!$A$11:$C$199,P$5,FALSE)</f>
        <v>$656,250</v>
      </c>
      <c r="Q253" s="36">
        <f t="shared" si="10"/>
        <v>656250</v>
      </c>
      <c r="R253" s="35">
        <v>2020</v>
      </c>
      <c r="S253" s="35">
        <f t="shared" si="11"/>
        <v>247</v>
      </c>
    </row>
    <row r="254" spans="1:19" x14ac:dyDescent="0.25">
      <c r="A254" s="17" t="s">
        <v>132</v>
      </c>
      <c r="B254" s="14" t="s">
        <v>294</v>
      </c>
      <c r="C254" s="14">
        <v>185700</v>
      </c>
      <c r="D254" s="42">
        <f>_xlfn.IFNA(_xlfn.NUMBERVALUE(MID(tbl_Auction[[#This Row],[Bid_Price]],1,LEN(tbl_Auction[[#This Row],[Bid_Price]]))),0)</f>
        <v>185700</v>
      </c>
      <c r="E254" s="14">
        <v>2020</v>
      </c>
      <c r="F254" s="15">
        <f t="shared" si="9"/>
        <v>249</v>
      </c>
      <c r="N254" s="35" t="s">
        <v>85</v>
      </c>
      <c r="O254" s="35" t="str">
        <f>VLOOKUP($N254,Raw_Data_Auction_2020!$A$11:$C$199,O$5,FALSE)</f>
        <v>Mumbai Indians</v>
      </c>
      <c r="P254" s="35" t="str">
        <f>VLOOKUP($N254,Raw_Data_Auction_2020!$A$11:$C$199,P$5,FALSE)</f>
        <v>$843,750</v>
      </c>
      <c r="Q254" s="36">
        <f t="shared" si="10"/>
        <v>843750</v>
      </c>
      <c r="R254" s="35">
        <v>2020</v>
      </c>
      <c r="S254" s="35">
        <f t="shared" si="11"/>
        <v>248</v>
      </c>
    </row>
    <row r="255" spans="1:19" x14ac:dyDescent="0.25">
      <c r="A255" s="17" t="s">
        <v>53</v>
      </c>
      <c r="B255" s="14" t="s">
        <v>259</v>
      </c>
      <c r="C255" s="14">
        <v>1156250</v>
      </c>
      <c r="D255" s="42">
        <f>_xlfn.IFNA(_xlfn.NUMBERVALUE(MID(tbl_Auction[[#This Row],[Bid_Price]],1,LEN(tbl_Auction[[#This Row],[Bid_Price]]))),0)</f>
        <v>1156250</v>
      </c>
      <c r="E255" s="14">
        <v>2020</v>
      </c>
      <c r="F255" s="15">
        <f t="shared" si="9"/>
        <v>250</v>
      </c>
      <c r="N255" s="35" t="s">
        <v>132</v>
      </c>
      <c r="O255" s="35" t="str">
        <f>VLOOKUP($N255,Raw_Data_Auction_2020!$A$11:$C$199,O$5,FALSE)</f>
        <v>Rajasthan Royals</v>
      </c>
      <c r="P255" s="35" t="str">
        <f>VLOOKUP($N255,Raw_Data_Auction_2020!$A$11:$C$199,P$5,FALSE)</f>
        <v>$185,700</v>
      </c>
      <c r="Q255" s="36">
        <f t="shared" si="10"/>
        <v>185700</v>
      </c>
      <c r="R255" s="35">
        <v>2020</v>
      </c>
      <c r="S255" s="35">
        <f t="shared" si="11"/>
        <v>249</v>
      </c>
    </row>
    <row r="256" spans="1:19" x14ac:dyDescent="0.25">
      <c r="A256" s="17" t="s">
        <v>86</v>
      </c>
      <c r="B256" s="14" t="s">
        <v>275</v>
      </c>
      <c r="C256" s="14">
        <v>1375000</v>
      </c>
      <c r="D256" s="42">
        <f>_xlfn.IFNA(_xlfn.NUMBERVALUE(MID(tbl_Auction[[#This Row],[Bid_Price]],1,LEN(tbl_Auction[[#This Row],[Bid_Price]]))),0)</f>
        <v>1375000</v>
      </c>
      <c r="E256" s="14">
        <v>2020</v>
      </c>
      <c r="F256" s="15">
        <f t="shared" si="9"/>
        <v>251</v>
      </c>
      <c r="N256" s="35" t="s">
        <v>53</v>
      </c>
      <c r="O256" s="35" t="str">
        <f>VLOOKUP($N256,Raw_Data_Auction_2020!$A$11:$C$199,O$5,FALSE)</f>
        <v>Kolkata Knight Riders</v>
      </c>
      <c r="P256" s="35" t="str">
        <f>VLOOKUP($N256,Raw_Data_Auction_2020!$A$11:$C$199,P$5,FALSE)</f>
        <v>$1,156,250</v>
      </c>
      <c r="Q256" s="36">
        <f t="shared" si="10"/>
        <v>1156250</v>
      </c>
      <c r="R256" s="35">
        <v>2020</v>
      </c>
      <c r="S256" s="35">
        <f t="shared" si="11"/>
        <v>250</v>
      </c>
    </row>
    <row r="257" spans="1:19" x14ac:dyDescent="0.25">
      <c r="A257" s="17" t="s">
        <v>173</v>
      </c>
      <c r="B257" s="14" t="s">
        <v>313</v>
      </c>
      <c r="C257" s="14">
        <v>468750</v>
      </c>
      <c r="D257" s="42">
        <f>_xlfn.IFNA(_xlfn.NUMBERVALUE(MID(tbl_Auction[[#This Row],[Bid_Price]],1,LEN(tbl_Auction[[#This Row],[Bid_Price]]))),0)</f>
        <v>468750</v>
      </c>
      <c r="E257" s="14">
        <v>2020</v>
      </c>
      <c r="F257" s="15">
        <f t="shared" si="9"/>
        <v>252</v>
      </c>
      <c r="N257" s="35" t="s">
        <v>86</v>
      </c>
      <c r="O257" s="35" t="str">
        <f>VLOOKUP($N257,Raw_Data_Auction_2020!$A$11:$C$199,O$5,FALSE)</f>
        <v>Mumbai Indians</v>
      </c>
      <c r="P257" s="35" t="str">
        <f>VLOOKUP($N257,Raw_Data_Auction_2020!$A$11:$C$199,P$5,FALSE)</f>
        <v>$1,375,000</v>
      </c>
      <c r="Q257" s="36">
        <f t="shared" si="10"/>
        <v>1375000</v>
      </c>
      <c r="R257" s="35">
        <v>2020</v>
      </c>
      <c r="S257" s="35">
        <f t="shared" si="11"/>
        <v>251</v>
      </c>
    </row>
    <row r="258" spans="1:19" x14ac:dyDescent="0.25">
      <c r="A258" s="17" t="s">
        <v>54</v>
      </c>
      <c r="B258" s="14" t="s">
        <v>355</v>
      </c>
      <c r="C258" s="14">
        <v>875000</v>
      </c>
      <c r="D258" s="42">
        <f>_xlfn.IFNA(_xlfn.NUMBERVALUE(MID(tbl_Auction[[#This Row],[Bid_Price]],1,LEN(tbl_Auction[[#This Row],[Bid_Price]]))),0)</f>
        <v>875000</v>
      </c>
      <c r="E258" s="14">
        <v>2020</v>
      </c>
      <c r="F258" s="15">
        <f t="shared" si="9"/>
        <v>253</v>
      </c>
      <c r="N258" s="35" t="s">
        <v>173</v>
      </c>
      <c r="O258" s="35" t="str">
        <f>VLOOKUP($N258,Raw_Data_Auction_2020!$A$11:$C$199,O$5,FALSE)</f>
        <v>Sunrisers Hyderabad</v>
      </c>
      <c r="P258" s="35" t="str">
        <f>VLOOKUP($N258,Raw_Data_Auction_2020!$A$11:$C$199,P$5,FALSE)</f>
        <v>$468,750</v>
      </c>
      <c r="Q258" s="36">
        <f t="shared" si="10"/>
        <v>468750</v>
      </c>
      <c r="R258" s="35">
        <v>2020</v>
      </c>
      <c r="S258" s="35">
        <f t="shared" si="11"/>
        <v>252</v>
      </c>
    </row>
    <row r="259" spans="1:19" x14ac:dyDescent="0.25">
      <c r="A259" s="17" t="s">
        <v>55</v>
      </c>
      <c r="B259" s="14" t="s">
        <v>259</v>
      </c>
      <c r="C259" s="14">
        <v>500000</v>
      </c>
      <c r="D259" s="42">
        <f>_xlfn.IFNA(_xlfn.NUMBERVALUE(MID(tbl_Auction[[#This Row],[Bid_Price]],1,LEN(tbl_Auction[[#This Row],[Bid_Price]]))),0)</f>
        <v>500000</v>
      </c>
      <c r="E259" s="14">
        <v>2020</v>
      </c>
      <c r="F259" s="15">
        <f t="shared" si="9"/>
        <v>254</v>
      </c>
      <c r="N259" s="35" t="s">
        <v>54</v>
      </c>
      <c r="O259" s="35" t="str">
        <f>VLOOKUP($N259,Raw_Data_Auction_2020!$A$11:$C$199,O$5,FALSE)</f>
        <v>Kings XI Punjab</v>
      </c>
      <c r="P259" s="35" t="str">
        <f>VLOOKUP($N259,Raw_Data_Auction_2020!$A$11:$C$199,P$5,FALSE)</f>
        <v>$875,000</v>
      </c>
      <c r="Q259" s="36">
        <f t="shared" si="10"/>
        <v>875000</v>
      </c>
      <c r="R259" s="35">
        <v>2020</v>
      </c>
      <c r="S259" s="35">
        <f t="shared" si="11"/>
        <v>253</v>
      </c>
    </row>
    <row r="260" spans="1:19" x14ac:dyDescent="0.25">
      <c r="A260" s="17" t="s">
        <v>107</v>
      </c>
      <c r="B260" s="14" t="s">
        <v>355</v>
      </c>
      <c r="C260" s="14">
        <v>1718750</v>
      </c>
      <c r="D260" s="42">
        <f>_xlfn.IFNA(_xlfn.NUMBERVALUE(MID(tbl_Auction[[#This Row],[Bid_Price]],1,LEN(tbl_Auction[[#This Row],[Bid_Price]]))),0)</f>
        <v>1718750</v>
      </c>
      <c r="E260" s="14">
        <v>2020</v>
      </c>
      <c r="F260" s="15">
        <f t="shared" si="9"/>
        <v>255</v>
      </c>
      <c r="N260" s="35" t="s">
        <v>55</v>
      </c>
      <c r="O260" s="35" t="str">
        <f>VLOOKUP($N260,Raw_Data_Auction_2020!$A$11:$C$199,O$5,FALSE)</f>
        <v>Kolkata Knight Riders</v>
      </c>
      <c r="P260" s="35" t="str">
        <f>VLOOKUP($N260,Raw_Data_Auction_2020!$A$11:$C$199,P$5,FALSE)</f>
        <v>$500,000</v>
      </c>
      <c r="Q260" s="36">
        <f t="shared" si="10"/>
        <v>500000</v>
      </c>
      <c r="R260" s="35">
        <v>2020</v>
      </c>
      <c r="S260" s="35">
        <f t="shared" si="11"/>
        <v>254</v>
      </c>
    </row>
    <row r="261" spans="1:19" x14ac:dyDescent="0.25">
      <c r="A261" s="17" t="s">
        <v>174</v>
      </c>
      <c r="B261" s="14" t="s">
        <v>221</v>
      </c>
      <c r="C261" s="14">
        <v>1218750</v>
      </c>
      <c r="D261" s="42">
        <f>_xlfn.IFNA(_xlfn.NUMBERVALUE(MID(tbl_Auction[[#This Row],[Bid_Price]],1,LEN(tbl_Auction[[#This Row],[Bid_Price]]))),0)</f>
        <v>1218750</v>
      </c>
      <c r="E261" s="14">
        <v>2020</v>
      </c>
      <c r="F261" s="15">
        <f t="shared" si="9"/>
        <v>256</v>
      </c>
      <c r="N261" s="35" t="s">
        <v>107</v>
      </c>
      <c r="O261" s="35" t="str">
        <f>VLOOKUP($N261,Raw_Data_Auction_2020!$A$11:$C$199,O$5,FALSE)</f>
        <v>Kings XI Punjab</v>
      </c>
      <c r="P261" s="35" t="str">
        <f>VLOOKUP($N261,Raw_Data_Auction_2020!$A$11:$C$199,P$5,FALSE)</f>
        <v>$1,718,750</v>
      </c>
      <c r="Q261" s="36">
        <f t="shared" si="10"/>
        <v>1718750</v>
      </c>
      <c r="R261" s="35">
        <v>2020</v>
      </c>
      <c r="S261" s="35">
        <f t="shared" si="11"/>
        <v>255</v>
      </c>
    </row>
    <row r="262" spans="1:19" x14ac:dyDescent="0.25">
      <c r="A262" s="17" t="s">
        <v>175</v>
      </c>
      <c r="B262" s="14" t="s">
        <v>313</v>
      </c>
      <c r="C262" s="14">
        <v>468750</v>
      </c>
      <c r="D262" s="42">
        <f>_xlfn.IFNA(_xlfn.NUMBERVALUE(MID(tbl_Auction[[#This Row],[Bid_Price]],1,LEN(tbl_Auction[[#This Row],[Bid_Price]]))),0)</f>
        <v>468750</v>
      </c>
      <c r="E262" s="14">
        <v>2020</v>
      </c>
      <c r="F262" s="15">
        <f t="shared" si="9"/>
        <v>257</v>
      </c>
      <c r="N262" s="35" t="s">
        <v>174</v>
      </c>
      <c r="O262" s="35" t="str">
        <f>VLOOKUP($N262,Raw_Data_Auction_2020!$A$11:$C$199,O$5,FALSE)</f>
        <v>Chennai Super Kings</v>
      </c>
      <c r="P262" s="35" t="str">
        <f>VLOOKUP($N262,Raw_Data_Auction_2020!$A$11:$C$199,P$5,FALSE)</f>
        <v>$1,218,750</v>
      </c>
      <c r="Q262" s="36">
        <f t="shared" si="10"/>
        <v>1218750</v>
      </c>
      <c r="R262" s="35">
        <v>2020</v>
      </c>
      <c r="S262" s="35">
        <f t="shared" si="11"/>
        <v>256</v>
      </c>
    </row>
    <row r="263" spans="1:19" x14ac:dyDescent="0.25">
      <c r="A263" s="17" t="s">
        <v>56</v>
      </c>
      <c r="B263" s="14" t="s">
        <v>259</v>
      </c>
      <c r="C263" s="14">
        <v>906250</v>
      </c>
      <c r="D263" s="42">
        <f>_xlfn.IFNA(_xlfn.NUMBERVALUE(MID(tbl_Auction[[#This Row],[Bid_Price]],1,LEN(tbl_Auction[[#This Row],[Bid_Price]]))),0)</f>
        <v>906250</v>
      </c>
      <c r="E263" s="14">
        <v>2020</v>
      </c>
      <c r="F263" s="15">
        <f t="shared" si="9"/>
        <v>258</v>
      </c>
      <c r="N263" s="35" t="s">
        <v>175</v>
      </c>
      <c r="O263" s="35" t="str">
        <f>VLOOKUP($N263,Raw_Data_Auction_2020!$A$11:$C$199,O$5,FALSE)</f>
        <v>Sunrisers Hyderabad</v>
      </c>
      <c r="P263" s="35" t="str">
        <f>VLOOKUP($N263,Raw_Data_Auction_2020!$A$11:$C$199,P$5,FALSE)</f>
        <v>$468,750</v>
      </c>
      <c r="Q263" s="36">
        <f t="shared" si="10"/>
        <v>468750</v>
      </c>
      <c r="R263" s="35">
        <v>2020</v>
      </c>
      <c r="S263" s="35">
        <f t="shared" si="11"/>
        <v>257</v>
      </c>
    </row>
    <row r="264" spans="1:19" x14ac:dyDescent="0.25">
      <c r="A264" s="17" t="s">
        <v>57</v>
      </c>
      <c r="B264" s="14" t="s">
        <v>259</v>
      </c>
      <c r="C264" s="14">
        <v>228600</v>
      </c>
      <c r="D264" s="42">
        <f>_xlfn.IFNA(_xlfn.NUMBERVALUE(MID(tbl_Auction[[#This Row],[Bid_Price]],1,LEN(tbl_Auction[[#This Row],[Bid_Price]]))),0)</f>
        <v>228600</v>
      </c>
      <c r="E264" s="14">
        <v>2020</v>
      </c>
      <c r="F264" s="15">
        <f t="shared" ref="F264:F327" si="12">1+F263</f>
        <v>259</v>
      </c>
      <c r="N264" s="35" t="s">
        <v>56</v>
      </c>
      <c r="O264" s="35" t="str">
        <f>VLOOKUP($N264,Raw_Data_Auction_2020!$A$11:$C$199,O$5,FALSE)</f>
        <v>Kolkata Knight Riders</v>
      </c>
      <c r="P264" s="35" t="str">
        <f>VLOOKUP($N264,Raw_Data_Auction_2020!$A$11:$C$199,P$5,FALSE)</f>
        <v>$906,250</v>
      </c>
      <c r="Q264" s="36">
        <f t="shared" ref="Q264:Q327" si="13">_xlfn.IFNA(_xlfn.NUMBERVALUE(MID(P264,2,LEN(P264))),0)</f>
        <v>906250</v>
      </c>
      <c r="R264" s="35">
        <v>2020</v>
      </c>
      <c r="S264" s="35">
        <f t="shared" si="11"/>
        <v>258</v>
      </c>
    </row>
    <row r="265" spans="1:19" x14ac:dyDescent="0.25">
      <c r="A265" s="17" t="s">
        <v>108</v>
      </c>
      <c r="B265" s="14" t="s">
        <v>355</v>
      </c>
      <c r="C265" s="14">
        <v>28600</v>
      </c>
      <c r="D265" s="42">
        <f>_xlfn.IFNA(_xlfn.NUMBERVALUE(MID(tbl_Auction[[#This Row],[Bid_Price]],1,LEN(tbl_Auction[[#This Row],[Bid_Price]]))),0)</f>
        <v>28600</v>
      </c>
      <c r="E265" s="14">
        <v>2020</v>
      </c>
      <c r="F265" s="15">
        <f t="shared" si="12"/>
        <v>260</v>
      </c>
      <c r="N265" s="35" t="s">
        <v>57</v>
      </c>
      <c r="O265" s="35" t="str">
        <f>VLOOKUP($N265,Raw_Data_Auction_2020!$A$11:$C$199,O$5,FALSE)</f>
        <v>Kolkata Knight Riders</v>
      </c>
      <c r="P265" s="35" t="str">
        <f>VLOOKUP($N265,Raw_Data_Auction_2020!$A$11:$C$199,P$5,FALSE)</f>
        <v>$228,600</v>
      </c>
      <c r="Q265" s="36">
        <f t="shared" si="13"/>
        <v>228600</v>
      </c>
      <c r="R265" s="35">
        <v>2020</v>
      </c>
      <c r="S265" s="35">
        <f t="shared" ref="S265:S328" si="14">S264+1</f>
        <v>259</v>
      </c>
    </row>
    <row r="266" spans="1:19" x14ac:dyDescent="0.25">
      <c r="A266" s="17" t="s">
        <v>58</v>
      </c>
      <c r="B266" s="14" t="s">
        <v>259</v>
      </c>
      <c r="C266" s="14">
        <v>15620</v>
      </c>
      <c r="D266" s="42">
        <f>_xlfn.IFNA(_xlfn.NUMBERVALUE(MID(tbl_Auction[[#This Row],[Bid_Price]],1,LEN(tbl_Auction[[#This Row],[Bid_Price]]))),0)</f>
        <v>15620</v>
      </c>
      <c r="E266" s="14">
        <v>2020</v>
      </c>
      <c r="F266" s="15">
        <f t="shared" si="12"/>
        <v>261</v>
      </c>
      <c r="N266" s="35" t="s">
        <v>108</v>
      </c>
      <c r="O266" s="35" t="str">
        <f>VLOOKUP($N266,Raw_Data_Auction_2020!$A$11:$C$199,O$5,FALSE)</f>
        <v>Kings XI Punjab</v>
      </c>
      <c r="P266" s="35" t="str">
        <f>VLOOKUP($N266,Raw_Data_Auction_2020!$A$11:$C$199,P$5,FALSE)</f>
        <v>$28,600</v>
      </c>
      <c r="Q266" s="36">
        <f t="shared" si="13"/>
        <v>28600</v>
      </c>
      <c r="R266" s="35">
        <v>2020</v>
      </c>
      <c r="S266" s="35">
        <f t="shared" si="14"/>
        <v>260</v>
      </c>
    </row>
    <row r="267" spans="1:19" x14ac:dyDescent="0.25">
      <c r="A267" s="17" t="s">
        <v>357</v>
      </c>
      <c r="B267" s="14" t="s">
        <v>221</v>
      </c>
      <c r="C267" s="14">
        <v>312500</v>
      </c>
      <c r="D267" s="42">
        <f>_xlfn.IFNA(_xlfn.NUMBERVALUE(MID(tbl_Auction[[#This Row],[Bid_Price]],1,LEN(tbl_Auction[[#This Row],[Bid_Price]]))),0)</f>
        <v>312500</v>
      </c>
      <c r="E267" s="14">
        <v>2020</v>
      </c>
      <c r="F267" s="15">
        <f t="shared" si="12"/>
        <v>262</v>
      </c>
      <c r="N267" s="35" t="s">
        <v>58</v>
      </c>
      <c r="O267" s="35" t="str">
        <f>VLOOKUP($N267,Raw_Data_Auction_2020!$A$11:$C$199,O$5,FALSE)</f>
        <v>Kolkata Knight Riders</v>
      </c>
      <c r="P267" s="35" t="str">
        <f>VLOOKUP($N267,Raw_Data_Auction_2020!$A$11:$C$199,P$5,FALSE)</f>
        <v>$15,620</v>
      </c>
      <c r="Q267" s="36">
        <f t="shared" si="13"/>
        <v>15620</v>
      </c>
      <c r="R267" s="35">
        <v>2020</v>
      </c>
      <c r="S267" s="35">
        <f t="shared" si="14"/>
        <v>261</v>
      </c>
    </row>
    <row r="268" spans="1:19" x14ac:dyDescent="0.25">
      <c r="A268" s="17" t="s">
        <v>110</v>
      </c>
      <c r="B268" s="14" t="s">
        <v>355</v>
      </c>
      <c r="C268" s="14">
        <v>156250</v>
      </c>
      <c r="D268" s="42">
        <f>_xlfn.IFNA(_xlfn.NUMBERVALUE(MID(tbl_Auction[[#This Row],[Bid_Price]],1,LEN(tbl_Auction[[#This Row],[Bid_Price]]))),0)</f>
        <v>156250</v>
      </c>
      <c r="E268" s="14">
        <v>2020</v>
      </c>
      <c r="F268" s="15">
        <f t="shared" si="12"/>
        <v>263</v>
      </c>
      <c r="N268" s="35" t="s">
        <v>357</v>
      </c>
      <c r="O268" s="35" t="str">
        <f>VLOOKUP($N268,Raw_Data_Auction_2020!$A$11:$C$199,O$5,FALSE)</f>
        <v>Chennai Super Kings</v>
      </c>
      <c r="P268" s="35" t="str">
        <f>VLOOKUP($N268,Raw_Data_Auction_2020!$A$11:$C$199,P$5,FALSE)</f>
        <v>$312,500</v>
      </c>
      <c r="Q268" s="36">
        <f t="shared" si="13"/>
        <v>312500</v>
      </c>
      <c r="R268" s="35">
        <v>2020</v>
      </c>
      <c r="S268" s="35">
        <f t="shared" si="14"/>
        <v>262</v>
      </c>
    </row>
    <row r="269" spans="1:19" x14ac:dyDescent="0.25">
      <c r="A269" s="17" t="s">
        <v>111</v>
      </c>
      <c r="B269" s="14" t="s">
        <v>355</v>
      </c>
      <c r="C269" s="14">
        <v>218750</v>
      </c>
      <c r="D269" s="42">
        <f>_xlfn.IFNA(_xlfn.NUMBERVALUE(MID(tbl_Auction[[#This Row],[Bid_Price]],1,LEN(tbl_Auction[[#This Row],[Bid_Price]]))),0)</f>
        <v>218750</v>
      </c>
      <c r="E269" s="14">
        <v>2020</v>
      </c>
      <c r="F269" s="15">
        <f t="shared" si="12"/>
        <v>264</v>
      </c>
      <c r="N269" s="35" t="s">
        <v>110</v>
      </c>
      <c r="O269" s="35" t="str">
        <f>VLOOKUP($N269,Raw_Data_Auction_2020!$A$11:$C$199,O$5,FALSE)</f>
        <v>Kings XI Punjab</v>
      </c>
      <c r="P269" s="35" t="str">
        <f>VLOOKUP($N269,Raw_Data_Auction_2020!$A$11:$C$199,P$5,FALSE)</f>
        <v>$156,250</v>
      </c>
      <c r="Q269" s="36">
        <f t="shared" si="13"/>
        <v>156250</v>
      </c>
      <c r="R269" s="35">
        <v>2020</v>
      </c>
      <c r="S269" s="35">
        <f t="shared" si="14"/>
        <v>263</v>
      </c>
    </row>
    <row r="270" spans="1:19" x14ac:dyDescent="0.25">
      <c r="A270" s="17" t="s">
        <v>137</v>
      </c>
      <c r="B270" s="14" t="s">
        <v>294</v>
      </c>
      <c r="C270" s="14">
        <v>31250</v>
      </c>
      <c r="D270" s="42">
        <f>_xlfn.IFNA(_xlfn.NUMBERVALUE(MID(tbl_Auction[[#This Row],[Bid_Price]],1,LEN(tbl_Auction[[#This Row],[Bid_Price]]))),0)</f>
        <v>31250</v>
      </c>
      <c r="E270" s="14">
        <v>2020</v>
      </c>
      <c r="F270" s="15">
        <f t="shared" si="12"/>
        <v>265</v>
      </c>
      <c r="N270" s="35" t="s">
        <v>111</v>
      </c>
      <c r="O270" s="35" t="str">
        <f>VLOOKUP($N270,Raw_Data_Auction_2020!$A$11:$C$199,O$5,FALSE)</f>
        <v>Kings XI Punjab</v>
      </c>
      <c r="P270" s="35" t="str">
        <f>VLOOKUP($N270,Raw_Data_Auction_2020!$A$11:$C$199,P$5,FALSE)</f>
        <v>$218,750</v>
      </c>
      <c r="Q270" s="36">
        <f t="shared" si="13"/>
        <v>218750</v>
      </c>
      <c r="R270" s="35">
        <v>2020</v>
      </c>
      <c r="S270" s="35">
        <f t="shared" si="14"/>
        <v>264</v>
      </c>
    </row>
    <row r="271" spans="1:19" x14ac:dyDescent="0.25">
      <c r="A271" s="17" t="s">
        <v>176</v>
      </c>
      <c r="B271" s="14" t="s">
        <v>313</v>
      </c>
      <c r="C271" s="14">
        <v>1718750</v>
      </c>
      <c r="D271" s="42">
        <f>_xlfn.IFNA(_xlfn.NUMBERVALUE(MID(tbl_Auction[[#This Row],[Bid_Price]],1,LEN(tbl_Auction[[#This Row],[Bid_Price]]))),0)</f>
        <v>1718750</v>
      </c>
      <c r="E271" s="14">
        <v>2020</v>
      </c>
      <c r="F271" s="15">
        <f t="shared" si="12"/>
        <v>266</v>
      </c>
      <c r="N271" s="35" t="s">
        <v>137</v>
      </c>
      <c r="O271" s="35" t="str">
        <f>VLOOKUP($N271,Raw_Data_Auction_2020!$A$11:$C$199,O$5,FALSE)</f>
        <v>Rajasthan Royals</v>
      </c>
      <c r="P271" s="35" t="str">
        <f>VLOOKUP($N271,Raw_Data_Auction_2020!$A$11:$C$199,P$5,FALSE)</f>
        <v>$31,250</v>
      </c>
      <c r="Q271" s="36">
        <f t="shared" si="13"/>
        <v>31250</v>
      </c>
      <c r="R271" s="35">
        <v>2020</v>
      </c>
      <c r="S271" s="35">
        <f t="shared" si="14"/>
        <v>265</v>
      </c>
    </row>
    <row r="272" spans="1:19" x14ac:dyDescent="0.25">
      <c r="A272" s="17" t="s">
        <v>14</v>
      </c>
      <c r="B272" s="14" t="s">
        <v>305</v>
      </c>
      <c r="C272" s="14">
        <v>265630</v>
      </c>
      <c r="D272" s="42">
        <f>_xlfn.IFNA(_xlfn.NUMBERVALUE(MID(tbl_Auction[[#This Row],[Bid_Price]],1,LEN(tbl_Auction[[#This Row],[Bid_Price]]))),0)</f>
        <v>265630</v>
      </c>
      <c r="E272" s="14">
        <v>2020</v>
      </c>
      <c r="F272" s="15">
        <f t="shared" si="12"/>
        <v>267</v>
      </c>
      <c r="N272" s="35" t="s">
        <v>176</v>
      </c>
      <c r="O272" s="35" t="str">
        <f>VLOOKUP($N272,Raw_Data_Auction_2020!$A$11:$C$199,O$5,FALSE)</f>
        <v>Sunrisers Hyderabad</v>
      </c>
      <c r="P272" s="35" t="str">
        <f>VLOOKUP($N272,Raw_Data_Auction_2020!$A$11:$C$199,P$5,FALSE)</f>
        <v>$1,718,750</v>
      </c>
      <c r="Q272" s="36">
        <f t="shared" si="13"/>
        <v>1718750</v>
      </c>
      <c r="R272" s="35">
        <v>2020</v>
      </c>
      <c r="S272" s="35">
        <f t="shared" si="14"/>
        <v>266</v>
      </c>
    </row>
    <row r="273" spans="1:19" x14ac:dyDescent="0.25">
      <c r="A273" s="17" t="s">
        <v>177</v>
      </c>
      <c r="B273" s="14" t="s">
        <v>313</v>
      </c>
      <c r="C273" s="14">
        <v>156250</v>
      </c>
      <c r="D273" s="42">
        <f>_xlfn.IFNA(_xlfn.NUMBERVALUE(MID(tbl_Auction[[#This Row],[Bid_Price]],1,LEN(tbl_Auction[[#This Row],[Bid_Price]]))),0)</f>
        <v>156250</v>
      </c>
      <c r="E273" s="14">
        <v>2020</v>
      </c>
      <c r="F273" s="15">
        <f t="shared" si="12"/>
        <v>268</v>
      </c>
      <c r="N273" s="35" t="s">
        <v>14</v>
      </c>
      <c r="O273" s="35" t="str">
        <f>VLOOKUP($N273,Raw_Data_Auction_2020!$A$11:$C$199,O$5,FALSE)</f>
        <v>Royal Challengers Bangalore</v>
      </c>
      <c r="P273" s="35" t="str">
        <f>VLOOKUP($N273,Raw_Data_Auction_2020!$A$11:$C$199,P$5,FALSE)</f>
        <v>$265,630</v>
      </c>
      <c r="Q273" s="36">
        <f t="shared" si="13"/>
        <v>265630</v>
      </c>
      <c r="R273" s="35">
        <v>2020</v>
      </c>
      <c r="S273" s="35">
        <f t="shared" si="14"/>
        <v>267</v>
      </c>
    </row>
    <row r="274" spans="1:19" x14ac:dyDescent="0.25">
      <c r="A274" s="17" t="s">
        <v>113</v>
      </c>
      <c r="B274" s="14" t="s">
        <v>355</v>
      </c>
      <c r="C274" s="14">
        <v>685700</v>
      </c>
      <c r="D274" s="42">
        <f>_xlfn.IFNA(_xlfn.NUMBERVALUE(MID(tbl_Auction[[#This Row],[Bid_Price]],1,LEN(tbl_Auction[[#This Row],[Bid_Price]]))),0)</f>
        <v>685700</v>
      </c>
      <c r="E274" s="14">
        <v>2020</v>
      </c>
      <c r="F274" s="15">
        <f t="shared" si="12"/>
        <v>269</v>
      </c>
      <c r="N274" s="35" t="s">
        <v>177</v>
      </c>
      <c r="O274" s="35" t="str">
        <f>VLOOKUP($N274,Raw_Data_Auction_2020!$A$11:$C$199,O$5,FALSE)</f>
        <v>Sunrisers Hyderabad</v>
      </c>
      <c r="P274" s="35" t="str">
        <f>VLOOKUP($N274,Raw_Data_Auction_2020!$A$11:$C$199,P$5,FALSE)</f>
        <v>$156,250</v>
      </c>
      <c r="Q274" s="36">
        <f t="shared" si="13"/>
        <v>156250</v>
      </c>
      <c r="R274" s="35">
        <v>2020</v>
      </c>
      <c r="S274" s="35">
        <f t="shared" si="14"/>
        <v>268</v>
      </c>
    </row>
    <row r="275" spans="1:19" x14ac:dyDescent="0.25">
      <c r="A275" s="17" t="s">
        <v>155</v>
      </c>
      <c r="B275" s="14" t="s">
        <v>305</v>
      </c>
      <c r="C275" s="14">
        <v>406250</v>
      </c>
      <c r="D275" s="42">
        <f>_xlfn.IFNA(_xlfn.NUMBERVALUE(MID(tbl_Auction[[#This Row],[Bid_Price]],1,LEN(tbl_Auction[[#This Row],[Bid_Price]]))),0)</f>
        <v>406250</v>
      </c>
      <c r="E275" s="14">
        <v>2020</v>
      </c>
      <c r="F275" s="15">
        <f t="shared" si="12"/>
        <v>270</v>
      </c>
      <c r="N275" s="35" t="s">
        <v>113</v>
      </c>
      <c r="O275" s="35" t="str">
        <f>VLOOKUP($N275,Raw_Data_Auction_2020!$A$11:$C$199,O$5,FALSE)</f>
        <v>Kings XI Punjab</v>
      </c>
      <c r="P275" s="35" t="str">
        <f>VLOOKUP($N275,Raw_Data_Auction_2020!$A$11:$C$199,P$5,FALSE)</f>
        <v>$685,700</v>
      </c>
      <c r="Q275" s="36">
        <f t="shared" si="13"/>
        <v>685700</v>
      </c>
      <c r="R275" s="35">
        <v>2020</v>
      </c>
      <c r="S275" s="35">
        <f t="shared" si="14"/>
        <v>269</v>
      </c>
    </row>
    <row r="276" spans="1:19" x14ac:dyDescent="0.25">
      <c r="A276" s="17" t="s">
        <v>33</v>
      </c>
      <c r="B276" s="14" t="s">
        <v>242</v>
      </c>
      <c r="C276" s="14">
        <v>685700</v>
      </c>
      <c r="D276" s="42">
        <f>_xlfn.IFNA(_xlfn.NUMBERVALUE(MID(tbl_Auction[[#This Row],[Bid_Price]],1,LEN(tbl_Auction[[#This Row],[Bid_Price]]))),0)</f>
        <v>685700</v>
      </c>
      <c r="E276" s="14">
        <v>2020</v>
      </c>
      <c r="F276" s="15">
        <f t="shared" si="12"/>
        <v>271</v>
      </c>
      <c r="N276" s="35" t="s">
        <v>155</v>
      </c>
      <c r="O276" s="35" t="str">
        <f>VLOOKUP($N276,Raw_Data_Auction_2020!$A$11:$C$199,O$5,FALSE)</f>
        <v>Royal Challengers Bangalore</v>
      </c>
      <c r="P276" s="35" t="str">
        <f>VLOOKUP($N276,Raw_Data_Auction_2020!$A$11:$C$199,P$5,FALSE)</f>
        <v>$406,250</v>
      </c>
      <c r="Q276" s="36">
        <f t="shared" si="13"/>
        <v>406250</v>
      </c>
      <c r="R276" s="35">
        <v>2020</v>
      </c>
      <c r="S276" s="35">
        <f t="shared" si="14"/>
        <v>270</v>
      </c>
    </row>
    <row r="277" spans="1:19" x14ac:dyDescent="0.25">
      <c r="A277" s="17" t="s">
        <v>178</v>
      </c>
      <c r="B277" s="14" t="s">
        <v>313</v>
      </c>
      <c r="C277" s="14">
        <v>285700</v>
      </c>
      <c r="D277" s="42">
        <f>_xlfn.IFNA(_xlfn.NUMBERVALUE(MID(tbl_Auction[[#This Row],[Bid_Price]],1,LEN(tbl_Auction[[#This Row],[Bid_Price]]))),0)</f>
        <v>285700</v>
      </c>
      <c r="E277" s="14">
        <v>2020</v>
      </c>
      <c r="F277" s="15">
        <f t="shared" si="12"/>
        <v>272</v>
      </c>
      <c r="N277" s="35" t="s">
        <v>33</v>
      </c>
      <c r="O277" s="35" t="str">
        <f>VLOOKUP($N277,Raw_Data_Auction_2020!$A$11:$C$199,O$5,FALSE)</f>
        <v>Delhi Capitals</v>
      </c>
      <c r="P277" s="35" t="str">
        <f>VLOOKUP($N277,Raw_Data_Auction_2020!$A$11:$C$199,P$5,FALSE)</f>
        <v>$685,700</v>
      </c>
      <c r="Q277" s="36">
        <f t="shared" si="13"/>
        <v>685700</v>
      </c>
      <c r="R277" s="35">
        <v>2020</v>
      </c>
      <c r="S277" s="35">
        <f t="shared" si="14"/>
        <v>271</v>
      </c>
    </row>
    <row r="278" spans="1:19" x14ac:dyDescent="0.25">
      <c r="A278" s="17" t="s">
        <v>15</v>
      </c>
      <c r="B278" s="14" t="s">
        <v>221</v>
      </c>
      <c r="C278" s="14">
        <v>2343750</v>
      </c>
      <c r="D278" s="42">
        <f>_xlfn.IFNA(_xlfn.NUMBERVALUE(MID(tbl_Auction[[#This Row],[Bid_Price]],1,LEN(tbl_Auction[[#This Row],[Bid_Price]]))),0)</f>
        <v>2343750</v>
      </c>
      <c r="E278" s="14">
        <v>2020</v>
      </c>
      <c r="F278" s="15">
        <f t="shared" si="12"/>
        <v>273</v>
      </c>
      <c r="N278" s="35" t="s">
        <v>178</v>
      </c>
      <c r="O278" s="35" t="str">
        <f>VLOOKUP($N278,Raw_Data_Auction_2020!$A$11:$C$199,O$5,FALSE)</f>
        <v>Sunrisers Hyderabad</v>
      </c>
      <c r="P278" s="35" t="str">
        <f>VLOOKUP($N278,Raw_Data_Auction_2020!$A$11:$C$199,P$5,FALSE)</f>
        <v>$285,700</v>
      </c>
      <c r="Q278" s="36">
        <f t="shared" si="13"/>
        <v>285700</v>
      </c>
      <c r="R278" s="35">
        <v>2020</v>
      </c>
      <c r="S278" s="35">
        <f t="shared" si="14"/>
        <v>272</v>
      </c>
    </row>
    <row r="279" spans="1:19" x14ac:dyDescent="0.25">
      <c r="A279" s="17" t="s">
        <v>179</v>
      </c>
      <c r="B279" s="14" t="s">
        <v>355</v>
      </c>
      <c r="C279" s="14">
        <v>625000</v>
      </c>
      <c r="D279" s="42">
        <f>_xlfn.IFNA(_xlfn.NUMBERVALUE(MID(tbl_Auction[[#This Row],[Bid_Price]],1,LEN(tbl_Auction[[#This Row],[Bid_Price]]))),0)</f>
        <v>625000</v>
      </c>
      <c r="E279" s="14">
        <v>2020</v>
      </c>
      <c r="F279" s="15">
        <f t="shared" si="12"/>
        <v>274</v>
      </c>
      <c r="N279" s="35" t="s">
        <v>15</v>
      </c>
      <c r="O279" s="35" t="str">
        <f>VLOOKUP($N279,Raw_Data_Auction_2020!$A$11:$C$199,O$5,FALSE)</f>
        <v>Chennai Super Kings</v>
      </c>
      <c r="P279" s="35" t="str">
        <f>VLOOKUP($N279,Raw_Data_Auction_2020!$A$11:$C$199,P$5,FALSE)</f>
        <v>$2,343,750</v>
      </c>
      <c r="Q279" s="36">
        <f t="shared" si="13"/>
        <v>2343750</v>
      </c>
      <c r="R279" s="35">
        <v>2020</v>
      </c>
      <c r="S279" s="35">
        <f t="shared" si="14"/>
        <v>273</v>
      </c>
    </row>
    <row r="280" spans="1:19" x14ac:dyDescent="0.25">
      <c r="A280" s="17" t="s">
        <v>16</v>
      </c>
      <c r="B280" s="14" t="s">
        <v>221</v>
      </c>
      <c r="C280" s="14">
        <v>31250</v>
      </c>
      <c r="D280" s="42">
        <f>_xlfn.IFNA(_xlfn.NUMBERVALUE(MID(tbl_Auction[[#This Row],[Bid_Price]],1,LEN(tbl_Auction[[#This Row],[Bid_Price]]))),0)</f>
        <v>31250</v>
      </c>
      <c r="E280" s="14">
        <v>2020</v>
      </c>
      <c r="F280" s="15">
        <f t="shared" si="12"/>
        <v>275</v>
      </c>
      <c r="N280" s="35" t="s">
        <v>179</v>
      </c>
      <c r="O280" s="35" t="str">
        <f>VLOOKUP($N280,Raw_Data_Auction_2020!$A$11:$C$199,O$5,FALSE)</f>
        <v>Kings XI Punjab</v>
      </c>
      <c r="P280" s="35" t="str">
        <f>VLOOKUP($N280,Raw_Data_Auction_2020!$A$11:$C$199,P$5,FALSE)</f>
        <v>$625,000</v>
      </c>
      <c r="Q280" s="36">
        <f t="shared" si="13"/>
        <v>625000</v>
      </c>
      <c r="R280" s="35">
        <v>2020</v>
      </c>
      <c r="S280" s="35">
        <f t="shared" si="14"/>
        <v>274</v>
      </c>
    </row>
    <row r="281" spans="1:19" x14ac:dyDescent="0.25">
      <c r="A281" s="17" t="s">
        <v>114</v>
      </c>
      <c r="B281" s="14" t="s">
        <v>355</v>
      </c>
      <c r="C281" s="14">
        <v>600000</v>
      </c>
      <c r="D281" s="42">
        <f>_xlfn.IFNA(_xlfn.NUMBERVALUE(MID(tbl_Auction[[#This Row],[Bid_Price]],1,LEN(tbl_Auction[[#This Row],[Bid_Price]]))),0)</f>
        <v>600000</v>
      </c>
      <c r="E281" s="14">
        <v>2020</v>
      </c>
      <c r="F281" s="15">
        <f t="shared" si="12"/>
        <v>276</v>
      </c>
      <c r="N281" s="35" t="s">
        <v>16</v>
      </c>
      <c r="O281" s="35" t="str">
        <f>VLOOKUP($N281,Raw_Data_Auction_2020!$A$11:$C$199,O$5,FALSE)</f>
        <v>Chennai Super Kings</v>
      </c>
      <c r="P281" s="35" t="str">
        <f>VLOOKUP($N281,Raw_Data_Auction_2020!$A$11:$C$199,P$5,FALSE)</f>
        <v>$31,250</v>
      </c>
      <c r="Q281" s="36">
        <f t="shared" si="13"/>
        <v>31250</v>
      </c>
      <c r="R281" s="35">
        <v>2020</v>
      </c>
      <c r="S281" s="35">
        <f t="shared" si="14"/>
        <v>275</v>
      </c>
    </row>
    <row r="282" spans="1:19" x14ac:dyDescent="0.25">
      <c r="A282" s="17" t="s">
        <v>59</v>
      </c>
      <c r="B282" s="14" t="s">
        <v>259</v>
      </c>
      <c r="C282" s="14">
        <v>531250</v>
      </c>
      <c r="D282" s="42">
        <f>_xlfn.IFNA(_xlfn.NUMBERVALUE(MID(tbl_Auction[[#This Row],[Bid_Price]],1,LEN(tbl_Auction[[#This Row],[Bid_Price]]))),0)</f>
        <v>531250</v>
      </c>
      <c r="E282" s="14">
        <v>2020</v>
      </c>
      <c r="F282" s="15">
        <f t="shared" si="12"/>
        <v>277</v>
      </c>
      <c r="N282" s="35" t="s">
        <v>114</v>
      </c>
      <c r="O282" s="35" t="str">
        <f>VLOOKUP($N282,Raw_Data_Auction_2020!$A$11:$C$199,O$5,FALSE)</f>
        <v>Kings XI Punjab</v>
      </c>
      <c r="P282" s="35" t="str">
        <f>VLOOKUP($N282,Raw_Data_Auction_2020!$A$11:$C$199,P$5,FALSE)</f>
        <v>$600,000</v>
      </c>
      <c r="Q282" s="36">
        <f t="shared" si="13"/>
        <v>600000</v>
      </c>
      <c r="R282" s="35">
        <v>2020</v>
      </c>
      <c r="S282" s="35">
        <f t="shared" si="14"/>
        <v>276</v>
      </c>
    </row>
    <row r="283" spans="1:19" x14ac:dyDescent="0.25">
      <c r="A283" s="17" t="s">
        <v>156</v>
      </c>
      <c r="B283" s="14" t="s">
        <v>305</v>
      </c>
      <c r="C283" s="14">
        <v>468750</v>
      </c>
      <c r="D283" s="42">
        <f>_xlfn.IFNA(_xlfn.NUMBERVALUE(MID(tbl_Auction[[#This Row],[Bid_Price]],1,LEN(tbl_Auction[[#This Row],[Bid_Price]]))),0)</f>
        <v>468750</v>
      </c>
      <c r="E283" s="14">
        <v>2020</v>
      </c>
      <c r="F283" s="15">
        <f t="shared" si="12"/>
        <v>278</v>
      </c>
      <c r="N283" s="35" t="s">
        <v>59</v>
      </c>
      <c r="O283" s="35" t="str">
        <f>VLOOKUP($N283,Raw_Data_Auction_2020!$A$11:$C$199,O$5,FALSE)</f>
        <v>Kolkata Knight Riders</v>
      </c>
      <c r="P283" s="35" t="str">
        <f>VLOOKUP($N283,Raw_Data_Auction_2020!$A$11:$C$199,P$5,FALSE)</f>
        <v>$531,250</v>
      </c>
      <c r="Q283" s="36">
        <f t="shared" si="13"/>
        <v>531250</v>
      </c>
      <c r="R283" s="35">
        <v>2020</v>
      </c>
      <c r="S283" s="35">
        <f t="shared" si="14"/>
        <v>277</v>
      </c>
    </row>
    <row r="284" spans="1:19" x14ac:dyDescent="0.25">
      <c r="A284" s="17" t="s">
        <v>89</v>
      </c>
      <c r="B284" s="14" t="s">
        <v>275</v>
      </c>
      <c r="C284" s="14">
        <v>1142900</v>
      </c>
      <c r="D284" s="42">
        <f>_xlfn.IFNA(_xlfn.NUMBERVALUE(MID(tbl_Auction[[#This Row],[Bid_Price]],1,LEN(tbl_Auction[[#This Row],[Bid_Price]]))),0)</f>
        <v>1142900</v>
      </c>
      <c r="E284" s="14">
        <v>2020</v>
      </c>
      <c r="F284" s="15">
        <f t="shared" si="12"/>
        <v>279</v>
      </c>
      <c r="N284" s="35" t="s">
        <v>156</v>
      </c>
      <c r="O284" s="35" t="str">
        <f>VLOOKUP($N284,Raw_Data_Auction_2020!$A$11:$C$199,O$5,FALSE)</f>
        <v>Royal Challengers Bangalore</v>
      </c>
      <c r="P284" s="35" t="str">
        <f>VLOOKUP($N284,Raw_Data_Auction_2020!$A$11:$C$199,P$5,FALSE)</f>
        <v>$468,750</v>
      </c>
      <c r="Q284" s="36">
        <f t="shared" si="13"/>
        <v>468750</v>
      </c>
      <c r="R284" s="35">
        <v>2020</v>
      </c>
      <c r="S284" s="35">
        <f t="shared" si="14"/>
        <v>278</v>
      </c>
    </row>
    <row r="285" spans="1:19" x14ac:dyDescent="0.25">
      <c r="A285" s="17" t="s">
        <v>377</v>
      </c>
      <c r="B285" s="14" t="s">
        <v>259</v>
      </c>
      <c r="C285" s="14">
        <v>28600</v>
      </c>
      <c r="D285" s="42">
        <f>_xlfn.IFNA(_xlfn.NUMBERVALUE(MID(tbl_Auction[[#This Row],[Bid_Price]],1,LEN(tbl_Auction[[#This Row],[Bid_Price]]))),0)</f>
        <v>28600</v>
      </c>
      <c r="E285" s="14">
        <v>2020</v>
      </c>
      <c r="F285" s="15">
        <f t="shared" si="12"/>
        <v>280</v>
      </c>
      <c r="N285" s="35" t="s">
        <v>89</v>
      </c>
      <c r="O285" s="35" t="str">
        <f>VLOOKUP($N285,Raw_Data_Auction_2020!$A$11:$C$199,O$5,FALSE)</f>
        <v>Mumbai Indians</v>
      </c>
      <c r="P285" s="35" t="str">
        <f>VLOOKUP($N285,Raw_Data_Auction_2020!$A$11:$C$199,P$5,FALSE)</f>
        <v>$1,142,900</v>
      </c>
      <c r="Q285" s="36">
        <f t="shared" si="13"/>
        <v>1142900</v>
      </c>
      <c r="R285" s="35">
        <v>2020</v>
      </c>
      <c r="S285" s="35">
        <f t="shared" si="14"/>
        <v>279</v>
      </c>
    </row>
    <row r="286" spans="1:19" x14ac:dyDescent="0.25">
      <c r="A286" s="17" t="s">
        <v>34</v>
      </c>
      <c r="B286" s="14" t="s">
        <v>242</v>
      </c>
      <c r="C286" s="14">
        <v>15000</v>
      </c>
      <c r="D286" s="42">
        <f>_xlfn.IFNA(_xlfn.NUMBERVALUE(MID(tbl_Auction[[#This Row],[Bid_Price]],1,LEN(tbl_Auction[[#This Row],[Bid_Price]]))),0)</f>
        <v>15000</v>
      </c>
      <c r="E286" s="14">
        <v>2020</v>
      </c>
      <c r="F286" s="15">
        <f t="shared" si="12"/>
        <v>281</v>
      </c>
      <c r="N286" s="35" t="s">
        <v>377</v>
      </c>
      <c r="O286" s="35" t="str">
        <f>VLOOKUP($N286,Raw_Data_Auction_2020!$A$11:$C$199,O$5,FALSE)</f>
        <v>Kolkata Knight Riders</v>
      </c>
      <c r="P286" s="35" t="str">
        <f>VLOOKUP($N286,Raw_Data_Auction_2020!$A$11:$C$199,P$5,FALSE)</f>
        <v>$28,600</v>
      </c>
      <c r="Q286" s="36">
        <f t="shared" si="13"/>
        <v>28600</v>
      </c>
      <c r="R286" s="35">
        <v>2020</v>
      </c>
      <c r="S286" s="35">
        <f t="shared" si="14"/>
        <v>280</v>
      </c>
    </row>
    <row r="287" spans="1:19" x14ac:dyDescent="0.25">
      <c r="A287" s="17" t="s">
        <v>61</v>
      </c>
      <c r="B287" s="14" t="s">
        <v>259</v>
      </c>
      <c r="C287" s="14">
        <v>2214300</v>
      </c>
      <c r="D287" s="42">
        <f>_xlfn.IFNA(_xlfn.NUMBERVALUE(MID(tbl_Auction[[#This Row],[Bid_Price]],1,LEN(tbl_Auction[[#This Row],[Bid_Price]]))),0)</f>
        <v>2214300</v>
      </c>
      <c r="E287" s="14">
        <v>2020</v>
      </c>
      <c r="F287" s="15">
        <f t="shared" si="12"/>
        <v>282</v>
      </c>
      <c r="N287" s="35" t="s">
        <v>34</v>
      </c>
      <c r="O287" s="35" t="str">
        <f>VLOOKUP($N287,Raw_Data_Auction_2020!$A$11:$C$199,O$5,FALSE)</f>
        <v>Delhi Capitals</v>
      </c>
      <c r="P287" s="35" t="str">
        <f>VLOOKUP($N287,Raw_Data_Auction_2020!$A$11:$C$199,P$5,FALSE)</f>
        <v>$15,000</v>
      </c>
      <c r="Q287" s="36">
        <f t="shared" si="13"/>
        <v>15000</v>
      </c>
      <c r="R287" s="35">
        <v>2020</v>
      </c>
      <c r="S287" s="35">
        <f t="shared" si="14"/>
        <v>281</v>
      </c>
    </row>
    <row r="288" spans="1:19" x14ac:dyDescent="0.25">
      <c r="A288" s="17" t="s">
        <v>180</v>
      </c>
      <c r="B288" s="14" t="s">
        <v>313</v>
      </c>
      <c r="C288" s="14">
        <v>271400</v>
      </c>
      <c r="D288" s="42">
        <f>_xlfn.IFNA(_xlfn.NUMBERVALUE(MID(tbl_Auction[[#This Row],[Bid_Price]],1,LEN(tbl_Auction[[#This Row],[Bid_Price]]))),0)</f>
        <v>271400</v>
      </c>
      <c r="E288" s="14">
        <v>2020</v>
      </c>
      <c r="F288" s="15">
        <f t="shared" si="12"/>
        <v>283</v>
      </c>
      <c r="N288" s="35" t="s">
        <v>61</v>
      </c>
      <c r="O288" s="35" t="str">
        <f>VLOOKUP($N288,Raw_Data_Auction_2020!$A$11:$C$199,O$5,FALSE)</f>
        <v>Kolkata Knight Riders</v>
      </c>
      <c r="P288" s="35" t="str">
        <f>VLOOKUP($N288,Raw_Data_Auction_2020!$A$11:$C$199,P$5,FALSE)</f>
        <v>$2,214,300</v>
      </c>
      <c r="Q288" s="36">
        <f t="shared" si="13"/>
        <v>2214300</v>
      </c>
      <c r="R288" s="35">
        <v>2020</v>
      </c>
      <c r="S288" s="35">
        <f t="shared" si="14"/>
        <v>282</v>
      </c>
    </row>
    <row r="289" spans="1:19" x14ac:dyDescent="0.25">
      <c r="A289" s="17" t="s">
        <v>35</v>
      </c>
      <c r="B289" s="14" t="s">
        <v>242</v>
      </c>
      <c r="C289" s="14">
        <v>187500</v>
      </c>
      <c r="D289" s="42">
        <f>_xlfn.IFNA(_xlfn.NUMBERVALUE(MID(tbl_Auction[[#This Row],[Bid_Price]],1,LEN(tbl_Auction[[#This Row],[Bid_Price]]))),0)</f>
        <v>187500</v>
      </c>
      <c r="E289" s="14">
        <v>2020</v>
      </c>
      <c r="F289" s="15">
        <f t="shared" si="12"/>
        <v>284</v>
      </c>
      <c r="N289" s="35" t="s">
        <v>180</v>
      </c>
      <c r="O289" s="35" t="str">
        <f>VLOOKUP($N289,Raw_Data_Auction_2020!$A$11:$C$199,O$5,FALSE)</f>
        <v>Sunrisers Hyderabad</v>
      </c>
      <c r="P289" s="35" t="str">
        <f>VLOOKUP($N289,Raw_Data_Auction_2020!$A$11:$C$199,P$5,FALSE)</f>
        <v>$271,400</v>
      </c>
      <c r="Q289" s="36">
        <f t="shared" si="13"/>
        <v>271400</v>
      </c>
      <c r="R289" s="35">
        <v>2020</v>
      </c>
      <c r="S289" s="35">
        <f t="shared" si="14"/>
        <v>283</v>
      </c>
    </row>
    <row r="290" spans="1:19" x14ac:dyDescent="0.25">
      <c r="A290" s="17" t="s">
        <v>115</v>
      </c>
      <c r="B290" s="14" t="s">
        <v>355</v>
      </c>
      <c r="C290" s="14">
        <v>78600</v>
      </c>
      <c r="D290" s="42">
        <f>_xlfn.IFNA(_xlfn.NUMBERVALUE(MID(tbl_Auction[[#This Row],[Bid_Price]],1,LEN(tbl_Auction[[#This Row],[Bid_Price]]))),0)</f>
        <v>78600</v>
      </c>
      <c r="E290" s="14">
        <v>2020</v>
      </c>
      <c r="F290" s="15">
        <f t="shared" si="12"/>
        <v>285</v>
      </c>
      <c r="N290" s="35" t="s">
        <v>35</v>
      </c>
      <c r="O290" s="35" t="str">
        <f>VLOOKUP($N290,Raw_Data_Auction_2020!$A$11:$C$199,O$5,FALSE)</f>
        <v>Delhi Capitals</v>
      </c>
      <c r="P290" s="35" t="str">
        <f>VLOOKUP($N290,Raw_Data_Auction_2020!$A$11:$C$199,P$5,FALSE)</f>
        <v>$187,500</v>
      </c>
      <c r="Q290" s="36">
        <f t="shared" si="13"/>
        <v>187500</v>
      </c>
      <c r="R290" s="35">
        <v>2020</v>
      </c>
      <c r="S290" s="35">
        <f t="shared" si="14"/>
        <v>284</v>
      </c>
    </row>
    <row r="291" spans="1:19" x14ac:dyDescent="0.25">
      <c r="A291" s="17" t="s">
        <v>91</v>
      </c>
      <c r="B291" s="14" t="s">
        <v>275</v>
      </c>
      <c r="C291" s="14">
        <v>437500</v>
      </c>
      <c r="D291" s="42">
        <f>_xlfn.IFNA(_xlfn.NUMBERVALUE(MID(tbl_Auction[[#This Row],[Bid_Price]],1,LEN(tbl_Auction[[#This Row],[Bid_Price]]))),0)</f>
        <v>437500</v>
      </c>
      <c r="E291" s="14">
        <v>2020</v>
      </c>
      <c r="F291" s="15">
        <f t="shared" si="12"/>
        <v>286</v>
      </c>
      <c r="N291" s="35" t="s">
        <v>115</v>
      </c>
      <c r="O291" s="35" t="str">
        <f>VLOOKUP($N291,Raw_Data_Auction_2020!$A$11:$C$199,O$5,FALSE)</f>
        <v>Kings XI Punjab</v>
      </c>
      <c r="P291" s="35" t="str">
        <f>VLOOKUP($N291,Raw_Data_Auction_2020!$A$11:$C$199,P$5,FALSE)</f>
        <v>$78,600</v>
      </c>
      <c r="Q291" s="36">
        <f t="shared" si="13"/>
        <v>78600</v>
      </c>
      <c r="R291" s="35">
        <v>2020</v>
      </c>
      <c r="S291" s="35">
        <f t="shared" si="14"/>
        <v>285</v>
      </c>
    </row>
    <row r="292" spans="1:19" x14ac:dyDescent="0.25">
      <c r="A292" s="17" t="s">
        <v>36</v>
      </c>
      <c r="B292" s="14" t="s">
        <v>242</v>
      </c>
      <c r="C292" s="14">
        <v>1100000</v>
      </c>
      <c r="D292" s="42">
        <f>_xlfn.IFNA(_xlfn.NUMBERVALUE(MID(tbl_Auction[[#This Row],[Bid_Price]],1,LEN(tbl_Auction[[#This Row],[Bid_Price]]))),0)</f>
        <v>1100000</v>
      </c>
      <c r="E292" s="14">
        <v>2020</v>
      </c>
      <c r="F292" s="15">
        <f t="shared" si="12"/>
        <v>287</v>
      </c>
      <c r="N292" s="35" t="s">
        <v>91</v>
      </c>
      <c r="O292" s="35" t="str">
        <f>VLOOKUP($N292,Raw_Data_Auction_2020!$A$11:$C$199,O$5,FALSE)</f>
        <v>Mumbai Indians</v>
      </c>
      <c r="P292" s="35" t="str">
        <f>VLOOKUP($N292,Raw_Data_Auction_2020!$A$11:$C$199,P$5,FALSE)</f>
        <v>$437,500</v>
      </c>
      <c r="Q292" s="36">
        <f t="shared" si="13"/>
        <v>437500</v>
      </c>
      <c r="R292" s="35">
        <v>2020</v>
      </c>
      <c r="S292" s="35">
        <f t="shared" si="14"/>
        <v>286</v>
      </c>
    </row>
    <row r="293" spans="1:19" x14ac:dyDescent="0.25">
      <c r="A293" s="17" t="s">
        <v>140</v>
      </c>
      <c r="B293" s="14" t="s">
        <v>294</v>
      </c>
      <c r="C293" s="14">
        <v>28600</v>
      </c>
      <c r="D293" s="42">
        <f>_xlfn.IFNA(_xlfn.NUMBERVALUE(MID(tbl_Auction[[#This Row],[Bid_Price]],1,LEN(tbl_Auction[[#This Row],[Bid_Price]]))),0)</f>
        <v>28600</v>
      </c>
      <c r="E293" s="14">
        <v>2020</v>
      </c>
      <c r="F293" s="15">
        <f t="shared" si="12"/>
        <v>288</v>
      </c>
      <c r="N293" s="35" t="s">
        <v>36</v>
      </c>
      <c r="O293" s="35" t="str">
        <f>VLOOKUP($N293,Raw_Data_Auction_2020!$A$11:$C$199,O$5,FALSE)</f>
        <v>Delhi Capitals</v>
      </c>
      <c r="P293" s="35" t="str">
        <f>VLOOKUP($N293,Raw_Data_Auction_2020!$A$11:$C$199,P$5,FALSE)</f>
        <v>$1,100,000</v>
      </c>
      <c r="Q293" s="36">
        <f t="shared" si="13"/>
        <v>1100000</v>
      </c>
      <c r="R293" s="35">
        <v>2020</v>
      </c>
      <c r="S293" s="35">
        <f t="shared" si="14"/>
        <v>287</v>
      </c>
    </row>
    <row r="294" spans="1:19" x14ac:dyDescent="0.25">
      <c r="A294" s="17" t="s">
        <v>141</v>
      </c>
      <c r="B294" s="14" t="s">
        <v>294</v>
      </c>
      <c r="C294" s="14">
        <v>430000</v>
      </c>
      <c r="D294" s="42">
        <f>_xlfn.IFNA(_xlfn.NUMBERVALUE(MID(tbl_Auction[[#This Row],[Bid_Price]],1,LEN(tbl_Auction[[#This Row],[Bid_Price]]))),0)</f>
        <v>430000</v>
      </c>
      <c r="E294" s="14">
        <v>2020</v>
      </c>
      <c r="F294" s="15">
        <f t="shared" si="12"/>
        <v>289</v>
      </c>
      <c r="N294" s="35" t="s">
        <v>140</v>
      </c>
      <c r="O294" s="35" t="str">
        <f>VLOOKUP($N294,Raw_Data_Auction_2020!$A$11:$C$199,O$5,FALSE)</f>
        <v>Rajasthan Royals</v>
      </c>
      <c r="P294" s="35" t="str">
        <f>VLOOKUP($N294,Raw_Data_Auction_2020!$A$11:$C$199,P$5,FALSE)</f>
        <v>$28,600</v>
      </c>
      <c r="Q294" s="36">
        <f t="shared" si="13"/>
        <v>28600</v>
      </c>
      <c r="R294" s="35">
        <v>2020</v>
      </c>
      <c r="S294" s="35">
        <f t="shared" si="14"/>
        <v>288</v>
      </c>
    </row>
    <row r="295" spans="1:19" x14ac:dyDescent="0.25">
      <c r="A295" s="17" t="s">
        <v>17</v>
      </c>
      <c r="B295" s="14" t="s">
        <v>221</v>
      </c>
      <c r="C295" s="14">
        <v>1093750</v>
      </c>
      <c r="D295" s="42">
        <f>_xlfn.IFNA(_xlfn.NUMBERVALUE(MID(tbl_Auction[[#This Row],[Bid_Price]],1,LEN(tbl_Auction[[#This Row],[Bid_Price]]))),0)</f>
        <v>1093750</v>
      </c>
      <c r="E295" s="14">
        <v>2020</v>
      </c>
      <c r="F295" s="15">
        <f t="shared" si="12"/>
        <v>290</v>
      </c>
      <c r="N295" s="35" t="s">
        <v>141</v>
      </c>
      <c r="O295" s="35" t="str">
        <f>VLOOKUP($N295,Raw_Data_Auction_2020!$A$11:$C$199,O$5,FALSE)</f>
        <v>Rajasthan Royals</v>
      </c>
      <c r="P295" s="35" t="str">
        <f>VLOOKUP($N295,Raw_Data_Auction_2020!$A$11:$C$199,P$5,FALSE)</f>
        <v>$430,000</v>
      </c>
      <c r="Q295" s="36">
        <f t="shared" si="13"/>
        <v>430000</v>
      </c>
      <c r="R295" s="35">
        <v>2020</v>
      </c>
      <c r="S295" s="35">
        <f t="shared" si="14"/>
        <v>289</v>
      </c>
    </row>
    <row r="296" spans="1:19" x14ac:dyDescent="0.25">
      <c r="A296" s="17" t="s">
        <v>62</v>
      </c>
      <c r="B296" s="14" t="s">
        <v>259</v>
      </c>
      <c r="C296" s="14">
        <v>85700</v>
      </c>
      <c r="D296" s="42">
        <f>_xlfn.IFNA(_xlfn.NUMBERVALUE(MID(tbl_Auction[[#This Row],[Bid_Price]],1,LEN(tbl_Auction[[#This Row],[Bid_Price]]))),0)</f>
        <v>85700</v>
      </c>
      <c r="E296" s="14">
        <v>2020</v>
      </c>
      <c r="F296" s="15">
        <f t="shared" si="12"/>
        <v>291</v>
      </c>
      <c r="N296" s="35" t="s">
        <v>17</v>
      </c>
      <c r="O296" s="35" t="str">
        <f>VLOOKUP($N296,Raw_Data_Auction_2020!$A$11:$C$199,O$5,FALSE)</f>
        <v>Chennai Super Kings</v>
      </c>
      <c r="P296" s="35" t="str">
        <f>VLOOKUP($N296,Raw_Data_Auction_2020!$A$11:$C$199,P$5,FALSE)</f>
        <v>$1,093,750</v>
      </c>
      <c r="Q296" s="36">
        <f t="shared" si="13"/>
        <v>1093750</v>
      </c>
      <c r="R296" s="35">
        <v>2020</v>
      </c>
      <c r="S296" s="35">
        <f t="shared" si="14"/>
        <v>290</v>
      </c>
    </row>
    <row r="297" spans="1:19" x14ac:dyDescent="0.25">
      <c r="A297" s="17" t="s">
        <v>181</v>
      </c>
      <c r="B297" s="14" t="s">
        <v>313</v>
      </c>
      <c r="C297" s="14">
        <v>1406250</v>
      </c>
      <c r="D297" s="42">
        <f>_xlfn.IFNA(_xlfn.NUMBERVALUE(MID(tbl_Auction[[#This Row],[Bid_Price]],1,LEN(tbl_Auction[[#This Row],[Bid_Price]]))),0)</f>
        <v>1406250</v>
      </c>
      <c r="E297" s="14">
        <v>2020</v>
      </c>
      <c r="F297" s="15">
        <f t="shared" si="12"/>
        <v>292</v>
      </c>
      <c r="N297" s="35" t="s">
        <v>62</v>
      </c>
      <c r="O297" s="35" t="str">
        <f>VLOOKUP($N297,Raw_Data_Auction_2020!$A$11:$C$199,O$5,FALSE)</f>
        <v>Kolkata Knight Riders</v>
      </c>
      <c r="P297" s="35" t="str">
        <f>VLOOKUP($N297,Raw_Data_Auction_2020!$A$11:$C$199,P$5,FALSE)</f>
        <v>$85,700</v>
      </c>
      <c r="Q297" s="36">
        <f t="shared" si="13"/>
        <v>85700</v>
      </c>
      <c r="R297" s="35">
        <v>2020</v>
      </c>
      <c r="S297" s="35">
        <f t="shared" si="14"/>
        <v>291</v>
      </c>
    </row>
    <row r="298" spans="1:19" x14ac:dyDescent="0.25">
      <c r="A298" s="17" t="s">
        <v>116</v>
      </c>
      <c r="B298" s="14" t="s">
        <v>355</v>
      </c>
      <c r="C298" s="14">
        <v>285700</v>
      </c>
      <c r="D298" s="42">
        <f>_xlfn.IFNA(_xlfn.NUMBERVALUE(MID(tbl_Auction[[#This Row],[Bid_Price]],1,LEN(tbl_Auction[[#This Row],[Bid_Price]]))),0)</f>
        <v>285700</v>
      </c>
      <c r="E298" s="14">
        <v>2020</v>
      </c>
      <c r="F298" s="15">
        <f t="shared" si="12"/>
        <v>293</v>
      </c>
      <c r="N298" s="35" t="s">
        <v>181</v>
      </c>
      <c r="O298" s="35" t="str">
        <f>VLOOKUP($N298,Raw_Data_Auction_2020!$A$11:$C$199,O$5,FALSE)</f>
        <v>Sunrisers Hyderabad</v>
      </c>
      <c r="P298" s="35" t="str">
        <f>VLOOKUP($N298,Raw_Data_Auction_2020!$A$11:$C$199,P$5,FALSE)</f>
        <v>$1,406,250</v>
      </c>
      <c r="Q298" s="36">
        <f t="shared" si="13"/>
        <v>1406250</v>
      </c>
      <c r="R298" s="35">
        <v>2020</v>
      </c>
      <c r="S298" s="35">
        <f t="shared" si="14"/>
        <v>292</v>
      </c>
    </row>
    <row r="299" spans="1:19" x14ac:dyDescent="0.25">
      <c r="A299" s="17" t="s">
        <v>92</v>
      </c>
      <c r="B299" s="14" t="s">
        <v>275</v>
      </c>
      <c r="C299" s="14">
        <v>296880</v>
      </c>
      <c r="D299" s="42">
        <f>_xlfn.IFNA(_xlfn.NUMBERVALUE(MID(tbl_Auction[[#This Row],[Bid_Price]],1,LEN(tbl_Auction[[#This Row],[Bid_Price]]))),0)</f>
        <v>296880</v>
      </c>
      <c r="E299" s="14">
        <v>2020</v>
      </c>
      <c r="F299" s="15">
        <f t="shared" si="12"/>
        <v>294</v>
      </c>
      <c r="N299" s="35" t="s">
        <v>116</v>
      </c>
      <c r="O299" s="35" t="str">
        <f>VLOOKUP($N299,Raw_Data_Auction_2020!$A$11:$C$199,O$5,FALSE)</f>
        <v>Kings XI Punjab</v>
      </c>
      <c r="P299" s="35" t="str">
        <f>VLOOKUP($N299,Raw_Data_Auction_2020!$A$11:$C$199,P$5,FALSE)</f>
        <v>$285,700</v>
      </c>
      <c r="Q299" s="36">
        <f t="shared" si="13"/>
        <v>285700</v>
      </c>
      <c r="R299" s="35">
        <v>2020</v>
      </c>
      <c r="S299" s="35">
        <f t="shared" si="14"/>
        <v>293</v>
      </c>
    </row>
    <row r="300" spans="1:19" x14ac:dyDescent="0.25">
      <c r="A300" s="17" t="s">
        <v>18</v>
      </c>
      <c r="B300" s="14" t="s">
        <v>221</v>
      </c>
      <c r="C300" s="14">
        <v>28600</v>
      </c>
      <c r="D300" s="42">
        <f>_xlfn.IFNA(_xlfn.NUMBERVALUE(MID(tbl_Auction[[#This Row],[Bid_Price]],1,LEN(tbl_Auction[[#This Row],[Bid_Price]]))),0)</f>
        <v>28600</v>
      </c>
      <c r="E300" s="14">
        <v>2020</v>
      </c>
      <c r="F300" s="15">
        <f t="shared" si="12"/>
        <v>295</v>
      </c>
      <c r="N300" s="35" t="s">
        <v>92</v>
      </c>
      <c r="O300" s="35" t="str">
        <f>VLOOKUP($N300,Raw_Data_Auction_2020!$A$11:$C$199,O$5,FALSE)</f>
        <v>Mumbai Indians</v>
      </c>
      <c r="P300" s="35" t="str">
        <f>VLOOKUP($N300,Raw_Data_Auction_2020!$A$11:$C$199,P$5,FALSE)</f>
        <v>$296,880</v>
      </c>
      <c r="Q300" s="36">
        <f t="shared" si="13"/>
        <v>296880</v>
      </c>
      <c r="R300" s="35">
        <v>2020</v>
      </c>
      <c r="S300" s="35">
        <f t="shared" si="14"/>
        <v>294</v>
      </c>
    </row>
    <row r="301" spans="1:19" x14ac:dyDescent="0.25">
      <c r="A301" s="17" t="s">
        <v>93</v>
      </c>
      <c r="B301" s="14" t="s">
        <v>275</v>
      </c>
      <c r="C301" s="14">
        <v>2343750</v>
      </c>
      <c r="D301" s="42">
        <f>_xlfn.IFNA(_xlfn.NUMBERVALUE(MID(tbl_Auction[[#This Row],[Bid_Price]],1,LEN(tbl_Auction[[#This Row],[Bid_Price]]))),0)</f>
        <v>2343750</v>
      </c>
      <c r="E301" s="14">
        <v>2020</v>
      </c>
      <c r="F301" s="15">
        <f t="shared" si="12"/>
        <v>296</v>
      </c>
      <c r="N301" s="35" t="s">
        <v>18</v>
      </c>
      <c r="O301" s="35" t="str">
        <f>VLOOKUP($N301,Raw_Data_Auction_2020!$A$11:$C$199,O$5,FALSE)</f>
        <v>Chennai Super Kings</v>
      </c>
      <c r="P301" s="35" t="str">
        <f>VLOOKUP($N301,Raw_Data_Auction_2020!$A$11:$C$199,P$5,FALSE)</f>
        <v>$28,600</v>
      </c>
      <c r="Q301" s="36">
        <f t="shared" si="13"/>
        <v>28600</v>
      </c>
      <c r="R301" s="35">
        <v>2020</v>
      </c>
      <c r="S301" s="35">
        <f t="shared" si="14"/>
        <v>295</v>
      </c>
    </row>
    <row r="302" spans="1:19" x14ac:dyDescent="0.25">
      <c r="A302" s="17" t="s">
        <v>63</v>
      </c>
      <c r="B302" s="14" t="s">
        <v>259</v>
      </c>
      <c r="C302" s="14">
        <v>125000</v>
      </c>
      <c r="D302" s="42">
        <f>_xlfn.IFNA(_xlfn.NUMBERVALUE(MID(tbl_Auction[[#This Row],[Bid_Price]],1,LEN(tbl_Auction[[#This Row],[Bid_Price]]))),0)</f>
        <v>125000</v>
      </c>
      <c r="E302" s="14">
        <v>2020</v>
      </c>
      <c r="F302" s="15">
        <f t="shared" si="12"/>
        <v>297</v>
      </c>
      <c r="N302" s="35" t="s">
        <v>93</v>
      </c>
      <c r="O302" s="35" t="str">
        <f>VLOOKUP($N302,Raw_Data_Auction_2020!$A$11:$C$199,O$5,FALSE)</f>
        <v>Mumbai Indians</v>
      </c>
      <c r="P302" s="35" t="str">
        <f>VLOOKUP($N302,Raw_Data_Auction_2020!$A$11:$C$199,P$5,FALSE)</f>
        <v>$2,343,750</v>
      </c>
      <c r="Q302" s="36">
        <f t="shared" si="13"/>
        <v>2343750</v>
      </c>
      <c r="R302" s="35">
        <v>2020</v>
      </c>
      <c r="S302" s="35">
        <f t="shared" si="14"/>
        <v>296</v>
      </c>
    </row>
    <row r="303" spans="1:19" x14ac:dyDescent="0.25">
      <c r="A303" s="17" t="s">
        <v>37</v>
      </c>
      <c r="B303" s="14" t="s">
        <v>242</v>
      </c>
      <c r="C303" s="14">
        <v>2343750</v>
      </c>
      <c r="D303" s="42">
        <f>_xlfn.IFNA(_xlfn.NUMBERVALUE(MID(tbl_Auction[[#This Row],[Bid_Price]],1,LEN(tbl_Auction[[#This Row],[Bid_Price]]))),0)</f>
        <v>2343750</v>
      </c>
      <c r="E303" s="14">
        <v>2020</v>
      </c>
      <c r="F303" s="15">
        <f t="shared" si="12"/>
        <v>298</v>
      </c>
      <c r="N303" s="35" t="s">
        <v>63</v>
      </c>
      <c r="O303" s="35" t="str">
        <f>VLOOKUP($N303,Raw_Data_Auction_2020!$A$11:$C$199,O$5,FALSE)</f>
        <v>Kolkata Knight Riders</v>
      </c>
      <c r="P303" s="35" t="str">
        <f>VLOOKUP($N303,Raw_Data_Auction_2020!$A$11:$C$199,P$5,FALSE)</f>
        <v>$125,000</v>
      </c>
      <c r="Q303" s="36">
        <f t="shared" si="13"/>
        <v>125000</v>
      </c>
      <c r="R303" s="35">
        <v>2020</v>
      </c>
      <c r="S303" s="35">
        <f t="shared" si="14"/>
        <v>297</v>
      </c>
    </row>
    <row r="304" spans="1:19" x14ac:dyDescent="0.25">
      <c r="A304" s="17" t="s">
        <v>19</v>
      </c>
      <c r="B304" s="14" t="s">
        <v>294</v>
      </c>
      <c r="C304" s="14">
        <v>428600</v>
      </c>
      <c r="D304" s="42">
        <f>_xlfn.IFNA(_xlfn.NUMBERVALUE(MID(tbl_Auction[[#This Row],[Bid_Price]],1,LEN(tbl_Auction[[#This Row],[Bid_Price]]))),0)</f>
        <v>428600</v>
      </c>
      <c r="E304" s="14">
        <v>2020</v>
      </c>
      <c r="F304" s="15">
        <f t="shared" si="12"/>
        <v>299</v>
      </c>
      <c r="N304" s="35" t="s">
        <v>37</v>
      </c>
      <c r="O304" s="35" t="str">
        <f>VLOOKUP($N304,Raw_Data_Auction_2020!$A$11:$C$199,O$5,FALSE)</f>
        <v>Delhi Capitals</v>
      </c>
      <c r="P304" s="35" t="str">
        <f>VLOOKUP($N304,Raw_Data_Auction_2020!$A$11:$C$199,P$5,FALSE)</f>
        <v>$2,343,750</v>
      </c>
      <c r="Q304" s="36">
        <f t="shared" si="13"/>
        <v>2343750</v>
      </c>
      <c r="R304" s="35">
        <v>2020</v>
      </c>
      <c r="S304" s="35">
        <f t="shared" si="14"/>
        <v>298</v>
      </c>
    </row>
    <row r="305" spans="1:19" x14ac:dyDescent="0.25">
      <c r="A305" s="17" t="s">
        <v>39</v>
      </c>
      <c r="B305" s="14" t="s">
        <v>242</v>
      </c>
      <c r="C305" s="14">
        <v>812500</v>
      </c>
      <c r="D305" s="42">
        <f>_xlfn.IFNA(_xlfn.NUMBERVALUE(MID(tbl_Auction[[#This Row],[Bid_Price]],1,LEN(tbl_Auction[[#This Row],[Bid_Price]]))),0)</f>
        <v>812500</v>
      </c>
      <c r="E305" s="14">
        <v>2020</v>
      </c>
      <c r="F305" s="15">
        <f t="shared" si="12"/>
        <v>300</v>
      </c>
      <c r="N305" s="35" t="s">
        <v>19</v>
      </c>
      <c r="O305" s="35" t="str">
        <f>VLOOKUP($N305,Raw_Data_Auction_2020!$A$11:$C$199,O$5,FALSE)</f>
        <v>Rajasthan Royals</v>
      </c>
      <c r="P305" s="35" t="str">
        <f>VLOOKUP($N305,Raw_Data_Auction_2020!$A$11:$C$199,P$5,FALSE)</f>
        <v>$428,600</v>
      </c>
      <c r="Q305" s="36">
        <f t="shared" si="13"/>
        <v>428600</v>
      </c>
      <c r="R305" s="35">
        <v>2020</v>
      </c>
      <c r="S305" s="35">
        <f t="shared" si="14"/>
        <v>299</v>
      </c>
    </row>
    <row r="306" spans="1:19" x14ac:dyDescent="0.25">
      <c r="A306" s="17" t="s">
        <v>142</v>
      </c>
      <c r="B306" s="14" t="s">
        <v>305</v>
      </c>
      <c r="C306" s="14">
        <v>714300</v>
      </c>
      <c r="D306" s="42">
        <f>_xlfn.IFNA(_xlfn.NUMBERVALUE(MID(tbl_Auction[[#This Row],[Bid_Price]],1,LEN(tbl_Auction[[#This Row],[Bid_Price]]))),0)</f>
        <v>714300</v>
      </c>
      <c r="E306" s="14">
        <v>2020</v>
      </c>
      <c r="F306" s="15">
        <f t="shared" si="12"/>
        <v>301</v>
      </c>
      <c r="N306" s="35" t="s">
        <v>39</v>
      </c>
      <c r="O306" s="35" t="str">
        <f>VLOOKUP($N306,Raw_Data_Auction_2020!$A$11:$C$199,O$5,FALSE)</f>
        <v>Delhi Capitals</v>
      </c>
      <c r="P306" s="35" t="str">
        <f>VLOOKUP($N306,Raw_Data_Auction_2020!$A$11:$C$199,P$5,FALSE)</f>
        <v>$812,500</v>
      </c>
      <c r="Q306" s="36">
        <f t="shared" si="13"/>
        <v>812500</v>
      </c>
      <c r="R306" s="35">
        <v>2020</v>
      </c>
      <c r="S306" s="35">
        <f t="shared" si="14"/>
        <v>300</v>
      </c>
    </row>
    <row r="307" spans="1:19" x14ac:dyDescent="0.25">
      <c r="A307" s="17" t="s">
        <v>143</v>
      </c>
      <c r="B307" s="14" t="s">
        <v>294</v>
      </c>
      <c r="C307" s="14">
        <v>31250</v>
      </c>
      <c r="D307" s="42">
        <f>_xlfn.IFNA(_xlfn.NUMBERVALUE(MID(tbl_Auction[[#This Row],[Bid_Price]],1,LEN(tbl_Auction[[#This Row],[Bid_Price]]))),0)</f>
        <v>31250</v>
      </c>
      <c r="E307" s="14">
        <v>2020</v>
      </c>
      <c r="F307" s="15">
        <f t="shared" si="12"/>
        <v>302</v>
      </c>
      <c r="N307" s="35" t="s">
        <v>142</v>
      </c>
      <c r="O307" s="35" t="str">
        <f>VLOOKUP($N307,Raw_Data_Auction_2020!$A$11:$C$199,O$5,FALSE)</f>
        <v>Royal Challengers Bangalore</v>
      </c>
      <c r="P307" s="35" t="str">
        <f>VLOOKUP($N307,Raw_Data_Auction_2020!$A$11:$C$199,P$5,FALSE)</f>
        <v>$714,300</v>
      </c>
      <c r="Q307" s="36">
        <f t="shared" si="13"/>
        <v>714300</v>
      </c>
      <c r="R307" s="35">
        <v>2020</v>
      </c>
      <c r="S307" s="35">
        <f t="shared" si="14"/>
        <v>301</v>
      </c>
    </row>
    <row r="308" spans="1:19" x14ac:dyDescent="0.25">
      <c r="A308" s="17" t="s">
        <v>183</v>
      </c>
      <c r="B308" s="14" t="s">
        <v>313</v>
      </c>
      <c r="C308" s="14">
        <v>500000</v>
      </c>
      <c r="D308" s="42">
        <f>_xlfn.IFNA(_xlfn.NUMBERVALUE(MID(tbl_Auction[[#This Row],[Bid_Price]],1,LEN(tbl_Auction[[#This Row],[Bid_Price]]))),0)</f>
        <v>500000</v>
      </c>
      <c r="E308" s="14">
        <v>2020</v>
      </c>
      <c r="F308" s="15">
        <f t="shared" si="12"/>
        <v>303</v>
      </c>
      <c r="N308" s="35" t="s">
        <v>143</v>
      </c>
      <c r="O308" s="35" t="str">
        <f>VLOOKUP($N308,Raw_Data_Auction_2020!$A$11:$C$199,O$5,FALSE)</f>
        <v>Rajasthan Royals</v>
      </c>
      <c r="P308" s="35" t="str">
        <f>VLOOKUP($N308,Raw_Data_Auction_2020!$A$11:$C$199,P$5,FALSE)</f>
        <v>$31,250</v>
      </c>
      <c r="Q308" s="36">
        <f t="shared" si="13"/>
        <v>31250</v>
      </c>
      <c r="R308" s="35">
        <v>2020</v>
      </c>
      <c r="S308" s="35">
        <f t="shared" si="14"/>
        <v>302</v>
      </c>
    </row>
    <row r="309" spans="1:19" x14ac:dyDescent="0.25">
      <c r="A309" s="17" t="s">
        <v>94</v>
      </c>
      <c r="B309" s="14" t="s">
        <v>275</v>
      </c>
      <c r="C309" s="14">
        <v>500000</v>
      </c>
      <c r="D309" s="42">
        <f>_xlfn.IFNA(_xlfn.NUMBERVALUE(MID(tbl_Auction[[#This Row],[Bid_Price]],1,LEN(tbl_Auction[[#This Row],[Bid_Price]]))),0)</f>
        <v>500000</v>
      </c>
      <c r="E309" s="14">
        <v>2020</v>
      </c>
      <c r="F309" s="15">
        <f t="shared" si="12"/>
        <v>304</v>
      </c>
      <c r="N309" s="35" t="s">
        <v>183</v>
      </c>
      <c r="O309" s="35" t="str">
        <f>VLOOKUP($N309,Raw_Data_Auction_2020!$A$11:$C$199,O$5,FALSE)</f>
        <v>Sunrisers Hyderabad</v>
      </c>
      <c r="P309" s="35" t="str">
        <f>VLOOKUP($N309,Raw_Data_Auction_2020!$A$11:$C$199,P$5,FALSE)</f>
        <v>$500,000</v>
      </c>
      <c r="Q309" s="36">
        <f t="shared" si="13"/>
        <v>500000</v>
      </c>
      <c r="R309" s="35">
        <v>2020</v>
      </c>
      <c r="S309" s="35">
        <f t="shared" si="14"/>
        <v>303</v>
      </c>
    </row>
    <row r="310" spans="1:19" x14ac:dyDescent="0.25">
      <c r="A310" s="17" t="s">
        <v>184</v>
      </c>
      <c r="B310" s="14" t="s">
        <v>313</v>
      </c>
      <c r="C310" s="14">
        <v>468750</v>
      </c>
      <c r="D310" s="42">
        <f>_xlfn.IFNA(_xlfn.NUMBERVALUE(MID(tbl_Auction[[#This Row],[Bid_Price]],1,LEN(tbl_Auction[[#This Row],[Bid_Price]]))),0)</f>
        <v>468750</v>
      </c>
      <c r="E310" s="14">
        <v>2020</v>
      </c>
      <c r="F310" s="15">
        <f t="shared" si="12"/>
        <v>305</v>
      </c>
      <c r="N310" s="35" t="s">
        <v>94</v>
      </c>
      <c r="O310" s="35" t="str">
        <f>VLOOKUP($N310,Raw_Data_Auction_2020!$A$11:$C$199,O$5,FALSE)</f>
        <v>Mumbai Indians</v>
      </c>
      <c r="P310" s="35" t="str">
        <f>VLOOKUP($N310,Raw_Data_Auction_2020!$A$11:$C$199,P$5,FALSE)</f>
        <v>$500,000</v>
      </c>
      <c r="Q310" s="36">
        <f t="shared" si="13"/>
        <v>500000</v>
      </c>
      <c r="R310" s="35">
        <v>2020</v>
      </c>
      <c r="S310" s="35">
        <f t="shared" si="14"/>
        <v>304</v>
      </c>
    </row>
    <row r="311" spans="1:19" x14ac:dyDescent="0.25">
      <c r="A311" s="17" t="s">
        <v>160</v>
      </c>
      <c r="B311" s="14" t="s">
        <v>305</v>
      </c>
      <c r="C311" s="14">
        <v>28600</v>
      </c>
      <c r="D311" s="42">
        <f>_xlfn.IFNA(_xlfn.NUMBERVALUE(MID(tbl_Auction[[#This Row],[Bid_Price]],1,LEN(tbl_Auction[[#This Row],[Bid_Price]]))),0)</f>
        <v>28600</v>
      </c>
      <c r="E311" s="14">
        <v>2020</v>
      </c>
      <c r="F311" s="15">
        <f t="shared" si="12"/>
        <v>306</v>
      </c>
      <c r="N311" s="35" t="s">
        <v>184</v>
      </c>
      <c r="O311" s="35" t="str">
        <f>VLOOKUP($N311,Raw_Data_Auction_2020!$A$11:$C$199,O$5,FALSE)</f>
        <v>Sunrisers Hyderabad</v>
      </c>
      <c r="P311" s="35" t="str">
        <f>VLOOKUP($N311,Raw_Data_Auction_2020!$A$11:$C$199,P$5,FALSE)</f>
        <v>$468,750</v>
      </c>
      <c r="Q311" s="36">
        <f t="shared" si="13"/>
        <v>468750</v>
      </c>
      <c r="R311" s="35">
        <v>2020</v>
      </c>
      <c r="S311" s="35">
        <f t="shared" si="14"/>
        <v>305</v>
      </c>
    </row>
    <row r="312" spans="1:19" x14ac:dyDescent="0.25">
      <c r="A312" s="17" t="s">
        <v>66</v>
      </c>
      <c r="B312" s="14" t="s">
        <v>259</v>
      </c>
      <c r="C312" s="14">
        <v>468750</v>
      </c>
      <c r="D312" s="42">
        <f>_xlfn.IFNA(_xlfn.NUMBERVALUE(MID(tbl_Auction[[#This Row],[Bid_Price]],1,LEN(tbl_Auction[[#This Row],[Bid_Price]]))),0)</f>
        <v>468750</v>
      </c>
      <c r="E312" s="14">
        <v>2020</v>
      </c>
      <c r="F312" s="15">
        <f t="shared" si="12"/>
        <v>307</v>
      </c>
      <c r="N312" s="35" t="s">
        <v>160</v>
      </c>
      <c r="O312" s="35" t="str">
        <f>VLOOKUP($N312,Raw_Data_Auction_2020!$A$11:$C$199,O$5,FALSE)</f>
        <v>Royal Challengers Bangalore</v>
      </c>
      <c r="P312" s="35" t="str">
        <f>VLOOKUP($N312,Raw_Data_Auction_2020!$A$11:$C$199,P$5,FALSE)</f>
        <v>$28,600</v>
      </c>
      <c r="Q312" s="36">
        <f t="shared" si="13"/>
        <v>28600</v>
      </c>
      <c r="R312" s="35">
        <v>2020</v>
      </c>
      <c r="S312" s="35">
        <f t="shared" si="14"/>
        <v>306</v>
      </c>
    </row>
    <row r="313" spans="1:19" x14ac:dyDescent="0.25">
      <c r="A313" s="17" t="s">
        <v>67</v>
      </c>
      <c r="B313" s="14" t="s">
        <v>259</v>
      </c>
      <c r="C313" s="14">
        <v>281250</v>
      </c>
      <c r="D313" s="42">
        <f>_xlfn.IFNA(_xlfn.NUMBERVALUE(MID(tbl_Auction[[#This Row],[Bid_Price]],1,LEN(tbl_Auction[[#This Row],[Bid_Price]]))),0)</f>
        <v>281250</v>
      </c>
      <c r="E313" s="14">
        <v>2020</v>
      </c>
      <c r="F313" s="15">
        <f t="shared" si="12"/>
        <v>308</v>
      </c>
      <c r="N313" s="35" t="s">
        <v>66</v>
      </c>
      <c r="O313" s="35" t="str">
        <f>VLOOKUP($N313,Raw_Data_Auction_2020!$A$11:$C$199,O$5,FALSE)</f>
        <v>Kolkata Knight Riders</v>
      </c>
      <c r="P313" s="35" t="str">
        <f>VLOOKUP($N313,Raw_Data_Auction_2020!$A$11:$C$199,P$5,FALSE)</f>
        <v>$468,750</v>
      </c>
      <c r="Q313" s="36">
        <f t="shared" si="13"/>
        <v>468750</v>
      </c>
      <c r="R313" s="35">
        <v>2020</v>
      </c>
      <c r="S313" s="35">
        <f t="shared" si="14"/>
        <v>307</v>
      </c>
    </row>
    <row r="314" spans="1:19" x14ac:dyDescent="0.25">
      <c r="A314" s="17" t="s">
        <v>21</v>
      </c>
      <c r="B314" s="14" t="s">
        <v>221</v>
      </c>
      <c r="C314" s="14">
        <v>785700</v>
      </c>
      <c r="D314" s="42">
        <f>_xlfn.IFNA(_xlfn.NUMBERVALUE(MID(tbl_Auction[[#This Row],[Bid_Price]],1,LEN(tbl_Auction[[#This Row],[Bid_Price]]))),0)</f>
        <v>785700</v>
      </c>
      <c r="E314" s="14">
        <v>2020</v>
      </c>
      <c r="F314" s="15">
        <f t="shared" si="12"/>
        <v>309</v>
      </c>
      <c r="N314" s="35" t="s">
        <v>67</v>
      </c>
      <c r="O314" s="35" t="str">
        <f>VLOOKUP($N314,Raw_Data_Auction_2020!$A$11:$C$199,O$5,FALSE)</f>
        <v>Kolkata Knight Riders</v>
      </c>
      <c r="P314" s="35" t="str">
        <f>VLOOKUP($N314,Raw_Data_Auction_2020!$A$11:$C$199,P$5,FALSE)</f>
        <v>$281,250</v>
      </c>
      <c r="Q314" s="36">
        <f t="shared" si="13"/>
        <v>281250</v>
      </c>
      <c r="R314" s="35">
        <v>2020</v>
      </c>
      <c r="S314" s="35">
        <f t="shared" si="14"/>
        <v>308</v>
      </c>
    </row>
    <row r="315" spans="1:19" x14ac:dyDescent="0.25">
      <c r="A315" s="17" t="s">
        <v>119</v>
      </c>
      <c r="B315" s="14" t="s">
        <v>355</v>
      </c>
      <c r="C315" s="14">
        <v>35700</v>
      </c>
      <c r="D315" s="42">
        <f>_xlfn.IFNA(_xlfn.NUMBERVALUE(MID(tbl_Auction[[#This Row],[Bid_Price]],1,LEN(tbl_Auction[[#This Row],[Bid_Price]]))),0)</f>
        <v>35700</v>
      </c>
      <c r="E315" s="14">
        <v>2020</v>
      </c>
      <c r="F315" s="15">
        <f t="shared" si="12"/>
        <v>310</v>
      </c>
      <c r="N315" s="35" t="s">
        <v>21</v>
      </c>
      <c r="O315" s="35" t="str">
        <f>VLOOKUP($N315,Raw_Data_Auction_2020!$A$11:$C$199,O$5,FALSE)</f>
        <v>Chennai Super Kings</v>
      </c>
      <c r="P315" s="35" t="str">
        <f>VLOOKUP($N315,Raw_Data_Auction_2020!$A$11:$C$199,P$5,FALSE)</f>
        <v>$785,700</v>
      </c>
      <c r="Q315" s="36">
        <f t="shared" si="13"/>
        <v>785700</v>
      </c>
      <c r="R315" s="35">
        <v>2020</v>
      </c>
      <c r="S315" s="35">
        <f t="shared" si="14"/>
        <v>309</v>
      </c>
    </row>
    <row r="316" spans="1:19" x14ac:dyDescent="0.25">
      <c r="A316" s="17" t="s">
        <v>22</v>
      </c>
      <c r="B316" s="14" t="s">
        <v>221</v>
      </c>
      <c r="C316" s="14">
        <v>406250</v>
      </c>
      <c r="D316" s="42">
        <f>_xlfn.IFNA(_xlfn.NUMBERVALUE(MID(tbl_Auction[[#This Row],[Bid_Price]],1,LEN(tbl_Auction[[#This Row],[Bid_Price]]))),0)</f>
        <v>406250</v>
      </c>
      <c r="E316" s="14">
        <v>2020</v>
      </c>
      <c r="F316" s="15">
        <f t="shared" si="12"/>
        <v>311</v>
      </c>
      <c r="N316" s="35" t="s">
        <v>119</v>
      </c>
      <c r="O316" s="35" t="str">
        <f>VLOOKUP($N316,Raw_Data_Auction_2020!$A$11:$C$199,O$5,FALSE)</f>
        <v>Kings XI Punjab</v>
      </c>
      <c r="P316" s="35" t="str">
        <f>VLOOKUP($N316,Raw_Data_Auction_2020!$A$11:$C$199,P$5,FALSE)</f>
        <v>$35,700</v>
      </c>
      <c r="Q316" s="36">
        <f t="shared" si="13"/>
        <v>35700</v>
      </c>
      <c r="R316" s="35">
        <v>2020</v>
      </c>
      <c r="S316" s="35">
        <f t="shared" si="14"/>
        <v>310</v>
      </c>
    </row>
    <row r="317" spans="1:19" x14ac:dyDescent="0.25">
      <c r="A317" s="17" t="s">
        <v>40</v>
      </c>
      <c r="B317" s="14" t="s">
        <v>242</v>
      </c>
      <c r="C317" s="14">
        <v>1107100</v>
      </c>
      <c r="D317" s="42">
        <f>_xlfn.IFNA(_xlfn.NUMBERVALUE(MID(tbl_Auction[[#This Row],[Bid_Price]],1,LEN(tbl_Auction[[#This Row],[Bid_Price]]))),0)</f>
        <v>1107100</v>
      </c>
      <c r="E317" s="14">
        <v>2020</v>
      </c>
      <c r="F317" s="15">
        <f t="shared" si="12"/>
        <v>312</v>
      </c>
      <c r="N317" s="35" t="s">
        <v>22</v>
      </c>
      <c r="O317" s="35" t="str">
        <f>VLOOKUP($N317,Raw_Data_Auction_2020!$A$11:$C$199,O$5,FALSE)</f>
        <v>Chennai Super Kings</v>
      </c>
      <c r="P317" s="35" t="str">
        <f>VLOOKUP($N317,Raw_Data_Auction_2020!$A$11:$C$199,P$5,FALSE)</f>
        <v>$406,250</v>
      </c>
      <c r="Q317" s="36">
        <f t="shared" si="13"/>
        <v>406250</v>
      </c>
      <c r="R317" s="35">
        <v>2020</v>
      </c>
      <c r="S317" s="35">
        <f t="shared" si="14"/>
        <v>311</v>
      </c>
    </row>
    <row r="318" spans="1:19" x14ac:dyDescent="0.25">
      <c r="A318" s="17" t="s">
        <v>186</v>
      </c>
      <c r="B318" s="14" t="s">
        <v>313</v>
      </c>
      <c r="C318" s="14">
        <v>156250</v>
      </c>
      <c r="D318" s="42">
        <f>_xlfn.IFNA(_xlfn.NUMBERVALUE(MID(tbl_Auction[[#This Row],[Bid_Price]],1,LEN(tbl_Auction[[#This Row],[Bid_Price]]))),0)</f>
        <v>156250</v>
      </c>
      <c r="E318" s="14">
        <v>2020</v>
      </c>
      <c r="F318" s="15">
        <f t="shared" si="12"/>
        <v>313</v>
      </c>
      <c r="N318" s="35" t="s">
        <v>40</v>
      </c>
      <c r="O318" s="35" t="str">
        <f>VLOOKUP($N318,Raw_Data_Auction_2020!$A$11:$C$199,O$5,FALSE)</f>
        <v>Delhi Capitals</v>
      </c>
      <c r="P318" s="35" t="str">
        <f>VLOOKUP($N318,Raw_Data_Auction_2020!$A$11:$C$199,P$5,FALSE)</f>
        <v>$1,107,100</v>
      </c>
      <c r="Q318" s="36">
        <f t="shared" si="13"/>
        <v>1107100</v>
      </c>
      <c r="R318" s="35">
        <v>2020</v>
      </c>
      <c r="S318" s="35">
        <f t="shared" si="14"/>
        <v>312</v>
      </c>
    </row>
    <row r="319" spans="1:19" x14ac:dyDescent="0.25">
      <c r="A319" s="17" t="s">
        <v>69</v>
      </c>
      <c r="B319" s="14" t="s">
        <v>259</v>
      </c>
      <c r="C319" s="14">
        <v>1953130</v>
      </c>
      <c r="D319" s="42">
        <f>_xlfn.IFNA(_xlfn.NUMBERVALUE(MID(tbl_Auction[[#This Row],[Bid_Price]],1,LEN(tbl_Auction[[#This Row],[Bid_Price]]))),0)</f>
        <v>1953130</v>
      </c>
      <c r="E319" s="14">
        <v>2020</v>
      </c>
      <c r="F319" s="15">
        <f t="shared" si="12"/>
        <v>314</v>
      </c>
      <c r="N319" s="35" t="s">
        <v>186</v>
      </c>
      <c r="O319" s="35" t="str">
        <f>VLOOKUP($N319,Raw_Data_Auction_2020!$A$11:$C$199,O$5,FALSE)</f>
        <v>Sunrisers Hyderabad</v>
      </c>
      <c r="P319" s="35" t="str">
        <f>VLOOKUP($N319,Raw_Data_Auction_2020!$A$11:$C$199,P$5,FALSE)</f>
        <v>$156,250</v>
      </c>
      <c r="Q319" s="36">
        <f t="shared" si="13"/>
        <v>156250</v>
      </c>
      <c r="R319" s="35">
        <v>2020</v>
      </c>
      <c r="S319" s="35">
        <f t="shared" si="14"/>
        <v>313</v>
      </c>
    </row>
    <row r="320" spans="1:19" x14ac:dyDescent="0.25">
      <c r="A320" s="17" t="s">
        <v>41</v>
      </c>
      <c r="B320" s="14" t="s">
        <v>294</v>
      </c>
      <c r="C320" s="14">
        <v>1953130</v>
      </c>
      <c r="D320" s="42">
        <f>_xlfn.IFNA(_xlfn.NUMBERVALUE(MID(tbl_Auction[[#This Row],[Bid_Price]],1,LEN(tbl_Auction[[#This Row],[Bid_Price]]))),0)</f>
        <v>1953130</v>
      </c>
      <c r="E320" s="14">
        <v>2020</v>
      </c>
      <c r="F320" s="15">
        <f t="shared" si="12"/>
        <v>315</v>
      </c>
      <c r="N320" s="35" t="s">
        <v>69</v>
      </c>
      <c r="O320" s="35" t="str">
        <f>VLOOKUP($N320,Raw_Data_Auction_2020!$A$11:$C$199,O$5,FALSE)</f>
        <v>Kolkata Knight Riders</v>
      </c>
      <c r="P320" s="35" t="str">
        <f>VLOOKUP($N320,Raw_Data_Auction_2020!$A$11:$C$199,P$5,FALSE)</f>
        <v>$1,953,130</v>
      </c>
      <c r="Q320" s="36">
        <f t="shared" si="13"/>
        <v>1953130</v>
      </c>
      <c r="R320" s="35">
        <v>2020</v>
      </c>
      <c r="S320" s="35">
        <f t="shared" si="14"/>
        <v>314</v>
      </c>
    </row>
    <row r="321" spans="1:19" x14ac:dyDescent="0.25">
      <c r="A321" s="17" t="s">
        <v>360</v>
      </c>
      <c r="B321" s="14" t="s">
        <v>221</v>
      </c>
      <c r="C321" s="14">
        <v>625000</v>
      </c>
      <c r="D321" s="42">
        <f>_xlfn.IFNA(_xlfn.NUMBERVALUE(MID(tbl_Auction[[#This Row],[Bid_Price]],1,LEN(tbl_Auction[[#This Row],[Bid_Price]]))),0)</f>
        <v>625000</v>
      </c>
      <c r="E321" s="14">
        <v>2020</v>
      </c>
      <c r="F321" s="15">
        <f t="shared" si="12"/>
        <v>316</v>
      </c>
      <c r="N321" s="35" t="s">
        <v>41</v>
      </c>
      <c r="O321" s="35" t="str">
        <f>VLOOKUP($N321,Raw_Data_Auction_2020!$A$11:$C$199,O$5,FALSE)</f>
        <v>Rajasthan Royals</v>
      </c>
      <c r="P321" s="35" t="str">
        <f>VLOOKUP($N321,Raw_Data_Auction_2020!$A$11:$C$199,P$5,FALSE)</f>
        <v>$1,953,130</v>
      </c>
      <c r="Q321" s="36">
        <f t="shared" si="13"/>
        <v>1953130</v>
      </c>
      <c r="R321" s="35">
        <v>2020</v>
      </c>
      <c r="S321" s="35">
        <f t="shared" si="14"/>
        <v>315</v>
      </c>
    </row>
    <row r="322" spans="1:19" x14ac:dyDescent="0.25">
      <c r="A322" s="17" t="s">
        <v>371</v>
      </c>
      <c r="B322" s="14" t="s">
        <v>355</v>
      </c>
      <c r="C322" s="14">
        <v>1214300</v>
      </c>
      <c r="D322" s="42">
        <f>_xlfn.IFNA(_xlfn.NUMBERVALUE(MID(tbl_Auction[[#This Row],[Bid_Price]],1,LEN(tbl_Auction[[#This Row],[Bid_Price]]))),0)</f>
        <v>1214300</v>
      </c>
      <c r="E322" s="14">
        <v>2020</v>
      </c>
      <c r="F322" s="15">
        <f t="shared" si="12"/>
        <v>317</v>
      </c>
      <c r="N322" s="35" t="s">
        <v>360</v>
      </c>
      <c r="O322" s="35" t="str">
        <f>VLOOKUP($N322,Raw_Data_Auction_2020!$A$11:$C$199,O$5,FALSE)</f>
        <v>Chennai Super Kings</v>
      </c>
      <c r="P322" s="35" t="str">
        <f>VLOOKUP($N322,Raw_Data_Auction_2020!$A$11:$C$199,P$5,FALSE)</f>
        <v>$625,000</v>
      </c>
      <c r="Q322" s="36">
        <f t="shared" si="13"/>
        <v>625000</v>
      </c>
      <c r="R322" s="35">
        <v>2020</v>
      </c>
      <c r="S322" s="35">
        <f t="shared" si="14"/>
        <v>316</v>
      </c>
    </row>
    <row r="323" spans="1:19" x14ac:dyDescent="0.25">
      <c r="A323" s="17" t="s">
        <v>42</v>
      </c>
      <c r="B323" s="14" t="s">
        <v>242</v>
      </c>
      <c r="C323" s="14">
        <v>1093750</v>
      </c>
      <c r="D323" s="42">
        <f>_xlfn.IFNA(_xlfn.NUMBERVALUE(MID(tbl_Auction[[#This Row],[Bid_Price]],1,LEN(tbl_Auction[[#This Row],[Bid_Price]]))),0)</f>
        <v>1093750</v>
      </c>
      <c r="E323" s="14">
        <v>2020</v>
      </c>
      <c r="F323" s="15">
        <f t="shared" si="12"/>
        <v>318</v>
      </c>
      <c r="N323" s="35" t="s">
        <v>371</v>
      </c>
      <c r="O323" s="35" t="str">
        <f>VLOOKUP($N323,Raw_Data_Auction_2020!$A$11:$C$199,O$5,FALSE)</f>
        <v>Kings XI Punjab</v>
      </c>
      <c r="P323" s="35" t="str">
        <f>VLOOKUP($N323,Raw_Data_Auction_2020!$A$11:$C$199,P$5,FALSE)</f>
        <v>$1,214,300</v>
      </c>
      <c r="Q323" s="36">
        <f t="shared" si="13"/>
        <v>1214300</v>
      </c>
      <c r="R323" s="35">
        <v>2020</v>
      </c>
      <c r="S323" s="35">
        <f t="shared" si="14"/>
        <v>317</v>
      </c>
    </row>
    <row r="324" spans="1:19" x14ac:dyDescent="0.25">
      <c r="A324" s="17" t="s">
        <v>95</v>
      </c>
      <c r="B324" s="14" t="s">
        <v>275</v>
      </c>
      <c r="C324" s="14">
        <v>71400</v>
      </c>
      <c r="D324" s="42">
        <f>_xlfn.IFNA(_xlfn.NUMBERVALUE(MID(tbl_Auction[[#This Row],[Bid_Price]],1,LEN(tbl_Auction[[#This Row],[Bid_Price]]))),0)</f>
        <v>71400</v>
      </c>
      <c r="E324" s="14">
        <v>2020</v>
      </c>
      <c r="F324" s="15">
        <f t="shared" si="12"/>
        <v>319</v>
      </c>
      <c r="N324" s="35" t="s">
        <v>42</v>
      </c>
      <c r="O324" s="35" t="str">
        <f>VLOOKUP($N324,Raw_Data_Auction_2020!$A$11:$C$199,O$5,FALSE)</f>
        <v>Delhi Capitals</v>
      </c>
      <c r="P324" s="35" t="str">
        <f>VLOOKUP($N324,Raw_Data_Auction_2020!$A$11:$C$199,P$5,FALSE)</f>
        <v>$1,093,750</v>
      </c>
      <c r="Q324" s="36">
        <f t="shared" si="13"/>
        <v>1093750</v>
      </c>
      <c r="R324" s="35">
        <v>2020</v>
      </c>
      <c r="S324" s="35">
        <f t="shared" si="14"/>
        <v>318</v>
      </c>
    </row>
    <row r="325" spans="1:19" x14ac:dyDescent="0.25">
      <c r="A325" s="17" t="s">
        <v>144</v>
      </c>
      <c r="B325" s="14" t="s">
        <v>294</v>
      </c>
      <c r="C325" s="14">
        <v>1250000</v>
      </c>
      <c r="D325" s="42">
        <f>_xlfn.IFNA(_xlfn.NUMBERVALUE(MID(tbl_Auction[[#This Row],[Bid_Price]],1,LEN(tbl_Auction[[#This Row],[Bid_Price]]))),0)</f>
        <v>1250000</v>
      </c>
      <c r="E325" s="14">
        <v>2020</v>
      </c>
      <c r="F325" s="15">
        <f t="shared" si="12"/>
        <v>320</v>
      </c>
      <c r="N325" s="35" t="s">
        <v>95</v>
      </c>
      <c r="O325" s="35" t="str">
        <f>VLOOKUP($N325,Raw_Data_Auction_2020!$A$11:$C$199,O$5,FALSE)</f>
        <v>Mumbai Indians</v>
      </c>
      <c r="P325" s="35" t="str">
        <f>VLOOKUP($N325,Raw_Data_Auction_2020!$A$11:$C$199,P$5,FALSE)</f>
        <v>$71,400</v>
      </c>
      <c r="Q325" s="36">
        <f t="shared" si="13"/>
        <v>71400</v>
      </c>
      <c r="R325" s="35">
        <v>2020</v>
      </c>
      <c r="S325" s="35">
        <f t="shared" si="14"/>
        <v>319</v>
      </c>
    </row>
    <row r="326" spans="1:19" x14ac:dyDescent="0.25">
      <c r="A326" s="17" t="s">
        <v>380</v>
      </c>
      <c r="B326" s="14" t="s">
        <v>259</v>
      </c>
      <c r="C326" s="14">
        <v>142900</v>
      </c>
      <c r="D326" s="42">
        <f>_xlfn.IFNA(_xlfn.NUMBERVALUE(MID(tbl_Auction[[#This Row],[Bid_Price]],1,LEN(tbl_Auction[[#This Row],[Bid_Price]]))),0)</f>
        <v>142900</v>
      </c>
      <c r="E326" s="14">
        <v>2020</v>
      </c>
      <c r="F326" s="15">
        <f t="shared" si="12"/>
        <v>321</v>
      </c>
      <c r="N326" s="35" t="s">
        <v>144</v>
      </c>
      <c r="O326" s="35" t="str">
        <f>VLOOKUP($N326,Raw_Data_Auction_2020!$A$11:$C$199,O$5,FALSE)</f>
        <v>Rajasthan Royals</v>
      </c>
      <c r="P326" s="35" t="str">
        <f>VLOOKUP($N326,Raw_Data_Auction_2020!$A$11:$C$199,P$5,FALSE)</f>
        <v>$1,250,000</v>
      </c>
      <c r="Q326" s="36">
        <f t="shared" si="13"/>
        <v>1250000</v>
      </c>
      <c r="R326" s="35">
        <v>2020</v>
      </c>
      <c r="S326" s="35">
        <f t="shared" si="14"/>
        <v>320</v>
      </c>
    </row>
    <row r="327" spans="1:19" x14ac:dyDescent="0.25">
      <c r="A327" s="17" t="s">
        <v>187</v>
      </c>
      <c r="B327" s="14" t="s">
        <v>313</v>
      </c>
      <c r="C327" s="14">
        <v>62500</v>
      </c>
      <c r="D327" s="42">
        <f>_xlfn.IFNA(_xlfn.NUMBERVALUE(MID(tbl_Auction[[#This Row],[Bid_Price]],1,LEN(tbl_Auction[[#This Row],[Bid_Price]]))),0)</f>
        <v>62500</v>
      </c>
      <c r="E327" s="14">
        <v>2020</v>
      </c>
      <c r="F327" s="15">
        <f t="shared" si="12"/>
        <v>322</v>
      </c>
      <c r="N327" s="35" t="s">
        <v>380</v>
      </c>
      <c r="O327" s="35" t="str">
        <f>VLOOKUP($N327,Raw_Data_Auction_2020!$A$11:$C$199,O$5,FALSE)</f>
        <v>Kolkata Knight Riders</v>
      </c>
      <c r="P327" s="35" t="str">
        <f>VLOOKUP($N327,Raw_Data_Auction_2020!$A$11:$C$199,P$5,FALSE)</f>
        <v>$142,900</v>
      </c>
      <c r="Q327" s="36">
        <f t="shared" si="13"/>
        <v>142900</v>
      </c>
      <c r="R327" s="35">
        <v>2020</v>
      </c>
      <c r="S327" s="35">
        <f t="shared" si="14"/>
        <v>321</v>
      </c>
    </row>
    <row r="328" spans="1:19" x14ac:dyDescent="0.25">
      <c r="A328" s="17" t="s">
        <v>96</v>
      </c>
      <c r="B328" s="14" t="s">
        <v>275</v>
      </c>
      <c r="C328" s="14">
        <v>460000</v>
      </c>
      <c r="D328" s="42">
        <f>_xlfn.IFNA(_xlfn.NUMBERVALUE(MID(tbl_Auction[[#This Row],[Bid_Price]],1,LEN(tbl_Auction[[#This Row],[Bid_Price]]))),0)</f>
        <v>460000</v>
      </c>
      <c r="E328" s="14">
        <v>2020</v>
      </c>
      <c r="F328" s="15">
        <f t="shared" ref="F328:F391" si="15">1+F327</f>
        <v>323</v>
      </c>
      <c r="N328" s="35" t="s">
        <v>187</v>
      </c>
      <c r="O328" s="35" t="str">
        <f>VLOOKUP($N328,Raw_Data_Auction_2020!$A$11:$C$199,O$5,FALSE)</f>
        <v>Sunrisers Hyderabad</v>
      </c>
      <c r="P328" s="35" t="str">
        <f>VLOOKUP($N328,Raw_Data_Auction_2020!$A$11:$C$199,P$5,FALSE)</f>
        <v>$62,500</v>
      </c>
      <c r="Q328" s="36">
        <f t="shared" ref="Q328:Q391" si="16">_xlfn.IFNA(_xlfn.NUMBERVALUE(MID(P328,2,LEN(P328))),0)</f>
        <v>62500</v>
      </c>
      <c r="R328" s="35">
        <v>2020</v>
      </c>
      <c r="S328" s="35">
        <f t="shared" si="14"/>
        <v>322</v>
      </c>
    </row>
    <row r="329" spans="1:19" x14ac:dyDescent="0.25">
      <c r="A329" s="17" t="s">
        <v>44</v>
      </c>
      <c r="B329" s="14" t="s">
        <v>294</v>
      </c>
      <c r="C329" s="14">
        <v>142900</v>
      </c>
      <c r="D329" s="42">
        <f>_xlfn.IFNA(_xlfn.NUMBERVALUE(MID(tbl_Auction[[#This Row],[Bid_Price]],1,LEN(tbl_Auction[[#This Row],[Bid_Price]]))),0)</f>
        <v>142900</v>
      </c>
      <c r="E329" s="14">
        <v>2020</v>
      </c>
      <c r="F329" s="15">
        <f t="shared" si="15"/>
        <v>324</v>
      </c>
      <c r="N329" s="35" t="s">
        <v>96</v>
      </c>
      <c r="O329" s="35" t="str">
        <f>VLOOKUP($N329,Raw_Data_Auction_2020!$A$11:$C$199,O$5,FALSE)</f>
        <v>Mumbai Indians</v>
      </c>
      <c r="P329" s="35" t="str">
        <f>VLOOKUP($N329,Raw_Data_Auction_2020!$A$11:$C$199,P$5,FALSE)</f>
        <v>$460,000</v>
      </c>
      <c r="Q329" s="36">
        <f t="shared" si="16"/>
        <v>460000</v>
      </c>
      <c r="R329" s="35">
        <v>2020</v>
      </c>
      <c r="S329" s="35">
        <f t="shared" ref="S329:S392" si="17">S328+1</f>
        <v>323</v>
      </c>
    </row>
    <row r="330" spans="1:19" x14ac:dyDescent="0.25">
      <c r="A330" s="17" t="s">
        <v>365</v>
      </c>
      <c r="B330" s="14" t="s">
        <v>242</v>
      </c>
      <c r="C330" s="14">
        <v>28600</v>
      </c>
      <c r="D330" s="42">
        <f>_xlfn.IFNA(_xlfn.NUMBERVALUE(MID(tbl_Auction[[#This Row],[Bid_Price]],1,LEN(tbl_Auction[[#This Row],[Bid_Price]]))),0)</f>
        <v>28600</v>
      </c>
      <c r="E330" s="14">
        <v>2020</v>
      </c>
      <c r="F330" s="15">
        <f t="shared" si="15"/>
        <v>325</v>
      </c>
      <c r="N330" s="35" t="s">
        <v>44</v>
      </c>
      <c r="O330" s="35" t="str">
        <f>VLOOKUP($N330,Raw_Data_Auction_2020!$A$11:$C$199,O$5,FALSE)</f>
        <v>Rajasthan Royals</v>
      </c>
      <c r="P330" s="35" t="str">
        <f>VLOOKUP($N330,Raw_Data_Auction_2020!$A$11:$C$199,P$5,FALSE)</f>
        <v>$142,900</v>
      </c>
      <c r="Q330" s="36">
        <f t="shared" si="16"/>
        <v>142900</v>
      </c>
      <c r="R330" s="35">
        <v>2020</v>
      </c>
      <c r="S330" s="35">
        <f t="shared" si="17"/>
        <v>324</v>
      </c>
    </row>
    <row r="331" spans="1:19" x14ac:dyDescent="0.25">
      <c r="A331" s="17" t="s">
        <v>45</v>
      </c>
      <c r="B331" s="14" t="s">
        <v>305</v>
      </c>
      <c r="C331" s="14">
        <v>656250</v>
      </c>
      <c r="D331" s="42">
        <f>_xlfn.IFNA(_xlfn.NUMBERVALUE(MID(tbl_Auction[[#This Row],[Bid_Price]],1,LEN(tbl_Auction[[#This Row],[Bid_Price]]))),0)</f>
        <v>656250</v>
      </c>
      <c r="E331" s="14">
        <v>2020</v>
      </c>
      <c r="F331" s="15">
        <f t="shared" si="15"/>
        <v>326</v>
      </c>
      <c r="N331" s="35" t="s">
        <v>365</v>
      </c>
      <c r="O331" s="35" t="str">
        <f>VLOOKUP($N331,Raw_Data_Auction_2020!$A$11:$C$199,O$5,FALSE)</f>
        <v>Delhi Capitals</v>
      </c>
      <c r="P331" s="35" t="str">
        <f>VLOOKUP($N331,Raw_Data_Auction_2020!$A$11:$C$199,P$5,FALSE)</f>
        <v>$28,600</v>
      </c>
      <c r="Q331" s="36">
        <f t="shared" si="16"/>
        <v>28600</v>
      </c>
      <c r="R331" s="35">
        <v>2020</v>
      </c>
      <c r="S331" s="35">
        <f t="shared" si="17"/>
        <v>325</v>
      </c>
    </row>
    <row r="332" spans="1:19" x14ac:dyDescent="0.25">
      <c r="A332" s="17" t="s">
        <v>161</v>
      </c>
      <c r="B332" s="14" t="s">
        <v>305</v>
      </c>
      <c r="C332" s="14">
        <v>2656250</v>
      </c>
      <c r="D332" s="42">
        <f>_xlfn.IFNA(_xlfn.NUMBERVALUE(MID(tbl_Auction[[#This Row],[Bid_Price]],1,LEN(tbl_Auction[[#This Row],[Bid_Price]]))),0)</f>
        <v>2656250</v>
      </c>
      <c r="E332" s="14">
        <v>2020</v>
      </c>
      <c r="F332" s="15">
        <f t="shared" si="15"/>
        <v>327</v>
      </c>
      <c r="N332" s="35" t="s">
        <v>45</v>
      </c>
      <c r="O332" s="35" t="str">
        <f>VLOOKUP($N332,Raw_Data_Auction_2020!$A$11:$C$199,O$5,FALSE)</f>
        <v>Royal Challengers Bangalore</v>
      </c>
      <c r="P332" s="35" t="str">
        <f>VLOOKUP($N332,Raw_Data_Auction_2020!$A$11:$C$199,P$5,FALSE)</f>
        <v>$656,250</v>
      </c>
      <c r="Q332" s="36">
        <f t="shared" si="16"/>
        <v>656250</v>
      </c>
      <c r="R332" s="35">
        <v>2020</v>
      </c>
      <c r="S332" s="35">
        <f t="shared" si="17"/>
        <v>326</v>
      </c>
    </row>
    <row r="333" spans="1:19" x14ac:dyDescent="0.25">
      <c r="A333" s="17" t="s">
        <v>188</v>
      </c>
      <c r="B333" s="14" t="s">
        <v>313</v>
      </c>
      <c r="C333" s="14">
        <v>500000</v>
      </c>
      <c r="D333" s="42">
        <f>_xlfn.IFNA(_xlfn.NUMBERVALUE(MID(tbl_Auction[[#This Row],[Bid_Price]],1,LEN(tbl_Auction[[#This Row],[Bid_Price]]))),0)</f>
        <v>500000</v>
      </c>
      <c r="E333" s="14">
        <v>2020</v>
      </c>
      <c r="F333" s="15">
        <f t="shared" si="15"/>
        <v>328</v>
      </c>
      <c r="N333" s="35" t="s">
        <v>161</v>
      </c>
      <c r="O333" s="35" t="str">
        <f>VLOOKUP($N333,Raw_Data_Auction_2020!$A$11:$C$199,O$5,FALSE)</f>
        <v>Royal Challengers Bangalore</v>
      </c>
      <c r="P333" s="35" t="str">
        <f>VLOOKUP($N333,Raw_Data_Auction_2020!$A$11:$C$199,P$5,FALSE)</f>
        <v>$2,656,250</v>
      </c>
      <c r="Q333" s="36">
        <f t="shared" si="16"/>
        <v>2656250</v>
      </c>
      <c r="R333" s="35">
        <v>2020</v>
      </c>
      <c r="S333" s="35">
        <f t="shared" si="17"/>
        <v>327</v>
      </c>
    </row>
    <row r="334" spans="1:19" x14ac:dyDescent="0.25">
      <c r="A334" s="17" t="s">
        <v>389</v>
      </c>
      <c r="B334" s="14" t="s">
        <v>294</v>
      </c>
      <c r="C334" s="14">
        <v>342900</v>
      </c>
      <c r="D334" s="42">
        <f>_xlfn.IFNA(_xlfn.NUMBERVALUE(MID(tbl_Auction[[#This Row],[Bid_Price]],1,LEN(tbl_Auction[[#This Row],[Bid_Price]]))),0)</f>
        <v>342900</v>
      </c>
      <c r="E334" s="14">
        <v>2020</v>
      </c>
      <c r="F334" s="15">
        <f t="shared" si="15"/>
        <v>329</v>
      </c>
      <c r="N334" s="35" t="s">
        <v>188</v>
      </c>
      <c r="O334" s="35" t="str">
        <f>VLOOKUP($N334,Raw_Data_Auction_2020!$A$11:$C$199,O$5,FALSE)</f>
        <v>Sunrisers Hyderabad</v>
      </c>
      <c r="P334" s="35" t="str">
        <f>VLOOKUP($N334,Raw_Data_Auction_2020!$A$11:$C$199,P$5,FALSE)</f>
        <v>$500,000</v>
      </c>
      <c r="Q334" s="36">
        <f t="shared" si="16"/>
        <v>500000</v>
      </c>
      <c r="R334" s="35">
        <v>2020</v>
      </c>
      <c r="S334" s="35">
        <f t="shared" si="17"/>
        <v>328</v>
      </c>
    </row>
    <row r="335" spans="1:19" x14ac:dyDescent="0.25">
      <c r="A335" s="17" t="s">
        <v>162</v>
      </c>
      <c r="B335" s="14" t="s">
        <v>305</v>
      </c>
      <c r="C335" s="14">
        <v>500000</v>
      </c>
      <c r="D335" s="42">
        <f>_xlfn.IFNA(_xlfn.NUMBERVALUE(MID(tbl_Auction[[#This Row],[Bid_Price]],1,LEN(tbl_Auction[[#This Row],[Bid_Price]]))),0)</f>
        <v>500000</v>
      </c>
      <c r="E335" s="14">
        <v>2020</v>
      </c>
      <c r="F335" s="15">
        <f t="shared" si="15"/>
        <v>330</v>
      </c>
      <c r="N335" s="35" t="s">
        <v>389</v>
      </c>
      <c r="O335" s="35" t="str">
        <f>VLOOKUP($N335,Raw_Data_Auction_2020!$A$11:$C$199,O$5,FALSE)</f>
        <v>Rajasthan Royals</v>
      </c>
      <c r="P335" s="35" t="str">
        <f>VLOOKUP($N335,Raw_Data_Auction_2020!$A$11:$C$199,P$5,FALSE)</f>
        <v>$342,900</v>
      </c>
      <c r="Q335" s="36">
        <f t="shared" si="16"/>
        <v>342900</v>
      </c>
      <c r="R335" s="35">
        <v>2020</v>
      </c>
      <c r="S335" s="35">
        <f t="shared" si="17"/>
        <v>329</v>
      </c>
    </row>
    <row r="336" spans="1:19" x14ac:dyDescent="0.25">
      <c r="A336" s="17" t="s">
        <v>190</v>
      </c>
      <c r="B336" s="14" t="s">
        <v>313</v>
      </c>
      <c r="C336" s="14">
        <v>171400</v>
      </c>
      <c r="D336" s="42">
        <f>_xlfn.IFNA(_xlfn.NUMBERVALUE(MID(tbl_Auction[[#This Row],[Bid_Price]],1,LEN(tbl_Auction[[#This Row],[Bid_Price]]))),0)</f>
        <v>171400</v>
      </c>
      <c r="E336" s="14">
        <v>2020</v>
      </c>
      <c r="F336" s="15">
        <f t="shared" si="15"/>
        <v>331</v>
      </c>
      <c r="N336" s="35" t="s">
        <v>162</v>
      </c>
      <c r="O336" s="35" t="str">
        <f>VLOOKUP($N336,Raw_Data_Auction_2020!$A$11:$C$199,O$5,FALSE)</f>
        <v>Royal Challengers Bangalore</v>
      </c>
      <c r="P336" s="35" t="str">
        <f>VLOOKUP($N336,Raw_Data_Auction_2020!$A$11:$C$199,P$5,FALSE)</f>
        <v>$500,000</v>
      </c>
      <c r="Q336" s="36">
        <f t="shared" si="16"/>
        <v>500000</v>
      </c>
      <c r="R336" s="35">
        <v>2020</v>
      </c>
      <c r="S336" s="35">
        <f t="shared" si="17"/>
        <v>330</v>
      </c>
    </row>
    <row r="337" spans="1:19" x14ac:dyDescent="0.25">
      <c r="A337" s="17" t="s">
        <v>145</v>
      </c>
      <c r="B337" s="14" t="s">
        <v>294</v>
      </c>
      <c r="C337" s="14">
        <v>342900</v>
      </c>
      <c r="D337" s="42">
        <f>_xlfn.IFNA(_xlfn.NUMBERVALUE(MID(tbl_Auction[[#This Row],[Bid_Price]],1,LEN(tbl_Auction[[#This Row],[Bid_Price]]))),0)</f>
        <v>342900</v>
      </c>
      <c r="E337" s="14">
        <v>2020</v>
      </c>
      <c r="F337" s="15">
        <f t="shared" si="15"/>
        <v>332</v>
      </c>
      <c r="N337" s="35" t="s">
        <v>190</v>
      </c>
      <c r="O337" s="35" t="str">
        <f>VLOOKUP($N337,Raw_Data_Auction_2020!$A$11:$C$199,O$5,FALSE)</f>
        <v>Sunrisers Hyderabad</v>
      </c>
      <c r="P337" s="35" t="str">
        <f>VLOOKUP($N337,Raw_Data_Auction_2020!$A$11:$C$199,P$5,FALSE)</f>
        <v>$171,400</v>
      </c>
      <c r="Q337" s="36">
        <f t="shared" si="16"/>
        <v>171400</v>
      </c>
      <c r="R337" s="35">
        <v>2020</v>
      </c>
      <c r="S337" s="35">
        <f t="shared" si="17"/>
        <v>331</v>
      </c>
    </row>
    <row r="338" spans="1:19" x14ac:dyDescent="0.25">
      <c r="A338" s="17" t="s">
        <v>163</v>
      </c>
      <c r="B338" s="14" t="s">
        <v>305</v>
      </c>
      <c r="C338" s="14">
        <v>937500</v>
      </c>
      <c r="D338" s="42">
        <f>_xlfn.IFNA(_xlfn.NUMBERVALUE(MID(tbl_Auction[[#This Row],[Bid_Price]],1,LEN(tbl_Auction[[#This Row],[Bid_Price]]))),0)</f>
        <v>937500</v>
      </c>
      <c r="E338" s="14">
        <v>2020</v>
      </c>
      <c r="F338" s="15">
        <f t="shared" si="15"/>
        <v>333</v>
      </c>
      <c r="N338" s="35" t="s">
        <v>145</v>
      </c>
      <c r="O338" s="35" t="str">
        <f>VLOOKUP($N338,Raw_Data_Auction_2020!$A$11:$C$199,O$5,FALSE)</f>
        <v>Rajasthan Royals</v>
      </c>
      <c r="P338" s="35" t="str">
        <f>VLOOKUP($N338,Raw_Data_Auction_2020!$A$11:$C$199,P$5,FALSE)</f>
        <v>$342,900</v>
      </c>
      <c r="Q338" s="36">
        <f t="shared" si="16"/>
        <v>342900</v>
      </c>
      <c r="R338" s="35">
        <v>2020</v>
      </c>
      <c r="S338" s="35">
        <f t="shared" si="17"/>
        <v>332</v>
      </c>
    </row>
    <row r="339" spans="1:19" x14ac:dyDescent="0.25">
      <c r="A339" s="17" t="s">
        <v>52</v>
      </c>
      <c r="B339" s="14" t="s">
        <v>221</v>
      </c>
      <c r="C339" s="14">
        <v>312500</v>
      </c>
      <c r="D339" s="42">
        <f>_xlfn.IFNA(_xlfn.NUMBERVALUE(MID(tbl_Auction[[#This Row],[Bid_Price]],1,LEN(tbl_Auction[[#This Row],[Bid_Price]]))),0)</f>
        <v>312500</v>
      </c>
      <c r="E339" s="14">
        <v>2020</v>
      </c>
      <c r="F339" s="15">
        <f t="shared" si="15"/>
        <v>334</v>
      </c>
      <c r="N339" s="35" t="s">
        <v>163</v>
      </c>
      <c r="O339" s="35" t="str">
        <f>VLOOKUP($N339,Raw_Data_Auction_2020!$A$11:$C$199,O$5,FALSE)</f>
        <v>Royal Challengers Bangalore</v>
      </c>
      <c r="P339" s="35" t="str">
        <f>VLOOKUP($N339,Raw_Data_Auction_2020!$A$11:$C$199,P$5,FALSE)</f>
        <v>$937,500</v>
      </c>
      <c r="Q339" s="36">
        <f t="shared" si="16"/>
        <v>937500</v>
      </c>
      <c r="R339" s="35">
        <v>2020</v>
      </c>
      <c r="S339" s="35">
        <f t="shared" si="17"/>
        <v>333</v>
      </c>
    </row>
    <row r="340" spans="1:19" x14ac:dyDescent="0.25">
      <c r="A340" s="17" t="s">
        <v>8</v>
      </c>
      <c r="B340" s="14" t="s">
        <v>221</v>
      </c>
      <c r="C340" s="14">
        <v>285700</v>
      </c>
      <c r="D340" s="42">
        <f>_xlfn.IFNA(_xlfn.NUMBERVALUE(MID(tbl_Auction[[#This Row],[Bid_Price]],1,LEN(tbl_Auction[[#This Row],[Bid_Price]]))),0)</f>
        <v>285700</v>
      </c>
      <c r="E340" s="14">
        <v>2020</v>
      </c>
      <c r="F340" s="15">
        <f t="shared" si="15"/>
        <v>335</v>
      </c>
      <c r="N340" s="35" t="s">
        <v>52</v>
      </c>
      <c r="O340" s="35" t="str">
        <f>VLOOKUP($N340,Raw_Data_Auction_2020!$A$11:$C$199,O$5,FALSE)</f>
        <v>Chennai Super Kings</v>
      </c>
      <c r="P340" s="35" t="str">
        <f>VLOOKUP($N340,Raw_Data_Auction_2020!$A$11:$C$199,P$5,FALSE)</f>
        <v>$312,500</v>
      </c>
      <c r="Q340" s="36">
        <f t="shared" si="16"/>
        <v>312500</v>
      </c>
      <c r="R340" s="35">
        <v>2020</v>
      </c>
      <c r="S340" s="35">
        <f t="shared" si="17"/>
        <v>334</v>
      </c>
    </row>
    <row r="341" spans="1:19" x14ac:dyDescent="0.25">
      <c r="A341" s="17" t="s">
        <v>10</v>
      </c>
      <c r="B341" s="14" t="s">
        <v>221</v>
      </c>
      <c r="C341" s="14">
        <v>62500</v>
      </c>
      <c r="D341" s="42">
        <f>_xlfn.IFNA(_xlfn.NUMBERVALUE(MID(tbl_Auction[[#This Row],[Bid_Price]],1,LEN(tbl_Auction[[#This Row],[Bid_Price]]))),0)</f>
        <v>62500</v>
      </c>
      <c r="E341" s="14">
        <v>2020</v>
      </c>
      <c r="F341" s="15">
        <f t="shared" si="15"/>
        <v>336</v>
      </c>
      <c r="N341" s="35" t="s">
        <v>8</v>
      </c>
      <c r="O341" s="35" t="str">
        <f>VLOOKUP($N341,Raw_Data_Auction_2020!$A$11:$C$199,O$5,FALSE)</f>
        <v>Chennai Super Kings</v>
      </c>
      <c r="P341" s="35" t="str">
        <f>VLOOKUP($N341,Raw_Data_Auction_2020!$A$11:$C$199,P$5,FALSE)</f>
        <v>$285,700</v>
      </c>
      <c r="Q341" s="36">
        <f t="shared" si="16"/>
        <v>285700</v>
      </c>
      <c r="R341" s="35">
        <v>2020</v>
      </c>
      <c r="S341" s="35">
        <f t="shared" si="17"/>
        <v>335</v>
      </c>
    </row>
    <row r="342" spans="1:19" x14ac:dyDescent="0.25">
      <c r="A342" s="17" t="s">
        <v>11</v>
      </c>
      <c r="B342" s="14" t="s">
        <v>221</v>
      </c>
      <c r="C342" s="14">
        <v>478000</v>
      </c>
      <c r="D342" s="42">
        <f>_xlfn.IFNA(_xlfn.NUMBERVALUE(MID(tbl_Auction[[#This Row],[Bid_Price]],1,LEN(tbl_Auction[[#This Row],[Bid_Price]]))),0)</f>
        <v>478000</v>
      </c>
      <c r="E342" s="14">
        <v>2020</v>
      </c>
      <c r="F342" s="15">
        <f t="shared" si="15"/>
        <v>337</v>
      </c>
      <c r="N342" s="35" t="s">
        <v>10</v>
      </c>
      <c r="O342" s="35" t="str">
        <f>VLOOKUP($N342,Raw_Data_Auction_2020!$A$11:$C$199,O$5,FALSE)</f>
        <v>Chennai Super Kings</v>
      </c>
      <c r="P342" s="35" t="str">
        <f>VLOOKUP($N342,Raw_Data_Auction_2020!$A$11:$C$199,P$5,FALSE)</f>
        <v>$62,500</v>
      </c>
      <c r="Q342" s="36">
        <f t="shared" si="16"/>
        <v>62500</v>
      </c>
      <c r="R342" s="35">
        <v>2020</v>
      </c>
      <c r="S342" s="35">
        <f t="shared" si="17"/>
        <v>336</v>
      </c>
    </row>
    <row r="343" spans="1:19" x14ac:dyDescent="0.25">
      <c r="A343" s="17" t="s">
        <v>12</v>
      </c>
      <c r="B343" s="14" t="s">
        <v>221</v>
      </c>
      <c r="C343" s="14">
        <v>78130</v>
      </c>
      <c r="D343" s="42">
        <f>_xlfn.IFNA(_xlfn.NUMBERVALUE(MID(tbl_Auction[[#This Row],[Bid_Price]],1,LEN(tbl_Auction[[#This Row],[Bid_Price]]))),0)</f>
        <v>78130</v>
      </c>
      <c r="E343" s="14">
        <v>2020</v>
      </c>
      <c r="F343" s="15">
        <f t="shared" si="15"/>
        <v>338</v>
      </c>
      <c r="N343" s="35" t="s">
        <v>11</v>
      </c>
      <c r="O343" s="35" t="str">
        <f>VLOOKUP($N343,Raw_Data_Auction_2020!$A$11:$C$199,O$5,FALSE)</f>
        <v>Chennai Super Kings</v>
      </c>
      <c r="P343" s="35" t="str">
        <f>VLOOKUP($N343,Raw_Data_Auction_2020!$A$11:$C$199,P$5,FALSE)</f>
        <v>$478,000</v>
      </c>
      <c r="Q343" s="36">
        <f t="shared" si="16"/>
        <v>478000</v>
      </c>
      <c r="R343" s="35">
        <v>2020</v>
      </c>
      <c r="S343" s="35">
        <f t="shared" si="17"/>
        <v>337</v>
      </c>
    </row>
    <row r="344" spans="1:19" x14ac:dyDescent="0.25">
      <c r="A344" s="17" t="s">
        <v>13</v>
      </c>
      <c r="B344" s="14" t="s">
        <v>221</v>
      </c>
      <c r="C344" s="14">
        <v>78130</v>
      </c>
      <c r="D344" s="42">
        <f>_xlfn.IFNA(_xlfn.NUMBERVALUE(MID(tbl_Auction[[#This Row],[Bid_Price]],1,LEN(tbl_Auction[[#This Row],[Bid_Price]]))),0)</f>
        <v>78130</v>
      </c>
      <c r="E344" s="14">
        <v>2020</v>
      </c>
      <c r="F344" s="15">
        <f t="shared" si="15"/>
        <v>339</v>
      </c>
      <c r="N344" s="35" t="s">
        <v>12</v>
      </c>
      <c r="O344" s="35" t="str">
        <f>VLOOKUP($N344,Raw_Data_Auction_2020!$A$11:$C$199,O$5,FALSE)</f>
        <v>Chennai Super Kings</v>
      </c>
      <c r="P344" s="35" t="str">
        <f>VLOOKUP($N344,Raw_Data_Auction_2020!$A$11:$C$199,P$5,FALSE)</f>
        <v>$78,130</v>
      </c>
      <c r="Q344" s="36">
        <f t="shared" si="16"/>
        <v>78130</v>
      </c>
      <c r="R344" s="35">
        <v>2020</v>
      </c>
      <c r="S344" s="35">
        <f t="shared" si="17"/>
        <v>338</v>
      </c>
    </row>
    <row r="345" spans="1:19" x14ac:dyDescent="0.25">
      <c r="A345" s="17" t="s">
        <v>358</v>
      </c>
      <c r="B345" s="14" t="s">
        <v>221</v>
      </c>
      <c r="C345" s="14">
        <v>31250</v>
      </c>
      <c r="D345" s="42">
        <f>_xlfn.IFNA(_xlfn.NUMBERVALUE(MID(tbl_Auction[[#This Row],[Bid_Price]],1,LEN(tbl_Auction[[#This Row],[Bid_Price]]))),0)</f>
        <v>31250</v>
      </c>
      <c r="E345" s="14">
        <v>2020</v>
      </c>
      <c r="F345" s="15">
        <f t="shared" si="15"/>
        <v>340</v>
      </c>
      <c r="N345" s="35" t="s">
        <v>13</v>
      </c>
      <c r="O345" s="35" t="str">
        <f>VLOOKUP($N345,Raw_Data_Auction_2020!$A$11:$C$199,O$5,FALSE)</f>
        <v>Chennai Super Kings</v>
      </c>
      <c r="P345" s="35" t="str">
        <f>VLOOKUP($N345,Raw_Data_Auction_2020!$A$11:$C$199,P$5,FALSE)</f>
        <v>$78,130</v>
      </c>
      <c r="Q345" s="36">
        <f t="shared" si="16"/>
        <v>78130</v>
      </c>
      <c r="R345" s="35">
        <v>2020</v>
      </c>
      <c r="S345" s="35">
        <f t="shared" si="17"/>
        <v>339</v>
      </c>
    </row>
    <row r="346" spans="1:19" x14ac:dyDescent="0.25">
      <c r="A346" s="17" t="s">
        <v>90</v>
      </c>
      <c r="B346" s="14" t="s">
        <v>221</v>
      </c>
      <c r="C346" s="14">
        <v>964300</v>
      </c>
      <c r="D346" s="42">
        <f>_xlfn.IFNA(_xlfn.NUMBERVALUE(MID(tbl_Auction[[#This Row],[Bid_Price]],1,LEN(tbl_Auction[[#This Row],[Bid_Price]]))),0)</f>
        <v>964300</v>
      </c>
      <c r="E346" s="14">
        <v>2020</v>
      </c>
      <c r="F346" s="15">
        <f t="shared" si="15"/>
        <v>341</v>
      </c>
      <c r="N346" s="35" t="s">
        <v>358</v>
      </c>
      <c r="O346" s="35" t="str">
        <f>VLOOKUP($N346,Raw_Data_Auction_2020!$A$11:$C$199,O$5,FALSE)</f>
        <v>Chennai Super Kings</v>
      </c>
      <c r="P346" s="35" t="str">
        <f>VLOOKUP($N346,Raw_Data_Auction_2020!$A$11:$C$199,P$5,FALSE)</f>
        <v>$31,250</v>
      </c>
      <c r="Q346" s="36">
        <f t="shared" si="16"/>
        <v>31250</v>
      </c>
      <c r="R346" s="35">
        <v>2020</v>
      </c>
      <c r="S346" s="35">
        <f t="shared" si="17"/>
        <v>340</v>
      </c>
    </row>
    <row r="347" spans="1:19" x14ac:dyDescent="0.25">
      <c r="A347" s="17" t="s">
        <v>20</v>
      </c>
      <c r="B347" s="14" t="s">
        <v>221</v>
      </c>
      <c r="C347" s="14">
        <v>1718750</v>
      </c>
      <c r="D347" s="42">
        <f>_xlfn.IFNA(_xlfn.NUMBERVALUE(MID(tbl_Auction[[#This Row],[Bid_Price]],1,LEN(tbl_Auction[[#This Row],[Bid_Price]]))),0)</f>
        <v>1718750</v>
      </c>
      <c r="E347" s="14">
        <v>2020</v>
      </c>
      <c r="F347" s="15">
        <f t="shared" si="15"/>
        <v>342</v>
      </c>
      <c r="N347" s="35" t="s">
        <v>90</v>
      </c>
      <c r="O347" s="35" t="str">
        <f>VLOOKUP($N347,Raw_Data_Auction_2020!$A$11:$C$199,O$5,FALSE)</f>
        <v>Chennai Super Kings</v>
      </c>
      <c r="P347" s="35" t="str">
        <f>VLOOKUP($N347,Raw_Data_Auction_2020!$A$11:$C$199,P$5,FALSE)</f>
        <v>$964,300</v>
      </c>
      <c r="Q347" s="36">
        <f t="shared" si="16"/>
        <v>964300</v>
      </c>
      <c r="R347" s="35">
        <v>2020</v>
      </c>
      <c r="S347" s="35">
        <f t="shared" si="17"/>
        <v>341</v>
      </c>
    </row>
    <row r="348" spans="1:19" x14ac:dyDescent="0.25">
      <c r="A348" s="17" t="s">
        <v>23</v>
      </c>
      <c r="B348" s="14" t="s">
        <v>242</v>
      </c>
      <c r="C348" s="14">
        <v>625000</v>
      </c>
      <c r="D348" s="42">
        <f>_xlfn.IFNA(_xlfn.NUMBERVALUE(MID(tbl_Auction[[#This Row],[Bid_Price]],1,LEN(tbl_Auction[[#This Row],[Bid_Price]]))),0)</f>
        <v>625000</v>
      </c>
      <c r="E348" s="14">
        <v>2020</v>
      </c>
      <c r="F348" s="15">
        <f t="shared" si="15"/>
        <v>343</v>
      </c>
      <c r="N348" s="35" t="s">
        <v>20</v>
      </c>
      <c r="O348" s="35" t="str">
        <f>VLOOKUP($N348,Raw_Data_Auction_2020!$A$11:$C$199,O$5,FALSE)</f>
        <v>Chennai Super Kings</v>
      </c>
      <c r="P348" s="35" t="str">
        <f>VLOOKUP($N348,Raw_Data_Auction_2020!$A$11:$C$199,P$5,FALSE)</f>
        <v>$1,718,750</v>
      </c>
      <c r="Q348" s="36">
        <f t="shared" si="16"/>
        <v>1718750</v>
      </c>
      <c r="R348" s="35">
        <v>2020</v>
      </c>
      <c r="S348" s="35">
        <f t="shared" si="17"/>
        <v>342</v>
      </c>
    </row>
    <row r="349" spans="1:19" x14ac:dyDescent="0.25">
      <c r="A349" s="17" t="s">
        <v>27</v>
      </c>
      <c r="B349" s="14" t="s">
        <v>242</v>
      </c>
      <c r="C349" s="14">
        <v>109380</v>
      </c>
      <c r="D349" s="42">
        <f>_xlfn.IFNA(_xlfn.NUMBERVALUE(MID(tbl_Auction[[#This Row],[Bid_Price]],1,LEN(tbl_Auction[[#This Row],[Bid_Price]]))),0)</f>
        <v>109380</v>
      </c>
      <c r="E349" s="14">
        <v>2020</v>
      </c>
      <c r="F349" s="15">
        <f t="shared" si="15"/>
        <v>344</v>
      </c>
      <c r="N349" s="35" t="s">
        <v>23</v>
      </c>
      <c r="O349" s="35" t="str">
        <f>VLOOKUP($N349,Raw_Data_Auction_2020!$A$11:$C$199,O$5,FALSE)</f>
        <v>Delhi Capitals</v>
      </c>
      <c r="P349" s="35" t="str">
        <f>VLOOKUP($N349,Raw_Data_Auction_2020!$A$11:$C$199,P$5,FALSE)</f>
        <v>$625,000</v>
      </c>
      <c r="Q349" s="36">
        <f t="shared" si="16"/>
        <v>625000</v>
      </c>
      <c r="R349" s="35">
        <v>2020</v>
      </c>
      <c r="S349" s="35">
        <f t="shared" si="17"/>
        <v>343</v>
      </c>
    </row>
    <row r="350" spans="1:19" x14ac:dyDescent="0.25">
      <c r="A350" s="17" t="s">
        <v>28</v>
      </c>
      <c r="B350" s="14" t="s">
        <v>242</v>
      </c>
      <c r="C350" s="14">
        <v>214300</v>
      </c>
      <c r="D350" s="42">
        <f>_xlfn.IFNA(_xlfn.NUMBERVALUE(MID(tbl_Auction[[#This Row],[Bid_Price]],1,LEN(tbl_Auction[[#This Row],[Bid_Price]]))),0)</f>
        <v>214300</v>
      </c>
      <c r="E350" s="14">
        <v>2020</v>
      </c>
      <c r="F350" s="15">
        <f t="shared" si="15"/>
        <v>345</v>
      </c>
      <c r="N350" s="35" t="s">
        <v>27</v>
      </c>
      <c r="O350" s="35" t="str">
        <f>VLOOKUP($N350,Raw_Data_Auction_2020!$A$11:$C$199,O$5,FALSE)</f>
        <v>Delhi Capitals</v>
      </c>
      <c r="P350" s="35" t="str">
        <f>VLOOKUP($N350,Raw_Data_Auction_2020!$A$11:$C$199,P$5,FALSE)</f>
        <v>$109,380</v>
      </c>
      <c r="Q350" s="36">
        <f t="shared" si="16"/>
        <v>109380</v>
      </c>
      <c r="R350" s="35">
        <v>2020</v>
      </c>
      <c r="S350" s="35">
        <f t="shared" si="17"/>
        <v>344</v>
      </c>
    </row>
    <row r="351" spans="1:19" x14ac:dyDescent="0.25">
      <c r="A351" s="17" t="s">
        <v>29</v>
      </c>
      <c r="B351" s="14" t="s">
        <v>242</v>
      </c>
      <c r="C351" s="14">
        <v>157100</v>
      </c>
      <c r="D351" s="42">
        <f>_xlfn.IFNA(_xlfn.NUMBERVALUE(MID(tbl_Auction[[#This Row],[Bid_Price]],1,LEN(tbl_Auction[[#This Row],[Bid_Price]]))),0)</f>
        <v>157100</v>
      </c>
      <c r="E351" s="14">
        <v>2020</v>
      </c>
      <c r="F351" s="15">
        <f t="shared" si="15"/>
        <v>346</v>
      </c>
      <c r="N351" s="35" t="s">
        <v>28</v>
      </c>
      <c r="O351" s="35" t="str">
        <f>VLOOKUP($N351,Raw_Data_Auction_2020!$A$11:$C$199,O$5,FALSE)</f>
        <v>Delhi Capitals</v>
      </c>
      <c r="P351" s="35" t="str">
        <f>VLOOKUP($N351,Raw_Data_Auction_2020!$A$11:$C$199,P$5,FALSE)</f>
        <v>$214,300</v>
      </c>
      <c r="Q351" s="36">
        <f t="shared" si="16"/>
        <v>214300</v>
      </c>
      <c r="R351" s="35">
        <v>2020</v>
      </c>
      <c r="S351" s="35">
        <f t="shared" si="17"/>
        <v>345</v>
      </c>
    </row>
    <row r="352" spans="1:19" x14ac:dyDescent="0.25">
      <c r="A352" s="17" t="s">
        <v>170</v>
      </c>
      <c r="B352" s="14" t="s">
        <v>242</v>
      </c>
      <c r="C352" s="14">
        <v>214300</v>
      </c>
      <c r="D352" s="42">
        <f>_xlfn.IFNA(_xlfn.NUMBERVALUE(MID(tbl_Auction[[#This Row],[Bid_Price]],1,LEN(tbl_Auction[[#This Row],[Bid_Price]]))),0)</f>
        <v>214300</v>
      </c>
      <c r="E352" s="14">
        <v>2020</v>
      </c>
      <c r="F352" s="15">
        <f t="shared" si="15"/>
        <v>347</v>
      </c>
      <c r="N352" s="35" t="s">
        <v>29</v>
      </c>
      <c r="O352" s="35" t="str">
        <f>VLOOKUP($N352,Raw_Data_Auction_2020!$A$11:$C$199,O$5,FALSE)</f>
        <v>Delhi Capitals</v>
      </c>
      <c r="P352" s="35" t="str">
        <f>VLOOKUP($N352,Raw_Data_Auction_2020!$A$11:$C$199,P$5,FALSE)</f>
        <v>$157,100</v>
      </c>
      <c r="Q352" s="36">
        <f t="shared" si="16"/>
        <v>157100</v>
      </c>
      <c r="R352" s="35">
        <v>2020</v>
      </c>
      <c r="S352" s="35">
        <f t="shared" si="17"/>
        <v>346</v>
      </c>
    </row>
    <row r="353" spans="1:19" x14ac:dyDescent="0.25">
      <c r="A353" s="17" t="s">
        <v>362</v>
      </c>
      <c r="B353" s="14" t="s">
        <v>242</v>
      </c>
      <c r="C353" s="14">
        <v>71400</v>
      </c>
      <c r="D353" s="42">
        <f>_xlfn.IFNA(_xlfn.NUMBERVALUE(MID(tbl_Auction[[#This Row],[Bid_Price]],1,LEN(tbl_Auction[[#This Row],[Bid_Price]]))),0)</f>
        <v>71400</v>
      </c>
      <c r="E353" s="14">
        <v>2020</v>
      </c>
      <c r="F353" s="15">
        <f t="shared" si="15"/>
        <v>348</v>
      </c>
      <c r="N353" s="35" t="s">
        <v>170</v>
      </c>
      <c r="O353" s="35" t="str">
        <f>VLOOKUP($N353,Raw_Data_Auction_2020!$A$11:$C$199,O$5,FALSE)</f>
        <v>Delhi Capitals</v>
      </c>
      <c r="P353" s="35" t="str">
        <f>VLOOKUP($N353,Raw_Data_Auction_2020!$A$11:$C$199,P$5,FALSE)</f>
        <v>$214,300</v>
      </c>
      <c r="Q353" s="36">
        <f t="shared" si="16"/>
        <v>214300</v>
      </c>
      <c r="R353" s="35">
        <v>2020</v>
      </c>
      <c r="S353" s="35">
        <f t="shared" si="17"/>
        <v>347</v>
      </c>
    </row>
    <row r="354" spans="1:19" x14ac:dyDescent="0.25">
      <c r="A354" s="17" t="s">
        <v>32</v>
      </c>
      <c r="B354" s="14" t="s">
        <v>242</v>
      </c>
      <c r="C354" s="14">
        <v>28600</v>
      </c>
      <c r="D354" s="42">
        <f>_xlfn.IFNA(_xlfn.NUMBERVALUE(MID(tbl_Auction[[#This Row],[Bid_Price]],1,LEN(tbl_Auction[[#This Row],[Bid_Price]]))),0)</f>
        <v>28600</v>
      </c>
      <c r="E354" s="14">
        <v>2020</v>
      </c>
      <c r="F354" s="15">
        <f t="shared" si="15"/>
        <v>349</v>
      </c>
      <c r="N354" s="35" t="s">
        <v>362</v>
      </c>
      <c r="O354" s="35" t="str">
        <f>VLOOKUP($N354,Raw_Data_Auction_2020!$A$11:$C$199,O$5,FALSE)</f>
        <v>Delhi Capitals</v>
      </c>
      <c r="P354" s="35" t="str">
        <f>VLOOKUP($N354,Raw_Data_Auction_2020!$A$11:$C$199,P$5,FALSE)</f>
        <v>$71,400</v>
      </c>
      <c r="Q354" s="36">
        <f t="shared" si="16"/>
        <v>71400</v>
      </c>
      <c r="R354" s="35">
        <v>2020</v>
      </c>
      <c r="S354" s="35">
        <f t="shared" si="17"/>
        <v>348</v>
      </c>
    </row>
    <row r="355" spans="1:19" x14ac:dyDescent="0.25">
      <c r="A355" s="17" t="s">
        <v>363</v>
      </c>
      <c r="B355" s="14" t="s">
        <v>242</v>
      </c>
      <c r="C355" s="14">
        <v>71400</v>
      </c>
      <c r="D355" s="42">
        <f>_xlfn.IFNA(_xlfn.NUMBERVALUE(MID(tbl_Auction[[#This Row],[Bid_Price]],1,LEN(tbl_Auction[[#This Row],[Bid_Price]]))),0)</f>
        <v>71400</v>
      </c>
      <c r="E355" s="14">
        <v>2020</v>
      </c>
      <c r="F355" s="15">
        <f t="shared" si="15"/>
        <v>350</v>
      </c>
      <c r="N355" s="35" t="s">
        <v>32</v>
      </c>
      <c r="O355" s="35" t="str">
        <f>VLOOKUP($N355,Raw_Data_Auction_2020!$A$11:$C$199,O$5,FALSE)</f>
        <v>Delhi Capitals</v>
      </c>
      <c r="P355" s="35" t="str">
        <f>VLOOKUP($N355,Raw_Data_Auction_2020!$A$11:$C$199,P$5,FALSE)</f>
        <v>$28,600</v>
      </c>
      <c r="Q355" s="36">
        <f t="shared" si="16"/>
        <v>28600</v>
      </c>
      <c r="R355" s="35">
        <v>2020</v>
      </c>
      <c r="S355" s="35">
        <f t="shared" si="17"/>
        <v>349</v>
      </c>
    </row>
    <row r="356" spans="1:19" x14ac:dyDescent="0.25">
      <c r="A356" s="17" t="s">
        <v>364</v>
      </c>
      <c r="B356" s="14" t="s">
        <v>242</v>
      </c>
      <c r="C356" s="14">
        <v>31250</v>
      </c>
      <c r="D356" s="42">
        <f>_xlfn.IFNA(_xlfn.NUMBERVALUE(MID(tbl_Auction[[#This Row],[Bid_Price]],1,LEN(tbl_Auction[[#This Row],[Bid_Price]]))),0)</f>
        <v>31250</v>
      </c>
      <c r="E356" s="14">
        <v>2020</v>
      </c>
      <c r="F356" s="15">
        <f t="shared" si="15"/>
        <v>351</v>
      </c>
      <c r="N356" s="35" t="s">
        <v>363</v>
      </c>
      <c r="O356" s="35" t="str">
        <f>VLOOKUP($N356,Raw_Data_Auction_2020!$A$11:$C$199,O$5,FALSE)</f>
        <v>Delhi Capitals</v>
      </c>
      <c r="P356" s="35" t="str">
        <f>VLOOKUP($N356,Raw_Data_Auction_2020!$A$11:$C$199,P$5,FALSE)</f>
        <v>$71,400</v>
      </c>
      <c r="Q356" s="36">
        <f t="shared" si="16"/>
        <v>71400</v>
      </c>
      <c r="R356" s="35">
        <v>2020</v>
      </c>
      <c r="S356" s="35">
        <f t="shared" si="17"/>
        <v>350</v>
      </c>
    </row>
    <row r="357" spans="1:19" x14ac:dyDescent="0.25">
      <c r="A357" s="17" t="s">
        <v>100</v>
      </c>
      <c r="B357" s="14" t="s">
        <v>355</v>
      </c>
      <c r="C357" s="14">
        <v>42900</v>
      </c>
      <c r="D357" s="42">
        <f>_xlfn.IFNA(_xlfn.NUMBERVALUE(MID(tbl_Auction[[#This Row],[Bid_Price]],1,LEN(tbl_Auction[[#This Row],[Bid_Price]]))),0)</f>
        <v>42900</v>
      </c>
      <c r="E357" s="14">
        <v>2020</v>
      </c>
      <c r="F357" s="15">
        <f t="shared" si="15"/>
        <v>352</v>
      </c>
      <c r="N357" s="35" t="s">
        <v>364</v>
      </c>
      <c r="O357" s="35" t="str">
        <f>VLOOKUP($N357,Raw_Data_Auction_2020!$A$11:$C$199,O$5,FALSE)</f>
        <v>Delhi Capitals</v>
      </c>
      <c r="P357" s="35" t="str">
        <f>VLOOKUP($N357,Raw_Data_Auction_2020!$A$11:$C$199,P$5,FALSE)</f>
        <v>$31,250</v>
      </c>
      <c r="Q357" s="36">
        <f t="shared" si="16"/>
        <v>31250</v>
      </c>
      <c r="R357" s="35">
        <v>2020</v>
      </c>
      <c r="S357" s="35">
        <f t="shared" si="17"/>
        <v>351</v>
      </c>
    </row>
    <row r="358" spans="1:19" x14ac:dyDescent="0.25">
      <c r="A358" s="17" t="s">
        <v>366</v>
      </c>
      <c r="B358" s="14" t="s">
        <v>355</v>
      </c>
      <c r="C358" s="14">
        <v>107100</v>
      </c>
      <c r="D358" s="42">
        <f>_xlfn.IFNA(_xlfn.NUMBERVALUE(MID(tbl_Auction[[#This Row],[Bid_Price]],1,LEN(tbl_Auction[[#This Row],[Bid_Price]]))),0)</f>
        <v>107100</v>
      </c>
      <c r="E358" s="14">
        <v>2020</v>
      </c>
      <c r="F358" s="15">
        <f t="shared" si="15"/>
        <v>353</v>
      </c>
      <c r="N358" s="35" t="s">
        <v>100</v>
      </c>
      <c r="O358" s="35" t="str">
        <f>VLOOKUP($N358,Raw_Data_Auction_2020!$A$11:$C$199,O$5,FALSE)</f>
        <v>Kings XI Punjab</v>
      </c>
      <c r="P358" s="35" t="str">
        <f>VLOOKUP($N358,Raw_Data_Auction_2020!$A$11:$C$199,P$5,FALSE)</f>
        <v>$42,900</v>
      </c>
      <c r="Q358" s="36">
        <f t="shared" si="16"/>
        <v>42900</v>
      </c>
      <c r="R358" s="35">
        <v>2020</v>
      </c>
      <c r="S358" s="35">
        <f t="shared" si="17"/>
        <v>352</v>
      </c>
    </row>
    <row r="359" spans="1:19" x14ac:dyDescent="0.25">
      <c r="A359" s="17" t="s">
        <v>104</v>
      </c>
      <c r="B359" s="14" t="s">
        <v>355</v>
      </c>
      <c r="C359" s="14">
        <v>28600</v>
      </c>
      <c r="D359" s="42">
        <f>_xlfn.IFNA(_xlfn.NUMBERVALUE(MID(tbl_Auction[[#This Row],[Bid_Price]],1,LEN(tbl_Auction[[#This Row],[Bid_Price]]))),0)</f>
        <v>28600</v>
      </c>
      <c r="E359" s="14">
        <v>2020</v>
      </c>
      <c r="F359" s="15">
        <f t="shared" si="15"/>
        <v>354</v>
      </c>
      <c r="N359" s="35" t="s">
        <v>366</v>
      </c>
      <c r="O359" s="35" t="str">
        <f>VLOOKUP($N359,Raw_Data_Auction_2020!$A$11:$C$199,O$5,FALSE)</f>
        <v>Kings XI Punjab</v>
      </c>
      <c r="P359" s="35" t="str">
        <f>VLOOKUP($N359,Raw_Data_Auction_2020!$A$11:$C$199,P$5,FALSE)</f>
        <v>$107,100</v>
      </c>
      <c r="Q359" s="36">
        <f t="shared" si="16"/>
        <v>107100</v>
      </c>
      <c r="R359" s="35">
        <v>2020</v>
      </c>
      <c r="S359" s="35">
        <f t="shared" si="17"/>
        <v>353</v>
      </c>
    </row>
    <row r="360" spans="1:19" x14ac:dyDescent="0.25">
      <c r="A360" s="17" t="s">
        <v>368</v>
      </c>
      <c r="B360" s="14" t="s">
        <v>355</v>
      </c>
      <c r="C360" s="14">
        <v>28600</v>
      </c>
      <c r="D360" s="42">
        <f>_xlfn.IFNA(_xlfn.NUMBERVALUE(MID(tbl_Auction[[#This Row],[Bid_Price]],1,LEN(tbl_Auction[[#This Row],[Bid_Price]]))),0)</f>
        <v>28600</v>
      </c>
      <c r="E360" s="14">
        <v>2020</v>
      </c>
      <c r="F360" s="15">
        <f t="shared" si="15"/>
        <v>355</v>
      </c>
      <c r="N360" s="35" t="s">
        <v>104</v>
      </c>
      <c r="O360" s="35" t="str">
        <f>VLOOKUP($N360,Raw_Data_Auction_2020!$A$11:$C$199,O$5,FALSE)</f>
        <v>Kings XI Punjab</v>
      </c>
      <c r="P360" s="35" t="str">
        <f>VLOOKUP($N360,Raw_Data_Auction_2020!$A$11:$C$199,P$5,FALSE)</f>
        <v>$28,600</v>
      </c>
      <c r="Q360" s="36">
        <f t="shared" si="16"/>
        <v>28600</v>
      </c>
      <c r="R360" s="35">
        <v>2020</v>
      </c>
      <c r="S360" s="35">
        <f t="shared" si="17"/>
        <v>354</v>
      </c>
    </row>
    <row r="361" spans="1:19" x14ac:dyDescent="0.25">
      <c r="A361" s="17" t="s">
        <v>169</v>
      </c>
      <c r="B361" s="14" t="s">
        <v>355</v>
      </c>
      <c r="C361" s="14">
        <v>29000</v>
      </c>
      <c r="D361" s="42">
        <f>_xlfn.IFNA(_xlfn.NUMBERVALUE(MID(tbl_Auction[[#This Row],[Bid_Price]],1,LEN(tbl_Auction[[#This Row],[Bid_Price]]))),0)</f>
        <v>29000</v>
      </c>
      <c r="E361" s="14">
        <v>2020</v>
      </c>
      <c r="F361" s="15">
        <f t="shared" si="15"/>
        <v>356</v>
      </c>
      <c r="N361" s="35" t="s">
        <v>368</v>
      </c>
      <c r="O361" s="35" t="str">
        <f>VLOOKUP($N361,Raw_Data_Auction_2020!$A$11:$C$199,O$5,FALSE)</f>
        <v>Kings XI Punjab</v>
      </c>
      <c r="P361" s="35" t="str">
        <f>VLOOKUP($N361,Raw_Data_Auction_2020!$A$11:$C$199,P$5,FALSE)</f>
        <v>$28,600</v>
      </c>
      <c r="Q361" s="36">
        <f t="shared" si="16"/>
        <v>28600</v>
      </c>
      <c r="R361" s="35">
        <v>2020</v>
      </c>
      <c r="S361" s="35">
        <f t="shared" si="17"/>
        <v>355</v>
      </c>
    </row>
    <row r="362" spans="1:19" x14ac:dyDescent="0.25">
      <c r="A362" s="17" t="s">
        <v>373</v>
      </c>
      <c r="B362" s="14" t="s">
        <v>355</v>
      </c>
      <c r="C362" s="14">
        <v>85940</v>
      </c>
      <c r="D362" s="42">
        <f>_xlfn.IFNA(_xlfn.NUMBERVALUE(MID(tbl_Auction[[#This Row],[Bid_Price]],1,LEN(tbl_Auction[[#This Row],[Bid_Price]]))),0)</f>
        <v>85940</v>
      </c>
      <c r="E362" s="14">
        <v>2020</v>
      </c>
      <c r="F362" s="15">
        <f t="shared" si="15"/>
        <v>357</v>
      </c>
      <c r="N362" s="35" t="s">
        <v>169</v>
      </c>
      <c r="O362" s="35" t="str">
        <f>VLOOKUP($N362,Raw_Data_Auction_2020!$A$11:$C$199,O$5,FALSE)</f>
        <v>Kings XI Punjab</v>
      </c>
      <c r="P362" s="35" t="str">
        <f>VLOOKUP($N362,Raw_Data_Auction_2020!$A$11:$C$199,P$5,FALSE)</f>
        <v>$29,000</v>
      </c>
      <c r="Q362" s="36">
        <f t="shared" si="16"/>
        <v>29000</v>
      </c>
      <c r="R362" s="35">
        <v>2020</v>
      </c>
      <c r="S362" s="35">
        <f t="shared" si="17"/>
        <v>356</v>
      </c>
    </row>
    <row r="363" spans="1:19" x14ac:dyDescent="0.25">
      <c r="A363" s="17" t="s">
        <v>374</v>
      </c>
      <c r="B363" s="14" t="s">
        <v>259</v>
      </c>
      <c r="C363" s="14">
        <v>28600</v>
      </c>
      <c r="D363" s="42">
        <f>_xlfn.IFNA(_xlfn.NUMBERVALUE(MID(tbl_Auction[[#This Row],[Bid_Price]],1,LEN(tbl_Auction[[#This Row],[Bid_Price]]))),0)</f>
        <v>28600</v>
      </c>
      <c r="E363" s="14">
        <v>2020</v>
      </c>
      <c r="F363" s="15">
        <f t="shared" si="15"/>
        <v>358</v>
      </c>
      <c r="N363" s="35" t="s">
        <v>373</v>
      </c>
      <c r="O363" s="35" t="str">
        <f>VLOOKUP($N363,Raw_Data_Auction_2020!$A$11:$C$199,O$5,FALSE)</f>
        <v>Kings XI Punjab</v>
      </c>
      <c r="P363" s="35" t="str">
        <f>VLOOKUP($N363,Raw_Data_Auction_2020!$A$11:$C$199,P$5,FALSE)</f>
        <v>$85,940</v>
      </c>
      <c r="Q363" s="36">
        <f t="shared" si="16"/>
        <v>85940</v>
      </c>
      <c r="R363" s="35">
        <v>2020</v>
      </c>
      <c r="S363" s="35">
        <f t="shared" si="17"/>
        <v>357</v>
      </c>
    </row>
    <row r="364" spans="1:19" x14ac:dyDescent="0.25">
      <c r="A364" s="17" t="s">
        <v>375</v>
      </c>
      <c r="B364" s="14" t="s">
        <v>259</v>
      </c>
      <c r="C364" s="14">
        <v>107100</v>
      </c>
      <c r="D364" s="42">
        <f>_xlfn.IFNA(_xlfn.NUMBERVALUE(MID(tbl_Auction[[#This Row],[Bid_Price]],1,LEN(tbl_Auction[[#This Row],[Bid_Price]]))),0)</f>
        <v>107100</v>
      </c>
      <c r="E364" s="14">
        <v>2020</v>
      </c>
      <c r="F364" s="15">
        <f t="shared" si="15"/>
        <v>359</v>
      </c>
      <c r="N364" s="35" t="s">
        <v>374</v>
      </c>
      <c r="O364" s="35" t="str">
        <f>VLOOKUP($N364,Raw_Data_Auction_2020!$A$11:$C$199,O$5,FALSE)</f>
        <v>Kolkata Knight Riders</v>
      </c>
      <c r="P364" s="35" t="str">
        <f>VLOOKUP($N364,Raw_Data_Auction_2020!$A$11:$C$199,P$5,FALSE)</f>
        <v>$28,600</v>
      </c>
      <c r="Q364" s="36">
        <f t="shared" si="16"/>
        <v>28600</v>
      </c>
      <c r="R364" s="35">
        <v>2020</v>
      </c>
      <c r="S364" s="35">
        <f t="shared" si="17"/>
        <v>358</v>
      </c>
    </row>
    <row r="365" spans="1:19" x14ac:dyDescent="0.25">
      <c r="A365" s="17" t="s">
        <v>378</v>
      </c>
      <c r="B365" s="14" t="s">
        <v>259</v>
      </c>
      <c r="C365" s="14">
        <v>28600</v>
      </c>
      <c r="D365" s="42">
        <f>_xlfn.IFNA(_xlfn.NUMBERVALUE(MID(tbl_Auction[[#This Row],[Bid_Price]],1,LEN(tbl_Auction[[#This Row],[Bid_Price]]))),0)</f>
        <v>28600</v>
      </c>
      <c r="E365" s="14">
        <v>2020</v>
      </c>
      <c r="F365" s="15">
        <f t="shared" si="15"/>
        <v>360</v>
      </c>
      <c r="N365" s="35" t="s">
        <v>375</v>
      </c>
      <c r="O365" s="35" t="str">
        <f>VLOOKUP($N365,Raw_Data_Auction_2020!$A$11:$C$199,O$5,FALSE)</f>
        <v>Kolkata Knight Riders</v>
      </c>
      <c r="P365" s="35" t="str">
        <f>VLOOKUP($N365,Raw_Data_Auction_2020!$A$11:$C$199,P$5,FALSE)</f>
        <v>$107,100</v>
      </c>
      <c r="Q365" s="36">
        <f t="shared" si="16"/>
        <v>107100</v>
      </c>
      <c r="R365" s="35">
        <v>2020</v>
      </c>
      <c r="S365" s="35">
        <f t="shared" si="17"/>
        <v>359</v>
      </c>
    </row>
    <row r="366" spans="1:19" x14ac:dyDescent="0.25">
      <c r="A366" s="17" t="s">
        <v>64</v>
      </c>
      <c r="B366" s="14" t="s">
        <v>259</v>
      </c>
      <c r="C366" s="14">
        <v>16000</v>
      </c>
      <c r="D366" s="42">
        <f>_xlfn.IFNA(_xlfn.NUMBERVALUE(MID(tbl_Auction[[#This Row],[Bid_Price]],1,LEN(tbl_Auction[[#This Row],[Bid_Price]]))),0)</f>
        <v>16000</v>
      </c>
      <c r="E366" s="14">
        <v>2020</v>
      </c>
      <c r="F366" s="15">
        <f t="shared" si="15"/>
        <v>361</v>
      </c>
      <c r="N366" s="35" t="s">
        <v>378</v>
      </c>
      <c r="O366" s="35" t="str">
        <f>VLOOKUP($N366,Raw_Data_Auction_2020!$A$11:$C$199,O$5,FALSE)</f>
        <v>Kolkata Knight Riders</v>
      </c>
      <c r="P366" s="35" t="str">
        <f>VLOOKUP($N366,Raw_Data_Auction_2020!$A$11:$C$199,P$5,FALSE)</f>
        <v>$28,600</v>
      </c>
      <c r="Q366" s="36">
        <f t="shared" si="16"/>
        <v>28600</v>
      </c>
      <c r="R366" s="35">
        <v>2020</v>
      </c>
      <c r="S366" s="35">
        <f t="shared" si="17"/>
        <v>360</v>
      </c>
    </row>
    <row r="367" spans="1:19" x14ac:dyDescent="0.25">
      <c r="A367" s="17" t="s">
        <v>379</v>
      </c>
      <c r="B367" s="14" t="s">
        <v>259</v>
      </c>
      <c r="C367" s="14">
        <v>29000</v>
      </c>
      <c r="D367" s="42">
        <f>_xlfn.IFNA(_xlfn.NUMBERVALUE(MID(tbl_Auction[[#This Row],[Bid_Price]],1,LEN(tbl_Auction[[#This Row],[Bid_Price]]))),0)</f>
        <v>29000</v>
      </c>
      <c r="E367" s="14">
        <v>2020</v>
      </c>
      <c r="F367" s="15">
        <f t="shared" si="15"/>
        <v>362</v>
      </c>
      <c r="N367" s="35" t="s">
        <v>64</v>
      </c>
      <c r="O367" s="35" t="str">
        <f>VLOOKUP($N367,Raw_Data_Auction_2020!$A$11:$C$199,O$5,FALSE)</f>
        <v>Kolkata Knight Riders</v>
      </c>
      <c r="P367" s="35" t="str">
        <f>VLOOKUP($N367,Raw_Data_Auction_2020!$A$11:$C$199,P$5,FALSE)</f>
        <v>$16,000</v>
      </c>
      <c r="Q367" s="36">
        <f t="shared" si="16"/>
        <v>16000</v>
      </c>
      <c r="R367" s="35">
        <v>2020</v>
      </c>
      <c r="S367" s="35">
        <f t="shared" si="17"/>
        <v>361</v>
      </c>
    </row>
    <row r="368" spans="1:19" x14ac:dyDescent="0.25">
      <c r="A368" s="17" t="s">
        <v>74</v>
      </c>
      <c r="B368" s="14" t="s">
        <v>275</v>
      </c>
      <c r="C368" s="14">
        <v>114300</v>
      </c>
      <c r="D368" s="42">
        <f>_xlfn.IFNA(_xlfn.NUMBERVALUE(MID(tbl_Auction[[#This Row],[Bid_Price]],1,LEN(tbl_Auction[[#This Row],[Bid_Price]]))),0)</f>
        <v>114300</v>
      </c>
      <c r="E368" s="14">
        <v>2020</v>
      </c>
      <c r="F368" s="15">
        <f t="shared" si="15"/>
        <v>363</v>
      </c>
      <c r="N368" s="35" t="s">
        <v>379</v>
      </c>
      <c r="O368" s="35" t="str">
        <f>VLOOKUP($N368,Raw_Data_Auction_2020!$A$11:$C$199,O$5,FALSE)</f>
        <v>Kolkata Knight Riders</v>
      </c>
      <c r="P368" s="35" t="str">
        <f>VLOOKUP($N368,Raw_Data_Auction_2020!$A$11:$C$199,P$5,FALSE)</f>
        <v>$29,000</v>
      </c>
      <c r="Q368" s="36">
        <f t="shared" si="16"/>
        <v>29000</v>
      </c>
      <c r="R368" s="35">
        <v>2020</v>
      </c>
      <c r="S368" s="35">
        <f t="shared" si="17"/>
        <v>362</v>
      </c>
    </row>
    <row r="369" spans="1:19" x14ac:dyDescent="0.25">
      <c r="A369" s="17" t="s">
        <v>75</v>
      </c>
      <c r="B369" s="14" t="s">
        <v>275</v>
      </c>
      <c r="C369" s="14">
        <v>31250</v>
      </c>
      <c r="D369" s="42">
        <f>_xlfn.IFNA(_xlfn.NUMBERVALUE(MID(tbl_Auction[[#This Row],[Bid_Price]],1,LEN(tbl_Auction[[#This Row],[Bid_Price]]))),0)</f>
        <v>31250</v>
      </c>
      <c r="E369" s="14">
        <v>2020</v>
      </c>
      <c r="F369" s="15">
        <f t="shared" si="15"/>
        <v>364</v>
      </c>
      <c r="N369" s="35" t="s">
        <v>74</v>
      </c>
      <c r="O369" s="35" t="str">
        <f>VLOOKUP($N369,Raw_Data_Auction_2020!$A$11:$C$199,O$5,FALSE)</f>
        <v>Mumbai Indians</v>
      </c>
      <c r="P369" s="35" t="str">
        <f>VLOOKUP($N369,Raw_Data_Auction_2020!$A$11:$C$199,P$5,FALSE)</f>
        <v>$114,300</v>
      </c>
      <c r="Q369" s="36">
        <f t="shared" si="16"/>
        <v>114300</v>
      </c>
      <c r="R369" s="35">
        <v>2020</v>
      </c>
      <c r="S369" s="35">
        <f t="shared" si="17"/>
        <v>363</v>
      </c>
    </row>
    <row r="370" spans="1:19" x14ac:dyDescent="0.25">
      <c r="A370" s="17" t="s">
        <v>77</v>
      </c>
      <c r="B370" s="14" t="s">
        <v>275</v>
      </c>
      <c r="C370" s="14">
        <v>31250</v>
      </c>
      <c r="D370" s="42">
        <f>_xlfn.IFNA(_xlfn.NUMBERVALUE(MID(tbl_Auction[[#This Row],[Bid_Price]],1,LEN(tbl_Auction[[#This Row],[Bid_Price]]))),0)</f>
        <v>31250</v>
      </c>
      <c r="E370" s="14">
        <v>2020</v>
      </c>
      <c r="F370" s="15">
        <f t="shared" si="15"/>
        <v>365</v>
      </c>
      <c r="N370" s="35" t="s">
        <v>75</v>
      </c>
      <c r="O370" s="35" t="str">
        <f>VLOOKUP($N370,Raw_Data_Auction_2020!$A$11:$C$199,O$5,FALSE)</f>
        <v>Mumbai Indians</v>
      </c>
      <c r="P370" s="35" t="str">
        <f>VLOOKUP($N370,Raw_Data_Auction_2020!$A$11:$C$199,P$5,FALSE)</f>
        <v>$31,250</v>
      </c>
      <c r="Q370" s="36">
        <f t="shared" si="16"/>
        <v>31250</v>
      </c>
      <c r="R370" s="35">
        <v>2020</v>
      </c>
      <c r="S370" s="35">
        <f t="shared" si="17"/>
        <v>364</v>
      </c>
    </row>
    <row r="371" spans="1:19" x14ac:dyDescent="0.25">
      <c r="A371" s="17" t="s">
        <v>78</v>
      </c>
      <c r="B371" s="14" t="s">
        <v>275</v>
      </c>
      <c r="C371" s="14">
        <v>285700</v>
      </c>
      <c r="D371" s="42">
        <f>_xlfn.IFNA(_xlfn.NUMBERVALUE(MID(tbl_Auction[[#This Row],[Bid_Price]],1,LEN(tbl_Auction[[#This Row],[Bid_Price]]))),0)</f>
        <v>285700</v>
      </c>
      <c r="E371" s="14">
        <v>2020</v>
      </c>
      <c r="F371" s="15">
        <f t="shared" si="15"/>
        <v>366</v>
      </c>
      <c r="N371" s="35" t="s">
        <v>77</v>
      </c>
      <c r="O371" s="35" t="str">
        <f>VLOOKUP($N371,Raw_Data_Auction_2020!$A$11:$C$199,O$5,FALSE)</f>
        <v>Mumbai Indians</v>
      </c>
      <c r="P371" s="35" t="str">
        <f>VLOOKUP($N371,Raw_Data_Auction_2020!$A$11:$C$199,P$5,FALSE)</f>
        <v>$31,250</v>
      </c>
      <c r="Q371" s="36">
        <f t="shared" si="16"/>
        <v>31250</v>
      </c>
      <c r="R371" s="35">
        <v>2020</v>
      </c>
      <c r="S371" s="35">
        <f t="shared" si="17"/>
        <v>365</v>
      </c>
    </row>
    <row r="372" spans="1:19" x14ac:dyDescent="0.25">
      <c r="A372" s="17" t="s">
        <v>381</v>
      </c>
      <c r="B372" s="14" t="s">
        <v>275</v>
      </c>
      <c r="C372" s="14">
        <v>28600</v>
      </c>
      <c r="D372" s="42">
        <f>_xlfn.IFNA(_xlfn.NUMBERVALUE(MID(tbl_Auction[[#This Row],[Bid_Price]],1,LEN(tbl_Auction[[#This Row],[Bid_Price]]))),0)</f>
        <v>28600</v>
      </c>
      <c r="E372" s="14">
        <v>2020</v>
      </c>
      <c r="F372" s="15">
        <f t="shared" si="15"/>
        <v>367</v>
      </c>
      <c r="N372" s="35" t="s">
        <v>78</v>
      </c>
      <c r="O372" s="35" t="str">
        <f>VLOOKUP($N372,Raw_Data_Auction_2020!$A$11:$C$199,O$5,FALSE)</f>
        <v>Mumbai Indians</v>
      </c>
      <c r="P372" s="35" t="str">
        <f>VLOOKUP($N372,Raw_Data_Auction_2020!$A$11:$C$199,P$5,FALSE)</f>
        <v>$285,700</v>
      </c>
      <c r="Q372" s="36">
        <f t="shared" si="16"/>
        <v>285700</v>
      </c>
      <c r="R372" s="35">
        <v>2020</v>
      </c>
      <c r="S372" s="35">
        <f t="shared" si="17"/>
        <v>366</v>
      </c>
    </row>
    <row r="373" spans="1:19" x14ac:dyDescent="0.25">
      <c r="A373" s="17" t="s">
        <v>82</v>
      </c>
      <c r="B373" s="14" t="s">
        <v>275</v>
      </c>
      <c r="C373" s="14">
        <v>78130</v>
      </c>
      <c r="D373" s="42">
        <f>_xlfn.IFNA(_xlfn.NUMBERVALUE(MID(tbl_Auction[[#This Row],[Bid_Price]],1,LEN(tbl_Auction[[#This Row],[Bid_Price]]))),0)</f>
        <v>78130</v>
      </c>
      <c r="E373" s="14">
        <v>2020</v>
      </c>
      <c r="F373" s="15">
        <f t="shared" si="15"/>
        <v>368</v>
      </c>
      <c r="N373" s="35" t="s">
        <v>381</v>
      </c>
      <c r="O373" s="35" t="str">
        <f>VLOOKUP($N373,Raw_Data_Auction_2020!$A$11:$C$199,O$5,FALSE)</f>
        <v>Mumbai Indians</v>
      </c>
      <c r="P373" s="35" t="str">
        <f>VLOOKUP($N373,Raw_Data_Auction_2020!$A$11:$C$199,P$5,FALSE)</f>
        <v>$28,600</v>
      </c>
      <c r="Q373" s="36">
        <f t="shared" si="16"/>
        <v>28600</v>
      </c>
      <c r="R373" s="35">
        <v>2020</v>
      </c>
      <c r="S373" s="35">
        <f t="shared" si="17"/>
        <v>367</v>
      </c>
    </row>
    <row r="374" spans="1:19" x14ac:dyDescent="0.25">
      <c r="A374" s="17" t="s">
        <v>384</v>
      </c>
      <c r="B374" s="14" t="s">
        <v>275</v>
      </c>
      <c r="C374" s="14">
        <v>50000</v>
      </c>
      <c r="D374" s="42">
        <f>_xlfn.IFNA(_xlfn.NUMBERVALUE(MID(tbl_Auction[[#This Row],[Bid_Price]],1,LEN(tbl_Auction[[#This Row],[Bid_Price]]))),0)</f>
        <v>50000</v>
      </c>
      <c r="E374" s="14">
        <v>2020</v>
      </c>
      <c r="F374" s="15">
        <f t="shared" si="15"/>
        <v>369</v>
      </c>
      <c r="N374" s="35" t="s">
        <v>82</v>
      </c>
      <c r="O374" s="35" t="str">
        <f>VLOOKUP($N374,Raw_Data_Auction_2020!$A$11:$C$199,O$5,FALSE)</f>
        <v>Mumbai Indians</v>
      </c>
      <c r="P374" s="35" t="str">
        <f>VLOOKUP($N374,Raw_Data_Auction_2020!$A$11:$C$199,P$5,FALSE)</f>
        <v>$78,130</v>
      </c>
      <c r="Q374" s="36">
        <f t="shared" si="16"/>
        <v>78130</v>
      </c>
      <c r="R374" s="35">
        <v>2020</v>
      </c>
      <c r="S374" s="35">
        <f t="shared" si="17"/>
        <v>368</v>
      </c>
    </row>
    <row r="375" spans="1:19" x14ac:dyDescent="0.25">
      <c r="A375" s="17" t="s">
        <v>88</v>
      </c>
      <c r="B375" s="14" t="s">
        <v>275</v>
      </c>
      <c r="C375" s="14">
        <v>28600</v>
      </c>
      <c r="D375" s="42">
        <f>_xlfn.IFNA(_xlfn.NUMBERVALUE(MID(tbl_Auction[[#This Row],[Bid_Price]],1,LEN(tbl_Auction[[#This Row],[Bid_Price]]))),0)</f>
        <v>28600</v>
      </c>
      <c r="E375" s="14">
        <v>2020</v>
      </c>
      <c r="F375" s="15">
        <f t="shared" si="15"/>
        <v>370</v>
      </c>
      <c r="N375" s="35" t="s">
        <v>384</v>
      </c>
      <c r="O375" s="35" t="str">
        <f>VLOOKUP($N375,Raw_Data_Auction_2020!$A$11:$C$199,O$5,FALSE)</f>
        <v>Mumbai Indians</v>
      </c>
      <c r="P375" s="35" t="str">
        <f>VLOOKUP($N375,Raw_Data_Auction_2020!$A$11:$C$199,P$5,FALSE)</f>
        <v>$50,000</v>
      </c>
      <c r="Q375" s="36">
        <f t="shared" si="16"/>
        <v>50000</v>
      </c>
      <c r="R375" s="35">
        <v>2020</v>
      </c>
      <c r="S375" s="35">
        <f t="shared" si="17"/>
        <v>369</v>
      </c>
    </row>
    <row r="376" spans="1:19" x14ac:dyDescent="0.25">
      <c r="A376" s="17" t="s">
        <v>185</v>
      </c>
      <c r="B376" s="14" t="s">
        <v>275</v>
      </c>
      <c r="C376" s="14">
        <v>290000</v>
      </c>
      <c r="D376" s="42">
        <f>_xlfn.IFNA(_xlfn.NUMBERVALUE(MID(tbl_Auction[[#This Row],[Bid_Price]],1,LEN(tbl_Auction[[#This Row],[Bid_Price]]))),0)</f>
        <v>290000</v>
      </c>
      <c r="E376" s="14">
        <v>2020</v>
      </c>
      <c r="F376" s="15">
        <f t="shared" si="15"/>
        <v>371</v>
      </c>
      <c r="N376" s="35" t="s">
        <v>88</v>
      </c>
      <c r="O376" s="35" t="str">
        <f>VLOOKUP($N376,Raw_Data_Auction_2020!$A$11:$C$199,O$5,FALSE)</f>
        <v>Mumbai Indians</v>
      </c>
      <c r="P376" s="35" t="str">
        <f>VLOOKUP($N376,Raw_Data_Auction_2020!$A$11:$C$199,P$5,FALSE)</f>
        <v>$28,600</v>
      </c>
      <c r="Q376" s="36">
        <f t="shared" si="16"/>
        <v>28600</v>
      </c>
      <c r="R376" s="35">
        <v>2020</v>
      </c>
      <c r="S376" s="35">
        <f t="shared" si="17"/>
        <v>370</v>
      </c>
    </row>
    <row r="377" spans="1:19" x14ac:dyDescent="0.25">
      <c r="A377" s="17" t="s">
        <v>386</v>
      </c>
      <c r="B377" s="14" t="s">
        <v>275</v>
      </c>
      <c r="C377" s="14">
        <v>285700</v>
      </c>
      <c r="D377" s="42">
        <f>_xlfn.IFNA(_xlfn.NUMBERVALUE(MID(tbl_Auction[[#This Row],[Bid_Price]],1,LEN(tbl_Auction[[#This Row],[Bid_Price]]))),0)</f>
        <v>285700</v>
      </c>
      <c r="E377" s="14">
        <v>2020</v>
      </c>
      <c r="F377" s="15">
        <f t="shared" si="15"/>
        <v>372</v>
      </c>
      <c r="N377" s="35" t="s">
        <v>185</v>
      </c>
      <c r="O377" s="35" t="str">
        <f>VLOOKUP($N377,Raw_Data_Auction_2020!$A$11:$C$199,O$5,FALSE)</f>
        <v>Mumbai Indians</v>
      </c>
      <c r="P377" s="35" t="str">
        <f>VLOOKUP($N377,Raw_Data_Auction_2020!$A$11:$C$199,P$5,FALSE)</f>
        <v>$290,000</v>
      </c>
      <c r="Q377" s="36">
        <f t="shared" si="16"/>
        <v>290000</v>
      </c>
      <c r="R377" s="35">
        <v>2020</v>
      </c>
      <c r="S377" s="35">
        <f t="shared" si="17"/>
        <v>371</v>
      </c>
    </row>
    <row r="378" spans="1:19" x14ac:dyDescent="0.25">
      <c r="A378" s="17" t="s">
        <v>122</v>
      </c>
      <c r="B378" s="14" t="s">
        <v>294</v>
      </c>
      <c r="C378" s="14">
        <v>28600</v>
      </c>
      <c r="D378" s="42">
        <f>_xlfn.IFNA(_xlfn.NUMBERVALUE(MID(tbl_Auction[[#This Row],[Bid_Price]],1,LEN(tbl_Auction[[#This Row],[Bid_Price]]))),0)</f>
        <v>28600</v>
      </c>
      <c r="E378" s="14">
        <v>2020</v>
      </c>
      <c r="F378" s="15">
        <f t="shared" si="15"/>
        <v>373</v>
      </c>
      <c r="N378" s="35" t="s">
        <v>386</v>
      </c>
      <c r="O378" s="35" t="str">
        <f>VLOOKUP($N378,Raw_Data_Auction_2020!$A$11:$C$199,O$5,FALSE)</f>
        <v>Mumbai Indians</v>
      </c>
      <c r="P378" s="35" t="str">
        <f>VLOOKUP($N378,Raw_Data_Auction_2020!$A$11:$C$199,P$5,FALSE)</f>
        <v>$285,700</v>
      </c>
      <c r="Q378" s="36">
        <f t="shared" si="16"/>
        <v>285700</v>
      </c>
      <c r="R378" s="35">
        <v>2020</v>
      </c>
      <c r="S378" s="35">
        <f t="shared" si="17"/>
        <v>372</v>
      </c>
    </row>
    <row r="379" spans="1:19" x14ac:dyDescent="0.25">
      <c r="A379" s="17" t="s">
        <v>123</v>
      </c>
      <c r="B379" s="14" t="s">
        <v>294</v>
      </c>
      <c r="C379" s="14">
        <v>114300</v>
      </c>
      <c r="D379" s="42">
        <f>_xlfn.IFNA(_xlfn.NUMBERVALUE(MID(tbl_Auction[[#This Row],[Bid_Price]],1,LEN(tbl_Auction[[#This Row],[Bid_Price]]))),0)</f>
        <v>114300</v>
      </c>
      <c r="E379" s="14">
        <v>2020</v>
      </c>
      <c r="F379" s="15">
        <f t="shared" si="15"/>
        <v>374</v>
      </c>
      <c r="N379" s="35" t="s">
        <v>122</v>
      </c>
      <c r="O379" s="35" t="str">
        <f>VLOOKUP($N379,Raw_Data_Auction_2020!$A$11:$C$199,O$5,FALSE)</f>
        <v>Rajasthan Royals</v>
      </c>
      <c r="P379" s="35" t="str">
        <f>VLOOKUP($N379,Raw_Data_Auction_2020!$A$11:$C$199,P$5,FALSE)</f>
        <v>$28,600</v>
      </c>
      <c r="Q379" s="36">
        <f t="shared" si="16"/>
        <v>28600</v>
      </c>
      <c r="R379" s="35">
        <v>2020</v>
      </c>
      <c r="S379" s="35">
        <f t="shared" si="17"/>
        <v>373</v>
      </c>
    </row>
    <row r="380" spans="1:19" x14ac:dyDescent="0.25">
      <c r="A380" s="17" t="s">
        <v>127</v>
      </c>
      <c r="B380" s="14" t="s">
        <v>294</v>
      </c>
      <c r="C380" s="14">
        <v>107100</v>
      </c>
      <c r="D380" s="42">
        <f>_xlfn.IFNA(_xlfn.NUMBERVALUE(MID(tbl_Auction[[#This Row],[Bid_Price]],1,LEN(tbl_Auction[[#This Row],[Bid_Price]]))),0)</f>
        <v>107100</v>
      </c>
      <c r="E380" s="14">
        <v>2020</v>
      </c>
      <c r="F380" s="15">
        <f t="shared" si="15"/>
        <v>375</v>
      </c>
      <c r="N380" s="35" t="s">
        <v>123</v>
      </c>
      <c r="O380" s="35" t="str">
        <f>VLOOKUP($N380,Raw_Data_Auction_2020!$A$11:$C$199,O$5,FALSE)</f>
        <v>Rajasthan Royals</v>
      </c>
      <c r="P380" s="35" t="str">
        <f>VLOOKUP($N380,Raw_Data_Auction_2020!$A$11:$C$199,P$5,FALSE)</f>
        <v>$114,300</v>
      </c>
      <c r="Q380" s="36">
        <f t="shared" si="16"/>
        <v>114300</v>
      </c>
      <c r="R380" s="35">
        <v>2020</v>
      </c>
      <c r="S380" s="35">
        <f t="shared" si="17"/>
        <v>374</v>
      </c>
    </row>
    <row r="381" spans="1:19" x14ac:dyDescent="0.25">
      <c r="A381" s="17" t="s">
        <v>135</v>
      </c>
      <c r="B381" s="14" t="s">
        <v>294</v>
      </c>
      <c r="C381" s="14">
        <v>290000</v>
      </c>
      <c r="D381" s="42">
        <f>_xlfn.IFNA(_xlfn.NUMBERVALUE(MID(tbl_Auction[[#This Row],[Bid_Price]],1,LEN(tbl_Auction[[#This Row],[Bid_Price]]))),0)</f>
        <v>290000</v>
      </c>
      <c r="E381" s="14">
        <v>2020</v>
      </c>
      <c r="F381" s="15">
        <f t="shared" si="15"/>
        <v>376</v>
      </c>
      <c r="N381" s="35" t="s">
        <v>127</v>
      </c>
      <c r="O381" s="35" t="str">
        <f>VLOOKUP($N381,Raw_Data_Auction_2020!$A$11:$C$199,O$5,FALSE)</f>
        <v>Rajasthan Royals</v>
      </c>
      <c r="P381" s="35" t="str">
        <f>VLOOKUP($N381,Raw_Data_Auction_2020!$A$11:$C$199,P$5,FALSE)</f>
        <v>$107,100</v>
      </c>
      <c r="Q381" s="36">
        <f t="shared" si="16"/>
        <v>107100</v>
      </c>
      <c r="R381" s="35">
        <v>2020</v>
      </c>
      <c r="S381" s="35">
        <f t="shared" si="17"/>
        <v>375</v>
      </c>
    </row>
    <row r="382" spans="1:19" x14ac:dyDescent="0.25">
      <c r="A382" s="17" t="s">
        <v>136</v>
      </c>
      <c r="B382" s="14" t="s">
        <v>294</v>
      </c>
      <c r="C382" s="14">
        <v>28600</v>
      </c>
      <c r="D382" s="42">
        <f>_xlfn.IFNA(_xlfn.NUMBERVALUE(MID(tbl_Auction[[#This Row],[Bid_Price]],1,LEN(tbl_Auction[[#This Row],[Bid_Price]]))),0)</f>
        <v>28600</v>
      </c>
      <c r="E382" s="14">
        <v>2020</v>
      </c>
      <c r="F382" s="15">
        <f t="shared" si="15"/>
        <v>377</v>
      </c>
      <c r="N382" s="35" t="s">
        <v>135</v>
      </c>
      <c r="O382" s="35" t="str">
        <f>VLOOKUP($N382,Raw_Data_Auction_2020!$A$11:$C$199,O$5,FALSE)</f>
        <v>Rajasthan Royals</v>
      </c>
      <c r="P382" s="35" t="str">
        <f>VLOOKUP($N382,Raw_Data_Auction_2020!$A$11:$C$199,P$5,FALSE)</f>
        <v>$290,000</v>
      </c>
      <c r="Q382" s="36">
        <f t="shared" si="16"/>
        <v>290000</v>
      </c>
      <c r="R382" s="35">
        <v>2020</v>
      </c>
      <c r="S382" s="35">
        <f t="shared" si="17"/>
        <v>376</v>
      </c>
    </row>
    <row r="383" spans="1:19" x14ac:dyDescent="0.25">
      <c r="A383" s="17" t="s">
        <v>139</v>
      </c>
      <c r="B383" s="14" t="s">
        <v>294</v>
      </c>
      <c r="C383" s="14">
        <v>71400</v>
      </c>
      <c r="D383" s="42">
        <f>_xlfn.IFNA(_xlfn.NUMBERVALUE(MID(tbl_Auction[[#This Row],[Bid_Price]],1,LEN(tbl_Auction[[#This Row],[Bid_Price]]))),0)</f>
        <v>71400</v>
      </c>
      <c r="E383" s="14">
        <v>2020</v>
      </c>
      <c r="F383" s="15">
        <f t="shared" si="15"/>
        <v>378</v>
      </c>
      <c r="N383" s="35" t="s">
        <v>136</v>
      </c>
      <c r="O383" s="35" t="str">
        <f>VLOOKUP($N383,Raw_Data_Auction_2020!$A$11:$C$199,O$5,FALSE)</f>
        <v>Rajasthan Royals</v>
      </c>
      <c r="P383" s="35" t="str">
        <f>VLOOKUP($N383,Raw_Data_Auction_2020!$A$11:$C$199,P$5,FALSE)</f>
        <v>$28,600</v>
      </c>
      <c r="Q383" s="36">
        <f t="shared" si="16"/>
        <v>28600</v>
      </c>
      <c r="R383" s="35">
        <v>2020</v>
      </c>
      <c r="S383" s="35">
        <f t="shared" si="17"/>
        <v>377</v>
      </c>
    </row>
    <row r="384" spans="1:19" x14ac:dyDescent="0.25">
      <c r="A384" s="17" t="s">
        <v>388</v>
      </c>
      <c r="B384" s="14" t="s">
        <v>294</v>
      </c>
      <c r="C384" s="14">
        <v>42900</v>
      </c>
      <c r="D384" s="42">
        <f>_xlfn.IFNA(_xlfn.NUMBERVALUE(MID(tbl_Auction[[#This Row],[Bid_Price]],1,LEN(tbl_Auction[[#This Row],[Bid_Price]]))),0)</f>
        <v>42900</v>
      </c>
      <c r="E384" s="14">
        <v>2020</v>
      </c>
      <c r="F384" s="15">
        <f t="shared" si="15"/>
        <v>379</v>
      </c>
      <c r="N384" s="35" t="s">
        <v>139</v>
      </c>
      <c r="O384" s="35" t="str">
        <f>VLOOKUP($N384,Raw_Data_Auction_2020!$A$11:$C$199,O$5,FALSE)</f>
        <v>Rajasthan Royals</v>
      </c>
      <c r="P384" s="35" t="str">
        <f>VLOOKUP($N384,Raw_Data_Auction_2020!$A$11:$C$199,P$5,FALSE)</f>
        <v>$71,400</v>
      </c>
      <c r="Q384" s="36">
        <f t="shared" si="16"/>
        <v>71400</v>
      </c>
      <c r="R384" s="35">
        <v>2020</v>
      </c>
      <c r="S384" s="35">
        <f t="shared" si="17"/>
        <v>378</v>
      </c>
    </row>
    <row r="385" spans="1:19" x14ac:dyDescent="0.25">
      <c r="A385" s="17" t="s">
        <v>146</v>
      </c>
      <c r="B385" s="14" t="s">
        <v>305</v>
      </c>
      <c r="C385" s="14">
        <v>45000</v>
      </c>
      <c r="D385" s="42">
        <f>_xlfn.IFNA(_xlfn.NUMBERVALUE(MID(tbl_Auction[[#This Row],[Bid_Price]],1,LEN(tbl_Auction[[#This Row],[Bid_Price]]))),0)</f>
        <v>45000</v>
      </c>
      <c r="E385" s="14">
        <v>2020</v>
      </c>
      <c r="F385" s="15">
        <f t="shared" si="15"/>
        <v>380</v>
      </c>
      <c r="N385" s="35" t="s">
        <v>388</v>
      </c>
      <c r="O385" s="35" t="str">
        <f>VLOOKUP($N385,Raw_Data_Auction_2020!$A$11:$C$199,O$5,FALSE)</f>
        <v>Rajasthan Royals</v>
      </c>
      <c r="P385" s="35" t="str">
        <f>VLOOKUP($N385,Raw_Data_Auction_2020!$A$11:$C$199,P$5,FALSE)</f>
        <v>$42,900</v>
      </c>
      <c r="Q385" s="36">
        <f t="shared" si="16"/>
        <v>42900</v>
      </c>
      <c r="R385" s="35">
        <v>2020</v>
      </c>
      <c r="S385" s="35">
        <f t="shared" si="17"/>
        <v>379</v>
      </c>
    </row>
    <row r="386" spans="1:19" x14ac:dyDescent="0.25">
      <c r="A386" s="17" t="s">
        <v>154</v>
      </c>
      <c r="B386" s="14" t="s">
        <v>305</v>
      </c>
      <c r="C386" s="14">
        <v>571400</v>
      </c>
      <c r="D386" s="42">
        <f>_xlfn.IFNA(_xlfn.NUMBERVALUE(MID(tbl_Auction[[#This Row],[Bid_Price]],1,LEN(tbl_Auction[[#This Row],[Bid_Price]]))),0)</f>
        <v>571400</v>
      </c>
      <c r="E386" s="14">
        <v>2020</v>
      </c>
      <c r="F386" s="15">
        <f t="shared" si="15"/>
        <v>381</v>
      </c>
      <c r="N386" s="35" t="s">
        <v>146</v>
      </c>
      <c r="O386" s="35" t="str">
        <f>VLOOKUP($N386,Raw_Data_Auction_2020!$A$11:$C$199,O$5,FALSE)</f>
        <v>Royal Challengers Bangalore</v>
      </c>
      <c r="P386" s="35" t="str">
        <f>VLOOKUP($N386,Raw_Data_Auction_2020!$A$11:$C$199,P$5,FALSE)</f>
        <v>$45,000</v>
      </c>
      <c r="Q386" s="36">
        <f t="shared" si="16"/>
        <v>45000</v>
      </c>
      <c r="R386" s="35">
        <v>2020</v>
      </c>
      <c r="S386" s="35">
        <f t="shared" si="17"/>
        <v>380</v>
      </c>
    </row>
    <row r="387" spans="1:19" x14ac:dyDescent="0.25">
      <c r="A387" s="17" t="s">
        <v>60</v>
      </c>
      <c r="B387" s="14" t="s">
        <v>305</v>
      </c>
      <c r="C387" s="14">
        <v>156250</v>
      </c>
      <c r="D387" s="42">
        <f>_xlfn.IFNA(_xlfn.NUMBERVALUE(MID(tbl_Auction[[#This Row],[Bid_Price]],1,LEN(tbl_Auction[[#This Row],[Bid_Price]]))),0)</f>
        <v>156250</v>
      </c>
      <c r="E387" s="14">
        <v>2020</v>
      </c>
      <c r="F387" s="15">
        <f t="shared" si="15"/>
        <v>382</v>
      </c>
      <c r="N387" s="35" t="s">
        <v>154</v>
      </c>
      <c r="O387" s="35" t="str">
        <f>VLOOKUP($N387,Raw_Data_Auction_2020!$A$11:$C$199,O$5,FALSE)</f>
        <v>Royal Challengers Bangalore</v>
      </c>
      <c r="P387" s="35" t="str">
        <f>VLOOKUP($N387,Raw_Data_Auction_2020!$A$11:$C$199,P$5,FALSE)</f>
        <v>$571,400</v>
      </c>
      <c r="Q387" s="36">
        <f t="shared" si="16"/>
        <v>571400</v>
      </c>
      <c r="R387" s="35">
        <v>2020</v>
      </c>
      <c r="S387" s="35">
        <f t="shared" si="17"/>
        <v>381</v>
      </c>
    </row>
    <row r="388" spans="1:19" x14ac:dyDescent="0.25">
      <c r="A388" s="17" t="s">
        <v>395</v>
      </c>
      <c r="B388" s="14" t="s">
        <v>305</v>
      </c>
      <c r="C388" s="14">
        <v>265630</v>
      </c>
      <c r="D388" s="42">
        <f>_xlfn.IFNA(_xlfn.NUMBERVALUE(MID(tbl_Auction[[#This Row],[Bid_Price]],1,LEN(tbl_Auction[[#This Row],[Bid_Price]]))),0)</f>
        <v>265630</v>
      </c>
      <c r="E388" s="14">
        <v>2020</v>
      </c>
      <c r="F388" s="15">
        <f t="shared" si="15"/>
        <v>383</v>
      </c>
      <c r="N388" s="35" t="s">
        <v>60</v>
      </c>
      <c r="O388" s="35" t="str">
        <f>VLOOKUP($N388,Raw_Data_Auction_2020!$A$11:$C$199,O$5,FALSE)</f>
        <v>Royal Challengers Bangalore</v>
      </c>
      <c r="P388" s="35" t="str">
        <f>VLOOKUP($N388,Raw_Data_Auction_2020!$A$11:$C$199,P$5,FALSE)</f>
        <v>$156,250</v>
      </c>
      <c r="Q388" s="36">
        <f t="shared" si="16"/>
        <v>156250</v>
      </c>
      <c r="R388" s="35">
        <v>2020</v>
      </c>
      <c r="S388" s="35">
        <f t="shared" si="17"/>
        <v>382</v>
      </c>
    </row>
    <row r="389" spans="1:19" x14ac:dyDescent="0.25">
      <c r="A389" s="17" t="s">
        <v>396</v>
      </c>
      <c r="B389" s="14" t="s">
        <v>305</v>
      </c>
      <c r="C389" s="14">
        <v>28600</v>
      </c>
      <c r="D389" s="42">
        <f>_xlfn.IFNA(_xlfn.NUMBERVALUE(MID(tbl_Auction[[#This Row],[Bid_Price]],1,LEN(tbl_Auction[[#This Row],[Bid_Price]]))),0)</f>
        <v>28600</v>
      </c>
      <c r="E389" s="14">
        <v>2020</v>
      </c>
      <c r="F389" s="15">
        <f t="shared" si="15"/>
        <v>384</v>
      </c>
      <c r="N389" s="35" t="s">
        <v>395</v>
      </c>
      <c r="O389" s="35" t="str">
        <f>VLOOKUP($N389,Raw_Data_Auction_2020!$A$11:$C$199,O$5,FALSE)</f>
        <v>Royal Challengers Bangalore</v>
      </c>
      <c r="P389" s="35" t="str">
        <f>VLOOKUP($N389,Raw_Data_Auction_2020!$A$11:$C$199,P$5,FALSE)</f>
        <v>$265,630</v>
      </c>
      <c r="Q389" s="36">
        <f t="shared" si="16"/>
        <v>265630</v>
      </c>
      <c r="R389" s="35">
        <v>2020</v>
      </c>
      <c r="S389" s="35">
        <f t="shared" si="17"/>
        <v>383</v>
      </c>
    </row>
    <row r="390" spans="1:19" x14ac:dyDescent="0.25">
      <c r="A390" s="17" t="s">
        <v>397</v>
      </c>
      <c r="B390" s="14" t="s">
        <v>313</v>
      </c>
      <c r="C390" s="14">
        <v>78130</v>
      </c>
      <c r="D390" s="42">
        <f>_xlfn.IFNA(_xlfn.NUMBERVALUE(MID(tbl_Auction[[#This Row],[Bid_Price]],1,LEN(tbl_Auction[[#This Row],[Bid_Price]]))),0)</f>
        <v>78130</v>
      </c>
      <c r="E390" s="14">
        <v>2020</v>
      </c>
      <c r="F390" s="15">
        <f t="shared" si="15"/>
        <v>385</v>
      </c>
      <c r="N390" s="35" t="s">
        <v>396</v>
      </c>
      <c r="O390" s="35" t="str">
        <f>VLOOKUP($N390,Raw_Data_Auction_2020!$A$11:$C$199,O$5,FALSE)</f>
        <v>Royal Challengers Bangalore</v>
      </c>
      <c r="P390" s="35" t="str">
        <f>VLOOKUP($N390,Raw_Data_Auction_2020!$A$11:$C$199,P$5,FALSE)</f>
        <v>$28,600</v>
      </c>
      <c r="Q390" s="36">
        <f t="shared" si="16"/>
        <v>28600</v>
      </c>
      <c r="R390" s="35">
        <v>2020</v>
      </c>
      <c r="S390" s="35">
        <f t="shared" si="17"/>
        <v>384</v>
      </c>
    </row>
    <row r="391" spans="1:19" x14ac:dyDescent="0.25">
      <c r="A391" s="17" t="s">
        <v>167</v>
      </c>
      <c r="B391" s="14" t="s">
        <v>313</v>
      </c>
      <c r="C391" s="14">
        <v>148440</v>
      </c>
      <c r="D391" s="42">
        <f>_xlfn.IFNA(_xlfn.NUMBERVALUE(MID(tbl_Auction[[#This Row],[Bid_Price]],1,LEN(tbl_Auction[[#This Row],[Bid_Price]]))),0)</f>
        <v>148440</v>
      </c>
      <c r="E391" s="14">
        <v>2020</v>
      </c>
      <c r="F391" s="15">
        <f t="shared" si="15"/>
        <v>386</v>
      </c>
      <c r="N391" s="35" t="s">
        <v>397</v>
      </c>
      <c r="O391" s="35" t="str">
        <f>VLOOKUP($N391,Raw_Data_Auction_2020!$A$11:$C$199,O$5,FALSE)</f>
        <v>Sunrisers Hyderabad</v>
      </c>
      <c r="P391" s="35" t="str">
        <f>VLOOKUP($N391,Raw_Data_Auction_2020!$A$11:$C$199,P$5,FALSE)</f>
        <v>$78,130</v>
      </c>
      <c r="Q391" s="36">
        <f t="shared" si="16"/>
        <v>78130</v>
      </c>
      <c r="R391" s="35">
        <v>2020</v>
      </c>
      <c r="S391" s="35">
        <f t="shared" si="17"/>
        <v>385</v>
      </c>
    </row>
    <row r="392" spans="1:19" x14ac:dyDescent="0.25">
      <c r="A392" s="17" t="s">
        <v>103</v>
      </c>
      <c r="B392" s="14" t="s">
        <v>313</v>
      </c>
      <c r="C392" s="14">
        <v>71400</v>
      </c>
      <c r="D392" s="42">
        <f>_xlfn.IFNA(_xlfn.NUMBERVALUE(MID(tbl_Auction[[#This Row],[Bid_Price]],1,LEN(tbl_Auction[[#This Row],[Bid_Price]]))),0)</f>
        <v>71400</v>
      </c>
      <c r="E392" s="14">
        <v>2020</v>
      </c>
      <c r="F392" s="15">
        <f t="shared" ref="F392:F455" si="18">1+F391</f>
        <v>387</v>
      </c>
      <c r="N392" s="35" t="s">
        <v>167</v>
      </c>
      <c r="O392" s="35" t="str">
        <f>VLOOKUP($N392,Raw_Data_Auction_2020!$A$11:$C$199,O$5,FALSE)</f>
        <v>Sunrisers Hyderabad</v>
      </c>
      <c r="P392" s="35" t="str">
        <f>VLOOKUP($N392,Raw_Data_Auction_2020!$A$11:$C$199,P$5,FALSE)</f>
        <v>$148,440</v>
      </c>
      <c r="Q392" s="36">
        <f t="shared" ref="Q392:Q455" si="19">_xlfn.IFNA(_xlfn.NUMBERVALUE(MID(P392,2,LEN(P392))),0)</f>
        <v>148440</v>
      </c>
      <c r="R392" s="35">
        <v>2020</v>
      </c>
      <c r="S392" s="35">
        <f t="shared" si="17"/>
        <v>386</v>
      </c>
    </row>
    <row r="393" spans="1:19" x14ac:dyDescent="0.25">
      <c r="A393" s="17" t="s">
        <v>398</v>
      </c>
      <c r="B393" s="14" t="s">
        <v>313</v>
      </c>
      <c r="C393" s="14">
        <v>28600</v>
      </c>
      <c r="D393" s="42">
        <f>_xlfn.IFNA(_xlfn.NUMBERVALUE(MID(tbl_Auction[[#This Row],[Bid_Price]],1,LEN(tbl_Auction[[#This Row],[Bid_Price]]))),0)</f>
        <v>28600</v>
      </c>
      <c r="E393" s="14">
        <v>2020</v>
      </c>
      <c r="F393" s="15">
        <f t="shared" si="18"/>
        <v>388</v>
      </c>
      <c r="N393" s="35" t="s">
        <v>103</v>
      </c>
      <c r="O393" s="35" t="str">
        <f>VLOOKUP($N393,Raw_Data_Auction_2020!$A$11:$C$199,O$5,FALSE)</f>
        <v>Sunrisers Hyderabad</v>
      </c>
      <c r="P393" s="35" t="str">
        <f>VLOOKUP($N393,Raw_Data_Auction_2020!$A$11:$C$199,P$5,FALSE)</f>
        <v>$71,400</v>
      </c>
      <c r="Q393" s="36">
        <f t="shared" si="19"/>
        <v>71400</v>
      </c>
      <c r="R393" s="35">
        <v>2020</v>
      </c>
      <c r="S393" s="35">
        <f t="shared" ref="S393:S456" si="20">S392+1</f>
        <v>387</v>
      </c>
    </row>
    <row r="394" spans="1:19" x14ac:dyDescent="0.25">
      <c r="A394" s="17" t="s">
        <v>182</v>
      </c>
      <c r="B394" s="14" t="s">
        <v>313</v>
      </c>
      <c r="C394" s="14">
        <v>593750</v>
      </c>
      <c r="D394" s="42">
        <f>_xlfn.IFNA(_xlfn.NUMBERVALUE(MID(tbl_Auction[[#This Row],[Bid_Price]],1,LEN(tbl_Auction[[#This Row],[Bid_Price]]))),0)</f>
        <v>593750</v>
      </c>
      <c r="E394" s="14">
        <v>2020</v>
      </c>
      <c r="F394" s="15">
        <f t="shared" si="18"/>
        <v>389</v>
      </c>
      <c r="N394" s="35" t="s">
        <v>398</v>
      </c>
      <c r="O394" s="35" t="str">
        <f>VLOOKUP($N394,Raw_Data_Auction_2020!$A$11:$C$199,O$5,FALSE)</f>
        <v>Sunrisers Hyderabad</v>
      </c>
      <c r="P394" s="35" t="str">
        <f>VLOOKUP($N394,Raw_Data_Auction_2020!$A$11:$C$199,P$5,FALSE)</f>
        <v>$28,600</v>
      </c>
      <c r="Q394" s="36">
        <f t="shared" si="19"/>
        <v>28600</v>
      </c>
      <c r="R394" s="35">
        <v>2020</v>
      </c>
      <c r="S394" s="35">
        <f t="shared" si="20"/>
        <v>388</v>
      </c>
    </row>
    <row r="395" spans="1:19" x14ac:dyDescent="0.25">
      <c r="A395" s="17" t="s">
        <v>189</v>
      </c>
      <c r="B395" s="14" t="s">
        <v>313</v>
      </c>
      <c r="C395" s="14">
        <v>271400</v>
      </c>
      <c r="D395" s="42">
        <f>_xlfn.IFNA(_xlfn.NUMBERVALUE(MID(tbl_Auction[[#This Row],[Bid_Price]],1,LEN(tbl_Auction[[#This Row],[Bid_Price]]))),0)</f>
        <v>271400</v>
      </c>
      <c r="E395" s="14">
        <v>2020</v>
      </c>
      <c r="F395" s="15">
        <f t="shared" si="18"/>
        <v>390</v>
      </c>
      <c r="N395" s="35" t="s">
        <v>182</v>
      </c>
      <c r="O395" s="35" t="str">
        <f>VLOOKUP($N395,Raw_Data_Auction_2020!$A$11:$C$199,O$5,FALSE)</f>
        <v>Sunrisers Hyderabad</v>
      </c>
      <c r="P395" s="35" t="str">
        <f>VLOOKUP($N395,Raw_Data_Auction_2020!$A$11:$C$199,P$5,FALSE)</f>
        <v>$593,750</v>
      </c>
      <c r="Q395" s="36">
        <f t="shared" si="19"/>
        <v>593750</v>
      </c>
      <c r="R395" s="35">
        <v>2020</v>
      </c>
      <c r="S395" s="35">
        <f t="shared" si="20"/>
        <v>389</v>
      </c>
    </row>
    <row r="396" spans="1:19" x14ac:dyDescent="0.25">
      <c r="A396" s="17" t="s">
        <v>1</v>
      </c>
      <c r="B396" s="14" t="s">
        <v>221</v>
      </c>
      <c r="C396" s="14">
        <v>343750</v>
      </c>
      <c r="D396" s="42">
        <f>_xlfn.IFNA(_xlfn.NUMBERVALUE(MID(tbl_Auction[[#This Row],[Bid_Price]],1,LEN(tbl_Auction[[#This Row],[Bid_Price]]))),0)</f>
        <v>343750</v>
      </c>
      <c r="E396" s="14">
        <v>2019</v>
      </c>
      <c r="F396" s="15">
        <f t="shared" si="18"/>
        <v>391</v>
      </c>
      <c r="N396" s="35" t="s">
        <v>189</v>
      </c>
      <c r="O396" s="35" t="str">
        <f>VLOOKUP($N396,Raw_Data_Auction_2020!$A$11:$C$199,O$5,FALSE)</f>
        <v>Sunrisers Hyderabad</v>
      </c>
      <c r="P396" s="35" t="str">
        <f>VLOOKUP($N396,Raw_Data_Auction_2020!$A$11:$C$199,P$5,FALSE)</f>
        <v>$271,400</v>
      </c>
      <c r="Q396" s="36">
        <f t="shared" si="19"/>
        <v>271400</v>
      </c>
      <c r="R396" s="35">
        <v>2020</v>
      </c>
      <c r="S396" s="35">
        <f t="shared" si="20"/>
        <v>390</v>
      </c>
    </row>
    <row r="397" spans="1:19" x14ac:dyDescent="0.25">
      <c r="A397" s="17" t="s">
        <v>3</v>
      </c>
      <c r="B397" s="14" t="s">
        <v>221</v>
      </c>
      <c r="C397" s="14">
        <v>1000000</v>
      </c>
      <c r="D397" s="42">
        <f>_xlfn.IFNA(_xlfn.NUMBERVALUE(MID(tbl_Auction[[#This Row],[Bid_Price]],1,LEN(tbl_Auction[[#This Row],[Bid_Price]]))),0)</f>
        <v>1000000</v>
      </c>
      <c r="E397" s="14">
        <v>2019</v>
      </c>
      <c r="F397" s="15">
        <f t="shared" si="18"/>
        <v>392</v>
      </c>
      <c r="N397" s="14" t="s">
        <v>1</v>
      </c>
      <c r="O397" s="14" t="str">
        <f>VLOOKUP($N397,Raw_Data_Auction_2019!$A$11:$C$196,O$5,FALSE)</f>
        <v>Chennai Super Kings</v>
      </c>
      <c r="P397" s="14" t="str">
        <f>VLOOKUP($N397,Raw_Data_Auction_2019!$A$11:$C$196,P$5,FALSE)</f>
        <v>$343,750</v>
      </c>
      <c r="Q397" s="36">
        <f t="shared" si="19"/>
        <v>343750</v>
      </c>
      <c r="R397" s="35">
        <v>2019</v>
      </c>
      <c r="S397" s="35">
        <f t="shared" si="20"/>
        <v>391</v>
      </c>
    </row>
    <row r="398" spans="1:19" x14ac:dyDescent="0.25">
      <c r="A398" s="17" t="s">
        <v>4</v>
      </c>
      <c r="B398" s="14" t="s">
        <v>221</v>
      </c>
      <c r="C398" s="14">
        <v>125000</v>
      </c>
      <c r="D398" s="42">
        <f>_xlfn.IFNA(_xlfn.NUMBERVALUE(MID(tbl_Auction[[#This Row],[Bid_Price]],1,LEN(tbl_Auction[[#This Row],[Bid_Price]]))),0)</f>
        <v>125000</v>
      </c>
      <c r="E398" s="14">
        <v>2019</v>
      </c>
      <c r="F398" s="15">
        <f t="shared" si="18"/>
        <v>393</v>
      </c>
      <c r="N398" s="14" t="s">
        <v>3</v>
      </c>
      <c r="O398" s="14" t="str">
        <f>VLOOKUP($N398,Raw_Data_Auction_2019!$A$11:$C$196,O$5,FALSE)</f>
        <v>Chennai Super Kings</v>
      </c>
      <c r="P398" s="14" t="str">
        <f>VLOOKUP($N398,Raw_Data_Auction_2019!$A$11:$C$196,P$5,FALSE)</f>
        <v>$1,000,000</v>
      </c>
      <c r="Q398" s="36">
        <f t="shared" si="19"/>
        <v>1000000</v>
      </c>
      <c r="R398" s="35">
        <v>2019</v>
      </c>
      <c r="S398" s="35">
        <f t="shared" si="20"/>
        <v>392</v>
      </c>
    </row>
    <row r="399" spans="1:19" x14ac:dyDescent="0.25">
      <c r="A399" s="17" t="s">
        <v>401</v>
      </c>
      <c r="B399" s="14" t="s">
        <v>221</v>
      </c>
      <c r="C399" s="14">
        <v>31250</v>
      </c>
      <c r="D399" s="42">
        <f>_xlfn.IFNA(_xlfn.NUMBERVALUE(MID(tbl_Auction[[#This Row],[Bid_Price]],1,LEN(tbl_Auction[[#This Row],[Bid_Price]]))),0)</f>
        <v>31250</v>
      </c>
      <c r="E399" s="14">
        <v>2019</v>
      </c>
      <c r="F399" s="15">
        <f t="shared" si="18"/>
        <v>394</v>
      </c>
      <c r="N399" s="14" t="s">
        <v>4</v>
      </c>
      <c r="O399" s="14" t="str">
        <f>VLOOKUP($N399,Raw_Data_Auction_2019!$A$11:$C$196,O$5,FALSE)</f>
        <v>Chennai Super Kings</v>
      </c>
      <c r="P399" s="14" t="str">
        <f>VLOOKUP($N399,Raw_Data_Auction_2019!$A$11:$C$196,P$5,FALSE)</f>
        <v>$125,000</v>
      </c>
      <c r="Q399" s="36">
        <f t="shared" si="19"/>
        <v>125000</v>
      </c>
      <c r="R399" s="35">
        <v>2019</v>
      </c>
      <c r="S399" s="35">
        <f t="shared" si="20"/>
        <v>393</v>
      </c>
    </row>
    <row r="400" spans="1:19" x14ac:dyDescent="0.25">
      <c r="A400" s="17" t="s">
        <v>5</v>
      </c>
      <c r="B400" s="14" t="s">
        <v>221</v>
      </c>
      <c r="C400" s="14">
        <v>250000</v>
      </c>
      <c r="D400" s="42">
        <f>_xlfn.IFNA(_xlfn.NUMBERVALUE(MID(tbl_Auction[[#This Row],[Bid_Price]],1,LEN(tbl_Auction[[#This Row],[Bid_Price]]))),0)</f>
        <v>250000</v>
      </c>
      <c r="E400" s="14">
        <v>2019</v>
      </c>
      <c r="F400" s="15">
        <f t="shared" si="18"/>
        <v>395</v>
      </c>
      <c r="N400" s="14" t="s">
        <v>401</v>
      </c>
      <c r="O400" s="14" t="str">
        <f>VLOOKUP($N400,Raw_Data_Auction_2019!$A$11:$C$196,O$5,FALSE)</f>
        <v>Chennai Super Kings</v>
      </c>
      <c r="P400" s="14" t="str">
        <f>VLOOKUP($N400,Raw_Data_Auction_2019!$A$11:$C$196,P$5,FALSE)</f>
        <v>$31,250</v>
      </c>
      <c r="Q400" s="36">
        <f t="shared" si="19"/>
        <v>31250</v>
      </c>
      <c r="R400" s="35">
        <v>2019</v>
      </c>
      <c r="S400" s="35">
        <f t="shared" si="20"/>
        <v>394</v>
      </c>
    </row>
    <row r="401" spans="1:19" x14ac:dyDescent="0.25">
      <c r="A401" s="17" t="s">
        <v>52</v>
      </c>
      <c r="B401" s="14" t="s">
        <v>221</v>
      </c>
      <c r="C401" s="14">
        <v>312500</v>
      </c>
      <c r="D401" s="42">
        <f>_xlfn.IFNA(_xlfn.NUMBERVALUE(MID(tbl_Auction[[#This Row],[Bid_Price]],1,LEN(tbl_Auction[[#This Row],[Bid_Price]]))),0)</f>
        <v>312500</v>
      </c>
      <c r="E401" s="14">
        <v>2019</v>
      </c>
      <c r="F401" s="15">
        <f t="shared" si="18"/>
        <v>396</v>
      </c>
      <c r="N401" s="14" t="s">
        <v>5</v>
      </c>
      <c r="O401" s="14" t="str">
        <f>VLOOKUP($N401,Raw_Data_Auction_2019!$A$11:$C$196,O$5,FALSE)</f>
        <v>Chennai Super Kings</v>
      </c>
      <c r="P401" s="14" t="str">
        <f>VLOOKUP($N401,Raw_Data_Auction_2019!$A$11:$C$196,P$5,FALSE)</f>
        <v>$250,000</v>
      </c>
      <c r="Q401" s="36">
        <f t="shared" si="19"/>
        <v>250000</v>
      </c>
      <c r="R401" s="35">
        <v>2019</v>
      </c>
      <c r="S401" s="35">
        <f t="shared" si="20"/>
        <v>395</v>
      </c>
    </row>
    <row r="402" spans="1:19" x14ac:dyDescent="0.25">
      <c r="A402" s="17" t="s">
        <v>6</v>
      </c>
      <c r="B402" s="14" t="s">
        <v>221</v>
      </c>
      <c r="C402" s="14">
        <v>156250</v>
      </c>
      <c r="D402" s="42">
        <f>_xlfn.IFNA(_xlfn.NUMBERVALUE(MID(tbl_Auction[[#This Row],[Bid_Price]],1,LEN(tbl_Auction[[#This Row],[Bid_Price]]))),0)</f>
        <v>156250</v>
      </c>
      <c r="E402" s="14">
        <v>2019</v>
      </c>
      <c r="F402" s="15">
        <f t="shared" si="18"/>
        <v>397</v>
      </c>
      <c r="N402" s="14" t="s">
        <v>52</v>
      </c>
      <c r="O402" s="14" t="str">
        <f>VLOOKUP($N402,Raw_Data_Auction_2019!$A$11:$C$196,O$5,FALSE)</f>
        <v>Chennai Super Kings</v>
      </c>
      <c r="P402" s="14" t="str">
        <f>VLOOKUP($N402,Raw_Data_Auction_2019!$A$11:$C$196,P$5,FALSE)</f>
        <v>$312,500</v>
      </c>
      <c r="Q402" s="36">
        <f t="shared" si="19"/>
        <v>312500</v>
      </c>
      <c r="R402" s="35">
        <v>2019</v>
      </c>
      <c r="S402" s="35">
        <f t="shared" si="20"/>
        <v>396</v>
      </c>
    </row>
    <row r="403" spans="1:19" x14ac:dyDescent="0.25">
      <c r="A403" s="17" t="s">
        <v>10</v>
      </c>
      <c r="B403" s="14" t="s">
        <v>221</v>
      </c>
      <c r="C403" s="14">
        <v>62500</v>
      </c>
      <c r="D403" s="42">
        <f>_xlfn.IFNA(_xlfn.NUMBERVALUE(MID(tbl_Auction[[#This Row],[Bid_Price]],1,LEN(tbl_Auction[[#This Row],[Bid_Price]]))),0)</f>
        <v>62500</v>
      </c>
      <c r="E403" s="14">
        <v>2019</v>
      </c>
      <c r="F403" s="15">
        <f t="shared" si="18"/>
        <v>398</v>
      </c>
      <c r="N403" s="14" t="s">
        <v>6</v>
      </c>
      <c r="O403" s="14" t="str">
        <f>VLOOKUP($N403,Raw_Data_Auction_2019!$A$11:$C$196,O$5,FALSE)</f>
        <v>Chennai Super Kings</v>
      </c>
      <c r="P403" s="14" t="str">
        <f>VLOOKUP($N403,Raw_Data_Auction_2019!$A$11:$C$196,P$5,FALSE)</f>
        <v>$156,250</v>
      </c>
      <c r="Q403" s="36">
        <f t="shared" si="19"/>
        <v>156250</v>
      </c>
      <c r="R403" s="35">
        <v>2019</v>
      </c>
      <c r="S403" s="35">
        <f t="shared" si="20"/>
        <v>397</v>
      </c>
    </row>
    <row r="404" spans="1:19" x14ac:dyDescent="0.25">
      <c r="A404" s="17" t="s">
        <v>174</v>
      </c>
      <c r="B404" s="14" t="s">
        <v>221</v>
      </c>
      <c r="C404" s="14">
        <v>1218750</v>
      </c>
      <c r="D404" s="42">
        <f>_xlfn.IFNA(_xlfn.NUMBERVALUE(MID(tbl_Auction[[#This Row],[Bid_Price]],1,LEN(tbl_Auction[[#This Row],[Bid_Price]]))),0)</f>
        <v>1218750</v>
      </c>
      <c r="E404" s="14">
        <v>2019</v>
      </c>
      <c r="F404" s="15">
        <f t="shared" si="18"/>
        <v>399</v>
      </c>
      <c r="N404" s="14" t="s">
        <v>10</v>
      </c>
      <c r="O404" s="14" t="str">
        <f>VLOOKUP($N404,Raw_Data_Auction_2019!$A$11:$C$196,O$5,FALSE)</f>
        <v>Chennai Super Kings</v>
      </c>
      <c r="P404" s="14" t="str">
        <f>VLOOKUP($N404,Raw_Data_Auction_2019!$A$11:$C$196,P$5,FALSE)</f>
        <v>$62,500</v>
      </c>
      <c r="Q404" s="36">
        <f t="shared" si="19"/>
        <v>62500</v>
      </c>
      <c r="R404" s="35">
        <v>2019</v>
      </c>
      <c r="S404" s="35">
        <f t="shared" si="20"/>
        <v>398</v>
      </c>
    </row>
    <row r="405" spans="1:19" x14ac:dyDescent="0.25">
      <c r="A405" s="17" t="s">
        <v>11</v>
      </c>
      <c r="B405" s="14" t="s">
        <v>221</v>
      </c>
      <c r="C405" s="14">
        <v>478000</v>
      </c>
      <c r="D405" s="42">
        <f>_xlfn.IFNA(_xlfn.NUMBERVALUE(MID(tbl_Auction[[#This Row],[Bid_Price]],1,LEN(tbl_Auction[[#This Row],[Bid_Price]]))),0)</f>
        <v>478000</v>
      </c>
      <c r="E405" s="14">
        <v>2019</v>
      </c>
      <c r="F405" s="15">
        <f t="shared" si="18"/>
        <v>400</v>
      </c>
      <c r="N405" s="14" t="s">
        <v>174</v>
      </c>
      <c r="O405" s="14" t="str">
        <f>VLOOKUP($N405,Raw_Data_Auction_2019!$A$11:$C$196,O$5,FALSE)</f>
        <v>Chennai Super Kings</v>
      </c>
      <c r="P405" s="14" t="str">
        <f>VLOOKUP($N405,Raw_Data_Auction_2019!$A$11:$C$196,P$5,FALSE)</f>
        <v>$1,218,750</v>
      </c>
      <c r="Q405" s="36">
        <f t="shared" si="19"/>
        <v>1218750</v>
      </c>
      <c r="R405" s="35">
        <v>2019</v>
      </c>
      <c r="S405" s="35">
        <f t="shared" si="20"/>
        <v>399</v>
      </c>
    </row>
    <row r="406" spans="1:19" x14ac:dyDescent="0.25">
      <c r="A406" s="17" t="s">
        <v>12</v>
      </c>
      <c r="B406" s="14" t="s">
        <v>221</v>
      </c>
      <c r="C406" s="14">
        <v>78130</v>
      </c>
      <c r="D406" s="42">
        <f>_xlfn.IFNA(_xlfn.NUMBERVALUE(MID(tbl_Auction[[#This Row],[Bid_Price]],1,LEN(tbl_Auction[[#This Row],[Bid_Price]]))),0)</f>
        <v>78130</v>
      </c>
      <c r="E406" s="14">
        <v>2019</v>
      </c>
      <c r="F406" s="15">
        <f t="shared" si="18"/>
        <v>401</v>
      </c>
      <c r="N406" s="14" t="s">
        <v>11</v>
      </c>
      <c r="O406" s="14" t="str">
        <f>VLOOKUP($N406,Raw_Data_Auction_2019!$A$11:$C$196,O$5,FALSE)</f>
        <v>Chennai Super Kings</v>
      </c>
      <c r="P406" s="14" t="str">
        <f>VLOOKUP($N406,Raw_Data_Auction_2019!$A$11:$C$196,P$5,FALSE)</f>
        <v>$478,000</v>
      </c>
      <c r="Q406" s="36">
        <f t="shared" si="19"/>
        <v>478000</v>
      </c>
      <c r="R406" s="35">
        <v>2019</v>
      </c>
      <c r="S406" s="35">
        <f t="shared" si="20"/>
        <v>400</v>
      </c>
    </row>
    <row r="407" spans="1:19" x14ac:dyDescent="0.25">
      <c r="A407" s="17" t="s">
        <v>357</v>
      </c>
      <c r="B407" s="14" t="s">
        <v>221</v>
      </c>
      <c r="C407" s="14">
        <v>312500</v>
      </c>
      <c r="D407" s="42">
        <f>_xlfn.IFNA(_xlfn.NUMBERVALUE(MID(tbl_Auction[[#This Row],[Bid_Price]],1,LEN(tbl_Auction[[#This Row],[Bid_Price]]))),0)</f>
        <v>312500</v>
      </c>
      <c r="E407" s="14">
        <v>2019</v>
      </c>
      <c r="F407" s="15">
        <f t="shared" si="18"/>
        <v>402</v>
      </c>
      <c r="N407" s="14" t="s">
        <v>12</v>
      </c>
      <c r="O407" s="14" t="str">
        <f>VLOOKUP($N407,Raw_Data_Auction_2019!$A$11:$C$196,O$5,FALSE)</f>
        <v>Chennai Super Kings</v>
      </c>
      <c r="P407" s="14" t="str">
        <f>VLOOKUP($N407,Raw_Data_Auction_2019!$A$11:$C$196,P$5,FALSE)</f>
        <v>$78,130</v>
      </c>
      <c r="Q407" s="36">
        <f t="shared" si="19"/>
        <v>78130</v>
      </c>
      <c r="R407" s="35">
        <v>2019</v>
      </c>
      <c r="S407" s="35">
        <f t="shared" si="20"/>
        <v>401</v>
      </c>
    </row>
    <row r="408" spans="1:19" x14ac:dyDescent="0.25">
      <c r="A408" s="17" t="s">
        <v>13</v>
      </c>
      <c r="B408" s="14" t="s">
        <v>221</v>
      </c>
      <c r="C408" s="14">
        <v>78130</v>
      </c>
      <c r="D408" s="42">
        <f>_xlfn.IFNA(_xlfn.NUMBERVALUE(MID(tbl_Auction[[#This Row],[Bid_Price]],1,LEN(tbl_Auction[[#This Row],[Bid_Price]]))),0)</f>
        <v>78130</v>
      </c>
      <c r="E408" s="14">
        <v>2019</v>
      </c>
      <c r="F408" s="15">
        <f t="shared" si="18"/>
        <v>403</v>
      </c>
      <c r="N408" s="14" t="s">
        <v>357</v>
      </c>
      <c r="O408" s="14" t="str">
        <f>VLOOKUP($N408,Raw_Data_Auction_2019!$A$11:$C$196,O$5,FALSE)</f>
        <v>Chennai Super Kings</v>
      </c>
      <c r="P408" s="14" t="str">
        <f>VLOOKUP($N408,Raw_Data_Auction_2019!$A$11:$C$196,P$5,FALSE)</f>
        <v>$312,500</v>
      </c>
      <c r="Q408" s="36">
        <f t="shared" si="19"/>
        <v>312500</v>
      </c>
      <c r="R408" s="35">
        <v>2019</v>
      </c>
      <c r="S408" s="35">
        <f t="shared" si="20"/>
        <v>402</v>
      </c>
    </row>
    <row r="409" spans="1:19" x14ac:dyDescent="0.25">
      <c r="A409" s="17" t="s">
        <v>363</v>
      </c>
      <c r="B409" s="14" t="s">
        <v>221</v>
      </c>
      <c r="C409" s="14">
        <v>714300</v>
      </c>
      <c r="D409" s="42">
        <f>_xlfn.IFNA(_xlfn.NUMBERVALUE(MID(tbl_Auction[[#This Row],[Bid_Price]],1,LEN(tbl_Auction[[#This Row],[Bid_Price]]))),0)</f>
        <v>714300</v>
      </c>
      <c r="E409" s="14">
        <v>2019</v>
      </c>
      <c r="F409" s="15">
        <f t="shared" si="18"/>
        <v>404</v>
      </c>
      <c r="N409" s="14" t="s">
        <v>13</v>
      </c>
      <c r="O409" s="14" t="str">
        <f>VLOOKUP($N409,Raw_Data_Auction_2019!$A$11:$C$196,O$5,FALSE)</f>
        <v>Chennai Super Kings</v>
      </c>
      <c r="P409" s="14" t="str">
        <f>VLOOKUP($N409,Raw_Data_Auction_2019!$A$11:$C$196,P$5,FALSE)</f>
        <v>$78,130</v>
      </c>
      <c r="Q409" s="36">
        <f t="shared" si="19"/>
        <v>78130</v>
      </c>
      <c r="R409" s="35">
        <v>2019</v>
      </c>
      <c r="S409" s="35">
        <f t="shared" si="20"/>
        <v>403</v>
      </c>
    </row>
    <row r="410" spans="1:19" x14ac:dyDescent="0.25">
      <c r="A410" s="17" t="s">
        <v>358</v>
      </c>
      <c r="B410" s="14" t="s">
        <v>221</v>
      </c>
      <c r="C410" s="14">
        <v>31250</v>
      </c>
      <c r="D410" s="42">
        <f>_xlfn.IFNA(_xlfn.NUMBERVALUE(MID(tbl_Auction[[#This Row],[Bid_Price]],1,LEN(tbl_Auction[[#This Row],[Bid_Price]]))),0)</f>
        <v>31250</v>
      </c>
      <c r="E410" s="14">
        <v>2019</v>
      </c>
      <c r="F410" s="15">
        <f t="shared" si="18"/>
        <v>405</v>
      </c>
      <c r="N410" s="14" t="s">
        <v>363</v>
      </c>
      <c r="O410" s="14" t="str">
        <f>VLOOKUP($N410,Raw_Data_Auction_2019!$A$11:$C$196,O$5,FALSE)</f>
        <v>Chennai Super Kings</v>
      </c>
      <c r="P410" s="14" t="str">
        <f>VLOOKUP($N410,Raw_Data_Auction_2019!$A$11:$C$196,P$5,FALSE)</f>
        <v>$714,300</v>
      </c>
      <c r="Q410" s="36">
        <f t="shared" si="19"/>
        <v>714300</v>
      </c>
      <c r="R410" s="35">
        <v>2019</v>
      </c>
      <c r="S410" s="35">
        <f t="shared" si="20"/>
        <v>404</v>
      </c>
    </row>
    <row r="411" spans="1:19" x14ac:dyDescent="0.25">
      <c r="A411" s="17" t="s">
        <v>15</v>
      </c>
      <c r="B411" s="14" t="s">
        <v>221</v>
      </c>
      <c r="C411" s="14">
        <v>2343750</v>
      </c>
      <c r="D411" s="42">
        <f>_xlfn.IFNA(_xlfn.NUMBERVALUE(MID(tbl_Auction[[#This Row],[Bid_Price]],1,LEN(tbl_Auction[[#This Row],[Bid_Price]]))),0)</f>
        <v>2343750</v>
      </c>
      <c r="E411" s="14">
        <v>2019</v>
      </c>
      <c r="F411" s="15">
        <f t="shared" si="18"/>
        <v>406</v>
      </c>
      <c r="N411" s="14" t="s">
        <v>358</v>
      </c>
      <c r="O411" s="14" t="str">
        <f>VLOOKUP($N411,Raw_Data_Auction_2019!$A$11:$C$196,O$5,FALSE)</f>
        <v>Chennai Super Kings</v>
      </c>
      <c r="P411" s="14" t="str">
        <f>VLOOKUP($N411,Raw_Data_Auction_2019!$A$11:$C$196,P$5,FALSE)</f>
        <v>$31,250</v>
      </c>
      <c r="Q411" s="36">
        <f t="shared" si="19"/>
        <v>31250</v>
      </c>
      <c r="R411" s="35">
        <v>2019</v>
      </c>
      <c r="S411" s="35">
        <f t="shared" si="20"/>
        <v>405</v>
      </c>
    </row>
    <row r="412" spans="1:19" x14ac:dyDescent="0.25">
      <c r="A412" s="17" t="s">
        <v>17</v>
      </c>
      <c r="B412" s="14" t="s">
        <v>221</v>
      </c>
      <c r="C412" s="14">
        <v>1093750</v>
      </c>
      <c r="D412" s="42">
        <f>_xlfn.IFNA(_xlfn.NUMBERVALUE(MID(tbl_Auction[[#This Row],[Bid_Price]],1,LEN(tbl_Auction[[#This Row],[Bid_Price]]))),0)</f>
        <v>1093750</v>
      </c>
      <c r="E412" s="14">
        <v>2019</v>
      </c>
      <c r="F412" s="15">
        <f t="shared" si="18"/>
        <v>407</v>
      </c>
      <c r="N412" s="14" t="s">
        <v>15</v>
      </c>
      <c r="O412" s="14" t="str">
        <f>VLOOKUP($N412,Raw_Data_Auction_2019!$A$11:$C$196,O$5,FALSE)</f>
        <v>Chennai Super Kings</v>
      </c>
      <c r="P412" s="14" t="str">
        <f>VLOOKUP($N412,Raw_Data_Auction_2019!$A$11:$C$196,P$5,FALSE)</f>
        <v>$2,343,750</v>
      </c>
      <c r="Q412" s="36">
        <f t="shared" si="19"/>
        <v>2343750</v>
      </c>
      <c r="R412" s="35">
        <v>2019</v>
      </c>
      <c r="S412" s="35">
        <f t="shared" si="20"/>
        <v>406</v>
      </c>
    </row>
    <row r="413" spans="1:19" x14ac:dyDescent="0.25">
      <c r="A413" s="17" t="s">
        <v>20</v>
      </c>
      <c r="B413" s="14" t="s">
        <v>221</v>
      </c>
      <c r="C413" s="14">
        <v>1718750</v>
      </c>
      <c r="D413" s="42">
        <f>_xlfn.IFNA(_xlfn.NUMBERVALUE(MID(tbl_Auction[[#This Row],[Bid_Price]],1,LEN(tbl_Auction[[#This Row],[Bid_Price]]))),0)</f>
        <v>1718750</v>
      </c>
      <c r="E413" s="14">
        <v>2019</v>
      </c>
      <c r="F413" s="15">
        <f t="shared" si="18"/>
        <v>408</v>
      </c>
      <c r="N413" s="14" t="s">
        <v>17</v>
      </c>
      <c r="O413" s="14" t="str">
        <f>VLOOKUP($N413,Raw_Data_Auction_2019!$A$11:$C$196,O$5,FALSE)</f>
        <v>Chennai Super Kings</v>
      </c>
      <c r="P413" s="14" t="str">
        <f>VLOOKUP($N413,Raw_Data_Auction_2019!$A$11:$C$196,P$5,FALSE)</f>
        <v>$1,093,750</v>
      </c>
      <c r="Q413" s="36">
        <f t="shared" si="19"/>
        <v>1093750</v>
      </c>
      <c r="R413" s="35">
        <v>2019</v>
      </c>
      <c r="S413" s="35">
        <f t="shared" si="20"/>
        <v>407</v>
      </c>
    </row>
    <row r="414" spans="1:19" x14ac:dyDescent="0.25">
      <c r="A414" s="17" t="s">
        <v>22</v>
      </c>
      <c r="B414" s="14" t="s">
        <v>221</v>
      </c>
      <c r="C414" s="14">
        <v>406250</v>
      </c>
      <c r="D414" s="42">
        <f>_xlfn.IFNA(_xlfn.NUMBERVALUE(MID(tbl_Auction[[#This Row],[Bid_Price]],1,LEN(tbl_Auction[[#This Row],[Bid_Price]]))),0)</f>
        <v>406250</v>
      </c>
      <c r="E414" s="14">
        <v>2019</v>
      </c>
      <c r="F414" s="15">
        <f t="shared" si="18"/>
        <v>409</v>
      </c>
      <c r="N414" s="14" t="s">
        <v>20</v>
      </c>
      <c r="O414" s="14" t="str">
        <f>VLOOKUP($N414,Raw_Data_Auction_2019!$A$11:$C$196,O$5,FALSE)</f>
        <v>Chennai Super Kings</v>
      </c>
      <c r="P414" s="14" t="str">
        <f>VLOOKUP($N414,Raw_Data_Auction_2019!$A$11:$C$196,P$5,FALSE)</f>
        <v>$1,718,750</v>
      </c>
      <c r="Q414" s="36">
        <f t="shared" si="19"/>
        <v>1718750</v>
      </c>
      <c r="R414" s="35">
        <v>2019</v>
      </c>
      <c r="S414" s="35">
        <f t="shared" si="20"/>
        <v>408</v>
      </c>
    </row>
    <row r="415" spans="1:19" x14ac:dyDescent="0.25">
      <c r="A415" s="17" t="s">
        <v>360</v>
      </c>
      <c r="B415" s="14" t="s">
        <v>221</v>
      </c>
      <c r="C415" s="14">
        <v>625000</v>
      </c>
      <c r="D415" s="42">
        <f>_xlfn.IFNA(_xlfn.NUMBERVALUE(MID(tbl_Auction[[#This Row],[Bid_Price]],1,LEN(tbl_Auction[[#This Row],[Bid_Price]]))),0)</f>
        <v>625000</v>
      </c>
      <c r="E415" s="14">
        <v>2019</v>
      </c>
      <c r="F415" s="15">
        <f t="shared" si="18"/>
        <v>410</v>
      </c>
      <c r="N415" s="14" t="s">
        <v>22</v>
      </c>
      <c r="O415" s="14" t="str">
        <f>VLOOKUP($N415,Raw_Data_Auction_2019!$A$11:$C$196,O$5,FALSE)</f>
        <v>Chennai Super Kings</v>
      </c>
      <c r="P415" s="14" t="str">
        <f>VLOOKUP($N415,Raw_Data_Auction_2019!$A$11:$C$196,P$5,FALSE)</f>
        <v>$406,250</v>
      </c>
      <c r="Q415" s="36">
        <f t="shared" si="19"/>
        <v>406250</v>
      </c>
      <c r="R415" s="35">
        <v>2019</v>
      </c>
      <c r="S415" s="35">
        <f t="shared" si="20"/>
        <v>409</v>
      </c>
    </row>
    <row r="416" spans="1:19" x14ac:dyDescent="0.25">
      <c r="A416" s="17" t="s">
        <v>43</v>
      </c>
      <c r="B416" s="14" t="s">
        <v>221</v>
      </c>
      <c r="C416" s="14">
        <v>156250</v>
      </c>
      <c r="D416" s="42">
        <f>_xlfn.IFNA(_xlfn.NUMBERVALUE(MID(tbl_Auction[[#This Row],[Bid_Price]],1,LEN(tbl_Auction[[#This Row],[Bid_Price]]))),0)</f>
        <v>156250</v>
      </c>
      <c r="E416" s="14">
        <v>2019</v>
      </c>
      <c r="F416" s="15">
        <f t="shared" si="18"/>
        <v>411</v>
      </c>
      <c r="N416" s="14" t="s">
        <v>360</v>
      </c>
      <c r="O416" s="14" t="str">
        <f>VLOOKUP($N416,Raw_Data_Auction_2019!$A$11:$C$196,O$5,FALSE)</f>
        <v>Chennai Super Kings</v>
      </c>
      <c r="P416" s="14" t="str">
        <f>VLOOKUP($N416,Raw_Data_Auction_2019!$A$11:$C$196,P$5,FALSE)</f>
        <v>$625,000</v>
      </c>
      <c r="Q416" s="36">
        <f t="shared" si="19"/>
        <v>625000</v>
      </c>
      <c r="R416" s="35">
        <v>2019</v>
      </c>
      <c r="S416" s="35">
        <f t="shared" si="20"/>
        <v>410</v>
      </c>
    </row>
    <row r="417" spans="1:19" x14ac:dyDescent="0.25">
      <c r="A417" s="17" t="s">
        <v>23</v>
      </c>
      <c r="B417" s="14" t="s">
        <v>242</v>
      </c>
      <c r="C417" s="14">
        <v>625000</v>
      </c>
      <c r="D417" s="42">
        <f>_xlfn.IFNA(_xlfn.NUMBERVALUE(MID(tbl_Auction[[#This Row],[Bid_Price]],1,LEN(tbl_Auction[[#This Row],[Bid_Price]]))),0)</f>
        <v>625000</v>
      </c>
      <c r="E417" s="14">
        <v>2019</v>
      </c>
      <c r="F417" s="15">
        <f t="shared" si="18"/>
        <v>412</v>
      </c>
      <c r="N417" s="14" t="s">
        <v>43</v>
      </c>
      <c r="O417" s="14" t="str">
        <f>VLOOKUP($N417,Raw_Data_Auction_2019!$A$11:$C$196,O$5,FALSE)</f>
        <v>Chennai Super Kings</v>
      </c>
      <c r="P417" s="14" t="str">
        <f>VLOOKUP($N417,Raw_Data_Auction_2019!$A$11:$C$196,P$5,FALSE)</f>
        <v>$156,250</v>
      </c>
      <c r="Q417" s="36">
        <f t="shared" si="19"/>
        <v>156250</v>
      </c>
      <c r="R417" s="35">
        <v>2019</v>
      </c>
      <c r="S417" s="35">
        <f t="shared" si="20"/>
        <v>411</v>
      </c>
    </row>
    <row r="418" spans="1:19" x14ac:dyDescent="0.25">
      <c r="A418" s="17" t="s">
        <v>402</v>
      </c>
      <c r="B418" s="14" t="s">
        <v>242</v>
      </c>
      <c r="C418" s="14">
        <v>28600</v>
      </c>
      <c r="D418" s="42">
        <f>_xlfn.IFNA(_xlfn.NUMBERVALUE(MID(tbl_Auction[[#This Row],[Bid_Price]],1,LEN(tbl_Auction[[#This Row],[Bid_Price]]))),0)</f>
        <v>28600</v>
      </c>
      <c r="E418" s="14">
        <v>2019</v>
      </c>
      <c r="F418" s="15">
        <f t="shared" si="18"/>
        <v>413</v>
      </c>
      <c r="N418" s="14" t="s">
        <v>23</v>
      </c>
      <c r="O418" s="14" t="str">
        <f>VLOOKUP($N418,Raw_Data_Auction_2019!$A$11:$C$196,O$5,FALSE)</f>
        <v>Delhi Capitals</v>
      </c>
      <c r="P418" s="14" t="str">
        <f>VLOOKUP($N418,Raw_Data_Auction_2019!$A$11:$C$196,P$5,FALSE)</f>
        <v>$625,000</v>
      </c>
      <c r="Q418" s="36">
        <f t="shared" si="19"/>
        <v>625000</v>
      </c>
      <c r="R418" s="35">
        <v>2019</v>
      </c>
      <c r="S418" s="35">
        <f t="shared" si="20"/>
        <v>412</v>
      </c>
    </row>
    <row r="419" spans="1:19" x14ac:dyDescent="0.25">
      <c r="A419" s="17" t="s">
        <v>26</v>
      </c>
      <c r="B419" s="14" t="s">
        <v>242</v>
      </c>
      <c r="C419" s="14">
        <v>714300</v>
      </c>
      <c r="D419" s="42">
        <f>_xlfn.IFNA(_xlfn.NUMBERVALUE(MID(tbl_Auction[[#This Row],[Bid_Price]],1,LEN(tbl_Auction[[#This Row],[Bid_Price]]))),0)</f>
        <v>714300</v>
      </c>
      <c r="E419" s="14">
        <v>2019</v>
      </c>
      <c r="F419" s="15">
        <f t="shared" si="18"/>
        <v>414</v>
      </c>
      <c r="N419" s="14" t="s">
        <v>402</v>
      </c>
      <c r="O419" s="14" t="str">
        <f>VLOOKUP($N419,Raw_Data_Auction_2019!$A$11:$C$196,O$5,FALSE)</f>
        <v>Delhi Capitals</v>
      </c>
      <c r="P419" s="14" t="str">
        <f>VLOOKUP($N419,Raw_Data_Auction_2019!$A$11:$C$196,P$5,FALSE)</f>
        <v>$28,600</v>
      </c>
      <c r="Q419" s="36">
        <f t="shared" si="19"/>
        <v>28600</v>
      </c>
      <c r="R419" s="35">
        <v>2019</v>
      </c>
      <c r="S419" s="35">
        <f t="shared" si="20"/>
        <v>413</v>
      </c>
    </row>
    <row r="420" spans="1:19" x14ac:dyDescent="0.25">
      <c r="A420" s="17" t="s">
        <v>27</v>
      </c>
      <c r="B420" s="14" t="s">
        <v>242</v>
      </c>
      <c r="C420" s="14">
        <v>109380</v>
      </c>
      <c r="D420" s="42">
        <f>_xlfn.IFNA(_xlfn.NUMBERVALUE(MID(tbl_Auction[[#This Row],[Bid_Price]],1,LEN(tbl_Auction[[#This Row],[Bid_Price]]))),0)</f>
        <v>109380</v>
      </c>
      <c r="E420" s="14">
        <v>2019</v>
      </c>
      <c r="F420" s="15">
        <f t="shared" si="18"/>
        <v>415</v>
      </c>
      <c r="N420" s="14" t="s">
        <v>26</v>
      </c>
      <c r="O420" s="14" t="str">
        <f>VLOOKUP($N420,Raw_Data_Auction_2019!$A$11:$C$196,O$5,FALSE)</f>
        <v>Delhi Capitals</v>
      </c>
      <c r="P420" s="14" t="str">
        <f>VLOOKUP($N420,Raw_Data_Auction_2019!$A$11:$C$196,P$5,FALSE)</f>
        <v>$714,300</v>
      </c>
      <c r="Q420" s="36">
        <f t="shared" si="19"/>
        <v>714300</v>
      </c>
      <c r="R420" s="35">
        <v>2019</v>
      </c>
      <c r="S420" s="35">
        <f t="shared" si="20"/>
        <v>414</v>
      </c>
    </row>
    <row r="421" spans="1:19" x14ac:dyDescent="0.25">
      <c r="A421" s="17" t="s">
        <v>403</v>
      </c>
      <c r="B421" s="14" t="s">
        <v>242</v>
      </c>
      <c r="C421" s="14">
        <v>28600</v>
      </c>
      <c r="D421" s="42">
        <f>_xlfn.IFNA(_xlfn.NUMBERVALUE(MID(tbl_Auction[[#This Row],[Bid_Price]],1,LEN(tbl_Auction[[#This Row],[Bid_Price]]))),0)</f>
        <v>28600</v>
      </c>
      <c r="E421" s="14">
        <v>2019</v>
      </c>
      <c r="F421" s="15">
        <f t="shared" si="18"/>
        <v>416</v>
      </c>
      <c r="N421" s="14" t="s">
        <v>27</v>
      </c>
      <c r="O421" s="14" t="str">
        <f>VLOOKUP($N421,Raw_Data_Auction_2019!$A$11:$C$196,O$5,FALSE)</f>
        <v>Delhi Capitals</v>
      </c>
      <c r="P421" s="14" t="str">
        <f>VLOOKUP($N421,Raw_Data_Auction_2019!$A$11:$C$196,P$5,FALSE)</f>
        <v>$109,380</v>
      </c>
      <c r="Q421" s="36">
        <f t="shared" si="19"/>
        <v>109380</v>
      </c>
      <c r="R421" s="35">
        <v>2019</v>
      </c>
      <c r="S421" s="35">
        <f t="shared" si="20"/>
        <v>415</v>
      </c>
    </row>
    <row r="422" spans="1:19" x14ac:dyDescent="0.25">
      <c r="A422" s="17" t="s">
        <v>404</v>
      </c>
      <c r="B422" s="14" t="s">
        <v>242</v>
      </c>
      <c r="C422" s="14">
        <v>296880</v>
      </c>
      <c r="D422" s="42">
        <f>_xlfn.IFNA(_xlfn.NUMBERVALUE(MID(tbl_Auction[[#This Row],[Bid_Price]],1,LEN(tbl_Auction[[#This Row],[Bid_Price]]))),0)</f>
        <v>296880</v>
      </c>
      <c r="E422" s="14">
        <v>2019</v>
      </c>
      <c r="F422" s="15">
        <f t="shared" si="18"/>
        <v>417</v>
      </c>
      <c r="N422" s="14" t="s">
        <v>403</v>
      </c>
      <c r="O422" s="14" t="str">
        <f>VLOOKUP($N422,Raw_Data_Auction_2019!$A$11:$C$196,O$5,FALSE)</f>
        <v>Delhi Capitals</v>
      </c>
      <c r="P422" s="14" t="str">
        <f>VLOOKUP($N422,Raw_Data_Auction_2019!$A$11:$C$196,P$5,FALSE)</f>
        <v>$28,600</v>
      </c>
      <c r="Q422" s="36">
        <f t="shared" si="19"/>
        <v>28600</v>
      </c>
      <c r="R422" s="35">
        <v>2019</v>
      </c>
      <c r="S422" s="35">
        <f t="shared" si="20"/>
        <v>416</v>
      </c>
    </row>
    <row r="423" spans="1:19" x14ac:dyDescent="0.25">
      <c r="A423" s="17" t="s">
        <v>405</v>
      </c>
      <c r="B423" s="14" t="s">
        <v>242</v>
      </c>
      <c r="C423" s="14">
        <v>914300</v>
      </c>
      <c r="D423" s="42">
        <f>_xlfn.IFNA(_xlfn.NUMBERVALUE(MID(tbl_Auction[[#This Row],[Bid_Price]],1,LEN(tbl_Auction[[#This Row],[Bid_Price]]))),0)</f>
        <v>914300</v>
      </c>
      <c r="E423" s="14">
        <v>2019</v>
      </c>
      <c r="F423" s="15">
        <f t="shared" si="18"/>
        <v>418</v>
      </c>
      <c r="N423" s="14" t="s">
        <v>404</v>
      </c>
      <c r="O423" s="14" t="str">
        <f>VLOOKUP($N423,Raw_Data_Auction_2019!$A$11:$C$196,O$5,FALSE)</f>
        <v>Delhi Capitals</v>
      </c>
      <c r="P423" s="14" t="str">
        <f>VLOOKUP($N423,Raw_Data_Auction_2019!$A$11:$C$196,P$5,FALSE)</f>
        <v>$296,880</v>
      </c>
      <c r="Q423" s="36">
        <f t="shared" si="19"/>
        <v>296880</v>
      </c>
      <c r="R423" s="35">
        <v>2019</v>
      </c>
      <c r="S423" s="35">
        <f t="shared" si="20"/>
        <v>417</v>
      </c>
    </row>
    <row r="424" spans="1:19" x14ac:dyDescent="0.25">
      <c r="A424" s="17" t="s">
        <v>126</v>
      </c>
      <c r="B424" s="14" t="s">
        <v>242</v>
      </c>
      <c r="C424" s="14">
        <v>1718750</v>
      </c>
      <c r="D424" s="42">
        <f>_xlfn.IFNA(_xlfn.NUMBERVALUE(MID(tbl_Auction[[#This Row],[Bid_Price]],1,LEN(tbl_Auction[[#This Row],[Bid_Price]]))),0)</f>
        <v>1718750</v>
      </c>
      <c r="E424" s="14">
        <v>2019</v>
      </c>
      <c r="F424" s="15">
        <f t="shared" si="18"/>
        <v>419</v>
      </c>
      <c r="N424" s="14" t="s">
        <v>405</v>
      </c>
      <c r="O424" s="14" t="str">
        <f>VLOOKUP($N424,Raw_Data_Auction_2019!$A$11:$C$196,O$5,FALSE)</f>
        <v>Delhi Capitals</v>
      </c>
      <c r="P424" s="14" t="str">
        <f>VLOOKUP($N424,Raw_Data_Auction_2019!$A$11:$C$196,P$5,FALSE)</f>
        <v>$914,300</v>
      </c>
      <c r="Q424" s="36">
        <f t="shared" si="19"/>
        <v>914300</v>
      </c>
      <c r="R424" s="35">
        <v>2019</v>
      </c>
      <c r="S424" s="35">
        <f t="shared" si="20"/>
        <v>418</v>
      </c>
    </row>
    <row r="425" spans="1:19" x14ac:dyDescent="0.25">
      <c r="A425" s="17" t="s">
        <v>407</v>
      </c>
      <c r="B425" s="14" t="s">
        <v>242</v>
      </c>
      <c r="C425" s="14">
        <v>285700</v>
      </c>
      <c r="D425" s="42">
        <f>_xlfn.IFNA(_xlfn.NUMBERVALUE(MID(tbl_Auction[[#This Row],[Bid_Price]],1,LEN(tbl_Auction[[#This Row],[Bid_Price]]))),0)</f>
        <v>285700</v>
      </c>
      <c r="E425" s="14">
        <v>2019</v>
      </c>
      <c r="F425" s="15">
        <f t="shared" si="18"/>
        <v>420</v>
      </c>
      <c r="N425" s="14" t="s">
        <v>126</v>
      </c>
      <c r="O425" s="14" t="str">
        <f>VLOOKUP($N425,Raw_Data_Auction_2019!$A$11:$C$196,O$5,FALSE)</f>
        <v>Delhi Capitals</v>
      </c>
      <c r="P425" s="14" t="str">
        <f>VLOOKUP($N425,Raw_Data_Auction_2019!$A$11:$C$196,P$5,FALSE)</f>
        <v>$1,718,750</v>
      </c>
      <c r="Q425" s="36">
        <f t="shared" si="19"/>
        <v>1718750</v>
      </c>
      <c r="R425" s="35">
        <v>2019</v>
      </c>
      <c r="S425" s="35">
        <f t="shared" si="20"/>
        <v>419</v>
      </c>
    </row>
    <row r="426" spans="1:19" x14ac:dyDescent="0.25">
      <c r="A426" s="17" t="s">
        <v>151</v>
      </c>
      <c r="B426" s="14" t="s">
        <v>242</v>
      </c>
      <c r="C426" s="14">
        <v>31250</v>
      </c>
      <c r="D426" s="42">
        <f>_xlfn.IFNA(_xlfn.NUMBERVALUE(MID(tbl_Auction[[#This Row],[Bid_Price]],1,LEN(tbl_Auction[[#This Row],[Bid_Price]]))),0)</f>
        <v>31250</v>
      </c>
      <c r="E426" s="14">
        <v>2019</v>
      </c>
      <c r="F426" s="15">
        <f t="shared" si="18"/>
        <v>421</v>
      </c>
      <c r="N426" s="14" t="s">
        <v>407</v>
      </c>
      <c r="O426" s="14" t="str">
        <f>VLOOKUP($N426,Raw_Data_Auction_2019!$A$11:$C$196,O$5,FALSE)</f>
        <v>Delhi Capitals</v>
      </c>
      <c r="P426" s="14" t="str">
        <f>VLOOKUP($N426,Raw_Data_Auction_2019!$A$11:$C$196,P$5,FALSE)</f>
        <v>$285,700</v>
      </c>
      <c r="Q426" s="36">
        <f t="shared" si="19"/>
        <v>285700</v>
      </c>
      <c r="R426" s="35">
        <v>2019</v>
      </c>
      <c r="S426" s="35">
        <f t="shared" si="20"/>
        <v>420</v>
      </c>
    </row>
    <row r="427" spans="1:19" x14ac:dyDescent="0.25">
      <c r="A427" s="17" t="s">
        <v>29</v>
      </c>
      <c r="B427" s="14" t="s">
        <v>242</v>
      </c>
      <c r="C427" s="14">
        <v>157100</v>
      </c>
      <c r="D427" s="42">
        <f>_xlfn.IFNA(_xlfn.NUMBERVALUE(MID(tbl_Auction[[#This Row],[Bid_Price]],1,LEN(tbl_Auction[[#This Row],[Bid_Price]]))),0)</f>
        <v>157100</v>
      </c>
      <c r="E427" s="14">
        <v>2019</v>
      </c>
      <c r="F427" s="15">
        <f t="shared" si="18"/>
        <v>422</v>
      </c>
      <c r="N427" s="14" t="s">
        <v>151</v>
      </c>
      <c r="O427" s="14" t="str">
        <f>VLOOKUP($N427,Raw_Data_Auction_2019!$A$11:$C$196,O$5,FALSE)</f>
        <v>Delhi Capitals</v>
      </c>
      <c r="P427" s="14" t="str">
        <f>VLOOKUP($N427,Raw_Data_Auction_2019!$A$11:$C$196,P$5,FALSE)</f>
        <v>$31,250</v>
      </c>
      <c r="Q427" s="36">
        <f t="shared" si="19"/>
        <v>31250</v>
      </c>
      <c r="R427" s="35">
        <v>2019</v>
      </c>
      <c r="S427" s="35">
        <f t="shared" si="20"/>
        <v>421</v>
      </c>
    </row>
    <row r="428" spans="1:19" x14ac:dyDescent="0.25">
      <c r="A428" s="17" t="s">
        <v>169</v>
      </c>
      <c r="B428" s="14" t="s">
        <v>242</v>
      </c>
      <c r="C428" s="14">
        <v>16667</v>
      </c>
      <c r="D428" s="42">
        <f>_xlfn.IFNA(_xlfn.NUMBERVALUE(MID(tbl_Auction[[#This Row],[Bid_Price]],1,LEN(tbl_Auction[[#This Row],[Bid_Price]]))),0)</f>
        <v>16667</v>
      </c>
      <c r="E428" s="14">
        <v>2019</v>
      </c>
      <c r="F428" s="15">
        <f t="shared" si="18"/>
        <v>423</v>
      </c>
      <c r="N428" s="14" t="s">
        <v>29</v>
      </c>
      <c r="O428" s="14" t="str">
        <f>VLOOKUP($N428,Raw_Data_Auction_2019!$A$11:$C$196,O$5,FALSE)</f>
        <v>Delhi Capitals</v>
      </c>
      <c r="P428" s="14" t="str">
        <f>VLOOKUP($N428,Raw_Data_Auction_2019!$A$11:$C$196,P$5,FALSE)</f>
        <v>$157,100</v>
      </c>
      <c r="Q428" s="36">
        <f t="shared" si="19"/>
        <v>157100</v>
      </c>
      <c r="R428" s="35">
        <v>2019</v>
      </c>
      <c r="S428" s="35">
        <f t="shared" si="20"/>
        <v>422</v>
      </c>
    </row>
    <row r="429" spans="1:19" x14ac:dyDescent="0.25">
      <c r="A429" s="17" t="s">
        <v>106</v>
      </c>
      <c r="B429" s="14" t="s">
        <v>242</v>
      </c>
      <c r="C429" s="14">
        <v>28600</v>
      </c>
      <c r="D429" s="42">
        <f>_xlfn.IFNA(_xlfn.NUMBERVALUE(MID(tbl_Auction[[#This Row],[Bid_Price]],1,LEN(tbl_Auction[[#This Row],[Bid_Price]]))),0)</f>
        <v>28600</v>
      </c>
      <c r="E429" s="14">
        <v>2019</v>
      </c>
      <c r="F429" s="15">
        <f t="shared" si="18"/>
        <v>424</v>
      </c>
      <c r="N429" s="14" t="s">
        <v>169</v>
      </c>
      <c r="O429" s="14" t="str">
        <f>VLOOKUP($N429,Raw_Data_Auction_2019!$A$11:$C$196,O$5,FALSE)</f>
        <v>Delhi Capitals</v>
      </c>
      <c r="P429" s="14" t="str">
        <f>VLOOKUP($N429,Raw_Data_Auction_2019!$A$11:$C$196,P$5,FALSE)</f>
        <v>$16,667</v>
      </c>
      <c r="Q429" s="36">
        <f t="shared" si="19"/>
        <v>16667</v>
      </c>
      <c r="R429" s="35">
        <v>2019</v>
      </c>
      <c r="S429" s="35">
        <f t="shared" si="20"/>
        <v>423</v>
      </c>
    </row>
    <row r="430" spans="1:19" x14ac:dyDescent="0.25">
      <c r="A430" s="17" t="s">
        <v>31</v>
      </c>
      <c r="B430" s="14" t="s">
        <v>242</v>
      </c>
      <c r="C430" s="14">
        <v>656250</v>
      </c>
      <c r="D430" s="42">
        <f>_xlfn.IFNA(_xlfn.NUMBERVALUE(MID(tbl_Auction[[#This Row],[Bid_Price]],1,LEN(tbl_Auction[[#This Row],[Bid_Price]]))),0)</f>
        <v>656250</v>
      </c>
      <c r="E430" s="14">
        <v>2019</v>
      </c>
      <c r="F430" s="15">
        <f t="shared" si="18"/>
        <v>425</v>
      </c>
      <c r="N430" s="14" t="s">
        <v>106</v>
      </c>
      <c r="O430" s="14" t="str">
        <f>VLOOKUP($N430,Raw_Data_Auction_2019!$A$11:$C$196,O$5,FALSE)</f>
        <v>Delhi Capitals</v>
      </c>
      <c r="P430" s="14" t="str">
        <f>VLOOKUP($N430,Raw_Data_Auction_2019!$A$11:$C$196,P$5,FALSE)</f>
        <v>$28,600</v>
      </c>
      <c r="Q430" s="36">
        <f t="shared" si="19"/>
        <v>28600</v>
      </c>
      <c r="R430" s="35">
        <v>2019</v>
      </c>
      <c r="S430" s="35">
        <f t="shared" si="20"/>
        <v>424</v>
      </c>
    </row>
    <row r="431" spans="1:19" x14ac:dyDescent="0.25">
      <c r="A431" s="17" t="s">
        <v>362</v>
      </c>
      <c r="B431" s="14" t="s">
        <v>242</v>
      </c>
      <c r="C431" s="14">
        <v>71400</v>
      </c>
      <c r="D431" s="42">
        <f>_xlfn.IFNA(_xlfn.NUMBERVALUE(MID(tbl_Auction[[#This Row],[Bid_Price]],1,LEN(tbl_Auction[[#This Row],[Bid_Price]]))),0)</f>
        <v>71400</v>
      </c>
      <c r="E431" s="14">
        <v>2019</v>
      </c>
      <c r="F431" s="15">
        <f t="shared" si="18"/>
        <v>426</v>
      </c>
      <c r="N431" s="14" t="s">
        <v>31</v>
      </c>
      <c r="O431" s="14" t="str">
        <f>VLOOKUP($N431,Raw_Data_Auction_2019!$A$11:$C$196,O$5,FALSE)</f>
        <v>Delhi Capitals</v>
      </c>
      <c r="P431" s="14" t="str">
        <f>VLOOKUP($N431,Raw_Data_Auction_2019!$A$11:$C$196,P$5,FALSE)</f>
        <v>$656,250</v>
      </c>
      <c r="Q431" s="36">
        <f t="shared" si="19"/>
        <v>656250</v>
      </c>
      <c r="R431" s="35">
        <v>2019</v>
      </c>
      <c r="S431" s="35">
        <f t="shared" si="20"/>
        <v>425</v>
      </c>
    </row>
    <row r="432" spans="1:19" x14ac:dyDescent="0.25">
      <c r="A432" s="17" t="s">
        <v>408</v>
      </c>
      <c r="B432" s="14" t="s">
        <v>242</v>
      </c>
      <c r="C432" s="14">
        <v>31250</v>
      </c>
      <c r="D432" s="42">
        <f>_xlfn.IFNA(_xlfn.NUMBERVALUE(MID(tbl_Auction[[#This Row],[Bid_Price]],1,LEN(tbl_Auction[[#This Row],[Bid_Price]]))),0)</f>
        <v>31250</v>
      </c>
      <c r="E432" s="14">
        <v>2019</v>
      </c>
      <c r="F432" s="15">
        <f t="shared" si="18"/>
        <v>427</v>
      </c>
      <c r="N432" s="14" t="s">
        <v>362</v>
      </c>
      <c r="O432" s="14" t="str">
        <f>VLOOKUP($N432,Raw_Data_Auction_2019!$A$11:$C$196,O$5,FALSE)</f>
        <v>Delhi Capitals</v>
      </c>
      <c r="P432" s="14" t="str">
        <f>VLOOKUP($N432,Raw_Data_Auction_2019!$A$11:$C$196,P$5,FALSE)</f>
        <v>$71,400</v>
      </c>
      <c r="Q432" s="36">
        <f t="shared" si="19"/>
        <v>71400</v>
      </c>
      <c r="R432" s="35">
        <v>2019</v>
      </c>
      <c r="S432" s="35">
        <f t="shared" si="20"/>
        <v>426</v>
      </c>
    </row>
    <row r="433" spans="1:19" x14ac:dyDescent="0.25">
      <c r="A433" s="17" t="s">
        <v>409</v>
      </c>
      <c r="B433" s="14" t="s">
        <v>242</v>
      </c>
      <c r="C433" s="14">
        <v>28600</v>
      </c>
      <c r="D433" s="42">
        <f>_xlfn.IFNA(_xlfn.NUMBERVALUE(MID(tbl_Auction[[#This Row],[Bid_Price]],1,LEN(tbl_Auction[[#This Row],[Bid_Price]]))),0)</f>
        <v>28600</v>
      </c>
      <c r="E433" s="14">
        <v>2019</v>
      </c>
      <c r="F433" s="15">
        <f t="shared" si="18"/>
        <v>428</v>
      </c>
      <c r="N433" s="14" t="s">
        <v>408</v>
      </c>
      <c r="O433" s="14" t="str">
        <f>VLOOKUP($N433,Raw_Data_Auction_2019!$A$11:$C$196,O$5,FALSE)</f>
        <v>Delhi Capitals</v>
      </c>
      <c r="P433" s="14" t="str">
        <f>VLOOKUP($N433,Raw_Data_Auction_2019!$A$11:$C$196,P$5,FALSE)</f>
        <v>$31,250</v>
      </c>
      <c r="Q433" s="36">
        <f t="shared" si="19"/>
        <v>31250</v>
      </c>
      <c r="R433" s="35">
        <v>2019</v>
      </c>
      <c r="S433" s="35">
        <f t="shared" si="20"/>
        <v>427</v>
      </c>
    </row>
    <row r="434" spans="1:19" x14ac:dyDescent="0.25">
      <c r="A434" s="17" t="s">
        <v>35</v>
      </c>
      <c r="B434" s="14" t="s">
        <v>242</v>
      </c>
      <c r="C434" s="14">
        <v>187500</v>
      </c>
      <c r="D434" s="42">
        <f>_xlfn.IFNA(_xlfn.NUMBERVALUE(MID(tbl_Auction[[#This Row],[Bid_Price]],1,LEN(tbl_Auction[[#This Row],[Bid_Price]]))),0)</f>
        <v>187500</v>
      </c>
      <c r="E434" s="14">
        <v>2019</v>
      </c>
      <c r="F434" s="15">
        <f t="shared" si="18"/>
        <v>429</v>
      </c>
      <c r="N434" s="14" t="s">
        <v>409</v>
      </c>
      <c r="O434" s="14" t="str">
        <f>VLOOKUP($N434,Raw_Data_Auction_2019!$A$11:$C$196,O$5,FALSE)</f>
        <v>Delhi Capitals</v>
      </c>
      <c r="P434" s="14" t="str">
        <f>VLOOKUP($N434,Raw_Data_Auction_2019!$A$11:$C$196,P$5,FALSE)</f>
        <v>$28,600</v>
      </c>
      <c r="Q434" s="36">
        <f t="shared" si="19"/>
        <v>28600</v>
      </c>
      <c r="R434" s="35">
        <v>2019</v>
      </c>
      <c r="S434" s="35">
        <f t="shared" si="20"/>
        <v>428</v>
      </c>
    </row>
    <row r="435" spans="1:19" x14ac:dyDescent="0.25">
      <c r="A435" s="17" t="s">
        <v>141</v>
      </c>
      <c r="B435" s="14" t="s">
        <v>242</v>
      </c>
      <c r="C435" s="14">
        <v>468750</v>
      </c>
      <c r="D435" s="42">
        <f>_xlfn.IFNA(_xlfn.NUMBERVALUE(MID(tbl_Auction[[#This Row],[Bid_Price]],1,LEN(tbl_Auction[[#This Row],[Bid_Price]]))),0)</f>
        <v>468750</v>
      </c>
      <c r="E435" s="14">
        <v>2019</v>
      </c>
      <c r="F435" s="15">
        <f t="shared" si="18"/>
        <v>430</v>
      </c>
      <c r="N435" s="14" t="s">
        <v>35</v>
      </c>
      <c r="O435" s="14" t="str">
        <f>VLOOKUP($N435,Raw_Data_Auction_2019!$A$11:$C$196,O$5,FALSE)</f>
        <v>Delhi Capitals</v>
      </c>
      <c r="P435" s="14" t="str">
        <f>VLOOKUP($N435,Raw_Data_Auction_2019!$A$11:$C$196,P$5,FALSE)</f>
        <v>$187,500</v>
      </c>
      <c r="Q435" s="36">
        <f t="shared" si="19"/>
        <v>187500</v>
      </c>
      <c r="R435" s="35">
        <v>2019</v>
      </c>
      <c r="S435" s="35">
        <f t="shared" si="20"/>
        <v>429</v>
      </c>
    </row>
    <row r="436" spans="1:19" x14ac:dyDescent="0.25">
      <c r="A436" s="17" t="s">
        <v>37</v>
      </c>
      <c r="B436" s="14" t="s">
        <v>242</v>
      </c>
      <c r="C436" s="14">
        <v>2343750</v>
      </c>
      <c r="D436" s="42">
        <f>_xlfn.IFNA(_xlfn.NUMBERVALUE(MID(tbl_Auction[[#This Row],[Bid_Price]],1,LEN(tbl_Auction[[#This Row],[Bid_Price]]))),0)</f>
        <v>2343750</v>
      </c>
      <c r="E436" s="14">
        <v>2019</v>
      </c>
      <c r="F436" s="15">
        <f t="shared" si="18"/>
        <v>431</v>
      </c>
      <c r="N436" s="14" t="s">
        <v>141</v>
      </c>
      <c r="O436" s="14" t="str">
        <f>VLOOKUP($N436,Raw_Data_Auction_2019!$A$11:$C$196,O$5,FALSE)</f>
        <v>Delhi Capitals</v>
      </c>
      <c r="P436" s="14" t="str">
        <f>VLOOKUP($N436,Raw_Data_Auction_2019!$A$11:$C$196,P$5,FALSE)</f>
        <v>$468,750</v>
      </c>
      <c r="Q436" s="36">
        <f t="shared" si="19"/>
        <v>468750</v>
      </c>
      <c r="R436" s="35">
        <v>2019</v>
      </c>
      <c r="S436" s="35">
        <f t="shared" si="20"/>
        <v>430</v>
      </c>
    </row>
    <row r="437" spans="1:19" x14ac:dyDescent="0.25">
      <c r="A437" s="17" t="s">
        <v>39</v>
      </c>
      <c r="B437" s="14" t="s">
        <v>242</v>
      </c>
      <c r="C437" s="14">
        <v>812500</v>
      </c>
      <c r="D437" s="42">
        <f>_xlfn.IFNA(_xlfn.NUMBERVALUE(MID(tbl_Auction[[#This Row],[Bid_Price]],1,LEN(tbl_Auction[[#This Row],[Bid_Price]]))),0)</f>
        <v>812500</v>
      </c>
      <c r="E437" s="14">
        <v>2019</v>
      </c>
      <c r="F437" s="15">
        <f t="shared" si="18"/>
        <v>432</v>
      </c>
      <c r="N437" s="14" t="s">
        <v>37</v>
      </c>
      <c r="O437" s="14" t="str">
        <f>VLOOKUP($N437,Raw_Data_Auction_2019!$A$11:$C$196,O$5,FALSE)</f>
        <v>Delhi Capitals</v>
      </c>
      <c r="P437" s="14" t="str">
        <f>VLOOKUP($N437,Raw_Data_Auction_2019!$A$11:$C$196,P$5,FALSE)</f>
        <v>$2,343,750</v>
      </c>
      <c r="Q437" s="36">
        <f t="shared" si="19"/>
        <v>2343750</v>
      </c>
      <c r="R437" s="35">
        <v>2019</v>
      </c>
      <c r="S437" s="35">
        <f t="shared" si="20"/>
        <v>431</v>
      </c>
    </row>
    <row r="438" spans="1:19" x14ac:dyDescent="0.25">
      <c r="A438" s="17" t="s">
        <v>364</v>
      </c>
      <c r="B438" s="14" t="s">
        <v>242</v>
      </c>
      <c r="C438" s="14">
        <v>31250</v>
      </c>
      <c r="D438" s="42">
        <f>_xlfn.IFNA(_xlfn.NUMBERVALUE(MID(tbl_Auction[[#This Row],[Bid_Price]],1,LEN(tbl_Auction[[#This Row],[Bid_Price]]))),0)</f>
        <v>31250</v>
      </c>
      <c r="E438" s="14">
        <v>2019</v>
      </c>
      <c r="F438" s="15">
        <f t="shared" si="18"/>
        <v>433</v>
      </c>
      <c r="N438" s="14" t="s">
        <v>39</v>
      </c>
      <c r="O438" s="14" t="str">
        <f>VLOOKUP($N438,Raw_Data_Auction_2019!$A$11:$C$196,O$5,FALSE)</f>
        <v>Delhi Capitals</v>
      </c>
      <c r="P438" s="14" t="str">
        <f>VLOOKUP($N438,Raw_Data_Auction_2019!$A$11:$C$196,P$5,FALSE)</f>
        <v>$812,500</v>
      </c>
      <c r="Q438" s="36">
        <f t="shared" si="19"/>
        <v>812500</v>
      </c>
      <c r="R438" s="35">
        <v>2019</v>
      </c>
      <c r="S438" s="35">
        <f t="shared" si="20"/>
        <v>432</v>
      </c>
    </row>
    <row r="439" spans="1:19" x14ac:dyDescent="0.25">
      <c r="A439" s="17" t="s">
        <v>185</v>
      </c>
      <c r="B439" s="14" t="s">
        <v>242</v>
      </c>
      <c r="C439" s="14">
        <v>285700</v>
      </c>
      <c r="D439" s="42">
        <f>_xlfn.IFNA(_xlfn.NUMBERVALUE(MID(tbl_Auction[[#This Row],[Bid_Price]],1,LEN(tbl_Auction[[#This Row],[Bid_Price]]))),0)</f>
        <v>285700</v>
      </c>
      <c r="E439" s="14">
        <v>2019</v>
      </c>
      <c r="F439" s="15">
        <f t="shared" si="18"/>
        <v>434</v>
      </c>
      <c r="N439" s="14" t="s">
        <v>364</v>
      </c>
      <c r="O439" s="14" t="str">
        <f>VLOOKUP($N439,Raw_Data_Auction_2019!$A$11:$C$196,O$5,FALSE)</f>
        <v>Delhi Capitals</v>
      </c>
      <c r="P439" s="14" t="str">
        <f>VLOOKUP($N439,Raw_Data_Auction_2019!$A$11:$C$196,P$5,FALSE)</f>
        <v>$31,250</v>
      </c>
      <c r="Q439" s="36">
        <f t="shared" si="19"/>
        <v>31250</v>
      </c>
      <c r="R439" s="35">
        <v>2019</v>
      </c>
      <c r="S439" s="35">
        <f t="shared" si="20"/>
        <v>433</v>
      </c>
    </row>
    <row r="440" spans="1:19" x14ac:dyDescent="0.25">
      <c r="A440" s="17" t="s">
        <v>42</v>
      </c>
      <c r="B440" s="14" t="s">
        <v>242</v>
      </c>
      <c r="C440" s="14">
        <v>1093750</v>
      </c>
      <c r="D440" s="42">
        <f>_xlfn.IFNA(_xlfn.NUMBERVALUE(MID(tbl_Auction[[#This Row],[Bid_Price]],1,LEN(tbl_Auction[[#This Row],[Bid_Price]]))),0)</f>
        <v>1093750</v>
      </c>
      <c r="E440" s="14">
        <v>2019</v>
      </c>
      <c r="F440" s="15">
        <f t="shared" si="18"/>
        <v>435</v>
      </c>
      <c r="N440" s="14" t="s">
        <v>185</v>
      </c>
      <c r="O440" s="14" t="str">
        <f>VLOOKUP($N440,Raw_Data_Auction_2019!$A$11:$C$196,O$5,FALSE)</f>
        <v>Delhi Capitals</v>
      </c>
      <c r="P440" s="14" t="str">
        <f>VLOOKUP($N440,Raw_Data_Auction_2019!$A$11:$C$196,P$5,FALSE)</f>
        <v>$285,700</v>
      </c>
      <c r="Q440" s="36">
        <f t="shared" si="19"/>
        <v>285700</v>
      </c>
      <c r="R440" s="35">
        <v>2019</v>
      </c>
      <c r="S440" s="35">
        <f t="shared" si="20"/>
        <v>434</v>
      </c>
    </row>
    <row r="441" spans="1:19" x14ac:dyDescent="0.25">
      <c r="A441" s="17" t="s">
        <v>96</v>
      </c>
      <c r="B441" s="14" t="s">
        <v>242</v>
      </c>
      <c r="C441" s="14">
        <v>343750</v>
      </c>
      <c r="D441" s="42">
        <f>_xlfn.IFNA(_xlfn.NUMBERVALUE(MID(tbl_Auction[[#This Row],[Bid_Price]],1,LEN(tbl_Auction[[#This Row],[Bid_Price]]))),0)</f>
        <v>343750</v>
      </c>
      <c r="E441" s="14">
        <v>2019</v>
      </c>
      <c r="F441" s="15">
        <f t="shared" si="18"/>
        <v>436</v>
      </c>
      <c r="N441" s="14" t="s">
        <v>42</v>
      </c>
      <c r="O441" s="14" t="str">
        <f>VLOOKUP($N441,Raw_Data_Auction_2019!$A$11:$C$196,O$5,FALSE)</f>
        <v>Delhi Capitals</v>
      </c>
      <c r="P441" s="14" t="str">
        <f>VLOOKUP($N441,Raw_Data_Auction_2019!$A$11:$C$196,P$5,FALSE)</f>
        <v>$1,093,750</v>
      </c>
      <c r="Q441" s="36">
        <f t="shared" si="19"/>
        <v>1093750</v>
      </c>
      <c r="R441" s="35">
        <v>2019</v>
      </c>
      <c r="S441" s="35">
        <f t="shared" si="20"/>
        <v>435</v>
      </c>
    </row>
    <row r="442" spans="1:19" x14ac:dyDescent="0.25">
      <c r="A442" s="17" t="s">
        <v>410</v>
      </c>
      <c r="B442" s="14" t="s">
        <v>355</v>
      </c>
      <c r="C442" s="14">
        <v>28600</v>
      </c>
      <c r="D442" s="42">
        <f>_xlfn.IFNA(_xlfn.NUMBERVALUE(MID(tbl_Auction[[#This Row],[Bid_Price]],1,LEN(tbl_Auction[[#This Row],[Bid_Price]]))),0)</f>
        <v>28600</v>
      </c>
      <c r="E442" s="14">
        <v>2019</v>
      </c>
      <c r="F442" s="15">
        <f t="shared" si="18"/>
        <v>437</v>
      </c>
      <c r="N442" s="14" t="s">
        <v>96</v>
      </c>
      <c r="O442" s="14" t="str">
        <f>VLOOKUP($N442,Raw_Data_Auction_2019!$A$11:$C$196,O$5,FALSE)</f>
        <v>Delhi Capitals</v>
      </c>
      <c r="P442" s="14" t="str">
        <f>VLOOKUP($N442,Raw_Data_Auction_2019!$A$11:$C$196,P$5,FALSE)</f>
        <v>$343,750</v>
      </c>
      <c r="Q442" s="36">
        <f t="shared" si="19"/>
        <v>343750</v>
      </c>
      <c r="R442" s="35">
        <v>2019</v>
      </c>
      <c r="S442" s="35">
        <f t="shared" si="20"/>
        <v>436</v>
      </c>
    </row>
    <row r="443" spans="1:19" x14ac:dyDescent="0.25">
      <c r="A443" s="17" t="s">
        <v>121</v>
      </c>
      <c r="B443" s="14" t="s">
        <v>355</v>
      </c>
      <c r="C443" s="14">
        <v>1125000</v>
      </c>
      <c r="D443" s="42">
        <f>_xlfn.IFNA(_xlfn.NUMBERVALUE(MID(tbl_Auction[[#This Row],[Bid_Price]],1,LEN(tbl_Auction[[#This Row],[Bid_Price]]))),0)</f>
        <v>1125000</v>
      </c>
      <c r="E443" s="14">
        <v>2019</v>
      </c>
      <c r="F443" s="15">
        <f t="shared" si="18"/>
        <v>438</v>
      </c>
      <c r="N443" s="14" t="s">
        <v>410</v>
      </c>
      <c r="O443" s="14" t="str">
        <f>VLOOKUP($N443,Raw_Data_Auction_2019!$A$11:$C$196,O$5,FALSE)</f>
        <v>Kings XI Punjab</v>
      </c>
      <c r="P443" s="14" t="str">
        <f>VLOOKUP($N443,Raw_Data_Auction_2019!$A$11:$C$196,P$5,FALSE)</f>
        <v>$28,600</v>
      </c>
      <c r="Q443" s="36">
        <f t="shared" si="19"/>
        <v>28600</v>
      </c>
      <c r="R443" s="35">
        <v>2019</v>
      </c>
      <c r="S443" s="35">
        <f t="shared" si="20"/>
        <v>437</v>
      </c>
    </row>
    <row r="444" spans="1:19" x14ac:dyDescent="0.25">
      <c r="A444" s="17" t="s">
        <v>97</v>
      </c>
      <c r="B444" s="14" t="s">
        <v>355</v>
      </c>
      <c r="C444" s="14">
        <v>28600</v>
      </c>
      <c r="D444" s="42">
        <f>_xlfn.IFNA(_xlfn.NUMBERVALUE(MID(tbl_Auction[[#This Row],[Bid_Price]],1,LEN(tbl_Auction[[#This Row],[Bid_Price]]))),0)</f>
        <v>28600</v>
      </c>
      <c r="E444" s="14">
        <v>2019</v>
      </c>
      <c r="F444" s="15">
        <f t="shared" si="18"/>
        <v>439</v>
      </c>
      <c r="N444" s="14" t="s">
        <v>121</v>
      </c>
      <c r="O444" s="14" t="str">
        <f>VLOOKUP($N444,Raw_Data_Auction_2019!$A$11:$C$196,O$5,FALSE)</f>
        <v>Kings XI Punjab</v>
      </c>
      <c r="P444" s="14" t="str">
        <f>VLOOKUP($N444,Raw_Data_Auction_2019!$A$11:$C$196,P$5,FALSE)</f>
        <v>$1,125,000</v>
      </c>
      <c r="Q444" s="36">
        <f t="shared" si="19"/>
        <v>1125000</v>
      </c>
      <c r="R444" s="35">
        <v>2019</v>
      </c>
      <c r="S444" s="35">
        <f t="shared" si="20"/>
        <v>438</v>
      </c>
    </row>
    <row r="445" spans="1:19" x14ac:dyDescent="0.25">
      <c r="A445" s="17" t="s">
        <v>387</v>
      </c>
      <c r="B445" s="14" t="s">
        <v>355</v>
      </c>
      <c r="C445" s="14">
        <v>468750</v>
      </c>
      <c r="D445" s="42">
        <f>_xlfn.IFNA(_xlfn.NUMBERVALUE(MID(tbl_Auction[[#This Row],[Bid_Price]],1,LEN(tbl_Auction[[#This Row],[Bid_Price]]))),0)</f>
        <v>468750</v>
      </c>
      <c r="E445" s="14">
        <v>2019</v>
      </c>
      <c r="F445" s="15">
        <f t="shared" si="18"/>
        <v>440</v>
      </c>
      <c r="N445" s="14" t="s">
        <v>97</v>
      </c>
      <c r="O445" s="14" t="str">
        <f>VLOOKUP($N445,Raw_Data_Auction_2019!$A$11:$C$196,O$5,FALSE)</f>
        <v>Kings XI Punjab</v>
      </c>
      <c r="P445" s="14" t="str">
        <f>VLOOKUP($N445,Raw_Data_Auction_2019!$A$11:$C$196,P$5,FALSE)</f>
        <v>$28,600</v>
      </c>
      <c r="Q445" s="36">
        <f t="shared" si="19"/>
        <v>28600</v>
      </c>
      <c r="R445" s="35">
        <v>2019</v>
      </c>
      <c r="S445" s="35">
        <f t="shared" si="20"/>
        <v>439</v>
      </c>
    </row>
    <row r="446" spans="1:19" x14ac:dyDescent="0.25">
      <c r="A446" s="17" t="s">
        <v>98</v>
      </c>
      <c r="B446" s="14" t="s">
        <v>355</v>
      </c>
      <c r="C446" s="14">
        <v>312500</v>
      </c>
      <c r="D446" s="42">
        <f>_xlfn.IFNA(_xlfn.NUMBERVALUE(MID(tbl_Auction[[#This Row],[Bid_Price]],1,LEN(tbl_Auction[[#This Row],[Bid_Price]]))),0)</f>
        <v>312500</v>
      </c>
      <c r="E446" s="14">
        <v>2019</v>
      </c>
      <c r="F446" s="15">
        <f t="shared" si="18"/>
        <v>441</v>
      </c>
      <c r="N446" s="14" t="s">
        <v>387</v>
      </c>
      <c r="O446" s="14" t="str">
        <f>VLOOKUP($N446,Raw_Data_Auction_2019!$A$11:$C$196,O$5,FALSE)</f>
        <v>Kings XI Punjab</v>
      </c>
      <c r="P446" s="14" t="str">
        <f>VLOOKUP($N446,Raw_Data_Auction_2019!$A$11:$C$196,P$5,FALSE)</f>
        <v>$468,750</v>
      </c>
      <c r="Q446" s="36">
        <f t="shared" si="19"/>
        <v>468750</v>
      </c>
      <c r="R446" s="35">
        <v>2019</v>
      </c>
      <c r="S446" s="35">
        <f t="shared" si="20"/>
        <v>440</v>
      </c>
    </row>
    <row r="447" spans="1:19" x14ac:dyDescent="0.25">
      <c r="A447" s="17" t="s">
        <v>49</v>
      </c>
      <c r="B447" s="14" t="s">
        <v>355</v>
      </c>
      <c r="C447" s="14">
        <v>1200000</v>
      </c>
      <c r="D447" s="42">
        <f>_xlfn.IFNA(_xlfn.NUMBERVALUE(MID(tbl_Auction[[#This Row],[Bid_Price]],1,LEN(tbl_Auction[[#This Row],[Bid_Price]]))),0)</f>
        <v>1200000</v>
      </c>
      <c r="E447" s="14">
        <v>2019</v>
      </c>
      <c r="F447" s="15">
        <f t="shared" si="18"/>
        <v>442</v>
      </c>
      <c r="N447" s="14" t="s">
        <v>98</v>
      </c>
      <c r="O447" s="14" t="str">
        <f>VLOOKUP($N447,Raw_Data_Auction_2019!$A$11:$C$196,O$5,FALSE)</f>
        <v>Kings XI Punjab</v>
      </c>
      <c r="P447" s="14" t="str">
        <f>VLOOKUP($N447,Raw_Data_Auction_2019!$A$11:$C$196,P$5,FALSE)</f>
        <v>$312,500</v>
      </c>
      <c r="Q447" s="36">
        <f t="shared" si="19"/>
        <v>312500</v>
      </c>
      <c r="R447" s="35">
        <v>2019</v>
      </c>
      <c r="S447" s="35">
        <f t="shared" si="20"/>
        <v>441</v>
      </c>
    </row>
    <row r="448" spans="1:19" x14ac:dyDescent="0.25">
      <c r="A448" s="17" t="s">
        <v>127</v>
      </c>
      <c r="B448" s="14" t="s">
        <v>355</v>
      </c>
      <c r="C448" s="14">
        <v>468750</v>
      </c>
      <c r="D448" s="42">
        <f>_xlfn.IFNA(_xlfn.NUMBERVALUE(MID(tbl_Auction[[#This Row],[Bid_Price]],1,LEN(tbl_Auction[[#This Row],[Bid_Price]]))),0)</f>
        <v>468750</v>
      </c>
      <c r="E448" s="14">
        <v>2019</v>
      </c>
      <c r="F448" s="15">
        <f t="shared" si="18"/>
        <v>443</v>
      </c>
      <c r="N448" s="14" t="s">
        <v>49</v>
      </c>
      <c r="O448" s="14" t="str">
        <f>VLOOKUP($N448,Raw_Data_Auction_2019!$A$11:$C$196,O$5,FALSE)</f>
        <v>Kings XI Punjab</v>
      </c>
      <c r="P448" s="14" t="str">
        <f>VLOOKUP($N448,Raw_Data_Auction_2019!$A$11:$C$196,P$5,FALSE)</f>
        <v>$1,200,000</v>
      </c>
      <c r="Q448" s="36">
        <f t="shared" si="19"/>
        <v>1200000</v>
      </c>
      <c r="R448" s="35">
        <v>2019</v>
      </c>
      <c r="S448" s="35">
        <f t="shared" si="20"/>
        <v>442</v>
      </c>
    </row>
    <row r="449" spans="1:19" x14ac:dyDescent="0.25">
      <c r="A449" s="17" t="s">
        <v>100</v>
      </c>
      <c r="B449" s="14" t="s">
        <v>355</v>
      </c>
      <c r="C449" s="14">
        <v>42900</v>
      </c>
      <c r="D449" s="42">
        <f>_xlfn.IFNA(_xlfn.NUMBERVALUE(MID(tbl_Auction[[#This Row],[Bid_Price]],1,LEN(tbl_Auction[[#This Row],[Bid_Price]]))),0)</f>
        <v>42900</v>
      </c>
      <c r="E449" s="14">
        <v>2019</v>
      </c>
      <c r="F449" s="15">
        <f t="shared" si="18"/>
        <v>444</v>
      </c>
      <c r="N449" s="14" t="s">
        <v>127</v>
      </c>
      <c r="O449" s="14" t="str">
        <f>VLOOKUP($N449,Raw_Data_Auction_2019!$A$11:$C$196,O$5,FALSE)</f>
        <v>Kings XI Punjab</v>
      </c>
      <c r="P449" s="14" t="str">
        <f>VLOOKUP($N449,Raw_Data_Auction_2019!$A$11:$C$196,P$5,FALSE)</f>
        <v>$468,750</v>
      </c>
      <c r="Q449" s="36">
        <f t="shared" si="19"/>
        <v>468750</v>
      </c>
      <c r="R449" s="35">
        <v>2019</v>
      </c>
      <c r="S449" s="35">
        <f t="shared" si="20"/>
        <v>443</v>
      </c>
    </row>
    <row r="450" spans="1:19" x14ac:dyDescent="0.25">
      <c r="A450" s="17" t="s">
        <v>366</v>
      </c>
      <c r="B450" s="14" t="s">
        <v>355</v>
      </c>
      <c r="C450" s="14">
        <v>107100</v>
      </c>
      <c r="D450" s="42">
        <f>_xlfn.IFNA(_xlfn.NUMBERVALUE(MID(tbl_Auction[[#This Row],[Bid_Price]],1,LEN(tbl_Auction[[#This Row],[Bid_Price]]))),0)</f>
        <v>107100</v>
      </c>
      <c r="E450" s="14">
        <v>2019</v>
      </c>
      <c r="F450" s="15">
        <f t="shared" si="18"/>
        <v>445</v>
      </c>
      <c r="N450" s="14" t="s">
        <v>100</v>
      </c>
      <c r="O450" s="14" t="str">
        <f>VLOOKUP($N450,Raw_Data_Auction_2019!$A$11:$C$196,O$5,FALSE)</f>
        <v>Kings XI Punjab</v>
      </c>
      <c r="P450" s="14" t="str">
        <f>VLOOKUP($N450,Raw_Data_Auction_2019!$A$11:$C$196,P$5,FALSE)</f>
        <v>$42,900</v>
      </c>
      <c r="Q450" s="36">
        <f t="shared" si="19"/>
        <v>42900</v>
      </c>
      <c r="R450" s="35">
        <v>2019</v>
      </c>
      <c r="S450" s="35">
        <f t="shared" si="20"/>
        <v>444</v>
      </c>
    </row>
    <row r="451" spans="1:19" x14ac:dyDescent="0.25">
      <c r="A451" s="17" t="s">
        <v>104</v>
      </c>
      <c r="B451" s="14" t="s">
        <v>355</v>
      </c>
      <c r="C451" s="14">
        <v>28600</v>
      </c>
      <c r="D451" s="42">
        <f>_xlfn.IFNA(_xlfn.NUMBERVALUE(MID(tbl_Auction[[#This Row],[Bid_Price]],1,LEN(tbl_Auction[[#This Row],[Bid_Price]]))),0)</f>
        <v>28600</v>
      </c>
      <c r="E451" s="14">
        <v>2019</v>
      </c>
      <c r="F451" s="15">
        <f t="shared" si="18"/>
        <v>446</v>
      </c>
      <c r="N451" s="14" t="s">
        <v>366</v>
      </c>
      <c r="O451" s="14" t="str">
        <f>VLOOKUP($N451,Raw_Data_Auction_2019!$A$11:$C$196,O$5,FALSE)</f>
        <v>Kings XI Punjab</v>
      </c>
      <c r="P451" s="14" t="str">
        <f>VLOOKUP($N451,Raw_Data_Auction_2019!$A$11:$C$196,P$5,FALSE)</f>
        <v>$107,100</v>
      </c>
      <c r="Q451" s="36">
        <f t="shared" si="19"/>
        <v>107100</v>
      </c>
      <c r="R451" s="35">
        <v>2019</v>
      </c>
      <c r="S451" s="35">
        <f t="shared" si="20"/>
        <v>445</v>
      </c>
    </row>
    <row r="452" spans="1:19" x14ac:dyDescent="0.25">
      <c r="A452" s="17" t="s">
        <v>54</v>
      </c>
      <c r="B452" s="14" t="s">
        <v>355</v>
      </c>
      <c r="C452" s="14">
        <v>875000</v>
      </c>
      <c r="D452" s="42">
        <f>_xlfn.IFNA(_xlfn.NUMBERVALUE(MID(tbl_Auction[[#This Row],[Bid_Price]],1,LEN(tbl_Auction[[#This Row],[Bid_Price]]))),0)</f>
        <v>875000</v>
      </c>
      <c r="E452" s="14">
        <v>2019</v>
      </c>
      <c r="F452" s="15">
        <f t="shared" si="18"/>
        <v>447</v>
      </c>
      <c r="N452" s="14" t="s">
        <v>104</v>
      </c>
      <c r="O452" s="14" t="str">
        <f>VLOOKUP($N452,Raw_Data_Auction_2019!$A$11:$C$196,O$5,FALSE)</f>
        <v>Kings XI Punjab</v>
      </c>
      <c r="P452" s="14" t="str">
        <f>VLOOKUP($N452,Raw_Data_Auction_2019!$A$11:$C$196,P$5,FALSE)</f>
        <v>$28,600</v>
      </c>
      <c r="Q452" s="36">
        <f t="shared" si="19"/>
        <v>28600</v>
      </c>
      <c r="R452" s="35">
        <v>2019</v>
      </c>
      <c r="S452" s="35">
        <f t="shared" si="20"/>
        <v>446</v>
      </c>
    </row>
    <row r="453" spans="1:19" x14ac:dyDescent="0.25">
      <c r="A453" s="17" t="s">
        <v>107</v>
      </c>
      <c r="B453" s="14" t="s">
        <v>355</v>
      </c>
      <c r="C453" s="14">
        <v>1718750</v>
      </c>
      <c r="D453" s="42">
        <f>_xlfn.IFNA(_xlfn.NUMBERVALUE(MID(tbl_Auction[[#This Row],[Bid_Price]],1,LEN(tbl_Auction[[#This Row],[Bid_Price]]))),0)</f>
        <v>1718750</v>
      </c>
      <c r="E453" s="14">
        <v>2019</v>
      </c>
      <c r="F453" s="15">
        <f t="shared" si="18"/>
        <v>448</v>
      </c>
      <c r="N453" s="14" t="s">
        <v>54</v>
      </c>
      <c r="O453" s="14" t="str">
        <f>VLOOKUP($N453,Raw_Data_Auction_2019!$A$11:$C$196,O$5,FALSE)</f>
        <v>Kings XI Punjab</v>
      </c>
      <c r="P453" s="14" t="str">
        <f>VLOOKUP($N453,Raw_Data_Auction_2019!$A$11:$C$196,P$5,FALSE)</f>
        <v>$875,000</v>
      </c>
      <c r="Q453" s="36">
        <f t="shared" si="19"/>
        <v>875000</v>
      </c>
      <c r="R453" s="35">
        <v>2019</v>
      </c>
      <c r="S453" s="35">
        <f t="shared" si="20"/>
        <v>447</v>
      </c>
    </row>
    <row r="454" spans="1:19" x14ac:dyDescent="0.25">
      <c r="A454" s="17" t="s">
        <v>108</v>
      </c>
      <c r="B454" s="14" t="s">
        <v>355</v>
      </c>
      <c r="C454" s="14">
        <v>28600</v>
      </c>
      <c r="D454" s="42">
        <f>_xlfn.IFNA(_xlfn.NUMBERVALUE(MID(tbl_Auction[[#This Row],[Bid_Price]],1,LEN(tbl_Auction[[#This Row],[Bid_Price]]))),0)</f>
        <v>28600</v>
      </c>
      <c r="E454" s="14">
        <v>2019</v>
      </c>
      <c r="F454" s="15">
        <f t="shared" si="18"/>
        <v>449</v>
      </c>
      <c r="N454" s="14" t="s">
        <v>107</v>
      </c>
      <c r="O454" s="14" t="str">
        <f>VLOOKUP($N454,Raw_Data_Auction_2019!$A$11:$C$196,O$5,FALSE)</f>
        <v>Kings XI Punjab</v>
      </c>
      <c r="P454" s="14" t="str">
        <f>VLOOKUP($N454,Raw_Data_Auction_2019!$A$11:$C$196,P$5,FALSE)</f>
        <v>$1,718,750</v>
      </c>
      <c r="Q454" s="36">
        <f t="shared" si="19"/>
        <v>1718750</v>
      </c>
      <c r="R454" s="35">
        <v>2019</v>
      </c>
      <c r="S454" s="35">
        <f t="shared" si="20"/>
        <v>448</v>
      </c>
    </row>
    <row r="455" spans="1:19" x14ac:dyDescent="0.25">
      <c r="A455" s="17" t="s">
        <v>110</v>
      </c>
      <c r="B455" s="14" t="s">
        <v>355</v>
      </c>
      <c r="C455" s="14">
        <v>156250</v>
      </c>
      <c r="D455" s="42">
        <f>_xlfn.IFNA(_xlfn.NUMBERVALUE(MID(tbl_Auction[[#This Row],[Bid_Price]],1,LEN(tbl_Auction[[#This Row],[Bid_Price]]))),0)</f>
        <v>156250</v>
      </c>
      <c r="E455" s="14">
        <v>2019</v>
      </c>
      <c r="F455" s="15">
        <f t="shared" si="18"/>
        <v>450</v>
      </c>
      <c r="N455" s="14" t="s">
        <v>108</v>
      </c>
      <c r="O455" s="14" t="str">
        <f>VLOOKUP($N455,Raw_Data_Auction_2019!$A$11:$C$196,O$5,FALSE)</f>
        <v>Kings XI Punjab</v>
      </c>
      <c r="P455" s="14" t="str">
        <f>VLOOKUP($N455,Raw_Data_Auction_2019!$A$11:$C$196,P$5,FALSE)</f>
        <v>$28,600</v>
      </c>
      <c r="Q455" s="36">
        <f t="shared" si="19"/>
        <v>28600</v>
      </c>
      <c r="R455" s="35">
        <v>2019</v>
      </c>
      <c r="S455" s="35">
        <f t="shared" si="20"/>
        <v>449</v>
      </c>
    </row>
    <row r="456" spans="1:19" x14ac:dyDescent="0.25">
      <c r="A456" s="17" t="s">
        <v>111</v>
      </c>
      <c r="B456" s="14" t="s">
        <v>355</v>
      </c>
      <c r="C456" s="14">
        <v>218750</v>
      </c>
      <c r="D456" s="42">
        <f>_xlfn.IFNA(_xlfn.NUMBERVALUE(MID(tbl_Auction[[#This Row],[Bid_Price]],1,LEN(tbl_Auction[[#This Row],[Bid_Price]]))),0)</f>
        <v>218750</v>
      </c>
      <c r="E456" s="14">
        <v>2019</v>
      </c>
      <c r="F456" s="15">
        <f t="shared" ref="F456:F519" si="21">1+F455</f>
        <v>451</v>
      </c>
      <c r="N456" s="14" t="s">
        <v>110</v>
      </c>
      <c r="O456" s="14" t="str">
        <f>VLOOKUP($N456,Raw_Data_Auction_2019!$A$11:$C$196,O$5,FALSE)</f>
        <v>Kings XI Punjab</v>
      </c>
      <c r="P456" s="14" t="str">
        <f>VLOOKUP($N456,Raw_Data_Auction_2019!$A$11:$C$196,P$5,FALSE)</f>
        <v>$156,250</v>
      </c>
      <c r="Q456" s="36">
        <f t="shared" ref="Q456:Q519" si="22">_xlfn.IFNA(_xlfn.NUMBERVALUE(MID(P456,2,LEN(P456))),0)</f>
        <v>156250</v>
      </c>
      <c r="R456" s="35">
        <v>2019</v>
      </c>
      <c r="S456" s="35">
        <f t="shared" si="20"/>
        <v>450</v>
      </c>
    </row>
    <row r="457" spans="1:19" x14ac:dyDescent="0.25">
      <c r="A457" s="17" t="s">
        <v>112</v>
      </c>
      <c r="B457" s="14" t="s">
        <v>355</v>
      </c>
      <c r="C457" s="14">
        <v>142900</v>
      </c>
      <c r="D457" s="42">
        <f>_xlfn.IFNA(_xlfn.NUMBERVALUE(MID(tbl_Auction[[#This Row],[Bid_Price]],1,LEN(tbl_Auction[[#This Row],[Bid_Price]]))),0)</f>
        <v>142900</v>
      </c>
      <c r="E457" s="14">
        <v>2019</v>
      </c>
      <c r="F457" s="15">
        <f t="shared" si="21"/>
        <v>452</v>
      </c>
      <c r="N457" s="14" t="s">
        <v>111</v>
      </c>
      <c r="O457" s="14" t="str">
        <f>VLOOKUP($N457,Raw_Data_Auction_2019!$A$11:$C$196,O$5,FALSE)</f>
        <v>Kings XI Punjab</v>
      </c>
      <c r="P457" s="14" t="str">
        <f>VLOOKUP($N457,Raw_Data_Auction_2019!$A$11:$C$196,P$5,FALSE)</f>
        <v>$218,750</v>
      </c>
      <c r="Q457" s="36">
        <f t="shared" si="22"/>
        <v>218750</v>
      </c>
      <c r="R457" s="35">
        <v>2019</v>
      </c>
      <c r="S457" s="35">
        <f t="shared" ref="S457:S520" si="23">S456+1</f>
        <v>451</v>
      </c>
    </row>
    <row r="458" spans="1:19" x14ac:dyDescent="0.25">
      <c r="A458" s="17" t="s">
        <v>113</v>
      </c>
      <c r="B458" s="14" t="s">
        <v>355</v>
      </c>
      <c r="C458" s="14">
        <v>685700</v>
      </c>
      <c r="D458" s="42">
        <f>_xlfn.IFNA(_xlfn.NUMBERVALUE(MID(tbl_Auction[[#This Row],[Bid_Price]],1,LEN(tbl_Auction[[#This Row],[Bid_Price]]))),0)</f>
        <v>685700</v>
      </c>
      <c r="E458" s="14">
        <v>2019</v>
      </c>
      <c r="F458" s="15">
        <f t="shared" si="21"/>
        <v>453</v>
      </c>
      <c r="N458" s="14" t="s">
        <v>112</v>
      </c>
      <c r="O458" s="14" t="str">
        <f>VLOOKUP($N458,Raw_Data_Auction_2019!$A$11:$C$196,O$5,FALSE)</f>
        <v>Kings XI Punjab</v>
      </c>
      <c r="P458" s="14" t="str">
        <f>VLOOKUP($N458,Raw_Data_Auction_2019!$A$11:$C$196,P$5,FALSE)</f>
        <v>$142,900</v>
      </c>
      <c r="Q458" s="36">
        <f t="shared" si="22"/>
        <v>142900</v>
      </c>
      <c r="R458" s="35">
        <v>2019</v>
      </c>
      <c r="S458" s="35">
        <f t="shared" si="23"/>
        <v>452</v>
      </c>
    </row>
    <row r="459" spans="1:19" x14ac:dyDescent="0.25">
      <c r="A459" s="17" t="s">
        <v>179</v>
      </c>
      <c r="B459" s="14" t="s">
        <v>355</v>
      </c>
      <c r="C459" s="14">
        <v>625000</v>
      </c>
      <c r="D459" s="42">
        <f>_xlfn.IFNA(_xlfn.NUMBERVALUE(MID(tbl_Auction[[#This Row],[Bid_Price]],1,LEN(tbl_Auction[[#This Row],[Bid_Price]]))),0)</f>
        <v>625000</v>
      </c>
      <c r="E459" s="14">
        <v>2019</v>
      </c>
      <c r="F459" s="15">
        <f t="shared" si="21"/>
        <v>454</v>
      </c>
      <c r="N459" s="14" t="s">
        <v>113</v>
      </c>
      <c r="O459" s="14" t="str">
        <f>VLOOKUP($N459,Raw_Data_Auction_2019!$A$11:$C$196,O$5,FALSE)</f>
        <v>Kings XI Punjab</v>
      </c>
      <c r="P459" s="14" t="str">
        <f>VLOOKUP($N459,Raw_Data_Auction_2019!$A$11:$C$196,P$5,FALSE)</f>
        <v>$685,700</v>
      </c>
      <c r="Q459" s="36">
        <f t="shared" si="22"/>
        <v>685700</v>
      </c>
      <c r="R459" s="35">
        <v>2019</v>
      </c>
      <c r="S459" s="35">
        <f t="shared" si="23"/>
        <v>453</v>
      </c>
    </row>
    <row r="460" spans="1:19" x14ac:dyDescent="0.25">
      <c r="A460" s="17" t="s">
        <v>114</v>
      </c>
      <c r="B460" s="14" t="s">
        <v>355</v>
      </c>
      <c r="C460" s="14">
        <v>600000</v>
      </c>
      <c r="D460" s="42">
        <f>_xlfn.IFNA(_xlfn.NUMBERVALUE(MID(tbl_Auction[[#This Row],[Bid_Price]],1,LEN(tbl_Auction[[#This Row],[Bid_Price]]))),0)</f>
        <v>600000</v>
      </c>
      <c r="E460" s="14">
        <v>2019</v>
      </c>
      <c r="F460" s="15">
        <f t="shared" si="21"/>
        <v>455</v>
      </c>
      <c r="N460" s="14" t="s">
        <v>179</v>
      </c>
      <c r="O460" s="14" t="str">
        <f>VLOOKUP($N460,Raw_Data_Auction_2019!$A$11:$C$196,O$5,FALSE)</f>
        <v>Kings XI Punjab</v>
      </c>
      <c r="P460" s="14" t="str">
        <f>VLOOKUP($N460,Raw_Data_Auction_2019!$A$11:$C$196,P$5,FALSE)</f>
        <v>$625,000</v>
      </c>
      <c r="Q460" s="36">
        <f t="shared" si="22"/>
        <v>625000</v>
      </c>
      <c r="R460" s="35">
        <v>2019</v>
      </c>
      <c r="S460" s="35">
        <f t="shared" si="23"/>
        <v>454</v>
      </c>
    </row>
    <row r="461" spans="1:19" x14ac:dyDescent="0.25">
      <c r="A461" s="17" t="s">
        <v>411</v>
      </c>
      <c r="B461" s="14" t="s">
        <v>355</v>
      </c>
      <c r="C461" s="14">
        <v>685700</v>
      </c>
      <c r="D461" s="42">
        <f>_xlfn.IFNA(_xlfn.NUMBERVALUE(MID(tbl_Auction[[#This Row],[Bid_Price]],1,LEN(tbl_Auction[[#This Row],[Bid_Price]]))),0)</f>
        <v>685700</v>
      </c>
      <c r="E461" s="14">
        <v>2019</v>
      </c>
      <c r="F461" s="15">
        <f t="shared" si="21"/>
        <v>456</v>
      </c>
      <c r="N461" s="14" t="s">
        <v>114</v>
      </c>
      <c r="O461" s="14" t="str">
        <f>VLOOKUP($N461,Raw_Data_Auction_2019!$A$11:$C$196,O$5,FALSE)</f>
        <v>Kings XI Punjab</v>
      </c>
      <c r="P461" s="14" t="str">
        <f>VLOOKUP($N461,Raw_Data_Auction_2019!$A$11:$C$196,P$5,FALSE)</f>
        <v>$600,000</v>
      </c>
      <c r="Q461" s="36">
        <f t="shared" si="22"/>
        <v>600000</v>
      </c>
      <c r="R461" s="35">
        <v>2019</v>
      </c>
      <c r="S461" s="35">
        <f t="shared" si="23"/>
        <v>455</v>
      </c>
    </row>
    <row r="462" spans="1:19" x14ac:dyDescent="0.25">
      <c r="A462" s="17" t="s">
        <v>36</v>
      </c>
      <c r="B462" s="14" t="s">
        <v>355</v>
      </c>
      <c r="C462" s="14">
        <v>1187500</v>
      </c>
      <c r="D462" s="42">
        <f>_xlfn.IFNA(_xlfn.NUMBERVALUE(MID(tbl_Auction[[#This Row],[Bid_Price]],1,LEN(tbl_Auction[[#This Row],[Bid_Price]]))),0)</f>
        <v>1187500</v>
      </c>
      <c r="E462" s="14">
        <v>2019</v>
      </c>
      <c r="F462" s="15">
        <f t="shared" si="21"/>
        <v>457</v>
      </c>
      <c r="N462" s="14" t="s">
        <v>411</v>
      </c>
      <c r="O462" s="14" t="str">
        <f>VLOOKUP($N462,Raw_Data_Auction_2019!$A$11:$C$196,O$5,FALSE)</f>
        <v>Kings XI Punjab</v>
      </c>
      <c r="P462" s="14" t="str">
        <f>VLOOKUP($N462,Raw_Data_Auction_2019!$A$11:$C$196,P$5,FALSE)</f>
        <v>$685,700</v>
      </c>
      <c r="Q462" s="36">
        <f t="shared" si="22"/>
        <v>685700</v>
      </c>
      <c r="R462" s="35">
        <v>2019</v>
      </c>
      <c r="S462" s="35">
        <f t="shared" si="23"/>
        <v>456</v>
      </c>
    </row>
    <row r="463" spans="1:19" x14ac:dyDescent="0.25">
      <c r="A463" s="17" t="s">
        <v>21</v>
      </c>
      <c r="B463" s="14" t="s">
        <v>355</v>
      </c>
      <c r="C463" s="14">
        <v>1028600</v>
      </c>
      <c r="D463" s="42">
        <f>_xlfn.IFNA(_xlfn.NUMBERVALUE(MID(tbl_Auction[[#This Row],[Bid_Price]],1,LEN(tbl_Auction[[#This Row],[Bid_Price]]))),0)</f>
        <v>1028600</v>
      </c>
      <c r="E463" s="14">
        <v>2019</v>
      </c>
      <c r="F463" s="15">
        <f t="shared" si="21"/>
        <v>458</v>
      </c>
      <c r="N463" s="14" t="s">
        <v>36</v>
      </c>
      <c r="O463" s="14" t="str">
        <f>VLOOKUP($N463,Raw_Data_Auction_2019!$A$11:$C$196,O$5,FALSE)</f>
        <v>Kings XI Punjab</v>
      </c>
      <c r="P463" s="14" t="str">
        <f>VLOOKUP($N463,Raw_Data_Auction_2019!$A$11:$C$196,P$5,FALSE)</f>
        <v>$1,187,500</v>
      </c>
      <c r="Q463" s="36">
        <f t="shared" si="22"/>
        <v>1187500</v>
      </c>
      <c r="R463" s="35">
        <v>2019</v>
      </c>
      <c r="S463" s="35">
        <f t="shared" si="23"/>
        <v>457</v>
      </c>
    </row>
    <row r="464" spans="1:19" x14ac:dyDescent="0.25">
      <c r="A464" s="17" t="s">
        <v>119</v>
      </c>
      <c r="B464" s="14" t="s">
        <v>355</v>
      </c>
      <c r="C464" s="14">
        <v>35700</v>
      </c>
      <c r="D464" s="42">
        <f>_xlfn.IFNA(_xlfn.NUMBERVALUE(MID(tbl_Auction[[#This Row],[Bid_Price]],1,LEN(tbl_Auction[[#This Row],[Bid_Price]]))),0)</f>
        <v>35700</v>
      </c>
      <c r="E464" s="14">
        <v>2019</v>
      </c>
      <c r="F464" s="15">
        <f t="shared" si="21"/>
        <v>459</v>
      </c>
      <c r="N464" s="14" t="s">
        <v>21</v>
      </c>
      <c r="O464" s="14" t="str">
        <f>VLOOKUP($N464,Raw_Data_Auction_2019!$A$11:$C$196,O$5,FALSE)</f>
        <v>Kings XI Punjab</v>
      </c>
      <c r="P464" s="14" t="str">
        <f>VLOOKUP($N464,Raw_Data_Auction_2019!$A$11:$C$196,P$5,FALSE)</f>
        <v>$1,028,600</v>
      </c>
      <c r="Q464" s="36">
        <f t="shared" si="22"/>
        <v>1028600</v>
      </c>
      <c r="R464" s="35">
        <v>2019</v>
      </c>
      <c r="S464" s="35">
        <f t="shared" si="23"/>
        <v>458</v>
      </c>
    </row>
    <row r="465" spans="1:19" x14ac:dyDescent="0.25">
      <c r="A465" s="17" t="s">
        <v>24</v>
      </c>
      <c r="B465" s="14" t="s">
        <v>259</v>
      </c>
      <c r="C465" s="14">
        <v>28600</v>
      </c>
      <c r="D465" s="42">
        <f>_xlfn.IFNA(_xlfn.NUMBERVALUE(MID(tbl_Auction[[#This Row],[Bid_Price]],1,LEN(tbl_Auction[[#This Row],[Bid_Price]]))),0)</f>
        <v>28600</v>
      </c>
      <c r="E465" s="14">
        <v>2019</v>
      </c>
      <c r="F465" s="15">
        <f t="shared" si="21"/>
        <v>460</v>
      </c>
      <c r="N465" s="14" t="s">
        <v>119</v>
      </c>
      <c r="O465" s="14" t="str">
        <f>VLOOKUP($N465,Raw_Data_Auction_2019!$A$11:$C$196,O$5,FALSE)</f>
        <v>Kings XI Punjab</v>
      </c>
      <c r="P465" s="14" t="str">
        <f>VLOOKUP($N465,Raw_Data_Auction_2019!$A$11:$C$196,P$5,FALSE)</f>
        <v>$35,700</v>
      </c>
      <c r="Q465" s="36">
        <f t="shared" si="22"/>
        <v>35700</v>
      </c>
      <c r="R465" s="35">
        <v>2019</v>
      </c>
      <c r="S465" s="35">
        <f t="shared" si="23"/>
        <v>459</v>
      </c>
    </row>
    <row r="466" spans="1:19" x14ac:dyDescent="0.25">
      <c r="A466" s="17" t="s">
        <v>47</v>
      </c>
      <c r="B466" s="14" t="s">
        <v>259</v>
      </c>
      <c r="C466" s="14">
        <v>1328130</v>
      </c>
      <c r="D466" s="42">
        <f>_xlfn.IFNA(_xlfn.NUMBERVALUE(MID(tbl_Auction[[#This Row],[Bid_Price]],1,LEN(tbl_Auction[[#This Row],[Bid_Price]]))),0)</f>
        <v>1328130</v>
      </c>
      <c r="E466" s="14">
        <v>2019</v>
      </c>
      <c r="F466" s="15">
        <f t="shared" si="21"/>
        <v>461</v>
      </c>
      <c r="N466" s="14" t="s">
        <v>24</v>
      </c>
      <c r="O466" s="14" t="str">
        <f>VLOOKUP($N466,Raw_Data_Auction_2019!$A$11:$C$196,O$5,FALSE)</f>
        <v>Kolkata Knight Riders</v>
      </c>
      <c r="P466" s="14" t="str">
        <f>VLOOKUP($N466,Raw_Data_Auction_2019!$A$11:$C$196,P$5,FALSE)</f>
        <v>$28,600</v>
      </c>
      <c r="Q466" s="36">
        <f t="shared" si="22"/>
        <v>28600</v>
      </c>
      <c r="R466" s="35">
        <v>2019</v>
      </c>
      <c r="S466" s="35">
        <f t="shared" si="23"/>
        <v>460</v>
      </c>
    </row>
    <row r="467" spans="1:19" x14ac:dyDescent="0.25">
      <c r="A467" s="17" t="s">
        <v>78</v>
      </c>
      <c r="B467" s="14" t="s">
        <v>259</v>
      </c>
      <c r="C467" s="14">
        <v>1500000</v>
      </c>
      <c r="D467" s="42">
        <f>_xlfn.IFNA(_xlfn.NUMBERVALUE(MID(tbl_Auction[[#This Row],[Bid_Price]],1,LEN(tbl_Auction[[#This Row],[Bid_Price]]))),0)</f>
        <v>1500000</v>
      </c>
      <c r="E467" s="14">
        <v>2019</v>
      </c>
      <c r="F467" s="15">
        <f t="shared" si="21"/>
        <v>462</v>
      </c>
      <c r="N467" s="14" t="s">
        <v>47</v>
      </c>
      <c r="O467" s="14" t="str">
        <f>VLOOKUP($N467,Raw_Data_Auction_2019!$A$11:$C$196,O$5,FALSE)</f>
        <v>Kolkata Knight Riders</v>
      </c>
      <c r="P467" s="14" t="str">
        <f>VLOOKUP($N467,Raw_Data_Auction_2019!$A$11:$C$196,P$5,FALSE)</f>
        <v>$1,328,130</v>
      </c>
      <c r="Q467" s="36">
        <f t="shared" si="22"/>
        <v>1328130</v>
      </c>
      <c r="R467" s="35">
        <v>2019</v>
      </c>
      <c r="S467" s="35">
        <f t="shared" si="23"/>
        <v>461</v>
      </c>
    </row>
    <row r="468" spans="1:19" x14ac:dyDescent="0.25">
      <c r="A468" s="17" t="s">
        <v>415</v>
      </c>
      <c r="B468" s="14" t="s">
        <v>259</v>
      </c>
      <c r="C468" s="14">
        <v>714300</v>
      </c>
      <c r="D468" s="42">
        <f>_xlfn.IFNA(_xlfn.NUMBERVALUE(MID(tbl_Auction[[#This Row],[Bid_Price]],1,LEN(tbl_Auction[[#This Row],[Bid_Price]]))),0)</f>
        <v>714300</v>
      </c>
      <c r="E468" s="14">
        <v>2019</v>
      </c>
      <c r="F468" s="15">
        <f t="shared" si="21"/>
        <v>463</v>
      </c>
      <c r="N468" s="14" t="s">
        <v>78</v>
      </c>
      <c r="O468" s="14" t="str">
        <f>VLOOKUP($N468,Raw_Data_Auction_2019!$A$11:$C$196,O$5,FALSE)</f>
        <v>Kolkata Knight Riders</v>
      </c>
      <c r="P468" s="14" t="str">
        <f>VLOOKUP($N468,Raw_Data_Auction_2019!$A$11:$C$196,P$5,FALSE)</f>
        <v>$1,500,000</v>
      </c>
      <c r="Q468" s="36">
        <f t="shared" si="22"/>
        <v>1500000</v>
      </c>
      <c r="R468" s="35">
        <v>2019</v>
      </c>
      <c r="S468" s="35">
        <f t="shared" si="23"/>
        <v>462</v>
      </c>
    </row>
    <row r="469" spans="1:19" x14ac:dyDescent="0.25">
      <c r="A469" s="17" t="s">
        <v>375</v>
      </c>
      <c r="B469" s="14" t="s">
        <v>259</v>
      </c>
      <c r="C469" s="14">
        <v>107100</v>
      </c>
      <c r="D469" s="42">
        <f>_xlfn.IFNA(_xlfn.NUMBERVALUE(MID(tbl_Auction[[#This Row],[Bid_Price]],1,LEN(tbl_Auction[[#This Row],[Bid_Price]]))),0)</f>
        <v>107100</v>
      </c>
      <c r="E469" s="14">
        <v>2019</v>
      </c>
      <c r="F469" s="15">
        <f t="shared" si="21"/>
        <v>464</v>
      </c>
      <c r="N469" s="14" t="s">
        <v>415</v>
      </c>
      <c r="O469" s="14" t="str">
        <f>VLOOKUP($N469,Raw_Data_Auction_2019!$A$11:$C$196,O$5,FALSE)</f>
        <v>Kolkata Knight Riders</v>
      </c>
      <c r="P469" s="14" t="str">
        <f>VLOOKUP($N469,Raw_Data_Auction_2019!$A$11:$C$196,P$5,FALSE)</f>
        <v>$714,300</v>
      </c>
      <c r="Q469" s="36">
        <f t="shared" si="22"/>
        <v>714300</v>
      </c>
      <c r="R469" s="35">
        <v>2019</v>
      </c>
      <c r="S469" s="35">
        <f t="shared" si="23"/>
        <v>463</v>
      </c>
    </row>
    <row r="470" spans="1:19" x14ac:dyDescent="0.25">
      <c r="A470" s="17" t="s">
        <v>416</v>
      </c>
      <c r="B470" s="14" t="s">
        <v>259</v>
      </c>
      <c r="C470" s="14">
        <v>142900</v>
      </c>
      <c r="D470" s="42">
        <f>_xlfn.IFNA(_xlfn.NUMBERVALUE(MID(tbl_Auction[[#This Row],[Bid_Price]],1,LEN(tbl_Auction[[#This Row],[Bid_Price]]))),0)</f>
        <v>142900</v>
      </c>
      <c r="E470" s="14">
        <v>2019</v>
      </c>
      <c r="F470" s="15">
        <f t="shared" si="21"/>
        <v>465</v>
      </c>
      <c r="N470" s="14" t="s">
        <v>375</v>
      </c>
      <c r="O470" s="14" t="str">
        <f>VLOOKUP($N470,Raw_Data_Auction_2019!$A$11:$C$196,O$5,FALSE)</f>
        <v>Kolkata Knight Riders</v>
      </c>
      <c r="P470" s="14" t="str">
        <f>VLOOKUP($N470,Raw_Data_Auction_2019!$A$11:$C$196,P$5,FALSE)</f>
        <v>$107,100</v>
      </c>
      <c r="Q470" s="36">
        <f t="shared" si="22"/>
        <v>107100</v>
      </c>
      <c r="R470" s="35">
        <v>2019</v>
      </c>
      <c r="S470" s="35">
        <f t="shared" si="23"/>
        <v>464</v>
      </c>
    </row>
    <row r="471" spans="1:19" x14ac:dyDescent="0.25">
      <c r="A471" s="17" t="s">
        <v>133</v>
      </c>
      <c r="B471" s="14" t="s">
        <v>259</v>
      </c>
      <c r="C471" s="14">
        <v>120000</v>
      </c>
      <c r="D471" s="42">
        <f>_xlfn.IFNA(_xlfn.NUMBERVALUE(MID(tbl_Auction[[#This Row],[Bid_Price]],1,LEN(tbl_Auction[[#This Row],[Bid_Price]]))),0)</f>
        <v>120000</v>
      </c>
      <c r="E471" s="14">
        <v>2019</v>
      </c>
      <c r="F471" s="15">
        <f t="shared" si="21"/>
        <v>466</v>
      </c>
      <c r="N471" s="14" t="s">
        <v>416</v>
      </c>
      <c r="O471" s="14" t="str">
        <f>VLOOKUP($N471,Raw_Data_Auction_2019!$A$11:$C$196,O$5,FALSE)</f>
        <v>Kolkata Knight Riders</v>
      </c>
      <c r="P471" s="14" t="str">
        <f>VLOOKUP($N471,Raw_Data_Auction_2019!$A$11:$C$196,P$5,FALSE)</f>
        <v>$142,900</v>
      </c>
      <c r="Q471" s="36">
        <f t="shared" si="22"/>
        <v>142900</v>
      </c>
      <c r="R471" s="35">
        <v>2019</v>
      </c>
      <c r="S471" s="35">
        <f t="shared" si="23"/>
        <v>465</v>
      </c>
    </row>
    <row r="472" spans="1:19" x14ac:dyDescent="0.25">
      <c r="A472" s="17" t="s">
        <v>53</v>
      </c>
      <c r="B472" s="14" t="s">
        <v>259</v>
      </c>
      <c r="C472" s="14">
        <v>1156250</v>
      </c>
      <c r="D472" s="42">
        <f>_xlfn.IFNA(_xlfn.NUMBERVALUE(MID(tbl_Auction[[#This Row],[Bid_Price]],1,LEN(tbl_Auction[[#This Row],[Bid_Price]]))),0)</f>
        <v>1156250</v>
      </c>
      <c r="E472" s="14">
        <v>2019</v>
      </c>
      <c r="F472" s="15">
        <f t="shared" si="21"/>
        <v>467</v>
      </c>
      <c r="N472" s="14" t="s">
        <v>133</v>
      </c>
      <c r="O472" s="14" t="str">
        <f>VLOOKUP($N472,Raw_Data_Auction_2019!$A$11:$C$196,O$5,FALSE)</f>
        <v>Kolkata Knight Riders</v>
      </c>
      <c r="P472" s="14" t="str">
        <f>VLOOKUP($N472,Raw_Data_Auction_2019!$A$11:$C$196,P$5,FALSE)</f>
        <v>$120,000</v>
      </c>
      <c r="Q472" s="36">
        <f t="shared" si="22"/>
        <v>120000</v>
      </c>
      <c r="R472" s="35">
        <v>2019</v>
      </c>
      <c r="S472" s="35">
        <f t="shared" si="23"/>
        <v>466</v>
      </c>
    </row>
    <row r="473" spans="1:19" x14ac:dyDescent="0.25">
      <c r="A473" s="17" t="s">
        <v>56</v>
      </c>
      <c r="B473" s="14" t="s">
        <v>259</v>
      </c>
      <c r="C473" s="14">
        <v>906250</v>
      </c>
      <c r="D473" s="42">
        <f>_xlfn.IFNA(_xlfn.NUMBERVALUE(MID(tbl_Auction[[#This Row],[Bid_Price]],1,LEN(tbl_Auction[[#This Row],[Bid_Price]]))),0)</f>
        <v>906250</v>
      </c>
      <c r="E473" s="14">
        <v>2019</v>
      </c>
      <c r="F473" s="15">
        <f t="shared" si="21"/>
        <v>468</v>
      </c>
      <c r="N473" s="14" t="s">
        <v>53</v>
      </c>
      <c r="O473" s="14" t="str">
        <f>VLOOKUP($N473,Raw_Data_Auction_2019!$A$11:$C$196,O$5,FALSE)</f>
        <v>Kolkata Knight Riders</v>
      </c>
      <c r="P473" s="14" t="str">
        <f>VLOOKUP($N473,Raw_Data_Auction_2019!$A$11:$C$196,P$5,FALSE)</f>
        <v>$1,156,250</v>
      </c>
      <c r="Q473" s="36">
        <f t="shared" si="22"/>
        <v>1156250</v>
      </c>
      <c r="R473" s="35">
        <v>2019</v>
      </c>
      <c r="S473" s="35">
        <f t="shared" si="23"/>
        <v>467</v>
      </c>
    </row>
    <row r="474" spans="1:19" x14ac:dyDescent="0.25">
      <c r="A474" s="17" t="s">
        <v>57</v>
      </c>
      <c r="B474" s="14" t="s">
        <v>259</v>
      </c>
      <c r="C474" s="14">
        <v>228600</v>
      </c>
      <c r="D474" s="42">
        <f>_xlfn.IFNA(_xlfn.NUMBERVALUE(MID(tbl_Auction[[#This Row],[Bid_Price]],1,LEN(tbl_Auction[[#This Row],[Bid_Price]]))),0)</f>
        <v>228600</v>
      </c>
      <c r="E474" s="14">
        <v>2019</v>
      </c>
      <c r="F474" s="15">
        <f t="shared" si="21"/>
        <v>469</v>
      </c>
      <c r="N474" s="14" t="s">
        <v>56</v>
      </c>
      <c r="O474" s="14" t="str">
        <f>VLOOKUP($N474,Raw_Data_Auction_2019!$A$11:$C$196,O$5,FALSE)</f>
        <v>Kolkata Knight Riders</v>
      </c>
      <c r="P474" s="14" t="str">
        <f>VLOOKUP($N474,Raw_Data_Auction_2019!$A$11:$C$196,P$5,FALSE)</f>
        <v>$906,250</v>
      </c>
      <c r="Q474" s="36">
        <f t="shared" si="22"/>
        <v>906250</v>
      </c>
      <c r="R474" s="35">
        <v>2019</v>
      </c>
      <c r="S474" s="35">
        <f t="shared" si="23"/>
        <v>468</v>
      </c>
    </row>
    <row r="475" spans="1:19" x14ac:dyDescent="0.25">
      <c r="A475" s="17" t="s">
        <v>58</v>
      </c>
      <c r="B475" s="14" t="s">
        <v>259</v>
      </c>
      <c r="C475" s="14">
        <v>15620</v>
      </c>
      <c r="D475" s="42">
        <f>_xlfn.IFNA(_xlfn.NUMBERVALUE(MID(tbl_Auction[[#This Row],[Bid_Price]],1,LEN(tbl_Auction[[#This Row],[Bid_Price]]))),0)</f>
        <v>15620</v>
      </c>
      <c r="E475" s="14">
        <v>2019</v>
      </c>
      <c r="F475" s="15">
        <f t="shared" si="21"/>
        <v>470</v>
      </c>
      <c r="N475" s="14" t="s">
        <v>57</v>
      </c>
      <c r="O475" s="14" t="str">
        <f>VLOOKUP($N475,Raw_Data_Auction_2019!$A$11:$C$196,O$5,FALSE)</f>
        <v>Kolkata Knight Riders</v>
      </c>
      <c r="P475" s="14" t="str">
        <f>VLOOKUP($N475,Raw_Data_Auction_2019!$A$11:$C$196,P$5,FALSE)</f>
        <v>$228,600</v>
      </c>
      <c r="Q475" s="36">
        <f t="shared" si="22"/>
        <v>228600</v>
      </c>
      <c r="R475" s="35">
        <v>2019</v>
      </c>
      <c r="S475" s="35">
        <f t="shared" si="23"/>
        <v>469</v>
      </c>
    </row>
    <row r="476" spans="1:19" x14ac:dyDescent="0.25">
      <c r="A476" s="17" t="s">
        <v>59</v>
      </c>
      <c r="B476" s="14" t="s">
        <v>259</v>
      </c>
      <c r="C476" s="14">
        <v>531250</v>
      </c>
      <c r="D476" s="42">
        <f>_xlfn.IFNA(_xlfn.NUMBERVALUE(MID(tbl_Auction[[#This Row],[Bid_Price]],1,LEN(tbl_Auction[[#This Row],[Bid_Price]]))),0)</f>
        <v>531250</v>
      </c>
      <c r="E476" s="14">
        <v>2019</v>
      </c>
      <c r="F476" s="15">
        <f t="shared" si="21"/>
        <v>471</v>
      </c>
      <c r="N476" s="14" t="s">
        <v>58</v>
      </c>
      <c r="O476" s="14" t="str">
        <f>VLOOKUP($N476,Raw_Data_Auction_2019!$A$11:$C$196,O$5,FALSE)</f>
        <v>Kolkata Knight Riders</v>
      </c>
      <c r="P476" s="14" t="str">
        <f>VLOOKUP($N476,Raw_Data_Auction_2019!$A$11:$C$196,P$5,FALSE)</f>
        <v>$15,620</v>
      </c>
      <c r="Q476" s="36">
        <f t="shared" si="22"/>
        <v>15620</v>
      </c>
      <c r="R476" s="35">
        <v>2019</v>
      </c>
      <c r="S476" s="35">
        <f t="shared" si="23"/>
        <v>470</v>
      </c>
    </row>
    <row r="477" spans="1:19" x14ac:dyDescent="0.25">
      <c r="A477" s="17" t="s">
        <v>377</v>
      </c>
      <c r="B477" s="14" t="s">
        <v>259</v>
      </c>
      <c r="C477" s="14">
        <v>28600</v>
      </c>
      <c r="D477" s="42">
        <f>_xlfn.IFNA(_xlfn.NUMBERVALUE(MID(tbl_Auction[[#This Row],[Bid_Price]],1,LEN(tbl_Auction[[#This Row],[Bid_Price]]))),0)</f>
        <v>28600</v>
      </c>
      <c r="E477" s="14">
        <v>2019</v>
      </c>
      <c r="F477" s="15">
        <f t="shared" si="21"/>
        <v>472</v>
      </c>
      <c r="N477" s="14" t="s">
        <v>59</v>
      </c>
      <c r="O477" s="14" t="str">
        <f>VLOOKUP($N477,Raw_Data_Auction_2019!$A$11:$C$196,O$5,FALSE)</f>
        <v>Kolkata Knight Riders</v>
      </c>
      <c r="P477" s="14" t="str">
        <f>VLOOKUP($N477,Raw_Data_Auction_2019!$A$11:$C$196,P$5,FALSE)</f>
        <v>$531,250</v>
      </c>
      <c r="Q477" s="36">
        <f t="shared" si="22"/>
        <v>531250</v>
      </c>
      <c r="R477" s="35">
        <v>2019</v>
      </c>
      <c r="S477" s="35">
        <f t="shared" si="23"/>
        <v>471</v>
      </c>
    </row>
    <row r="478" spans="1:19" x14ac:dyDescent="0.25">
      <c r="A478" s="17" t="s">
        <v>90</v>
      </c>
      <c r="B478" s="14" t="s">
        <v>259</v>
      </c>
      <c r="C478" s="14">
        <v>656250</v>
      </c>
      <c r="D478" s="42">
        <f>_xlfn.IFNA(_xlfn.NUMBERVALUE(MID(tbl_Auction[[#This Row],[Bid_Price]],1,LEN(tbl_Auction[[#This Row],[Bid_Price]]))),0)</f>
        <v>656250</v>
      </c>
      <c r="E478" s="14">
        <v>2019</v>
      </c>
      <c r="F478" s="15">
        <f t="shared" si="21"/>
        <v>473</v>
      </c>
      <c r="N478" s="14" t="s">
        <v>377</v>
      </c>
      <c r="O478" s="14" t="str">
        <f>VLOOKUP($N478,Raw_Data_Auction_2019!$A$11:$C$196,O$5,FALSE)</f>
        <v>Kolkata Knight Riders</v>
      </c>
      <c r="P478" s="14" t="str">
        <f>VLOOKUP($N478,Raw_Data_Auction_2019!$A$11:$C$196,P$5,FALSE)</f>
        <v>$28,600</v>
      </c>
      <c r="Q478" s="36">
        <f t="shared" si="22"/>
        <v>28600</v>
      </c>
      <c r="R478" s="35">
        <v>2019</v>
      </c>
      <c r="S478" s="35">
        <f t="shared" si="23"/>
        <v>472</v>
      </c>
    </row>
    <row r="479" spans="1:19" x14ac:dyDescent="0.25">
      <c r="A479" s="17" t="s">
        <v>63</v>
      </c>
      <c r="B479" s="14" t="s">
        <v>259</v>
      </c>
      <c r="C479" s="14">
        <v>125000</v>
      </c>
      <c r="D479" s="42">
        <f>_xlfn.IFNA(_xlfn.NUMBERVALUE(MID(tbl_Auction[[#This Row],[Bid_Price]],1,LEN(tbl_Auction[[#This Row],[Bid_Price]]))),0)</f>
        <v>125000</v>
      </c>
      <c r="E479" s="14">
        <v>2019</v>
      </c>
      <c r="F479" s="15">
        <f t="shared" si="21"/>
        <v>474</v>
      </c>
      <c r="N479" s="14" t="s">
        <v>90</v>
      </c>
      <c r="O479" s="14" t="str">
        <f>VLOOKUP($N479,Raw_Data_Auction_2019!$A$11:$C$196,O$5,FALSE)</f>
        <v>Kolkata Knight Riders</v>
      </c>
      <c r="P479" s="14" t="str">
        <f>VLOOKUP($N479,Raw_Data_Auction_2019!$A$11:$C$196,P$5,FALSE)</f>
        <v>$656,250</v>
      </c>
      <c r="Q479" s="36">
        <f t="shared" si="22"/>
        <v>656250</v>
      </c>
      <c r="R479" s="35">
        <v>2019</v>
      </c>
      <c r="S479" s="35">
        <f t="shared" si="23"/>
        <v>473</v>
      </c>
    </row>
    <row r="480" spans="1:19" x14ac:dyDescent="0.25">
      <c r="A480" s="17" t="s">
        <v>19</v>
      </c>
      <c r="B480" s="14" t="s">
        <v>259</v>
      </c>
      <c r="C480" s="14">
        <v>1000000</v>
      </c>
      <c r="D480" s="42">
        <f>_xlfn.IFNA(_xlfn.NUMBERVALUE(MID(tbl_Auction[[#This Row],[Bid_Price]],1,LEN(tbl_Auction[[#This Row],[Bid_Price]]))),0)</f>
        <v>1000000</v>
      </c>
      <c r="E480" s="14">
        <v>2019</v>
      </c>
      <c r="F480" s="15">
        <f t="shared" si="21"/>
        <v>475</v>
      </c>
      <c r="N480" s="14" t="s">
        <v>63</v>
      </c>
      <c r="O480" s="14" t="str">
        <f>VLOOKUP($N480,Raw_Data_Auction_2019!$A$11:$C$196,O$5,FALSE)</f>
        <v>Kolkata Knight Riders</v>
      </c>
      <c r="P480" s="14" t="str">
        <f>VLOOKUP($N480,Raw_Data_Auction_2019!$A$11:$C$196,P$5,FALSE)</f>
        <v>$125,000</v>
      </c>
      <c r="Q480" s="36">
        <f t="shared" si="22"/>
        <v>125000</v>
      </c>
      <c r="R480" s="35">
        <v>2019</v>
      </c>
      <c r="S480" s="35">
        <f t="shared" si="23"/>
        <v>474</v>
      </c>
    </row>
    <row r="481" spans="1:19" x14ac:dyDescent="0.25">
      <c r="A481" s="17" t="s">
        <v>64</v>
      </c>
      <c r="B481" s="14" t="s">
        <v>259</v>
      </c>
      <c r="C481" s="14">
        <v>16000</v>
      </c>
      <c r="D481" s="42">
        <f>_xlfn.IFNA(_xlfn.NUMBERVALUE(MID(tbl_Auction[[#This Row],[Bid_Price]],1,LEN(tbl_Auction[[#This Row],[Bid_Price]]))),0)</f>
        <v>16000</v>
      </c>
      <c r="E481" s="14">
        <v>2019</v>
      </c>
      <c r="F481" s="15">
        <f t="shared" si="21"/>
        <v>476</v>
      </c>
      <c r="N481" s="14" t="s">
        <v>19</v>
      </c>
      <c r="O481" s="14" t="str">
        <f>VLOOKUP($N481,Raw_Data_Auction_2019!$A$11:$C$196,O$5,FALSE)</f>
        <v>Kolkata Knight Riders</v>
      </c>
      <c r="P481" s="14" t="str">
        <f>VLOOKUP($N481,Raw_Data_Auction_2019!$A$11:$C$196,P$5,FALSE)</f>
        <v>$1,000,000</v>
      </c>
      <c r="Q481" s="36">
        <f t="shared" si="22"/>
        <v>1000000</v>
      </c>
      <c r="R481" s="35">
        <v>2019</v>
      </c>
      <c r="S481" s="35">
        <f t="shared" si="23"/>
        <v>475</v>
      </c>
    </row>
    <row r="482" spans="1:19" x14ac:dyDescent="0.25">
      <c r="A482" s="17" t="s">
        <v>66</v>
      </c>
      <c r="B482" s="14" t="s">
        <v>259</v>
      </c>
      <c r="C482" s="14">
        <v>468750</v>
      </c>
      <c r="D482" s="42">
        <f>_xlfn.IFNA(_xlfn.NUMBERVALUE(MID(tbl_Auction[[#This Row],[Bid_Price]],1,LEN(tbl_Auction[[#This Row],[Bid_Price]]))),0)</f>
        <v>468750</v>
      </c>
      <c r="E482" s="14">
        <v>2019</v>
      </c>
      <c r="F482" s="15">
        <f t="shared" si="21"/>
        <v>477</v>
      </c>
      <c r="N482" s="14" t="s">
        <v>64</v>
      </c>
      <c r="O482" s="14" t="str">
        <f>VLOOKUP($N482,Raw_Data_Auction_2019!$A$11:$C$196,O$5,FALSE)</f>
        <v>Kolkata Knight Riders</v>
      </c>
      <c r="P482" s="14" t="str">
        <f>VLOOKUP($N482,Raw_Data_Auction_2019!$A$11:$C$196,P$5,FALSE)</f>
        <v>$16,000</v>
      </c>
      <c r="Q482" s="36">
        <f t="shared" si="22"/>
        <v>16000</v>
      </c>
      <c r="R482" s="35">
        <v>2019</v>
      </c>
      <c r="S482" s="35">
        <f t="shared" si="23"/>
        <v>476</v>
      </c>
    </row>
    <row r="483" spans="1:19" x14ac:dyDescent="0.25">
      <c r="A483" s="17" t="s">
        <v>67</v>
      </c>
      <c r="B483" s="14" t="s">
        <v>259</v>
      </c>
      <c r="C483" s="14">
        <v>281250</v>
      </c>
      <c r="D483" s="42">
        <f>_xlfn.IFNA(_xlfn.NUMBERVALUE(MID(tbl_Auction[[#This Row],[Bid_Price]],1,LEN(tbl_Auction[[#This Row],[Bid_Price]]))),0)</f>
        <v>281250</v>
      </c>
      <c r="E483" s="14">
        <v>2019</v>
      </c>
      <c r="F483" s="15">
        <f t="shared" si="21"/>
        <v>478</v>
      </c>
      <c r="N483" s="14" t="s">
        <v>66</v>
      </c>
      <c r="O483" s="14" t="str">
        <f>VLOOKUP($N483,Raw_Data_Auction_2019!$A$11:$C$196,O$5,FALSE)</f>
        <v>Kolkata Knight Riders</v>
      </c>
      <c r="P483" s="14" t="str">
        <f>VLOOKUP($N483,Raw_Data_Auction_2019!$A$11:$C$196,P$5,FALSE)</f>
        <v>$468,750</v>
      </c>
      <c r="Q483" s="36">
        <f t="shared" si="22"/>
        <v>468750</v>
      </c>
      <c r="R483" s="35">
        <v>2019</v>
      </c>
      <c r="S483" s="35">
        <f t="shared" si="23"/>
        <v>477</v>
      </c>
    </row>
    <row r="484" spans="1:19" x14ac:dyDescent="0.25">
      <c r="A484" s="17" t="s">
        <v>69</v>
      </c>
      <c r="B484" s="14" t="s">
        <v>259</v>
      </c>
      <c r="C484" s="14">
        <v>1953130</v>
      </c>
      <c r="D484" s="42">
        <f>_xlfn.IFNA(_xlfn.NUMBERVALUE(MID(tbl_Auction[[#This Row],[Bid_Price]],1,LEN(tbl_Auction[[#This Row],[Bid_Price]]))),0)</f>
        <v>1953130</v>
      </c>
      <c r="E484" s="14">
        <v>2019</v>
      </c>
      <c r="F484" s="15">
        <f t="shared" si="21"/>
        <v>479</v>
      </c>
      <c r="N484" s="14" t="s">
        <v>67</v>
      </c>
      <c r="O484" s="14" t="str">
        <f>VLOOKUP($N484,Raw_Data_Auction_2019!$A$11:$C$196,O$5,FALSE)</f>
        <v>Kolkata Knight Riders</v>
      </c>
      <c r="P484" s="14" t="str">
        <f>VLOOKUP($N484,Raw_Data_Auction_2019!$A$11:$C$196,P$5,FALSE)</f>
        <v>$281,250</v>
      </c>
      <c r="Q484" s="36">
        <f t="shared" si="22"/>
        <v>281250</v>
      </c>
      <c r="R484" s="35">
        <v>2019</v>
      </c>
      <c r="S484" s="35">
        <f t="shared" si="23"/>
        <v>478</v>
      </c>
    </row>
    <row r="485" spans="1:19" x14ac:dyDescent="0.25">
      <c r="A485" s="17" t="s">
        <v>418</v>
      </c>
      <c r="B485" s="14" t="s">
        <v>259</v>
      </c>
      <c r="C485" s="14">
        <v>28600</v>
      </c>
      <c r="D485" s="42">
        <f>_xlfn.IFNA(_xlfn.NUMBERVALUE(MID(tbl_Auction[[#This Row],[Bid_Price]],1,LEN(tbl_Auction[[#This Row],[Bid_Price]]))),0)</f>
        <v>28600</v>
      </c>
      <c r="E485" s="14">
        <v>2019</v>
      </c>
      <c r="F485" s="15">
        <f t="shared" si="21"/>
        <v>480</v>
      </c>
      <c r="N485" s="14" t="s">
        <v>69</v>
      </c>
      <c r="O485" s="14" t="str">
        <f>VLOOKUP($N485,Raw_Data_Auction_2019!$A$11:$C$196,O$5,FALSE)</f>
        <v>Kolkata Knight Riders</v>
      </c>
      <c r="P485" s="14" t="str">
        <f>VLOOKUP($N485,Raw_Data_Auction_2019!$A$11:$C$196,P$5,FALSE)</f>
        <v>$1,953,130</v>
      </c>
      <c r="Q485" s="36">
        <f t="shared" si="22"/>
        <v>1953130</v>
      </c>
      <c r="R485" s="35">
        <v>2019</v>
      </c>
      <c r="S485" s="35">
        <f t="shared" si="23"/>
        <v>479</v>
      </c>
    </row>
    <row r="486" spans="1:19" x14ac:dyDescent="0.25">
      <c r="A486" s="17" t="s">
        <v>419</v>
      </c>
      <c r="B486" s="14" t="s">
        <v>259</v>
      </c>
      <c r="C486" s="14">
        <v>28600</v>
      </c>
      <c r="D486" s="42">
        <f>_xlfn.IFNA(_xlfn.NUMBERVALUE(MID(tbl_Auction[[#This Row],[Bid_Price]],1,LEN(tbl_Auction[[#This Row],[Bid_Price]]))),0)</f>
        <v>28600</v>
      </c>
      <c r="E486" s="14">
        <v>2019</v>
      </c>
      <c r="F486" s="15">
        <f t="shared" si="21"/>
        <v>481</v>
      </c>
      <c r="N486" s="14" t="s">
        <v>418</v>
      </c>
      <c r="O486" s="14" t="str">
        <f>VLOOKUP($N486,Raw_Data_Auction_2019!$A$11:$C$196,O$5,FALSE)</f>
        <v>Kolkata Knight Riders</v>
      </c>
      <c r="P486" s="14" t="str">
        <f>VLOOKUP($N486,Raw_Data_Auction_2019!$A$11:$C$196,P$5,FALSE)</f>
        <v>$28,600</v>
      </c>
      <c r="Q486" s="36">
        <f t="shared" si="22"/>
        <v>28600</v>
      </c>
      <c r="R486" s="35">
        <v>2019</v>
      </c>
      <c r="S486" s="35">
        <f t="shared" si="23"/>
        <v>480</v>
      </c>
    </row>
    <row r="487" spans="1:19" x14ac:dyDescent="0.25">
      <c r="A487" s="17" t="s">
        <v>73</v>
      </c>
      <c r="B487" s="14" t="s">
        <v>275</v>
      </c>
      <c r="C487" s="14">
        <v>116667</v>
      </c>
      <c r="D487" s="42">
        <f>_xlfn.IFNA(_xlfn.NUMBERVALUE(MID(tbl_Auction[[#This Row],[Bid_Price]],1,LEN(tbl_Auction[[#This Row],[Bid_Price]]))),0)</f>
        <v>116667</v>
      </c>
      <c r="E487" s="14">
        <v>2019</v>
      </c>
      <c r="F487" s="15">
        <f t="shared" si="21"/>
        <v>482</v>
      </c>
      <c r="N487" s="14" t="s">
        <v>419</v>
      </c>
      <c r="O487" s="14" t="str">
        <f>VLOOKUP($N487,Raw_Data_Auction_2019!$A$11:$C$196,O$5,FALSE)</f>
        <v>Kolkata Knight Riders</v>
      </c>
      <c r="P487" s="14" t="str">
        <f>VLOOKUP($N487,Raw_Data_Auction_2019!$A$11:$C$196,P$5,FALSE)</f>
        <v>$28,600</v>
      </c>
      <c r="Q487" s="36">
        <f t="shared" si="22"/>
        <v>28600</v>
      </c>
      <c r="R487" s="35">
        <v>2019</v>
      </c>
      <c r="S487" s="35">
        <f t="shared" si="23"/>
        <v>481</v>
      </c>
    </row>
    <row r="488" spans="1:19" x14ac:dyDescent="0.25">
      <c r="A488" s="17" t="s">
        <v>74</v>
      </c>
      <c r="B488" s="14" t="s">
        <v>275</v>
      </c>
      <c r="C488" s="14">
        <v>114300</v>
      </c>
      <c r="D488" s="42">
        <f>_xlfn.IFNA(_xlfn.NUMBERVALUE(MID(tbl_Auction[[#This Row],[Bid_Price]],1,LEN(tbl_Auction[[#This Row],[Bid_Price]]))),0)</f>
        <v>114300</v>
      </c>
      <c r="E488" s="14">
        <v>2019</v>
      </c>
      <c r="F488" s="15">
        <f t="shared" si="21"/>
        <v>483</v>
      </c>
      <c r="N488" s="14" t="s">
        <v>73</v>
      </c>
      <c r="O488" s="14" t="str">
        <f>VLOOKUP($N488,Raw_Data_Auction_2019!$A$11:$C$196,O$5,FALSE)</f>
        <v>Mumbai Indians</v>
      </c>
      <c r="P488" s="14" t="str">
        <f>VLOOKUP($N488,Raw_Data_Auction_2019!$A$11:$C$196,P$5,FALSE)</f>
        <v>$116,667</v>
      </c>
      <c r="Q488" s="36">
        <f t="shared" si="22"/>
        <v>116667</v>
      </c>
      <c r="R488" s="35">
        <v>2019</v>
      </c>
      <c r="S488" s="35">
        <f t="shared" si="23"/>
        <v>482</v>
      </c>
    </row>
    <row r="489" spans="1:19" x14ac:dyDescent="0.25">
      <c r="A489" s="17" t="s">
        <v>75</v>
      </c>
      <c r="B489" s="14" t="s">
        <v>275</v>
      </c>
      <c r="C489" s="14">
        <v>31250</v>
      </c>
      <c r="D489" s="42">
        <f>_xlfn.IFNA(_xlfn.NUMBERVALUE(MID(tbl_Auction[[#This Row],[Bid_Price]],1,LEN(tbl_Auction[[#This Row],[Bid_Price]]))),0)</f>
        <v>31250</v>
      </c>
      <c r="E489" s="14">
        <v>2019</v>
      </c>
      <c r="F489" s="15">
        <f t="shared" si="21"/>
        <v>484</v>
      </c>
      <c r="N489" s="14" t="s">
        <v>74</v>
      </c>
      <c r="O489" s="14" t="str">
        <f>VLOOKUP($N489,Raw_Data_Auction_2019!$A$11:$C$196,O$5,FALSE)</f>
        <v>Mumbai Indians</v>
      </c>
      <c r="P489" s="14" t="str">
        <f>VLOOKUP($N489,Raw_Data_Auction_2019!$A$11:$C$196,P$5,FALSE)</f>
        <v>$114,300</v>
      </c>
      <c r="Q489" s="36">
        <f t="shared" si="22"/>
        <v>114300</v>
      </c>
      <c r="R489" s="35">
        <v>2019</v>
      </c>
      <c r="S489" s="35">
        <f t="shared" si="23"/>
        <v>483</v>
      </c>
    </row>
    <row r="490" spans="1:19" x14ac:dyDescent="0.25">
      <c r="A490" s="17" t="s">
        <v>77</v>
      </c>
      <c r="B490" s="14" t="s">
        <v>275</v>
      </c>
      <c r="C490" s="14">
        <v>31250</v>
      </c>
      <c r="D490" s="42">
        <f>_xlfn.IFNA(_xlfn.NUMBERVALUE(MID(tbl_Auction[[#This Row],[Bid_Price]],1,LEN(tbl_Auction[[#This Row],[Bid_Price]]))),0)</f>
        <v>31250</v>
      </c>
      <c r="E490" s="14">
        <v>2019</v>
      </c>
      <c r="F490" s="15">
        <f t="shared" si="21"/>
        <v>485</v>
      </c>
      <c r="N490" s="14" t="s">
        <v>75</v>
      </c>
      <c r="O490" s="14" t="str">
        <f>VLOOKUP($N490,Raw_Data_Auction_2019!$A$11:$C$196,O$5,FALSE)</f>
        <v>Mumbai Indians</v>
      </c>
      <c r="P490" s="14" t="str">
        <f>VLOOKUP($N490,Raw_Data_Auction_2019!$A$11:$C$196,P$5,FALSE)</f>
        <v>$31,250</v>
      </c>
      <c r="Q490" s="36">
        <f t="shared" si="22"/>
        <v>31250</v>
      </c>
      <c r="R490" s="35">
        <v>2019</v>
      </c>
      <c r="S490" s="35">
        <f t="shared" si="23"/>
        <v>484</v>
      </c>
    </row>
    <row r="491" spans="1:19" x14ac:dyDescent="0.25">
      <c r="A491" s="17" t="s">
        <v>421</v>
      </c>
      <c r="B491" s="14" t="s">
        <v>275</v>
      </c>
      <c r="C491" s="14">
        <v>485700</v>
      </c>
      <c r="D491" s="42">
        <f>_xlfn.IFNA(_xlfn.NUMBERVALUE(MID(tbl_Auction[[#This Row],[Bid_Price]],1,LEN(tbl_Auction[[#This Row],[Bid_Price]]))),0)</f>
        <v>485700</v>
      </c>
      <c r="E491" s="14">
        <v>2019</v>
      </c>
      <c r="F491" s="15">
        <f t="shared" si="21"/>
        <v>486</v>
      </c>
      <c r="N491" s="14" t="s">
        <v>77</v>
      </c>
      <c r="O491" s="14" t="str">
        <f>VLOOKUP($N491,Raw_Data_Auction_2019!$A$11:$C$196,O$5,FALSE)</f>
        <v>Mumbai Indians</v>
      </c>
      <c r="P491" s="14" t="str">
        <f>VLOOKUP($N491,Raw_Data_Auction_2019!$A$11:$C$196,P$5,FALSE)</f>
        <v>$31,250</v>
      </c>
      <c r="Q491" s="36">
        <f t="shared" si="22"/>
        <v>31250</v>
      </c>
      <c r="R491" s="35">
        <v>2019</v>
      </c>
      <c r="S491" s="35">
        <f t="shared" si="23"/>
        <v>485</v>
      </c>
    </row>
    <row r="492" spans="1:19" x14ac:dyDescent="0.25">
      <c r="A492" s="17" t="s">
        <v>48</v>
      </c>
      <c r="B492" s="14" t="s">
        <v>275</v>
      </c>
      <c r="C492" s="14">
        <v>343750</v>
      </c>
      <c r="D492" s="42">
        <f>_xlfn.IFNA(_xlfn.NUMBERVALUE(MID(tbl_Auction[[#This Row],[Bid_Price]],1,LEN(tbl_Auction[[#This Row],[Bid_Price]]))),0)</f>
        <v>343750</v>
      </c>
      <c r="E492" s="14">
        <v>2019</v>
      </c>
      <c r="F492" s="15">
        <f t="shared" si="21"/>
        <v>487</v>
      </c>
      <c r="N492" s="14" t="s">
        <v>421</v>
      </c>
      <c r="O492" s="14" t="str">
        <f>VLOOKUP($N492,Raw_Data_Auction_2019!$A$11:$C$196,O$5,FALSE)</f>
        <v>Mumbai Indians</v>
      </c>
      <c r="P492" s="14" t="str">
        <f>VLOOKUP($N492,Raw_Data_Auction_2019!$A$11:$C$196,P$5,FALSE)</f>
        <v>$485,700</v>
      </c>
      <c r="Q492" s="36">
        <f t="shared" si="22"/>
        <v>485700</v>
      </c>
      <c r="R492" s="35">
        <v>2019</v>
      </c>
      <c r="S492" s="35">
        <f t="shared" si="23"/>
        <v>486</v>
      </c>
    </row>
    <row r="493" spans="1:19" x14ac:dyDescent="0.25">
      <c r="A493" s="17" t="s">
        <v>128</v>
      </c>
      <c r="B493" s="14" t="s">
        <v>275</v>
      </c>
      <c r="C493" s="14">
        <v>593750</v>
      </c>
      <c r="D493" s="42">
        <f>_xlfn.IFNA(_xlfn.NUMBERVALUE(MID(tbl_Auction[[#This Row],[Bid_Price]],1,LEN(tbl_Auction[[#This Row],[Bid_Price]]))),0)</f>
        <v>593750</v>
      </c>
      <c r="E493" s="14">
        <v>2019</v>
      </c>
      <c r="F493" s="15">
        <f t="shared" si="21"/>
        <v>488</v>
      </c>
      <c r="N493" s="14" t="s">
        <v>48</v>
      </c>
      <c r="O493" s="14" t="str">
        <f>VLOOKUP($N493,Raw_Data_Auction_2019!$A$11:$C$196,O$5,FALSE)</f>
        <v>Mumbai Indians</v>
      </c>
      <c r="P493" s="14" t="str">
        <f>VLOOKUP($N493,Raw_Data_Auction_2019!$A$11:$C$196,P$5,FALSE)</f>
        <v>$343,750</v>
      </c>
      <c r="Q493" s="36">
        <f t="shared" si="22"/>
        <v>343750</v>
      </c>
      <c r="R493" s="35">
        <v>2019</v>
      </c>
      <c r="S493" s="35">
        <f t="shared" si="23"/>
        <v>487</v>
      </c>
    </row>
    <row r="494" spans="1:19" x14ac:dyDescent="0.25">
      <c r="A494" s="17" t="s">
        <v>80</v>
      </c>
      <c r="B494" s="14" t="s">
        <v>275</v>
      </c>
      <c r="C494" s="14">
        <v>1718750</v>
      </c>
      <c r="D494" s="42">
        <f>_xlfn.IFNA(_xlfn.NUMBERVALUE(MID(tbl_Auction[[#This Row],[Bid_Price]],1,LEN(tbl_Auction[[#This Row],[Bid_Price]]))),0)</f>
        <v>1718750</v>
      </c>
      <c r="E494" s="14">
        <v>2019</v>
      </c>
      <c r="F494" s="15">
        <f t="shared" si="21"/>
        <v>489</v>
      </c>
      <c r="N494" s="14" t="s">
        <v>128</v>
      </c>
      <c r="O494" s="14" t="str">
        <f>VLOOKUP($N494,Raw_Data_Auction_2019!$A$11:$C$196,O$5,FALSE)</f>
        <v>Mumbai Indians</v>
      </c>
      <c r="P494" s="14" t="str">
        <f>VLOOKUP($N494,Raw_Data_Auction_2019!$A$11:$C$196,P$5,FALSE)</f>
        <v>$593,750</v>
      </c>
      <c r="Q494" s="36">
        <f t="shared" si="22"/>
        <v>593750</v>
      </c>
      <c r="R494" s="35">
        <v>2019</v>
      </c>
      <c r="S494" s="35">
        <f t="shared" si="23"/>
        <v>488</v>
      </c>
    </row>
    <row r="495" spans="1:19" x14ac:dyDescent="0.25">
      <c r="A495" s="17" t="s">
        <v>81</v>
      </c>
      <c r="B495" s="14" t="s">
        <v>275</v>
      </c>
      <c r="C495" s="14">
        <v>968750</v>
      </c>
      <c r="D495" s="42">
        <f>_xlfn.IFNA(_xlfn.NUMBERVALUE(MID(tbl_Auction[[#This Row],[Bid_Price]],1,LEN(tbl_Auction[[#This Row],[Bid_Price]]))),0)</f>
        <v>968750</v>
      </c>
      <c r="E495" s="14">
        <v>2019</v>
      </c>
      <c r="F495" s="15">
        <f t="shared" si="21"/>
        <v>490</v>
      </c>
      <c r="N495" s="14" t="s">
        <v>80</v>
      </c>
      <c r="O495" s="14" t="str">
        <f>VLOOKUP($N495,Raw_Data_Auction_2019!$A$11:$C$196,O$5,FALSE)</f>
        <v>Mumbai Indians</v>
      </c>
      <c r="P495" s="14" t="str">
        <f>VLOOKUP($N495,Raw_Data_Auction_2019!$A$11:$C$196,P$5,FALSE)</f>
        <v>$1,718,750</v>
      </c>
      <c r="Q495" s="36">
        <f t="shared" si="22"/>
        <v>1718750</v>
      </c>
      <c r="R495" s="35">
        <v>2019</v>
      </c>
      <c r="S495" s="35">
        <f t="shared" si="23"/>
        <v>489</v>
      </c>
    </row>
    <row r="496" spans="1:19" x14ac:dyDescent="0.25">
      <c r="A496" s="17" t="s">
        <v>82</v>
      </c>
      <c r="B496" s="14" t="s">
        <v>275</v>
      </c>
      <c r="C496" s="14">
        <v>78130</v>
      </c>
      <c r="D496" s="42">
        <f>_xlfn.IFNA(_xlfn.NUMBERVALUE(MID(tbl_Auction[[#This Row],[Bid_Price]],1,LEN(tbl_Auction[[#This Row],[Bid_Price]]))),0)</f>
        <v>78130</v>
      </c>
      <c r="E496" s="14">
        <v>2019</v>
      </c>
      <c r="F496" s="15">
        <f t="shared" si="21"/>
        <v>491</v>
      </c>
      <c r="N496" s="14" t="s">
        <v>81</v>
      </c>
      <c r="O496" s="14" t="str">
        <f>VLOOKUP($N496,Raw_Data_Auction_2019!$A$11:$C$196,O$5,FALSE)</f>
        <v>Mumbai Indians</v>
      </c>
      <c r="P496" s="14" t="str">
        <f>VLOOKUP($N496,Raw_Data_Auction_2019!$A$11:$C$196,P$5,FALSE)</f>
        <v>$968,750</v>
      </c>
      <c r="Q496" s="36">
        <f t="shared" si="22"/>
        <v>968750</v>
      </c>
      <c r="R496" s="35">
        <v>2019</v>
      </c>
      <c r="S496" s="35">
        <f t="shared" si="23"/>
        <v>490</v>
      </c>
    </row>
    <row r="497" spans="1:19" x14ac:dyDescent="0.25">
      <c r="A497" s="17" t="s">
        <v>84</v>
      </c>
      <c r="B497" s="14" t="s">
        <v>275</v>
      </c>
      <c r="C497" s="14">
        <v>1093750</v>
      </c>
      <c r="D497" s="42">
        <f>_xlfn.IFNA(_xlfn.NUMBERVALUE(MID(tbl_Auction[[#This Row],[Bid_Price]],1,LEN(tbl_Auction[[#This Row],[Bid_Price]]))),0)</f>
        <v>1093750</v>
      </c>
      <c r="E497" s="14">
        <v>2019</v>
      </c>
      <c r="F497" s="15">
        <f t="shared" si="21"/>
        <v>492</v>
      </c>
      <c r="N497" s="14" t="s">
        <v>82</v>
      </c>
      <c r="O497" s="14" t="str">
        <f>VLOOKUP($N497,Raw_Data_Auction_2019!$A$11:$C$196,O$5,FALSE)</f>
        <v>Mumbai Indians</v>
      </c>
      <c r="P497" s="14" t="str">
        <f>VLOOKUP($N497,Raw_Data_Auction_2019!$A$11:$C$196,P$5,FALSE)</f>
        <v>$78,130</v>
      </c>
      <c r="Q497" s="36">
        <f t="shared" si="22"/>
        <v>78130</v>
      </c>
      <c r="R497" s="35">
        <v>2019</v>
      </c>
      <c r="S497" s="35">
        <f t="shared" si="23"/>
        <v>491</v>
      </c>
    </row>
    <row r="498" spans="1:19" x14ac:dyDescent="0.25">
      <c r="A498" s="17" t="s">
        <v>7</v>
      </c>
      <c r="B498" s="14" t="s">
        <v>275</v>
      </c>
      <c r="C498" s="14">
        <v>234380</v>
      </c>
      <c r="D498" s="42">
        <f>_xlfn.IFNA(_xlfn.NUMBERVALUE(MID(tbl_Auction[[#This Row],[Bid_Price]],1,LEN(tbl_Auction[[#This Row],[Bid_Price]]))),0)</f>
        <v>234380</v>
      </c>
      <c r="E498" s="14">
        <v>2019</v>
      </c>
      <c r="F498" s="15">
        <f t="shared" si="21"/>
        <v>493</v>
      </c>
      <c r="N498" s="14" t="s">
        <v>84</v>
      </c>
      <c r="O498" s="14" t="str">
        <f>VLOOKUP($N498,Raw_Data_Auction_2019!$A$11:$C$196,O$5,FALSE)</f>
        <v>Mumbai Indians</v>
      </c>
      <c r="P498" s="14" t="str">
        <f>VLOOKUP($N498,Raw_Data_Auction_2019!$A$11:$C$196,P$5,FALSE)</f>
        <v>$1,093,750</v>
      </c>
      <c r="Q498" s="36">
        <f t="shared" si="22"/>
        <v>1093750</v>
      </c>
      <c r="R498" s="35">
        <v>2019</v>
      </c>
      <c r="S498" s="35">
        <f t="shared" si="23"/>
        <v>492</v>
      </c>
    </row>
    <row r="499" spans="1:19" x14ac:dyDescent="0.25">
      <c r="A499" s="17" t="s">
        <v>85</v>
      </c>
      <c r="B499" s="14" t="s">
        <v>275</v>
      </c>
      <c r="C499" s="14">
        <v>843750</v>
      </c>
      <c r="D499" s="42">
        <f>_xlfn.IFNA(_xlfn.NUMBERVALUE(MID(tbl_Auction[[#This Row],[Bid_Price]],1,LEN(tbl_Auction[[#This Row],[Bid_Price]]))),0)</f>
        <v>843750</v>
      </c>
      <c r="E499" s="14">
        <v>2019</v>
      </c>
      <c r="F499" s="15">
        <f t="shared" si="21"/>
        <v>494</v>
      </c>
      <c r="N499" s="14" t="s">
        <v>7</v>
      </c>
      <c r="O499" s="14" t="str">
        <f>VLOOKUP($N499,Raw_Data_Auction_2019!$A$11:$C$196,O$5,FALSE)</f>
        <v>Mumbai Indians</v>
      </c>
      <c r="P499" s="14" t="str">
        <f>VLOOKUP($N499,Raw_Data_Auction_2019!$A$11:$C$196,P$5,FALSE)</f>
        <v>$234,380</v>
      </c>
      <c r="Q499" s="36">
        <f t="shared" si="22"/>
        <v>234380</v>
      </c>
      <c r="R499" s="35">
        <v>2019</v>
      </c>
      <c r="S499" s="35">
        <f t="shared" si="23"/>
        <v>493</v>
      </c>
    </row>
    <row r="500" spans="1:19" x14ac:dyDescent="0.25">
      <c r="A500" s="17" t="s">
        <v>86</v>
      </c>
      <c r="B500" s="14" t="s">
        <v>275</v>
      </c>
      <c r="C500" s="14">
        <v>1375000</v>
      </c>
      <c r="D500" s="42">
        <f>_xlfn.IFNA(_xlfn.NUMBERVALUE(MID(tbl_Auction[[#This Row],[Bid_Price]],1,LEN(tbl_Auction[[#This Row],[Bid_Price]]))),0)</f>
        <v>1375000</v>
      </c>
      <c r="E500" s="14">
        <v>2019</v>
      </c>
      <c r="F500" s="15">
        <f t="shared" si="21"/>
        <v>495</v>
      </c>
      <c r="N500" s="14" t="s">
        <v>85</v>
      </c>
      <c r="O500" s="14" t="str">
        <f>VLOOKUP($N500,Raw_Data_Auction_2019!$A$11:$C$196,O$5,FALSE)</f>
        <v>Mumbai Indians</v>
      </c>
      <c r="P500" s="14" t="str">
        <f>VLOOKUP($N500,Raw_Data_Auction_2019!$A$11:$C$196,P$5,FALSE)</f>
        <v>$843,750</v>
      </c>
      <c r="Q500" s="36">
        <f t="shared" si="22"/>
        <v>843750</v>
      </c>
      <c r="R500" s="35">
        <v>2019</v>
      </c>
      <c r="S500" s="35">
        <f t="shared" si="23"/>
        <v>494</v>
      </c>
    </row>
    <row r="501" spans="1:19" x14ac:dyDescent="0.25">
      <c r="A501" s="17" t="s">
        <v>135</v>
      </c>
      <c r="B501" s="14" t="s">
        <v>275</v>
      </c>
      <c r="C501" s="14">
        <v>31250</v>
      </c>
      <c r="D501" s="42">
        <f>_xlfn.IFNA(_xlfn.NUMBERVALUE(MID(tbl_Auction[[#This Row],[Bid_Price]],1,LEN(tbl_Auction[[#This Row],[Bid_Price]]))),0)</f>
        <v>31250</v>
      </c>
      <c r="E501" s="14">
        <v>2019</v>
      </c>
      <c r="F501" s="15">
        <f t="shared" si="21"/>
        <v>496</v>
      </c>
      <c r="N501" s="14" t="s">
        <v>86</v>
      </c>
      <c r="O501" s="14" t="str">
        <f>VLOOKUP($N501,Raw_Data_Auction_2019!$A$11:$C$196,O$5,FALSE)</f>
        <v>Mumbai Indians</v>
      </c>
      <c r="P501" s="14" t="str">
        <f>VLOOKUP($N501,Raw_Data_Auction_2019!$A$11:$C$196,P$5,FALSE)</f>
        <v>$1,375,000</v>
      </c>
      <c r="Q501" s="36">
        <f t="shared" si="22"/>
        <v>1375000</v>
      </c>
      <c r="R501" s="35">
        <v>2019</v>
      </c>
      <c r="S501" s="35">
        <f t="shared" si="23"/>
        <v>495</v>
      </c>
    </row>
    <row r="502" spans="1:19" x14ac:dyDescent="0.25">
      <c r="A502" s="17" t="s">
        <v>384</v>
      </c>
      <c r="B502" s="14" t="s">
        <v>275</v>
      </c>
      <c r="C502" s="14">
        <v>50000</v>
      </c>
      <c r="D502" s="42">
        <f>_xlfn.IFNA(_xlfn.NUMBERVALUE(MID(tbl_Auction[[#This Row],[Bid_Price]],1,LEN(tbl_Auction[[#This Row],[Bid_Price]]))),0)</f>
        <v>50000</v>
      </c>
      <c r="E502" s="14">
        <v>2019</v>
      </c>
      <c r="F502" s="15">
        <f t="shared" si="21"/>
        <v>497</v>
      </c>
      <c r="N502" s="14" t="s">
        <v>135</v>
      </c>
      <c r="O502" s="14" t="str">
        <f>VLOOKUP($N502,Raw_Data_Auction_2019!$A$11:$C$196,O$5,FALSE)</f>
        <v>Mumbai Indians</v>
      </c>
      <c r="P502" s="14" t="str">
        <f>VLOOKUP($N502,Raw_Data_Auction_2019!$A$11:$C$196,P$5,FALSE)</f>
        <v>$31,250</v>
      </c>
      <c r="Q502" s="36">
        <f t="shared" si="22"/>
        <v>31250</v>
      </c>
      <c r="R502" s="35">
        <v>2019</v>
      </c>
      <c r="S502" s="35">
        <f t="shared" si="23"/>
        <v>496</v>
      </c>
    </row>
    <row r="503" spans="1:19" x14ac:dyDescent="0.25">
      <c r="A503" s="17" t="s">
        <v>423</v>
      </c>
      <c r="B503" s="14" t="s">
        <v>275</v>
      </c>
      <c r="C503" s="14">
        <v>28600</v>
      </c>
      <c r="D503" s="42">
        <f>_xlfn.IFNA(_xlfn.NUMBERVALUE(MID(tbl_Auction[[#This Row],[Bid_Price]],1,LEN(tbl_Auction[[#This Row],[Bid_Price]]))),0)</f>
        <v>28600</v>
      </c>
      <c r="E503" s="14">
        <v>2019</v>
      </c>
      <c r="F503" s="15">
        <f t="shared" si="21"/>
        <v>498</v>
      </c>
      <c r="N503" s="14" t="s">
        <v>384</v>
      </c>
      <c r="O503" s="14" t="str">
        <f>VLOOKUP($N503,Raw_Data_Auction_2019!$A$11:$C$196,O$5,FALSE)</f>
        <v>Mumbai Indians</v>
      </c>
      <c r="P503" s="14" t="str">
        <f>VLOOKUP($N503,Raw_Data_Auction_2019!$A$11:$C$196,P$5,FALSE)</f>
        <v>$50,000</v>
      </c>
      <c r="Q503" s="36">
        <f t="shared" si="22"/>
        <v>50000</v>
      </c>
      <c r="R503" s="35">
        <v>2019</v>
      </c>
      <c r="S503" s="35">
        <f t="shared" si="23"/>
        <v>497</v>
      </c>
    </row>
    <row r="504" spans="1:19" x14ac:dyDescent="0.25">
      <c r="A504" s="17" t="s">
        <v>91</v>
      </c>
      <c r="B504" s="14" t="s">
        <v>275</v>
      </c>
      <c r="C504" s="14">
        <v>437500</v>
      </c>
      <c r="D504" s="42">
        <f>_xlfn.IFNA(_xlfn.NUMBERVALUE(MID(tbl_Auction[[#This Row],[Bid_Price]],1,LEN(tbl_Auction[[#This Row],[Bid_Price]]))),0)</f>
        <v>437500</v>
      </c>
      <c r="E504" s="14">
        <v>2019</v>
      </c>
      <c r="F504" s="15">
        <f t="shared" si="21"/>
        <v>499</v>
      </c>
      <c r="N504" s="14" t="s">
        <v>423</v>
      </c>
      <c r="O504" s="14" t="str">
        <f>VLOOKUP($N504,Raw_Data_Auction_2019!$A$11:$C$196,O$5,FALSE)</f>
        <v>Mumbai Indians</v>
      </c>
      <c r="P504" s="14" t="str">
        <f>VLOOKUP($N504,Raw_Data_Auction_2019!$A$11:$C$196,P$5,FALSE)</f>
        <v>$28,600</v>
      </c>
      <c r="Q504" s="36">
        <f t="shared" si="22"/>
        <v>28600</v>
      </c>
      <c r="R504" s="35">
        <v>2019</v>
      </c>
      <c r="S504" s="35">
        <f t="shared" si="23"/>
        <v>498</v>
      </c>
    </row>
    <row r="505" spans="1:19" x14ac:dyDescent="0.25">
      <c r="A505" s="17" t="s">
        <v>424</v>
      </c>
      <c r="B505" s="14" t="s">
        <v>275</v>
      </c>
      <c r="C505" s="14">
        <v>28600</v>
      </c>
      <c r="D505" s="42">
        <f>_xlfn.IFNA(_xlfn.NUMBERVALUE(MID(tbl_Auction[[#This Row],[Bid_Price]],1,LEN(tbl_Auction[[#This Row],[Bid_Price]]))),0)</f>
        <v>28600</v>
      </c>
      <c r="E505" s="14">
        <v>2019</v>
      </c>
      <c r="F505" s="15">
        <f t="shared" si="21"/>
        <v>500</v>
      </c>
      <c r="N505" s="14" t="s">
        <v>91</v>
      </c>
      <c r="O505" s="14" t="str">
        <f>VLOOKUP($N505,Raw_Data_Auction_2019!$A$11:$C$196,O$5,FALSE)</f>
        <v>Mumbai Indians</v>
      </c>
      <c r="P505" s="14" t="str">
        <f>VLOOKUP($N505,Raw_Data_Auction_2019!$A$11:$C$196,P$5,FALSE)</f>
        <v>$437,500</v>
      </c>
      <c r="Q505" s="36">
        <f t="shared" si="22"/>
        <v>437500</v>
      </c>
      <c r="R505" s="35">
        <v>2019</v>
      </c>
      <c r="S505" s="35">
        <f t="shared" si="23"/>
        <v>499</v>
      </c>
    </row>
    <row r="506" spans="1:19" x14ac:dyDescent="0.25">
      <c r="A506" s="17" t="s">
        <v>92</v>
      </c>
      <c r="B506" s="14" t="s">
        <v>275</v>
      </c>
      <c r="C506" s="14">
        <v>296880</v>
      </c>
      <c r="D506" s="42">
        <f>_xlfn.IFNA(_xlfn.NUMBERVALUE(MID(tbl_Auction[[#This Row],[Bid_Price]],1,LEN(tbl_Auction[[#This Row],[Bid_Price]]))),0)</f>
        <v>296880</v>
      </c>
      <c r="E506" s="14">
        <v>2019</v>
      </c>
      <c r="F506" s="15">
        <f t="shared" si="21"/>
        <v>501</v>
      </c>
      <c r="N506" s="14" t="s">
        <v>424</v>
      </c>
      <c r="O506" s="14" t="str">
        <f>VLOOKUP($N506,Raw_Data_Auction_2019!$A$11:$C$196,O$5,FALSE)</f>
        <v>Mumbai Indians</v>
      </c>
      <c r="P506" s="14" t="str">
        <f>VLOOKUP($N506,Raw_Data_Auction_2019!$A$11:$C$196,P$5,FALSE)</f>
        <v>$28,600</v>
      </c>
      <c r="Q506" s="36">
        <f t="shared" si="22"/>
        <v>28600</v>
      </c>
      <c r="R506" s="35">
        <v>2019</v>
      </c>
      <c r="S506" s="35">
        <f t="shared" si="23"/>
        <v>500</v>
      </c>
    </row>
    <row r="507" spans="1:19" x14ac:dyDescent="0.25">
      <c r="A507" s="17" t="s">
        <v>93</v>
      </c>
      <c r="B507" s="14" t="s">
        <v>275</v>
      </c>
      <c r="C507" s="14">
        <v>2343750</v>
      </c>
      <c r="D507" s="42">
        <f>_xlfn.IFNA(_xlfn.NUMBERVALUE(MID(tbl_Auction[[#This Row],[Bid_Price]],1,LEN(tbl_Auction[[#This Row],[Bid_Price]]))),0)</f>
        <v>2343750</v>
      </c>
      <c r="E507" s="14">
        <v>2019</v>
      </c>
      <c r="F507" s="15">
        <f t="shared" si="21"/>
        <v>502</v>
      </c>
      <c r="N507" s="14" t="s">
        <v>92</v>
      </c>
      <c r="O507" s="14" t="str">
        <f>VLOOKUP($N507,Raw_Data_Auction_2019!$A$11:$C$196,O$5,FALSE)</f>
        <v>Mumbai Indians</v>
      </c>
      <c r="P507" s="14" t="str">
        <f>VLOOKUP($N507,Raw_Data_Auction_2019!$A$11:$C$196,P$5,FALSE)</f>
        <v>$296,880</v>
      </c>
      <c r="Q507" s="36">
        <f t="shared" si="22"/>
        <v>296880</v>
      </c>
      <c r="R507" s="35">
        <v>2019</v>
      </c>
      <c r="S507" s="35">
        <f t="shared" si="23"/>
        <v>501</v>
      </c>
    </row>
    <row r="508" spans="1:19" x14ac:dyDescent="0.25">
      <c r="A508" s="17" t="s">
        <v>94</v>
      </c>
      <c r="B508" s="14" t="s">
        <v>275</v>
      </c>
      <c r="C508" s="14">
        <v>500000</v>
      </c>
      <c r="D508" s="42">
        <f>_xlfn.IFNA(_xlfn.NUMBERVALUE(MID(tbl_Auction[[#This Row],[Bid_Price]],1,LEN(tbl_Auction[[#This Row],[Bid_Price]]))),0)</f>
        <v>500000</v>
      </c>
      <c r="E508" s="14">
        <v>2019</v>
      </c>
      <c r="F508" s="15">
        <f t="shared" si="21"/>
        <v>503</v>
      </c>
      <c r="N508" s="14" t="s">
        <v>93</v>
      </c>
      <c r="O508" s="14" t="str">
        <f>VLOOKUP($N508,Raw_Data_Auction_2019!$A$11:$C$196,O$5,FALSE)</f>
        <v>Mumbai Indians</v>
      </c>
      <c r="P508" s="14" t="str">
        <f>VLOOKUP($N508,Raw_Data_Auction_2019!$A$11:$C$196,P$5,FALSE)</f>
        <v>$2,343,750</v>
      </c>
      <c r="Q508" s="36">
        <f t="shared" si="22"/>
        <v>2343750</v>
      </c>
      <c r="R508" s="35">
        <v>2019</v>
      </c>
      <c r="S508" s="35">
        <f t="shared" si="23"/>
        <v>502</v>
      </c>
    </row>
    <row r="509" spans="1:19" x14ac:dyDescent="0.25">
      <c r="A509" s="17" t="s">
        <v>379</v>
      </c>
      <c r="B509" s="14" t="s">
        <v>275</v>
      </c>
      <c r="C509" s="14">
        <v>31250</v>
      </c>
      <c r="D509" s="42">
        <f>_xlfn.IFNA(_xlfn.NUMBERVALUE(MID(tbl_Auction[[#This Row],[Bid_Price]],1,LEN(tbl_Auction[[#This Row],[Bid_Price]]))),0)</f>
        <v>31250</v>
      </c>
      <c r="E509" s="14">
        <v>2019</v>
      </c>
      <c r="F509" s="15">
        <f t="shared" si="21"/>
        <v>504</v>
      </c>
      <c r="N509" s="14" t="s">
        <v>94</v>
      </c>
      <c r="O509" s="14" t="str">
        <f>VLOOKUP($N509,Raw_Data_Auction_2019!$A$11:$C$196,O$5,FALSE)</f>
        <v>Mumbai Indians</v>
      </c>
      <c r="P509" s="14" t="str">
        <f>VLOOKUP($N509,Raw_Data_Auction_2019!$A$11:$C$196,P$5,FALSE)</f>
        <v>$500,000</v>
      </c>
      <c r="Q509" s="36">
        <f t="shared" si="22"/>
        <v>500000</v>
      </c>
      <c r="R509" s="35">
        <v>2019</v>
      </c>
      <c r="S509" s="35">
        <f t="shared" si="23"/>
        <v>503</v>
      </c>
    </row>
    <row r="510" spans="1:19" x14ac:dyDescent="0.25">
      <c r="A510" s="17" t="s">
        <v>386</v>
      </c>
      <c r="B510" s="14" t="s">
        <v>275</v>
      </c>
      <c r="C510" s="14">
        <v>285700</v>
      </c>
      <c r="D510" s="42">
        <f>_xlfn.IFNA(_xlfn.NUMBERVALUE(MID(tbl_Auction[[#This Row],[Bid_Price]],1,LEN(tbl_Auction[[#This Row],[Bid_Price]]))),0)</f>
        <v>285700</v>
      </c>
      <c r="E510" s="14">
        <v>2019</v>
      </c>
      <c r="F510" s="15">
        <f t="shared" si="21"/>
        <v>505</v>
      </c>
      <c r="N510" s="14" t="s">
        <v>379</v>
      </c>
      <c r="O510" s="14" t="str">
        <f>VLOOKUP($N510,Raw_Data_Auction_2019!$A$11:$C$196,O$5,FALSE)</f>
        <v>Mumbai Indians</v>
      </c>
      <c r="P510" s="14" t="str">
        <f>VLOOKUP($N510,Raw_Data_Auction_2019!$A$11:$C$196,P$5,FALSE)</f>
        <v>$31,250</v>
      </c>
      <c r="Q510" s="36">
        <f t="shared" si="22"/>
        <v>31250</v>
      </c>
      <c r="R510" s="35">
        <v>2019</v>
      </c>
      <c r="S510" s="35">
        <f t="shared" si="23"/>
        <v>504</v>
      </c>
    </row>
    <row r="511" spans="1:19" x14ac:dyDescent="0.25">
      <c r="A511" s="17" t="s">
        <v>425</v>
      </c>
      <c r="B511" s="14" t="s">
        <v>275</v>
      </c>
      <c r="C511" s="14">
        <v>142900</v>
      </c>
      <c r="D511" s="42">
        <f>_xlfn.IFNA(_xlfn.NUMBERVALUE(MID(tbl_Auction[[#This Row],[Bid_Price]],1,LEN(tbl_Auction[[#This Row],[Bid_Price]]))),0)</f>
        <v>142900</v>
      </c>
      <c r="E511" s="14">
        <v>2019</v>
      </c>
      <c r="F511" s="15">
        <f t="shared" si="21"/>
        <v>506</v>
      </c>
      <c r="N511" s="14" t="s">
        <v>386</v>
      </c>
      <c r="O511" s="14" t="str">
        <f>VLOOKUP($N511,Raw_Data_Auction_2019!$A$11:$C$196,O$5,FALSE)</f>
        <v>Mumbai Indians</v>
      </c>
      <c r="P511" s="14" t="str">
        <f>VLOOKUP($N511,Raw_Data_Auction_2019!$A$11:$C$196,P$5,FALSE)</f>
        <v>$285,700</v>
      </c>
      <c r="Q511" s="36">
        <f t="shared" si="22"/>
        <v>285700</v>
      </c>
      <c r="R511" s="35">
        <v>2019</v>
      </c>
      <c r="S511" s="35">
        <f t="shared" si="23"/>
        <v>505</v>
      </c>
    </row>
    <row r="512" spans="1:19" x14ac:dyDescent="0.25">
      <c r="A512" s="17" t="s">
        <v>426</v>
      </c>
      <c r="B512" s="14" t="s">
        <v>294</v>
      </c>
      <c r="C512" s="14">
        <v>71400</v>
      </c>
      <c r="D512" s="42">
        <f>_xlfn.IFNA(_xlfn.NUMBERVALUE(MID(tbl_Auction[[#This Row],[Bid_Price]],1,LEN(tbl_Auction[[#This Row],[Bid_Price]]))),0)</f>
        <v>71400</v>
      </c>
      <c r="E512" s="14">
        <v>2019</v>
      </c>
      <c r="F512" s="15">
        <f t="shared" si="21"/>
        <v>507</v>
      </c>
      <c r="N512" s="14" t="s">
        <v>425</v>
      </c>
      <c r="O512" s="14" t="str">
        <f>VLOOKUP($N512,Raw_Data_Auction_2019!$A$11:$C$196,O$5,FALSE)</f>
        <v>Mumbai Indians</v>
      </c>
      <c r="P512" s="14" t="str">
        <f>VLOOKUP($N512,Raw_Data_Auction_2019!$A$11:$C$196,P$5,FALSE)</f>
        <v>$142,900</v>
      </c>
      <c r="Q512" s="36">
        <f t="shared" si="22"/>
        <v>142900</v>
      </c>
      <c r="R512" s="35">
        <v>2019</v>
      </c>
      <c r="S512" s="35">
        <f t="shared" si="23"/>
        <v>506</v>
      </c>
    </row>
    <row r="513" spans="1:19" x14ac:dyDescent="0.25">
      <c r="A513" s="17" t="s">
        <v>25</v>
      </c>
      <c r="B513" s="14" t="s">
        <v>294</v>
      </c>
      <c r="C513" s="14">
        <v>625000</v>
      </c>
      <c r="D513" s="42">
        <f>_xlfn.IFNA(_xlfn.NUMBERVALUE(MID(tbl_Auction[[#This Row],[Bid_Price]],1,LEN(tbl_Auction[[#This Row],[Bid_Price]]))),0)</f>
        <v>625000</v>
      </c>
      <c r="E513" s="14">
        <v>2019</v>
      </c>
      <c r="F513" s="15">
        <f t="shared" si="21"/>
        <v>508</v>
      </c>
      <c r="N513" s="14" t="s">
        <v>426</v>
      </c>
      <c r="O513" s="14" t="str">
        <f>VLOOKUP($N513,Raw_Data_Auction_2019!$A$11:$C$196,O$5,FALSE)</f>
        <v>Rajasthan Royals</v>
      </c>
      <c r="P513" s="14" t="str">
        <f>VLOOKUP($N513,Raw_Data_Auction_2019!$A$11:$C$196,P$5,FALSE)</f>
        <v>$71,400</v>
      </c>
      <c r="Q513" s="36">
        <f t="shared" si="22"/>
        <v>71400</v>
      </c>
      <c r="R513" s="35">
        <v>2019</v>
      </c>
      <c r="S513" s="35">
        <f t="shared" si="23"/>
        <v>507</v>
      </c>
    </row>
    <row r="514" spans="1:19" x14ac:dyDescent="0.25">
      <c r="A514" s="17" t="s">
        <v>124</v>
      </c>
      <c r="B514" s="14" t="s">
        <v>294</v>
      </c>
      <c r="C514" s="14">
        <v>1953130</v>
      </c>
      <c r="D514" s="42">
        <f>_xlfn.IFNA(_xlfn.NUMBERVALUE(MID(tbl_Auction[[#This Row],[Bid_Price]],1,LEN(tbl_Auction[[#This Row],[Bid_Price]]))),0)</f>
        <v>1953130</v>
      </c>
      <c r="E514" s="14">
        <v>2019</v>
      </c>
      <c r="F514" s="15">
        <f t="shared" si="21"/>
        <v>509</v>
      </c>
      <c r="N514" s="14" t="s">
        <v>25</v>
      </c>
      <c r="O514" s="14" t="str">
        <f>VLOOKUP($N514,Raw_Data_Auction_2019!$A$11:$C$196,O$5,FALSE)</f>
        <v>Rajasthan Royals</v>
      </c>
      <c r="P514" s="14" t="str">
        <f>VLOOKUP($N514,Raw_Data_Auction_2019!$A$11:$C$196,P$5,FALSE)</f>
        <v>$625,000</v>
      </c>
      <c r="Q514" s="36">
        <f t="shared" si="22"/>
        <v>625000</v>
      </c>
      <c r="R514" s="35">
        <v>2019</v>
      </c>
      <c r="S514" s="35">
        <f t="shared" si="23"/>
        <v>508</v>
      </c>
    </row>
    <row r="515" spans="1:19" x14ac:dyDescent="0.25">
      <c r="A515" s="17" t="s">
        <v>79</v>
      </c>
      <c r="B515" s="14" t="s">
        <v>294</v>
      </c>
      <c r="C515" s="14">
        <v>117190</v>
      </c>
      <c r="D515" s="42">
        <f>_xlfn.IFNA(_xlfn.NUMBERVALUE(MID(tbl_Auction[[#This Row],[Bid_Price]],1,LEN(tbl_Auction[[#This Row],[Bid_Price]]))),0)</f>
        <v>117190</v>
      </c>
      <c r="E515" s="14">
        <v>2019</v>
      </c>
      <c r="F515" s="15">
        <f t="shared" si="21"/>
        <v>510</v>
      </c>
      <c r="N515" s="14" t="s">
        <v>124</v>
      </c>
      <c r="O515" s="14" t="str">
        <f>VLOOKUP($N515,Raw_Data_Auction_2019!$A$11:$C$196,O$5,FALSE)</f>
        <v>Rajasthan Royals</v>
      </c>
      <c r="P515" s="14" t="str">
        <f>VLOOKUP($N515,Raw_Data_Auction_2019!$A$11:$C$196,P$5,FALSE)</f>
        <v>$1,953,130</v>
      </c>
      <c r="Q515" s="36">
        <f t="shared" si="22"/>
        <v>1953130</v>
      </c>
      <c r="R515" s="35">
        <v>2019</v>
      </c>
      <c r="S515" s="35">
        <f t="shared" si="23"/>
        <v>509</v>
      </c>
    </row>
    <row r="516" spans="1:19" x14ac:dyDescent="0.25">
      <c r="A516" s="17" t="s">
        <v>428</v>
      </c>
      <c r="B516" s="14" t="s">
        <v>294</v>
      </c>
      <c r="C516" s="14">
        <v>69573</v>
      </c>
      <c r="D516" s="42">
        <f>_xlfn.IFNA(_xlfn.NUMBERVALUE(MID(tbl_Auction[[#This Row],[Bid_Price]],1,LEN(tbl_Auction[[#This Row],[Bid_Price]]))),0)</f>
        <v>69573</v>
      </c>
      <c r="E516" s="14">
        <v>2019</v>
      </c>
      <c r="F516" s="15">
        <f t="shared" si="21"/>
        <v>511</v>
      </c>
      <c r="N516" s="14" t="s">
        <v>79</v>
      </c>
      <c r="O516" s="14" t="str">
        <f>VLOOKUP($N516,Raw_Data_Auction_2019!$A$11:$C$196,O$5,FALSE)</f>
        <v>Rajasthan Royals</v>
      </c>
      <c r="P516" s="14" t="str">
        <f>VLOOKUP($N516,Raw_Data_Auction_2019!$A$11:$C$196,P$5,FALSE)</f>
        <v>$117,190</v>
      </c>
      <c r="Q516" s="36">
        <f t="shared" si="22"/>
        <v>117190</v>
      </c>
      <c r="R516" s="35">
        <v>2019</v>
      </c>
      <c r="S516" s="35">
        <f t="shared" si="23"/>
        <v>510</v>
      </c>
    </row>
    <row r="517" spans="1:19" x14ac:dyDescent="0.25">
      <c r="A517" s="17" t="s">
        <v>129</v>
      </c>
      <c r="B517" s="14" t="s">
        <v>294</v>
      </c>
      <c r="C517" s="14">
        <v>1125000</v>
      </c>
      <c r="D517" s="42">
        <f>_xlfn.IFNA(_xlfn.NUMBERVALUE(MID(tbl_Auction[[#This Row],[Bid_Price]],1,LEN(tbl_Auction[[#This Row],[Bid_Price]]))),0)</f>
        <v>1125000</v>
      </c>
      <c r="E517" s="14">
        <v>2019</v>
      </c>
      <c r="F517" s="15">
        <f t="shared" si="21"/>
        <v>512</v>
      </c>
      <c r="N517" s="14" t="s">
        <v>428</v>
      </c>
      <c r="O517" s="14" t="str">
        <f>VLOOKUP($N517,Raw_Data_Auction_2019!$A$11:$C$196,O$5,FALSE)</f>
        <v>Rajasthan Royals</v>
      </c>
      <c r="P517" s="14" t="str">
        <f>VLOOKUP($N517,Raw_Data_Auction_2019!$A$11:$C$196,P$5,FALSE)</f>
        <v>$69,573</v>
      </c>
      <c r="Q517" s="36">
        <f t="shared" si="22"/>
        <v>69573</v>
      </c>
      <c r="R517" s="35">
        <v>2019</v>
      </c>
      <c r="S517" s="35">
        <f t="shared" si="23"/>
        <v>511</v>
      </c>
    </row>
    <row r="518" spans="1:19" x14ac:dyDescent="0.25">
      <c r="A518" s="17" t="s">
        <v>130</v>
      </c>
      <c r="B518" s="14" t="s">
        <v>294</v>
      </c>
      <c r="C518" s="14">
        <v>687500</v>
      </c>
      <c r="D518" s="42">
        <f>_xlfn.IFNA(_xlfn.NUMBERVALUE(MID(tbl_Auction[[#This Row],[Bid_Price]],1,LEN(tbl_Auction[[#This Row],[Bid_Price]]))),0)</f>
        <v>687500</v>
      </c>
      <c r="E518" s="14">
        <v>2019</v>
      </c>
      <c r="F518" s="15">
        <f t="shared" si="21"/>
        <v>513</v>
      </c>
      <c r="N518" s="14" t="s">
        <v>129</v>
      </c>
      <c r="O518" s="14" t="str">
        <f>VLOOKUP($N518,Raw_Data_Auction_2019!$A$11:$C$196,O$5,FALSE)</f>
        <v>Rajasthan Royals</v>
      </c>
      <c r="P518" s="14" t="str">
        <f>VLOOKUP($N518,Raw_Data_Auction_2019!$A$11:$C$196,P$5,FALSE)</f>
        <v>$1,125,000</v>
      </c>
      <c r="Q518" s="36">
        <f t="shared" si="22"/>
        <v>1125000</v>
      </c>
      <c r="R518" s="35">
        <v>2019</v>
      </c>
      <c r="S518" s="35">
        <f t="shared" si="23"/>
        <v>512</v>
      </c>
    </row>
    <row r="519" spans="1:19" x14ac:dyDescent="0.25">
      <c r="A519" s="17" t="s">
        <v>131</v>
      </c>
      <c r="B519" s="14" t="s">
        <v>294</v>
      </c>
      <c r="C519" s="14">
        <v>1200000</v>
      </c>
      <c r="D519" s="42">
        <f>_xlfn.IFNA(_xlfn.NUMBERVALUE(MID(tbl_Auction[[#This Row],[Bid_Price]],1,LEN(tbl_Auction[[#This Row],[Bid_Price]]))),0)</f>
        <v>1200000</v>
      </c>
      <c r="E519" s="14">
        <v>2019</v>
      </c>
      <c r="F519" s="15">
        <f t="shared" si="21"/>
        <v>514</v>
      </c>
      <c r="N519" s="14" t="s">
        <v>130</v>
      </c>
      <c r="O519" s="14" t="str">
        <f>VLOOKUP($N519,Raw_Data_Auction_2019!$A$11:$C$196,O$5,FALSE)</f>
        <v>Rajasthan Royals</v>
      </c>
      <c r="P519" s="14" t="str">
        <f>VLOOKUP($N519,Raw_Data_Auction_2019!$A$11:$C$196,P$5,FALSE)</f>
        <v>$687,500</v>
      </c>
      <c r="Q519" s="36">
        <f t="shared" si="22"/>
        <v>687500</v>
      </c>
      <c r="R519" s="35">
        <v>2019</v>
      </c>
      <c r="S519" s="35">
        <f t="shared" si="23"/>
        <v>513</v>
      </c>
    </row>
    <row r="520" spans="1:19" x14ac:dyDescent="0.25">
      <c r="A520" s="17" t="s">
        <v>9</v>
      </c>
      <c r="B520" s="14" t="s">
        <v>294</v>
      </c>
      <c r="C520" s="14">
        <v>968750</v>
      </c>
      <c r="D520" s="42">
        <f>_xlfn.IFNA(_xlfn.NUMBERVALUE(MID(tbl_Auction[[#This Row],[Bid_Price]],1,LEN(tbl_Auction[[#This Row],[Bid_Price]]))),0)</f>
        <v>968750</v>
      </c>
      <c r="E520" s="14">
        <v>2019</v>
      </c>
      <c r="F520" s="15">
        <f t="shared" ref="F520:F583" si="24">1+F519</f>
        <v>515</v>
      </c>
      <c r="N520" s="14" t="s">
        <v>131</v>
      </c>
      <c r="O520" s="14" t="str">
        <f>VLOOKUP($N520,Raw_Data_Auction_2019!$A$11:$C$196,O$5,FALSE)</f>
        <v>Rajasthan Royals</v>
      </c>
      <c r="P520" s="14" t="str">
        <f>VLOOKUP($N520,Raw_Data_Auction_2019!$A$11:$C$196,P$5,FALSE)</f>
        <v>$1,200,000</v>
      </c>
      <c r="Q520" s="36">
        <f t="shared" ref="Q520:Q583" si="25">_xlfn.IFNA(_xlfn.NUMBERVALUE(MID(P520,2,LEN(P520))),0)</f>
        <v>1200000</v>
      </c>
      <c r="R520" s="35">
        <v>2019</v>
      </c>
      <c r="S520" s="35">
        <f t="shared" si="23"/>
        <v>514</v>
      </c>
    </row>
    <row r="521" spans="1:19" x14ac:dyDescent="0.25">
      <c r="A521" s="17" t="s">
        <v>134</v>
      </c>
      <c r="B521" s="14" t="s">
        <v>294</v>
      </c>
      <c r="C521" s="14">
        <v>71400</v>
      </c>
      <c r="D521" s="42">
        <f>_xlfn.IFNA(_xlfn.NUMBERVALUE(MID(tbl_Auction[[#This Row],[Bid_Price]],1,LEN(tbl_Auction[[#This Row],[Bid_Price]]))),0)</f>
        <v>71400</v>
      </c>
      <c r="E521" s="14">
        <v>2019</v>
      </c>
      <c r="F521" s="15">
        <f t="shared" si="24"/>
        <v>516</v>
      </c>
      <c r="N521" s="14" t="s">
        <v>9</v>
      </c>
      <c r="O521" s="14" t="str">
        <f>VLOOKUP($N521,Raw_Data_Auction_2019!$A$11:$C$196,O$5,FALSE)</f>
        <v>Rajasthan Royals</v>
      </c>
      <c r="P521" s="14" t="str">
        <f>VLOOKUP($N521,Raw_Data_Auction_2019!$A$11:$C$196,P$5,FALSE)</f>
        <v>$968,750</v>
      </c>
      <c r="Q521" s="36">
        <f t="shared" si="25"/>
        <v>968750</v>
      </c>
      <c r="R521" s="35">
        <v>2019</v>
      </c>
      <c r="S521" s="35">
        <f t="shared" ref="S521:S584" si="26">S520+1</f>
        <v>515</v>
      </c>
    </row>
    <row r="522" spans="1:19" x14ac:dyDescent="0.25">
      <c r="A522" s="17" t="s">
        <v>136</v>
      </c>
      <c r="B522" s="14" t="s">
        <v>294</v>
      </c>
      <c r="C522" s="14">
        <v>28600</v>
      </c>
      <c r="D522" s="42">
        <f>_xlfn.IFNA(_xlfn.NUMBERVALUE(MID(tbl_Auction[[#This Row],[Bid_Price]],1,LEN(tbl_Auction[[#This Row],[Bid_Price]]))),0)</f>
        <v>28600</v>
      </c>
      <c r="E522" s="14">
        <v>2019</v>
      </c>
      <c r="F522" s="15">
        <f t="shared" si="24"/>
        <v>517</v>
      </c>
      <c r="N522" s="14" t="s">
        <v>134</v>
      </c>
      <c r="O522" s="14" t="str">
        <f>VLOOKUP($N522,Raw_Data_Auction_2019!$A$11:$C$196,O$5,FALSE)</f>
        <v>Rajasthan Royals</v>
      </c>
      <c r="P522" s="14" t="str">
        <f>VLOOKUP($N522,Raw_Data_Auction_2019!$A$11:$C$196,P$5,FALSE)</f>
        <v>$71,400</v>
      </c>
      <c r="Q522" s="36">
        <f t="shared" si="25"/>
        <v>71400</v>
      </c>
      <c r="R522" s="35">
        <v>2019</v>
      </c>
      <c r="S522" s="35">
        <f t="shared" si="26"/>
        <v>516</v>
      </c>
    </row>
    <row r="523" spans="1:19" x14ac:dyDescent="0.25">
      <c r="A523" s="17" t="s">
        <v>137</v>
      </c>
      <c r="B523" s="14" t="s">
        <v>294</v>
      </c>
      <c r="C523" s="14">
        <v>31250</v>
      </c>
      <c r="D523" s="42">
        <f>_xlfn.IFNA(_xlfn.NUMBERVALUE(MID(tbl_Auction[[#This Row],[Bid_Price]],1,LEN(tbl_Auction[[#This Row],[Bid_Price]]))),0)</f>
        <v>31250</v>
      </c>
      <c r="E523" s="14">
        <v>2019</v>
      </c>
      <c r="F523" s="15">
        <f t="shared" si="24"/>
        <v>518</v>
      </c>
      <c r="N523" s="14" t="s">
        <v>136</v>
      </c>
      <c r="O523" s="14" t="str">
        <f>VLOOKUP($N523,Raw_Data_Auction_2019!$A$11:$C$196,O$5,FALSE)</f>
        <v>Rajasthan Royals</v>
      </c>
      <c r="P523" s="14" t="str">
        <f>VLOOKUP($N523,Raw_Data_Auction_2019!$A$11:$C$196,P$5,FALSE)</f>
        <v>$28,600</v>
      </c>
      <c r="Q523" s="36">
        <f t="shared" si="25"/>
        <v>28600</v>
      </c>
      <c r="R523" s="35">
        <v>2019</v>
      </c>
      <c r="S523" s="35">
        <f t="shared" si="26"/>
        <v>517</v>
      </c>
    </row>
    <row r="524" spans="1:19" x14ac:dyDescent="0.25">
      <c r="A524" s="17" t="s">
        <v>139</v>
      </c>
      <c r="B524" s="14" t="s">
        <v>294</v>
      </c>
      <c r="C524" s="14">
        <v>157100</v>
      </c>
      <c r="D524" s="42">
        <f>_xlfn.IFNA(_xlfn.NUMBERVALUE(MID(tbl_Auction[[#This Row],[Bid_Price]],1,LEN(tbl_Auction[[#This Row],[Bid_Price]]))),0)</f>
        <v>157100</v>
      </c>
      <c r="E524" s="14">
        <v>2019</v>
      </c>
      <c r="F524" s="15">
        <f t="shared" si="24"/>
        <v>519</v>
      </c>
      <c r="N524" s="14" t="s">
        <v>137</v>
      </c>
      <c r="O524" s="14" t="str">
        <f>VLOOKUP($N524,Raw_Data_Auction_2019!$A$11:$C$196,O$5,FALSE)</f>
        <v>Rajasthan Royals</v>
      </c>
      <c r="P524" s="14" t="str">
        <f>VLOOKUP($N524,Raw_Data_Auction_2019!$A$11:$C$196,P$5,FALSE)</f>
        <v>$31,250</v>
      </c>
      <c r="Q524" s="36">
        <f t="shared" si="25"/>
        <v>31250</v>
      </c>
      <c r="R524" s="35">
        <v>2019</v>
      </c>
      <c r="S524" s="35">
        <f t="shared" si="26"/>
        <v>518</v>
      </c>
    </row>
    <row r="525" spans="1:19" x14ac:dyDescent="0.25">
      <c r="A525" s="17" t="s">
        <v>140</v>
      </c>
      <c r="B525" s="14" t="s">
        <v>294</v>
      </c>
      <c r="C525" s="14">
        <v>28600</v>
      </c>
      <c r="D525" s="42">
        <f>_xlfn.IFNA(_xlfn.NUMBERVALUE(MID(tbl_Auction[[#This Row],[Bid_Price]],1,LEN(tbl_Auction[[#This Row],[Bid_Price]]))),0)</f>
        <v>28600</v>
      </c>
      <c r="E525" s="14">
        <v>2019</v>
      </c>
      <c r="F525" s="15">
        <f t="shared" si="24"/>
        <v>520</v>
      </c>
      <c r="N525" s="14" t="s">
        <v>139</v>
      </c>
      <c r="O525" s="14" t="str">
        <f>VLOOKUP($N525,Raw_Data_Auction_2019!$A$11:$C$196,O$5,FALSE)</f>
        <v>Rajasthan Royals</v>
      </c>
      <c r="P525" s="14" t="str">
        <f>VLOOKUP($N525,Raw_Data_Auction_2019!$A$11:$C$196,P$5,FALSE)</f>
        <v>$157,100</v>
      </c>
      <c r="Q525" s="36">
        <f t="shared" si="25"/>
        <v>157100</v>
      </c>
      <c r="R525" s="35">
        <v>2019</v>
      </c>
      <c r="S525" s="35">
        <f t="shared" si="26"/>
        <v>519</v>
      </c>
    </row>
    <row r="526" spans="1:19" x14ac:dyDescent="0.25">
      <c r="A526" s="17" t="s">
        <v>62</v>
      </c>
      <c r="B526" s="14" t="s">
        <v>294</v>
      </c>
      <c r="C526" s="14">
        <v>531250</v>
      </c>
      <c r="D526" s="42">
        <f>_xlfn.IFNA(_xlfn.NUMBERVALUE(MID(tbl_Auction[[#This Row],[Bid_Price]],1,LEN(tbl_Auction[[#This Row],[Bid_Price]]))),0)</f>
        <v>531250</v>
      </c>
      <c r="E526" s="14">
        <v>2019</v>
      </c>
      <c r="F526" s="15">
        <f t="shared" si="24"/>
        <v>521</v>
      </c>
      <c r="N526" s="14" t="s">
        <v>140</v>
      </c>
      <c r="O526" s="14" t="str">
        <f>VLOOKUP($N526,Raw_Data_Auction_2019!$A$11:$C$196,O$5,FALSE)</f>
        <v>Rajasthan Royals</v>
      </c>
      <c r="P526" s="14" t="str">
        <f>VLOOKUP($N526,Raw_Data_Auction_2019!$A$11:$C$196,P$5,FALSE)</f>
        <v>$28,600</v>
      </c>
      <c r="Q526" s="36">
        <f t="shared" si="25"/>
        <v>28600</v>
      </c>
      <c r="R526" s="35">
        <v>2019</v>
      </c>
      <c r="S526" s="35">
        <f t="shared" si="26"/>
        <v>520</v>
      </c>
    </row>
    <row r="527" spans="1:19" x14ac:dyDescent="0.25">
      <c r="A527" s="17" t="s">
        <v>143</v>
      </c>
      <c r="B527" s="14" t="s">
        <v>294</v>
      </c>
      <c r="C527" s="14">
        <v>31250</v>
      </c>
      <c r="D527" s="42">
        <f>_xlfn.IFNA(_xlfn.NUMBERVALUE(MID(tbl_Auction[[#This Row],[Bid_Price]],1,LEN(tbl_Auction[[#This Row],[Bid_Price]]))),0)</f>
        <v>31250</v>
      </c>
      <c r="E527" s="14">
        <v>2019</v>
      </c>
      <c r="F527" s="15">
        <f t="shared" si="24"/>
        <v>522</v>
      </c>
      <c r="N527" s="14" t="s">
        <v>62</v>
      </c>
      <c r="O527" s="14" t="str">
        <f>VLOOKUP($N527,Raw_Data_Auction_2019!$A$11:$C$196,O$5,FALSE)</f>
        <v>Rajasthan Royals</v>
      </c>
      <c r="P527" s="14" t="str">
        <f>VLOOKUP($N527,Raw_Data_Auction_2019!$A$11:$C$196,P$5,FALSE)</f>
        <v>$531,250</v>
      </c>
      <c r="Q527" s="36">
        <f t="shared" si="25"/>
        <v>531250</v>
      </c>
      <c r="R527" s="35">
        <v>2019</v>
      </c>
      <c r="S527" s="35">
        <f t="shared" si="26"/>
        <v>521</v>
      </c>
    </row>
    <row r="528" spans="1:19" x14ac:dyDescent="0.25">
      <c r="A528" s="17" t="s">
        <v>430</v>
      </c>
      <c r="B528" s="14" t="s">
        <v>294</v>
      </c>
      <c r="C528" s="14">
        <v>31250</v>
      </c>
      <c r="D528" s="42">
        <f>_xlfn.IFNA(_xlfn.NUMBERVALUE(MID(tbl_Auction[[#This Row],[Bid_Price]],1,LEN(tbl_Auction[[#This Row],[Bid_Price]]))),0)</f>
        <v>31250</v>
      </c>
      <c r="E528" s="14">
        <v>2019</v>
      </c>
      <c r="F528" s="15">
        <f t="shared" si="24"/>
        <v>523</v>
      </c>
      <c r="N528" s="14" t="s">
        <v>143</v>
      </c>
      <c r="O528" s="14" t="str">
        <f>VLOOKUP($N528,Raw_Data_Auction_2019!$A$11:$C$196,O$5,FALSE)</f>
        <v>Rajasthan Royals</v>
      </c>
      <c r="P528" s="14" t="str">
        <f>VLOOKUP($N528,Raw_Data_Auction_2019!$A$11:$C$196,P$5,FALSE)</f>
        <v>$31,250</v>
      </c>
      <c r="Q528" s="36">
        <f t="shared" si="25"/>
        <v>31250</v>
      </c>
      <c r="R528" s="35">
        <v>2019</v>
      </c>
      <c r="S528" s="35">
        <f t="shared" si="26"/>
        <v>522</v>
      </c>
    </row>
    <row r="529" spans="1:19" x14ac:dyDescent="0.25">
      <c r="A529" s="17" t="s">
        <v>388</v>
      </c>
      <c r="B529" s="14" t="s">
        <v>294</v>
      </c>
      <c r="C529" s="14">
        <v>42900</v>
      </c>
      <c r="D529" s="42">
        <f>_xlfn.IFNA(_xlfn.NUMBERVALUE(MID(tbl_Auction[[#This Row],[Bid_Price]],1,LEN(tbl_Auction[[#This Row],[Bid_Price]]))),0)</f>
        <v>42900</v>
      </c>
      <c r="E529" s="14">
        <v>2019</v>
      </c>
      <c r="F529" s="15">
        <f t="shared" si="24"/>
        <v>524</v>
      </c>
      <c r="N529" s="14" t="s">
        <v>430</v>
      </c>
      <c r="O529" s="14" t="str">
        <f>VLOOKUP($N529,Raw_Data_Auction_2019!$A$11:$C$196,O$5,FALSE)</f>
        <v>Rajasthan Royals</v>
      </c>
      <c r="P529" s="14" t="str">
        <f>VLOOKUP($N529,Raw_Data_Auction_2019!$A$11:$C$196,P$5,FALSE)</f>
        <v>$31,250</v>
      </c>
      <c r="Q529" s="36">
        <f t="shared" si="25"/>
        <v>31250</v>
      </c>
      <c r="R529" s="35">
        <v>2019</v>
      </c>
      <c r="S529" s="35">
        <f t="shared" si="26"/>
        <v>523</v>
      </c>
    </row>
    <row r="530" spans="1:19" x14ac:dyDescent="0.25">
      <c r="A530" s="17" t="s">
        <v>431</v>
      </c>
      <c r="B530" s="14" t="s">
        <v>294</v>
      </c>
      <c r="C530" s="14">
        <v>28600</v>
      </c>
      <c r="D530" s="42">
        <f>_xlfn.IFNA(_xlfn.NUMBERVALUE(MID(tbl_Auction[[#This Row],[Bid_Price]],1,LEN(tbl_Auction[[#This Row],[Bid_Price]]))),0)</f>
        <v>28600</v>
      </c>
      <c r="E530" s="14">
        <v>2019</v>
      </c>
      <c r="F530" s="15">
        <f t="shared" si="24"/>
        <v>525</v>
      </c>
      <c r="N530" s="14" t="s">
        <v>388</v>
      </c>
      <c r="O530" s="14" t="str">
        <f>VLOOKUP($N530,Raw_Data_Auction_2019!$A$11:$C$196,O$5,FALSE)</f>
        <v>Rajasthan Royals</v>
      </c>
      <c r="P530" s="14" t="str">
        <f>VLOOKUP($N530,Raw_Data_Auction_2019!$A$11:$C$196,P$5,FALSE)</f>
        <v>$42,900</v>
      </c>
      <c r="Q530" s="36">
        <f t="shared" si="25"/>
        <v>42900</v>
      </c>
      <c r="R530" s="35">
        <v>2019</v>
      </c>
      <c r="S530" s="35">
        <f t="shared" si="26"/>
        <v>524</v>
      </c>
    </row>
    <row r="531" spans="1:19" x14ac:dyDescent="0.25">
      <c r="A531" s="17" t="s">
        <v>41</v>
      </c>
      <c r="B531" s="14" t="s">
        <v>294</v>
      </c>
      <c r="C531" s="14">
        <v>1953130</v>
      </c>
      <c r="D531" s="42">
        <f>_xlfn.IFNA(_xlfn.NUMBERVALUE(MID(tbl_Auction[[#This Row],[Bid_Price]],1,LEN(tbl_Auction[[#This Row],[Bid_Price]]))),0)</f>
        <v>1953130</v>
      </c>
      <c r="E531" s="14">
        <v>2019</v>
      </c>
      <c r="F531" s="15">
        <f t="shared" si="24"/>
        <v>526</v>
      </c>
      <c r="N531" s="14" t="s">
        <v>431</v>
      </c>
      <c r="O531" s="14" t="str">
        <f>VLOOKUP($N531,Raw_Data_Auction_2019!$A$11:$C$196,O$5,FALSE)</f>
        <v>Rajasthan Royals</v>
      </c>
      <c r="P531" s="14" t="str">
        <f>VLOOKUP($N531,Raw_Data_Auction_2019!$A$11:$C$196,P$5,FALSE)</f>
        <v>$28,600</v>
      </c>
      <c r="Q531" s="36">
        <f t="shared" si="25"/>
        <v>28600</v>
      </c>
      <c r="R531" s="35">
        <v>2019</v>
      </c>
      <c r="S531" s="35">
        <f t="shared" si="26"/>
        <v>525</v>
      </c>
    </row>
    <row r="532" spans="1:19" x14ac:dyDescent="0.25">
      <c r="A532" s="17" t="s">
        <v>432</v>
      </c>
      <c r="B532" s="14" t="s">
        <v>294</v>
      </c>
      <c r="C532" s="14">
        <v>78130</v>
      </c>
      <c r="D532" s="42">
        <f>_xlfn.IFNA(_xlfn.NUMBERVALUE(MID(tbl_Auction[[#This Row],[Bid_Price]],1,LEN(tbl_Auction[[#This Row],[Bid_Price]]))),0)</f>
        <v>78130</v>
      </c>
      <c r="E532" s="14">
        <v>2019</v>
      </c>
      <c r="F532" s="15">
        <f t="shared" si="24"/>
        <v>527</v>
      </c>
      <c r="N532" s="14" t="s">
        <v>41</v>
      </c>
      <c r="O532" s="14" t="str">
        <f>VLOOKUP($N532,Raw_Data_Auction_2019!$A$11:$C$196,O$5,FALSE)</f>
        <v>Rajasthan Royals</v>
      </c>
      <c r="P532" s="14" t="str">
        <f>VLOOKUP($N532,Raw_Data_Auction_2019!$A$11:$C$196,P$5,FALSE)</f>
        <v>$1,953,130</v>
      </c>
      <c r="Q532" s="36">
        <f t="shared" si="25"/>
        <v>1953130</v>
      </c>
      <c r="R532" s="35">
        <v>2019</v>
      </c>
      <c r="S532" s="35">
        <f t="shared" si="26"/>
        <v>526</v>
      </c>
    </row>
    <row r="533" spans="1:19" x14ac:dyDescent="0.25">
      <c r="A533" s="17" t="s">
        <v>144</v>
      </c>
      <c r="B533" s="14" t="s">
        <v>294</v>
      </c>
      <c r="C533" s="14">
        <v>1250000</v>
      </c>
      <c r="D533" s="42">
        <f>_xlfn.IFNA(_xlfn.NUMBERVALUE(MID(tbl_Auction[[#This Row],[Bid_Price]],1,LEN(tbl_Auction[[#This Row],[Bid_Price]]))),0)</f>
        <v>1250000</v>
      </c>
      <c r="E533" s="14">
        <v>2019</v>
      </c>
      <c r="F533" s="15">
        <f t="shared" si="24"/>
        <v>528</v>
      </c>
      <c r="N533" s="14" t="s">
        <v>432</v>
      </c>
      <c r="O533" s="14" t="str">
        <f>VLOOKUP($N533,Raw_Data_Auction_2019!$A$11:$C$196,O$5,FALSE)</f>
        <v>Rajasthan Royals</v>
      </c>
      <c r="P533" s="14" t="str">
        <f>VLOOKUP($N533,Raw_Data_Auction_2019!$A$11:$C$196,P$5,FALSE)</f>
        <v>$78,130</v>
      </c>
      <c r="Q533" s="36">
        <f t="shared" si="25"/>
        <v>78130</v>
      </c>
      <c r="R533" s="35">
        <v>2019</v>
      </c>
      <c r="S533" s="35">
        <f t="shared" si="26"/>
        <v>527</v>
      </c>
    </row>
    <row r="534" spans="1:19" x14ac:dyDescent="0.25">
      <c r="A534" s="17" t="s">
        <v>389</v>
      </c>
      <c r="B534" s="14" t="s">
        <v>294</v>
      </c>
      <c r="C534" s="14">
        <v>342900</v>
      </c>
      <c r="D534" s="42">
        <f>_xlfn.IFNA(_xlfn.NUMBERVALUE(MID(tbl_Auction[[#This Row],[Bid_Price]],1,LEN(tbl_Auction[[#This Row],[Bid_Price]]))),0)</f>
        <v>342900</v>
      </c>
      <c r="E534" s="14">
        <v>2019</v>
      </c>
      <c r="F534" s="15">
        <f t="shared" si="24"/>
        <v>529</v>
      </c>
      <c r="N534" s="14" t="s">
        <v>144</v>
      </c>
      <c r="O534" s="14" t="str">
        <f>VLOOKUP($N534,Raw_Data_Auction_2019!$A$11:$C$196,O$5,FALSE)</f>
        <v>Rajasthan Royals</v>
      </c>
      <c r="P534" s="14" t="str">
        <f>VLOOKUP($N534,Raw_Data_Auction_2019!$A$11:$C$196,P$5,FALSE)</f>
        <v>$1,250,000</v>
      </c>
      <c r="Q534" s="36">
        <f t="shared" si="25"/>
        <v>1250000</v>
      </c>
      <c r="R534" s="35">
        <v>2019</v>
      </c>
      <c r="S534" s="35">
        <f t="shared" si="26"/>
        <v>528</v>
      </c>
    </row>
    <row r="535" spans="1:19" x14ac:dyDescent="0.25">
      <c r="A535" s="17" t="s">
        <v>147</v>
      </c>
      <c r="B535" s="14" t="s">
        <v>305</v>
      </c>
      <c r="C535" s="14">
        <v>1718750</v>
      </c>
      <c r="D535" s="42">
        <f>_xlfn.IFNA(_xlfn.NUMBERVALUE(MID(tbl_Auction[[#This Row],[Bid_Price]],1,LEN(tbl_Auction[[#This Row],[Bid_Price]]))),0)</f>
        <v>1718750</v>
      </c>
      <c r="E535" s="14">
        <v>2019</v>
      </c>
      <c r="F535" s="15">
        <f t="shared" si="24"/>
        <v>530</v>
      </c>
      <c r="N535" s="14" t="s">
        <v>389</v>
      </c>
      <c r="O535" s="14" t="str">
        <f>VLOOKUP($N535,Raw_Data_Auction_2019!$A$11:$C$196,O$5,FALSE)</f>
        <v>Rajasthan Royals</v>
      </c>
      <c r="P535" s="14" t="str">
        <f>VLOOKUP($N535,Raw_Data_Auction_2019!$A$11:$C$196,P$5,FALSE)</f>
        <v>$342,900</v>
      </c>
      <c r="Q535" s="36">
        <f t="shared" si="25"/>
        <v>342900</v>
      </c>
      <c r="R535" s="35">
        <v>2019</v>
      </c>
      <c r="S535" s="35">
        <f t="shared" si="26"/>
        <v>529</v>
      </c>
    </row>
    <row r="536" spans="1:19" x14ac:dyDescent="0.25">
      <c r="A536" s="17" t="s">
        <v>433</v>
      </c>
      <c r="B536" s="14" t="s">
        <v>305</v>
      </c>
      <c r="C536" s="14">
        <v>514300</v>
      </c>
      <c r="D536" s="42">
        <f>_xlfn.IFNA(_xlfn.NUMBERVALUE(MID(tbl_Auction[[#This Row],[Bid_Price]],1,LEN(tbl_Auction[[#This Row],[Bid_Price]]))),0)</f>
        <v>514300</v>
      </c>
      <c r="E536" s="14">
        <v>2019</v>
      </c>
      <c r="F536" s="15">
        <f t="shared" si="24"/>
        <v>531</v>
      </c>
      <c r="N536" s="14" t="s">
        <v>147</v>
      </c>
      <c r="O536" s="14" t="str">
        <f>VLOOKUP($N536,Raw_Data_Auction_2019!$A$11:$C$196,O$5,FALSE)</f>
        <v>Royal Challengers Bangalore</v>
      </c>
      <c r="P536" s="14" t="str">
        <f>VLOOKUP($N536,Raw_Data_Auction_2019!$A$11:$C$196,P$5,FALSE)</f>
        <v>$1,718,750</v>
      </c>
      <c r="Q536" s="36">
        <f t="shared" si="25"/>
        <v>1718750</v>
      </c>
      <c r="R536" s="35">
        <v>2019</v>
      </c>
      <c r="S536" s="35">
        <f t="shared" si="26"/>
        <v>530</v>
      </c>
    </row>
    <row r="537" spans="1:19" x14ac:dyDescent="0.25">
      <c r="A537" s="17" t="s">
        <v>435</v>
      </c>
      <c r="B537" s="14" t="s">
        <v>305</v>
      </c>
      <c r="C537" s="14">
        <v>343750</v>
      </c>
      <c r="D537" s="42">
        <f>_xlfn.IFNA(_xlfn.NUMBERVALUE(MID(tbl_Auction[[#This Row],[Bid_Price]],1,LEN(tbl_Auction[[#This Row],[Bid_Price]]))),0)</f>
        <v>343750</v>
      </c>
      <c r="E537" s="14">
        <v>2019</v>
      </c>
      <c r="F537" s="15">
        <f t="shared" si="24"/>
        <v>532</v>
      </c>
      <c r="N537" s="14" t="s">
        <v>433</v>
      </c>
      <c r="O537" s="14" t="str">
        <f>VLOOKUP($N537,Raw_Data_Auction_2019!$A$11:$C$196,O$5,FALSE)</f>
        <v>Royal Challengers Bangalore</v>
      </c>
      <c r="P537" s="14" t="str">
        <f>VLOOKUP($N537,Raw_Data_Auction_2019!$A$11:$C$196,P$5,FALSE)</f>
        <v>$514,300</v>
      </c>
      <c r="Q537" s="36">
        <f t="shared" si="25"/>
        <v>514300</v>
      </c>
      <c r="R537" s="35">
        <v>2019</v>
      </c>
      <c r="S537" s="35">
        <f t="shared" si="26"/>
        <v>531</v>
      </c>
    </row>
    <row r="538" spans="1:19" x14ac:dyDescent="0.25">
      <c r="A538" s="17" t="s">
        <v>391</v>
      </c>
      <c r="B538" s="14" t="s">
        <v>305</v>
      </c>
      <c r="C538" s="14">
        <v>345000</v>
      </c>
      <c r="D538" s="42">
        <f>_xlfn.IFNA(_xlfn.NUMBERVALUE(MID(tbl_Auction[[#This Row],[Bid_Price]],1,LEN(tbl_Auction[[#This Row],[Bid_Price]]))),0)</f>
        <v>345000</v>
      </c>
      <c r="E538" s="14">
        <v>2019</v>
      </c>
      <c r="F538" s="15">
        <f t="shared" si="24"/>
        <v>533</v>
      </c>
      <c r="N538" s="14" t="s">
        <v>435</v>
      </c>
      <c r="O538" s="14" t="str">
        <f>VLOOKUP($N538,Raw_Data_Auction_2019!$A$11:$C$196,O$5,FALSE)</f>
        <v>Royal Challengers Bangalore</v>
      </c>
      <c r="P538" s="14" t="str">
        <f>VLOOKUP($N538,Raw_Data_Auction_2019!$A$11:$C$196,P$5,FALSE)</f>
        <v>$343,750</v>
      </c>
      <c r="Q538" s="36">
        <f t="shared" si="25"/>
        <v>343750</v>
      </c>
      <c r="R538" s="35">
        <v>2019</v>
      </c>
      <c r="S538" s="35">
        <f t="shared" si="26"/>
        <v>532</v>
      </c>
    </row>
    <row r="539" spans="1:19" x14ac:dyDescent="0.25">
      <c r="A539" s="17" t="s">
        <v>51</v>
      </c>
      <c r="B539" s="14" t="s">
        <v>305</v>
      </c>
      <c r="C539" s="14">
        <v>71400</v>
      </c>
      <c r="D539" s="42">
        <f>_xlfn.IFNA(_xlfn.NUMBERVALUE(MID(tbl_Auction[[#This Row],[Bid_Price]],1,LEN(tbl_Auction[[#This Row],[Bid_Price]]))),0)</f>
        <v>71400</v>
      </c>
      <c r="E539" s="14">
        <v>2019</v>
      </c>
      <c r="F539" s="15">
        <f t="shared" si="24"/>
        <v>534</v>
      </c>
      <c r="N539" s="14" t="s">
        <v>391</v>
      </c>
      <c r="O539" s="14" t="str">
        <f>VLOOKUP($N539,Raw_Data_Auction_2019!$A$11:$C$196,O$5,FALSE)</f>
        <v>Royal Challengers Bangalore</v>
      </c>
      <c r="P539" s="14" t="str">
        <f>VLOOKUP($N539,Raw_Data_Auction_2019!$A$11:$C$196,P$5,FALSE)</f>
        <v>$345,000</v>
      </c>
      <c r="Q539" s="36">
        <f t="shared" si="25"/>
        <v>345000</v>
      </c>
      <c r="R539" s="35">
        <v>2019</v>
      </c>
      <c r="S539" s="35">
        <f t="shared" si="26"/>
        <v>533</v>
      </c>
    </row>
    <row r="540" spans="1:19" x14ac:dyDescent="0.25">
      <c r="A540" s="17" t="s">
        <v>437</v>
      </c>
      <c r="B540" s="14" t="s">
        <v>305</v>
      </c>
      <c r="C540" s="14">
        <v>71400</v>
      </c>
      <c r="D540" s="42">
        <f>_xlfn.IFNA(_xlfn.NUMBERVALUE(MID(tbl_Auction[[#This Row],[Bid_Price]],1,LEN(tbl_Auction[[#This Row],[Bid_Price]]))),0)</f>
        <v>71400</v>
      </c>
      <c r="E540" s="14">
        <v>2019</v>
      </c>
      <c r="F540" s="15">
        <f t="shared" si="24"/>
        <v>535</v>
      </c>
      <c r="N540" s="14" t="s">
        <v>51</v>
      </c>
      <c r="O540" s="14" t="str">
        <f>VLOOKUP($N540,Raw_Data_Auction_2019!$A$11:$C$196,O$5,FALSE)</f>
        <v>Royal Challengers Bangalore</v>
      </c>
      <c r="P540" s="14" t="str">
        <f>VLOOKUP($N540,Raw_Data_Auction_2019!$A$11:$C$196,P$5,FALSE)</f>
        <v>$71,400</v>
      </c>
      <c r="Q540" s="36">
        <f t="shared" si="25"/>
        <v>71400</v>
      </c>
      <c r="R540" s="35">
        <v>2019</v>
      </c>
      <c r="S540" s="35">
        <f t="shared" si="26"/>
        <v>534</v>
      </c>
    </row>
    <row r="541" spans="1:19" x14ac:dyDescent="0.25">
      <c r="A541" s="17" t="s">
        <v>438</v>
      </c>
      <c r="B541" s="14" t="s">
        <v>305</v>
      </c>
      <c r="C541" s="14">
        <v>92900</v>
      </c>
      <c r="D541" s="42">
        <f>_xlfn.IFNA(_xlfn.NUMBERVALUE(MID(tbl_Auction[[#This Row],[Bid_Price]],1,LEN(tbl_Auction[[#This Row],[Bid_Price]]))),0)</f>
        <v>92900</v>
      </c>
      <c r="E541" s="14">
        <v>2019</v>
      </c>
      <c r="F541" s="15">
        <f t="shared" si="24"/>
        <v>536</v>
      </c>
      <c r="N541" s="14" t="s">
        <v>437</v>
      </c>
      <c r="O541" s="14" t="str">
        <f>VLOOKUP($N541,Raw_Data_Auction_2019!$A$11:$C$196,O$5,FALSE)</f>
        <v>Royal Challengers Bangalore</v>
      </c>
      <c r="P541" s="14" t="str">
        <f>VLOOKUP($N541,Raw_Data_Auction_2019!$A$11:$C$196,P$5,FALSE)</f>
        <v>$71,400</v>
      </c>
      <c r="Q541" s="36">
        <f t="shared" si="25"/>
        <v>71400</v>
      </c>
      <c r="R541" s="35">
        <v>2019</v>
      </c>
      <c r="S541" s="35">
        <f t="shared" si="26"/>
        <v>535</v>
      </c>
    </row>
    <row r="542" spans="1:19" x14ac:dyDescent="0.25">
      <c r="A542" s="17" t="s">
        <v>30</v>
      </c>
      <c r="B542" s="14" t="s">
        <v>305</v>
      </c>
      <c r="C542" s="14">
        <v>15000</v>
      </c>
      <c r="D542" s="42">
        <f>_xlfn.IFNA(_xlfn.NUMBERVALUE(MID(tbl_Auction[[#This Row],[Bid_Price]],1,LEN(tbl_Auction[[#This Row],[Bid_Price]]))),0)</f>
        <v>15000</v>
      </c>
      <c r="E542" s="14">
        <v>2019</v>
      </c>
      <c r="F542" s="15">
        <f t="shared" si="24"/>
        <v>537</v>
      </c>
      <c r="N542" s="14" t="s">
        <v>438</v>
      </c>
      <c r="O542" s="14" t="str">
        <f>VLOOKUP($N542,Raw_Data_Auction_2019!$A$11:$C$196,O$5,FALSE)</f>
        <v>Royal Challengers Bangalore</v>
      </c>
      <c r="P542" s="14" t="str">
        <f>VLOOKUP($N542,Raw_Data_Auction_2019!$A$11:$C$196,P$5,FALSE)</f>
        <v>$92,900</v>
      </c>
      <c r="Q542" s="36">
        <f t="shared" si="25"/>
        <v>92900</v>
      </c>
      <c r="R542" s="35">
        <v>2019</v>
      </c>
      <c r="S542" s="35">
        <f t="shared" si="26"/>
        <v>536</v>
      </c>
    </row>
    <row r="543" spans="1:19" x14ac:dyDescent="0.25">
      <c r="A543" s="17" t="s">
        <v>440</v>
      </c>
      <c r="B543" s="14" t="s">
        <v>305</v>
      </c>
      <c r="C543" s="14">
        <v>28600</v>
      </c>
      <c r="D543" s="42">
        <f>_xlfn.IFNA(_xlfn.NUMBERVALUE(MID(tbl_Auction[[#This Row],[Bid_Price]],1,LEN(tbl_Auction[[#This Row],[Bid_Price]]))),0)</f>
        <v>28600</v>
      </c>
      <c r="E543" s="14">
        <v>2019</v>
      </c>
      <c r="F543" s="15">
        <f t="shared" si="24"/>
        <v>538</v>
      </c>
      <c r="N543" s="14" t="s">
        <v>30</v>
      </c>
      <c r="O543" s="14" t="str">
        <f>VLOOKUP($N543,Raw_Data_Auction_2019!$A$11:$C$196,O$5,FALSE)</f>
        <v>Royal Challengers Bangalore</v>
      </c>
      <c r="P543" s="14" t="str">
        <f>VLOOKUP($N543,Raw_Data_Auction_2019!$A$11:$C$196,P$5,FALSE)</f>
        <v>$15,000</v>
      </c>
      <c r="Q543" s="36">
        <f t="shared" si="25"/>
        <v>15000</v>
      </c>
      <c r="R543" s="35">
        <v>2019</v>
      </c>
      <c r="S543" s="35">
        <f t="shared" si="26"/>
        <v>537</v>
      </c>
    </row>
    <row r="544" spans="1:19" x14ac:dyDescent="0.25">
      <c r="A544" s="17" t="s">
        <v>14</v>
      </c>
      <c r="B544" s="14" t="s">
        <v>305</v>
      </c>
      <c r="C544" s="14">
        <v>265630</v>
      </c>
      <c r="D544" s="42">
        <f>_xlfn.IFNA(_xlfn.NUMBERVALUE(MID(tbl_Auction[[#This Row],[Bid_Price]],1,LEN(tbl_Auction[[#This Row],[Bid_Price]]))),0)</f>
        <v>265630</v>
      </c>
      <c r="E544" s="14">
        <v>2019</v>
      </c>
      <c r="F544" s="15">
        <f t="shared" si="24"/>
        <v>539</v>
      </c>
      <c r="N544" s="14" t="s">
        <v>440</v>
      </c>
      <c r="O544" s="14" t="str">
        <f>VLOOKUP($N544,Raw_Data_Auction_2019!$A$11:$C$196,O$5,FALSE)</f>
        <v>Royal Challengers Bangalore</v>
      </c>
      <c r="P544" s="14" t="str">
        <f>VLOOKUP($N544,Raw_Data_Auction_2019!$A$11:$C$196,P$5,FALSE)</f>
        <v>$28,600</v>
      </c>
      <c r="Q544" s="36">
        <f t="shared" si="25"/>
        <v>28600</v>
      </c>
      <c r="R544" s="35">
        <v>2019</v>
      </c>
      <c r="S544" s="35">
        <f t="shared" si="26"/>
        <v>538</v>
      </c>
    </row>
    <row r="545" spans="1:19" x14ac:dyDescent="0.25">
      <c r="A545" s="17" t="s">
        <v>155</v>
      </c>
      <c r="B545" s="14" t="s">
        <v>305</v>
      </c>
      <c r="C545" s="14">
        <v>406250</v>
      </c>
      <c r="D545" s="42">
        <f>_xlfn.IFNA(_xlfn.NUMBERVALUE(MID(tbl_Auction[[#This Row],[Bid_Price]],1,LEN(tbl_Auction[[#This Row],[Bid_Price]]))),0)</f>
        <v>406250</v>
      </c>
      <c r="E545" s="14">
        <v>2019</v>
      </c>
      <c r="F545" s="15">
        <f t="shared" si="24"/>
        <v>540</v>
      </c>
      <c r="N545" s="14" t="s">
        <v>14</v>
      </c>
      <c r="O545" s="14" t="str">
        <f>VLOOKUP($N545,Raw_Data_Auction_2019!$A$11:$C$196,O$5,FALSE)</f>
        <v>Royal Challengers Bangalore</v>
      </c>
      <c r="P545" s="14" t="str">
        <f>VLOOKUP($N545,Raw_Data_Auction_2019!$A$11:$C$196,P$5,FALSE)</f>
        <v>$265,630</v>
      </c>
      <c r="Q545" s="36">
        <f t="shared" si="25"/>
        <v>265630</v>
      </c>
      <c r="R545" s="35">
        <v>2019</v>
      </c>
      <c r="S545" s="35">
        <f t="shared" si="26"/>
        <v>539</v>
      </c>
    </row>
    <row r="546" spans="1:19" x14ac:dyDescent="0.25">
      <c r="A546" s="17" t="s">
        <v>33</v>
      </c>
      <c r="B546" s="14" t="s">
        <v>305</v>
      </c>
      <c r="C546" s="14">
        <v>968750</v>
      </c>
      <c r="D546" s="42">
        <f>_xlfn.IFNA(_xlfn.NUMBERVALUE(MID(tbl_Auction[[#This Row],[Bid_Price]],1,LEN(tbl_Auction[[#This Row],[Bid_Price]]))),0)</f>
        <v>968750</v>
      </c>
      <c r="E546" s="14">
        <v>2019</v>
      </c>
      <c r="F546" s="15">
        <f t="shared" si="24"/>
        <v>541</v>
      </c>
      <c r="N546" s="14" t="s">
        <v>155</v>
      </c>
      <c r="O546" s="14" t="str">
        <f>VLOOKUP($N546,Raw_Data_Auction_2019!$A$11:$C$196,O$5,FALSE)</f>
        <v>Royal Challengers Bangalore</v>
      </c>
      <c r="P546" s="14" t="str">
        <f>VLOOKUP($N546,Raw_Data_Auction_2019!$A$11:$C$196,P$5,FALSE)</f>
        <v>$406,250</v>
      </c>
      <c r="Q546" s="36">
        <f t="shared" si="25"/>
        <v>406250</v>
      </c>
      <c r="R546" s="35">
        <v>2019</v>
      </c>
      <c r="S546" s="35">
        <f t="shared" si="26"/>
        <v>540</v>
      </c>
    </row>
    <row r="547" spans="1:19" x14ac:dyDescent="0.25">
      <c r="A547" s="17" t="s">
        <v>156</v>
      </c>
      <c r="B547" s="14" t="s">
        <v>305</v>
      </c>
      <c r="C547" s="14">
        <v>468750</v>
      </c>
      <c r="D547" s="42">
        <f>_xlfn.IFNA(_xlfn.NUMBERVALUE(MID(tbl_Auction[[#This Row],[Bid_Price]],1,LEN(tbl_Auction[[#This Row],[Bid_Price]]))),0)</f>
        <v>468750</v>
      </c>
      <c r="E547" s="14">
        <v>2019</v>
      </c>
      <c r="F547" s="15">
        <f t="shared" si="24"/>
        <v>542</v>
      </c>
      <c r="N547" s="14" t="s">
        <v>33</v>
      </c>
      <c r="O547" s="14" t="str">
        <f>VLOOKUP($N547,Raw_Data_Auction_2019!$A$11:$C$196,O$5,FALSE)</f>
        <v>Royal Challengers Bangalore</v>
      </c>
      <c r="P547" s="14" t="str">
        <f>VLOOKUP($N547,Raw_Data_Auction_2019!$A$11:$C$196,P$5,FALSE)</f>
        <v>$968,750</v>
      </c>
      <c r="Q547" s="36">
        <f t="shared" si="25"/>
        <v>968750</v>
      </c>
      <c r="R547" s="35">
        <v>2019</v>
      </c>
      <c r="S547" s="35">
        <f t="shared" si="26"/>
        <v>541</v>
      </c>
    </row>
    <row r="548" spans="1:19" x14ac:dyDescent="0.25">
      <c r="A548" s="17" t="s">
        <v>89</v>
      </c>
      <c r="B548" s="14" t="s">
        <v>305</v>
      </c>
      <c r="C548" s="14">
        <v>343750</v>
      </c>
      <c r="D548" s="42">
        <f>_xlfn.IFNA(_xlfn.NUMBERVALUE(MID(tbl_Auction[[#This Row],[Bid_Price]],1,LEN(tbl_Auction[[#This Row],[Bid_Price]]))),0)</f>
        <v>343750</v>
      </c>
      <c r="E548" s="14">
        <v>2019</v>
      </c>
      <c r="F548" s="15">
        <f t="shared" si="24"/>
        <v>543</v>
      </c>
      <c r="N548" s="14" t="s">
        <v>156</v>
      </c>
      <c r="O548" s="14" t="str">
        <f>VLOOKUP($N548,Raw_Data_Auction_2019!$A$11:$C$196,O$5,FALSE)</f>
        <v>Royal Challengers Bangalore</v>
      </c>
      <c r="P548" s="14" t="str">
        <f>VLOOKUP($N548,Raw_Data_Auction_2019!$A$11:$C$196,P$5,FALSE)</f>
        <v>$468,750</v>
      </c>
      <c r="Q548" s="36">
        <f t="shared" si="25"/>
        <v>468750</v>
      </c>
      <c r="R548" s="35">
        <v>2019</v>
      </c>
      <c r="S548" s="35">
        <f t="shared" si="26"/>
        <v>542</v>
      </c>
    </row>
    <row r="549" spans="1:19" x14ac:dyDescent="0.25">
      <c r="A549" s="17" t="s">
        <v>60</v>
      </c>
      <c r="B549" s="14" t="s">
        <v>305</v>
      </c>
      <c r="C549" s="14">
        <v>156250</v>
      </c>
      <c r="D549" s="42">
        <f>_xlfn.IFNA(_xlfn.NUMBERVALUE(MID(tbl_Auction[[#This Row],[Bid_Price]],1,LEN(tbl_Auction[[#This Row],[Bid_Price]]))),0)</f>
        <v>156250</v>
      </c>
      <c r="E549" s="14">
        <v>2019</v>
      </c>
      <c r="F549" s="15">
        <f t="shared" si="24"/>
        <v>544</v>
      </c>
      <c r="N549" s="14" t="s">
        <v>89</v>
      </c>
      <c r="O549" s="14" t="str">
        <f>VLOOKUP($N549,Raw_Data_Auction_2019!$A$11:$C$196,O$5,FALSE)</f>
        <v>Royal Challengers Bangalore</v>
      </c>
      <c r="P549" s="14" t="str">
        <f>VLOOKUP($N549,Raw_Data_Auction_2019!$A$11:$C$196,P$5,FALSE)</f>
        <v>$343,750</v>
      </c>
      <c r="Q549" s="36">
        <f t="shared" si="25"/>
        <v>343750</v>
      </c>
      <c r="R549" s="35">
        <v>2019</v>
      </c>
      <c r="S549" s="35">
        <f t="shared" si="26"/>
        <v>543</v>
      </c>
    </row>
    <row r="550" spans="1:19" x14ac:dyDescent="0.25">
      <c r="A550" s="17" t="s">
        <v>441</v>
      </c>
      <c r="B550" s="14" t="s">
        <v>305</v>
      </c>
      <c r="C550" s="14">
        <v>214300</v>
      </c>
      <c r="D550" s="42">
        <f>_xlfn.IFNA(_xlfn.NUMBERVALUE(MID(tbl_Auction[[#This Row],[Bid_Price]],1,LEN(tbl_Auction[[#This Row],[Bid_Price]]))),0)</f>
        <v>214300</v>
      </c>
      <c r="E550" s="14">
        <v>2019</v>
      </c>
      <c r="F550" s="15">
        <f t="shared" si="24"/>
        <v>545</v>
      </c>
      <c r="N550" s="14" t="s">
        <v>60</v>
      </c>
      <c r="O550" s="14" t="str">
        <f>VLOOKUP($N550,Raw_Data_Auction_2019!$A$11:$C$196,O$5,FALSE)</f>
        <v>Royal Challengers Bangalore</v>
      </c>
      <c r="P550" s="14" t="str">
        <f>VLOOKUP($N550,Raw_Data_Auction_2019!$A$11:$C$196,P$5,FALSE)</f>
        <v>$156,250</v>
      </c>
      <c r="Q550" s="36">
        <f t="shared" si="25"/>
        <v>156250</v>
      </c>
      <c r="R550" s="35">
        <v>2019</v>
      </c>
      <c r="S550" s="35">
        <f t="shared" si="26"/>
        <v>544</v>
      </c>
    </row>
    <row r="551" spans="1:19" x14ac:dyDescent="0.25">
      <c r="A551" s="17" t="s">
        <v>395</v>
      </c>
      <c r="B551" s="14" t="s">
        <v>305</v>
      </c>
      <c r="C551" s="14">
        <v>265630</v>
      </c>
      <c r="D551" s="42">
        <f>_xlfn.IFNA(_xlfn.NUMBERVALUE(MID(tbl_Auction[[#This Row],[Bid_Price]],1,LEN(tbl_Auction[[#This Row],[Bid_Price]]))),0)</f>
        <v>265630</v>
      </c>
      <c r="E551" s="14">
        <v>2019</v>
      </c>
      <c r="F551" s="15">
        <f t="shared" si="24"/>
        <v>546</v>
      </c>
      <c r="N551" s="14" t="s">
        <v>441</v>
      </c>
      <c r="O551" s="14" t="str">
        <f>VLOOKUP($N551,Raw_Data_Auction_2019!$A$11:$C$196,O$5,FALSE)</f>
        <v>Royal Challengers Bangalore</v>
      </c>
      <c r="P551" s="14" t="str">
        <f>VLOOKUP($N551,Raw_Data_Auction_2019!$A$11:$C$196,P$5,FALSE)</f>
        <v>$214,300</v>
      </c>
      <c r="Q551" s="36">
        <f t="shared" si="25"/>
        <v>214300</v>
      </c>
      <c r="R551" s="35">
        <v>2019</v>
      </c>
      <c r="S551" s="35">
        <f t="shared" si="26"/>
        <v>545</v>
      </c>
    </row>
    <row r="552" spans="1:19" x14ac:dyDescent="0.25">
      <c r="A552" s="17" t="s">
        <v>142</v>
      </c>
      <c r="B552" s="14" t="s">
        <v>305</v>
      </c>
      <c r="C552" s="14">
        <v>714300</v>
      </c>
      <c r="D552" s="42">
        <f>_xlfn.IFNA(_xlfn.NUMBERVALUE(MID(tbl_Auction[[#This Row],[Bid_Price]],1,LEN(tbl_Auction[[#This Row],[Bid_Price]]))),0)</f>
        <v>714300</v>
      </c>
      <c r="E552" s="14">
        <v>2019</v>
      </c>
      <c r="F552" s="15">
        <f t="shared" si="24"/>
        <v>547</v>
      </c>
      <c r="N552" s="14" t="s">
        <v>395</v>
      </c>
      <c r="O552" s="14" t="str">
        <f>VLOOKUP($N552,Raw_Data_Auction_2019!$A$11:$C$196,O$5,FALSE)</f>
        <v>Royal Challengers Bangalore</v>
      </c>
      <c r="P552" s="14" t="str">
        <f>VLOOKUP($N552,Raw_Data_Auction_2019!$A$11:$C$196,P$5,FALSE)</f>
        <v>$265,630</v>
      </c>
      <c r="Q552" s="36">
        <f t="shared" si="25"/>
        <v>265630</v>
      </c>
      <c r="R552" s="35">
        <v>2019</v>
      </c>
      <c r="S552" s="35">
        <f t="shared" si="26"/>
        <v>546</v>
      </c>
    </row>
    <row r="553" spans="1:19" x14ac:dyDescent="0.25">
      <c r="A553" s="17" t="s">
        <v>40</v>
      </c>
      <c r="B553" s="14" t="s">
        <v>305</v>
      </c>
      <c r="C553" s="14">
        <v>600000</v>
      </c>
      <c r="D553" s="42">
        <f>_xlfn.IFNA(_xlfn.NUMBERVALUE(MID(tbl_Auction[[#This Row],[Bid_Price]],1,LEN(tbl_Auction[[#This Row],[Bid_Price]]))),0)</f>
        <v>600000</v>
      </c>
      <c r="E553" s="14">
        <v>2019</v>
      </c>
      <c r="F553" s="15">
        <f t="shared" si="24"/>
        <v>548</v>
      </c>
      <c r="N553" s="14" t="s">
        <v>142</v>
      </c>
      <c r="O553" s="14" t="str">
        <f>VLOOKUP($N553,Raw_Data_Auction_2019!$A$11:$C$196,O$5,FALSE)</f>
        <v>Royal Challengers Bangalore</v>
      </c>
      <c r="P553" s="14" t="str">
        <f>VLOOKUP($N553,Raw_Data_Auction_2019!$A$11:$C$196,P$5,FALSE)</f>
        <v>$714,300</v>
      </c>
      <c r="Q553" s="36">
        <f t="shared" si="25"/>
        <v>714300</v>
      </c>
      <c r="R553" s="35">
        <v>2019</v>
      </c>
      <c r="S553" s="35">
        <f t="shared" si="26"/>
        <v>547</v>
      </c>
    </row>
    <row r="554" spans="1:19" x14ac:dyDescent="0.25">
      <c r="A554" s="17" t="s">
        <v>70</v>
      </c>
      <c r="B554" s="14" t="s">
        <v>305</v>
      </c>
      <c r="C554" s="14">
        <v>156250</v>
      </c>
      <c r="D554" s="42">
        <f>_xlfn.IFNA(_xlfn.NUMBERVALUE(MID(tbl_Auction[[#This Row],[Bid_Price]],1,LEN(tbl_Auction[[#This Row],[Bid_Price]]))),0)</f>
        <v>156250</v>
      </c>
      <c r="E554" s="14">
        <v>2019</v>
      </c>
      <c r="F554" s="15">
        <f t="shared" si="24"/>
        <v>549</v>
      </c>
      <c r="N554" s="14" t="s">
        <v>40</v>
      </c>
      <c r="O554" s="14" t="str">
        <f>VLOOKUP($N554,Raw_Data_Auction_2019!$A$11:$C$196,O$5,FALSE)</f>
        <v>Royal Challengers Bangalore</v>
      </c>
      <c r="P554" s="14" t="str">
        <f>VLOOKUP($N554,Raw_Data_Auction_2019!$A$11:$C$196,P$5,FALSE)</f>
        <v>$600,000</v>
      </c>
      <c r="Q554" s="36">
        <f t="shared" si="25"/>
        <v>600000</v>
      </c>
      <c r="R554" s="35">
        <v>2019</v>
      </c>
      <c r="S554" s="35">
        <f t="shared" si="26"/>
        <v>548</v>
      </c>
    </row>
    <row r="555" spans="1:19" x14ac:dyDescent="0.25">
      <c r="A555" s="17" t="s">
        <v>45</v>
      </c>
      <c r="B555" s="14" t="s">
        <v>305</v>
      </c>
      <c r="C555" s="14">
        <v>656250</v>
      </c>
      <c r="D555" s="42">
        <f>_xlfn.IFNA(_xlfn.NUMBERVALUE(MID(tbl_Auction[[#This Row],[Bid_Price]],1,LEN(tbl_Auction[[#This Row],[Bid_Price]]))),0)</f>
        <v>656250</v>
      </c>
      <c r="E555" s="14">
        <v>2019</v>
      </c>
      <c r="F555" s="15">
        <f t="shared" si="24"/>
        <v>550</v>
      </c>
      <c r="N555" s="14" t="s">
        <v>70</v>
      </c>
      <c r="O555" s="14" t="str">
        <f>VLOOKUP($N555,Raw_Data_Auction_2019!$A$11:$C$196,O$5,FALSE)</f>
        <v>Royal Challengers Bangalore</v>
      </c>
      <c r="P555" s="14" t="str">
        <f>VLOOKUP($N555,Raw_Data_Auction_2019!$A$11:$C$196,P$5,FALSE)</f>
        <v>$156,250</v>
      </c>
      <c r="Q555" s="36">
        <f t="shared" si="25"/>
        <v>156250</v>
      </c>
      <c r="R555" s="35">
        <v>2019</v>
      </c>
      <c r="S555" s="35">
        <f t="shared" si="26"/>
        <v>549</v>
      </c>
    </row>
    <row r="556" spans="1:19" x14ac:dyDescent="0.25">
      <c r="A556" s="17" t="s">
        <v>161</v>
      </c>
      <c r="B556" s="14" t="s">
        <v>305</v>
      </c>
      <c r="C556" s="14">
        <v>2656250</v>
      </c>
      <c r="D556" s="42">
        <f>_xlfn.IFNA(_xlfn.NUMBERVALUE(MID(tbl_Auction[[#This Row],[Bid_Price]],1,LEN(tbl_Auction[[#This Row],[Bid_Price]]))),0)</f>
        <v>2656250</v>
      </c>
      <c r="E556" s="14">
        <v>2019</v>
      </c>
      <c r="F556" s="15">
        <f t="shared" si="24"/>
        <v>551</v>
      </c>
      <c r="N556" s="14" t="s">
        <v>45</v>
      </c>
      <c r="O556" s="14" t="str">
        <f>VLOOKUP($N556,Raw_Data_Auction_2019!$A$11:$C$196,O$5,FALSE)</f>
        <v>Royal Challengers Bangalore</v>
      </c>
      <c r="P556" s="14" t="str">
        <f>VLOOKUP($N556,Raw_Data_Auction_2019!$A$11:$C$196,P$5,FALSE)</f>
        <v>$656,250</v>
      </c>
      <c r="Q556" s="36">
        <f t="shared" si="25"/>
        <v>656250</v>
      </c>
      <c r="R556" s="35">
        <v>2019</v>
      </c>
      <c r="S556" s="35">
        <f t="shared" si="26"/>
        <v>550</v>
      </c>
    </row>
    <row r="557" spans="1:19" x14ac:dyDescent="0.25">
      <c r="A557" s="17" t="s">
        <v>162</v>
      </c>
      <c r="B557" s="14" t="s">
        <v>305</v>
      </c>
      <c r="C557" s="14">
        <v>500000</v>
      </c>
      <c r="D557" s="42">
        <f>_xlfn.IFNA(_xlfn.NUMBERVALUE(MID(tbl_Auction[[#This Row],[Bid_Price]],1,LEN(tbl_Auction[[#This Row],[Bid_Price]]))),0)</f>
        <v>500000</v>
      </c>
      <c r="E557" s="14">
        <v>2019</v>
      </c>
      <c r="F557" s="15">
        <f t="shared" si="24"/>
        <v>552</v>
      </c>
      <c r="N557" s="14" t="s">
        <v>161</v>
      </c>
      <c r="O557" s="14" t="str">
        <f>VLOOKUP($N557,Raw_Data_Auction_2019!$A$11:$C$196,O$5,FALSE)</f>
        <v>Royal Challengers Bangalore</v>
      </c>
      <c r="P557" s="14" t="str">
        <f>VLOOKUP($N557,Raw_Data_Auction_2019!$A$11:$C$196,P$5,FALSE)</f>
        <v>$2,656,250</v>
      </c>
      <c r="Q557" s="36">
        <f t="shared" si="25"/>
        <v>2656250</v>
      </c>
      <c r="R557" s="35">
        <v>2019</v>
      </c>
      <c r="S557" s="35">
        <f t="shared" si="26"/>
        <v>551</v>
      </c>
    </row>
    <row r="558" spans="1:19" x14ac:dyDescent="0.25">
      <c r="A558" s="17" t="s">
        <v>163</v>
      </c>
      <c r="B558" s="14" t="s">
        <v>305</v>
      </c>
      <c r="C558" s="14">
        <v>937500</v>
      </c>
      <c r="D558" s="42">
        <f>_xlfn.IFNA(_xlfn.NUMBERVALUE(MID(tbl_Auction[[#This Row],[Bid_Price]],1,LEN(tbl_Auction[[#This Row],[Bid_Price]]))),0)</f>
        <v>937500</v>
      </c>
      <c r="E558" s="14">
        <v>2019</v>
      </c>
      <c r="F558" s="15">
        <f t="shared" si="24"/>
        <v>553</v>
      </c>
      <c r="N558" s="14" t="s">
        <v>162</v>
      </c>
      <c r="O558" s="14" t="str">
        <f>VLOOKUP($N558,Raw_Data_Auction_2019!$A$11:$C$196,O$5,FALSE)</f>
        <v>Royal Challengers Bangalore</v>
      </c>
      <c r="P558" s="14" t="str">
        <f>VLOOKUP($N558,Raw_Data_Auction_2019!$A$11:$C$196,P$5,FALSE)</f>
        <v>$500,000</v>
      </c>
      <c r="Q558" s="36">
        <f t="shared" si="25"/>
        <v>500000</v>
      </c>
      <c r="R558" s="35">
        <v>2019</v>
      </c>
      <c r="S558" s="35">
        <f t="shared" si="26"/>
        <v>552</v>
      </c>
    </row>
    <row r="559" spans="1:19" x14ac:dyDescent="0.25">
      <c r="A559" s="17" t="s">
        <v>165</v>
      </c>
      <c r="B559" s="14" t="s">
        <v>313</v>
      </c>
      <c r="C559" s="14">
        <v>85940</v>
      </c>
      <c r="D559" s="42">
        <f>_xlfn.IFNA(_xlfn.NUMBERVALUE(MID(tbl_Auction[[#This Row],[Bid_Price]],1,LEN(tbl_Auction[[#This Row],[Bid_Price]]))),0)</f>
        <v>85940</v>
      </c>
      <c r="E559" s="14">
        <v>2019</v>
      </c>
      <c r="F559" s="15">
        <f t="shared" si="24"/>
        <v>554</v>
      </c>
      <c r="N559" s="14" t="s">
        <v>163</v>
      </c>
      <c r="O559" s="14" t="str">
        <f>VLOOKUP($N559,Raw_Data_Auction_2019!$A$11:$C$196,O$5,FALSE)</f>
        <v>Royal Challengers Bangalore</v>
      </c>
      <c r="P559" s="14" t="str">
        <f>VLOOKUP($N559,Raw_Data_Auction_2019!$A$11:$C$196,P$5,FALSE)</f>
        <v>$937,500</v>
      </c>
      <c r="Q559" s="36">
        <f t="shared" si="25"/>
        <v>937500</v>
      </c>
      <c r="R559" s="35">
        <v>2019</v>
      </c>
      <c r="S559" s="35">
        <f t="shared" si="26"/>
        <v>553</v>
      </c>
    </row>
    <row r="560" spans="1:19" x14ac:dyDescent="0.25">
      <c r="A560" s="17" t="s">
        <v>166</v>
      </c>
      <c r="B560" s="14" t="s">
        <v>313</v>
      </c>
      <c r="C560" s="14">
        <v>1328130</v>
      </c>
      <c r="D560" s="42">
        <f>_xlfn.IFNA(_xlfn.NUMBERVALUE(MID(tbl_Auction[[#This Row],[Bid_Price]],1,LEN(tbl_Auction[[#This Row],[Bid_Price]]))),0)</f>
        <v>1328130</v>
      </c>
      <c r="E560" s="14">
        <v>2019</v>
      </c>
      <c r="F560" s="15">
        <f t="shared" si="24"/>
        <v>555</v>
      </c>
      <c r="N560" s="14" t="s">
        <v>165</v>
      </c>
      <c r="O560" s="14" t="str">
        <f>VLOOKUP($N560,Raw_Data_Auction_2019!$A$11:$C$196,O$5,FALSE)</f>
        <v>Sunrisers Hyderabad</v>
      </c>
      <c r="P560" s="14" t="str">
        <f>VLOOKUP($N560,Raw_Data_Auction_2019!$A$11:$C$196,P$5,FALSE)</f>
        <v>$85,940</v>
      </c>
      <c r="Q560" s="36">
        <f t="shared" si="25"/>
        <v>85940</v>
      </c>
      <c r="R560" s="35">
        <v>2019</v>
      </c>
      <c r="S560" s="35">
        <f t="shared" si="26"/>
        <v>554</v>
      </c>
    </row>
    <row r="561" spans="1:19" x14ac:dyDescent="0.25">
      <c r="A561" s="17" t="s">
        <v>397</v>
      </c>
      <c r="B561" s="14" t="s">
        <v>313</v>
      </c>
      <c r="C561" s="14">
        <v>78130</v>
      </c>
      <c r="D561" s="42">
        <f>_xlfn.IFNA(_xlfn.NUMBERVALUE(MID(tbl_Auction[[#This Row],[Bid_Price]],1,LEN(tbl_Auction[[#This Row],[Bid_Price]]))),0)</f>
        <v>78130</v>
      </c>
      <c r="E561" s="14">
        <v>2019</v>
      </c>
      <c r="F561" s="15">
        <f t="shared" si="24"/>
        <v>556</v>
      </c>
      <c r="N561" s="14" t="s">
        <v>166</v>
      </c>
      <c r="O561" s="14" t="str">
        <f>VLOOKUP($N561,Raw_Data_Auction_2019!$A$11:$C$196,O$5,FALSE)</f>
        <v>Sunrisers Hyderabad</v>
      </c>
      <c r="P561" s="14" t="str">
        <f>VLOOKUP($N561,Raw_Data_Auction_2019!$A$11:$C$196,P$5,FALSE)</f>
        <v>$1,328,130</v>
      </c>
      <c r="Q561" s="36">
        <f t="shared" si="25"/>
        <v>1328130</v>
      </c>
      <c r="R561" s="35">
        <v>2019</v>
      </c>
      <c r="S561" s="35">
        <f t="shared" si="26"/>
        <v>555</v>
      </c>
    </row>
    <row r="562" spans="1:19" x14ac:dyDescent="0.25">
      <c r="A562" s="17" t="s">
        <v>167</v>
      </c>
      <c r="B562" s="14" t="s">
        <v>313</v>
      </c>
      <c r="C562" s="14">
        <v>148440</v>
      </c>
      <c r="D562" s="42">
        <f>_xlfn.IFNA(_xlfn.NUMBERVALUE(MID(tbl_Auction[[#This Row],[Bid_Price]],1,LEN(tbl_Auction[[#This Row],[Bid_Price]]))),0)</f>
        <v>148440</v>
      </c>
      <c r="E562" s="14">
        <v>2019</v>
      </c>
      <c r="F562" s="15">
        <f t="shared" si="24"/>
        <v>557</v>
      </c>
      <c r="N562" s="14" t="s">
        <v>397</v>
      </c>
      <c r="O562" s="14" t="str">
        <f>VLOOKUP($N562,Raw_Data_Auction_2019!$A$11:$C$196,O$5,FALSE)</f>
        <v>Sunrisers Hyderabad</v>
      </c>
      <c r="P562" s="14" t="str">
        <f>VLOOKUP($N562,Raw_Data_Auction_2019!$A$11:$C$196,P$5,FALSE)</f>
        <v>$78,130</v>
      </c>
      <c r="Q562" s="36">
        <f t="shared" si="25"/>
        <v>78130</v>
      </c>
      <c r="R562" s="35">
        <v>2019</v>
      </c>
      <c r="S562" s="35">
        <f t="shared" si="26"/>
        <v>556</v>
      </c>
    </row>
    <row r="563" spans="1:19" x14ac:dyDescent="0.25">
      <c r="A563" s="17" t="s">
        <v>168</v>
      </c>
      <c r="B563" s="14" t="s">
        <v>313</v>
      </c>
      <c r="C563" s="14">
        <v>1953130</v>
      </c>
      <c r="D563" s="42">
        <f>_xlfn.IFNA(_xlfn.NUMBERVALUE(MID(tbl_Auction[[#This Row],[Bid_Price]],1,LEN(tbl_Auction[[#This Row],[Bid_Price]]))),0)</f>
        <v>1953130</v>
      </c>
      <c r="E563" s="14">
        <v>2019</v>
      </c>
      <c r="F563" s="15">
        <f t="shared" si="24"/>
        <v>558</v>
      </c>
      <c r="N563" s="14" t="s">
        <v>167</v>
      </c>
      <c r="O563" s="14" t="str">
        <f>VLOOKUP($N563,Raw_Data_Auction_2019!$A$11:$C$196,O$5,FALSE)</f>
        <v>Sunrisers Hyderabad</v>
      </c>
      <c r="P563" s="14" t="str">
        <f>VLOOKUP($N563,Raw_Data_Auction_2019!$A$11:$C$196,P$5,FALSE)</f>
        <v>$148,440</v>
      </c>
      <c r="Q563" s="36">
        <f t="shared" si="25"/>
        <v>148440</v>
      </c>
      <c r="R563" s="35">
        <v>2019</v>
      </c>
      <c r="S563" s="35">
        <f t="shared" si="26"/>
        <v>557</v>
      </c>
    </row>
    <row r="564" spans="1:19" x14ac:dyDescent="0.25">
      <c r="A564" s="17" t="s">
        <v>101</v>
      </c>
      <c r="B564" s="14" t="s">
        <v>313</v>
      </c>
      <c r="C564" s="14">
        <v>562500</v>
      </c>
      <c r="D564" s="42">
        <f>_xlfn.IFNA(_xlfn.NUMBERVALUE(MID(tbl_Auction[[#This Row],[Bid_Price]],1,LEN(tbl_Auction[[#This Row],[Bid_Price]]))),0)</f>
        <v>562500</v>
      </c>
      <c r="E564" s="14">
        <v>2019</v>
      </c>
      <c r="F564" s="15">
        <f t="shared" si="24"/>
        <v>559</v>
      </c>
      <c r="N564" s="14" t="s">
        <v>168</v>
      </c>
      <c r="O564" s="14" t="str">
        <f>VLOOKUP($N564,Raw_Data_Auction_2019!$A$11:$C$196,O$5,FALSE)</f>
        <v>Sunrisers Hyderabad</v>
      </c>
      <c r="P564" s="14" t="str">
        <f>VLOOKUP($N564,Raw_Data_Auction_2019!$A$11:$C$196,P$5,FALSE)</f>
        <v>$1,953,130</v>
      </c>
      <c r="Q564" s="36">
        <f t="shared" si="25"/>
        <v>1953130</v>
      </c>
      <c r="R564" s="35">
        <v>2019</v>
      </c>
      <c r="S564" s="35">
        <f t="shared" si="26"/>
        <v>558</v>
      </c>
    </row>
    <row r="565" spans="1:19" x14ac:dyDescent="0.25">
      <c r="A565" s="17" t="s">
        <v>171</v>
      </c>
      <c r="B565" s="14" t="s">
        <v>313</v>
      </c>
      <c r="C565" s="14">
        <v>314300</v>
      </c>
      <c r="D565" s="42">
        <f>_xlfn.IFNA(_xlfn.NUMBERVALUE(MID(tbl_Auction[[#This Row],[Bid_Price]],1,LEN(tbl_Auction[[#This Row],[Bid_Price]]))),0)</f>
        <v>314300</v>
      </c>
      <c r="E565" s="14">
        <v>2019</v>
      </c>
      <c r="F565" s="15">
        <f t="shared" si="24"/>
        <v>560</v>
      </c>
      <c r="N565" s="14" t="s">
        <v>101</v>
      </c>
      <c r="O565" s="14" t="str">
        <f>VLOOKUP($N565,Raw_Data_Auction_2019!$A$11:$C$196,O$5,FALSE)</f>
        <v>Sunrisers Hyderabad</v>
      </c>
      <c r="P565" s="14" t="str">
        <f>VLOOKUP($N565,Raw_Data_Auction_2019!$A$11:$C$196,P$5,FALSE)</f>
        <v>$562,500</v>
      </c>
      <c r="Q565" s="36">
        <f t="shared" si="25"/>
        <v>562500</v>
      </c>
      <c r="R565" s="35">
        <v>2019</v>
      </c>
      <c r="S565" s="35">
        <f t="shared" si="26"/>
        <v>559</v>
      </c>
    </row>
    <row r="566" spans="1:19" x14ac:dyDescent="0.25">
      <c r="A566" s="17" t="s">
        <v>173</v>
      </c>
      <c r="B566" s="14" t="s">
        <v>313</v>
      </c>
      <c r="C566" s="14">
        <v>468750</v>
      </c>
      <c r="D566" s="42">
        <f>_xlfn.IFNA(_xlfn.NUMBERVALUE(MID(tbl_Auction[[#This Row],[Bid_Price]],1,LEN(tbl_Auction[[#This Row],[Bid_Price]]))),0)</f>
        <v>468750</v>
      </c>
      <c r="E566" s="14">
        <v>2019</v>
      </c>
      <c r="F566" s="15">
        <f t="shared" si="24"/>
        <v>561</v>
      </c>
      <c r="N566" s="14" t="s">
        <v>171</v>
      </c>
      <c r="O566" s="14" t="str">
        <f>VLOOKUP($N566,Raw_Data_Auction_2019!$A$11:$C$196,O$5,FALSE)</f>
        <v>Sunrisers Hyderabad</v>
      </c>
      <c r="P566" s="14" t="str">
        <f>VLOOKUP($N566,Raw_Data_Auction_2019!$A$11:$C$196,P$5,FALSE)</f>
        <v>$314,300</v>
      </c>
      <c r="Q566" s="36">
        <f t="shared" si="25"/>
        <v>314300</v>
      </c>
      <c r="R566" s="35">
        <v>2019</v>
      </c>
      <c r="S566" s="35">
        <f t="shared" si="26"/>
        <v>560</v>
      </c>
    </row>
    <row r="567" spans="1:19" x14ac:dyDescent="0.25">
      <c r="A567" s="17" t="s">
        <v>175</v>
      </c>
      <c r="B567" s="14" t="s">
        <v>313</v>
      </c>
      <c r="C567" s="14">
        <v>468750</v>
      </c>
      <c r="D567" s="42">
        <f>_xlfn.IFNA(_xlfn.NUMBERVALUE(MID(tbl_Auction[[#This Row],[Bid_Price]],1,LEN(tbl_Auction[[#This Row],[Bid_Price]]))),0)</f>
        <v>468750</v>
      </c>
      <c r="E567" s="14">
        <v>2019</v>
      </c>
      <c r="F567" s="15">
        <f t="shared" si="24"/>
        <v>562</v>
      </c>
      <c r="N567" s="14" t="s">
        <v>173</v>
      </c>
      <c r="O567" s="14" t="str">
        <f>VLOOKUP($N567,Raw_Data_Auction_2019!$A$11:$C$196,O$5,FALSE)</f>
        <v>Sunrisers Hyderabad</v>
      </c>
      <c r="P567" s="14" t="str">
        <f>VLOOKUP($N567,Raw_Data_Auction_2019!$A$11:$C$196,P$5,FALSE)</f>
        <v>$468,750</v>
      </c>
      <c r="Q567" s="36">
        <f t="shared" si="25"/>
        <v>468750</v>
      </c>
      <c r="R567" s="35">
        <v>2019</v>
      </c>
      <c r="S567" s="35">
        <f t="shared" si="26"/>
        <v>561</v>
      </c>
    </row>
    <row r="568" spans="1:19" x14ac:dyDescent="0.25">
      <c r="A568" s="17" t="s">
        <v>443</v>
      </c>
      <c r="B568" s="14" t="s">
        <v>313</v>
      </c>
      <c r="C568" s="14">
        <v>142900</v>
      </c>
      <c r="D568" s="42">
        <f>_xlfn.IFNA(_xlfn.NUMBERVALUE(MID(tbl_Auction[[#This Row],[Bid_Price]],1,LEN(tbl_Auction[[#This Row],[Bid_Price]]))),0)</f>
        <v>142900</v>
      </c>
      <c r="E568" s="14">
        <v>2019</v>
      </c>
      <c r="F568" s="15">
        <f t="shared" si="24"/>
        <v>563</v>
      </c>
      <c r="N568" s="14" t="s">
        <v>175</v>
      </c>
      <c r="O568" s="14" t="str">
        <f>VLOOKUP($N568,Raw_Data_Auction_2019!$A$11:$C$196,O$5,FALSE)</f>
        <v>Sunrisers Hyderabad</v>
      </c>
      <c r="P568" s="14" t="str">
        <f>VLOOKUP($N568,Raw_Data_Auction_2019!$A$11:$C$196,P$5,FALSE)</f>
        <v>$468,750</v>
      </c>
      <c r="Q568" s="36">
        <f t="shared" si="25"/>
        <v>468750</v>
      </c>
      <c r="R568" s="35">
        <v>2019</v>
      </c>
      <c r="S568" s="35">
        <f t="shared" si="26"/>
        <v>562</v>
      </c>
    </row>
    <row r="569" spans="1:19" x14ac:dyDescent="0.25">
      <c r="A569" s="17" t="s">
        <v>176</v>
      </c>
      <c r="B569" s="14" t="s">
        <v>313</v>
      </c>
      <c r="C569" s="14">
        <v>1718750</v>
      </c>
      <c r="D569" s="42">
        <f>_xlfn.IFNA(_xlfn.NUMBERVALUE(MID(tbl_Auction[[#This Row],[Bid_Price]],1,LEN(tbl_Auction[[#This Row],[Bid_Price]]))),0)</f>
        <v>1718750</v>
      </c>
      <c r="E569" s="14">
        <v>2019</v>
      </c>
      <c r="F569" s="15">
        <f t="shared" si="24"/>
        <v>564</v>
      </c>
      <c r="N569" s="14" t="s">
        <v>443</v>
      </c>
      <c r="O569" s="14" t="str">
        <f>VLOOKUP($N569,Raw_Data_Auction_2019!$A$11:$C$196,O$5,FALSE)</f>
        <v>Sunrisers Hyderabad</v>
      </c>
      <c r="P569" s="14" t="str">
        <f>VLOOKUP($N569,Raw_Data_Auction_2019!$A$11:$C$196,P$5,FALSE)</f>
        <v>$142,900</v>
      </c>
      <c r="Q569" s="36">
        <f t="shared" si="25"/>
        <v>142900</v>
      </c>
      <c r="R569" s="35">
        <v>2019</v>
      </c>
      <c r="S569" s="35">
        <f t="shared" si="26"/>
        <v>563</v>
      </c>
    </row>
    <row r="570" spans="1:19" x14ac:dyDescent="0.25">
      <c r="A570" s="17" t="s">
        <v>177</v>
      </c>
      <c r="B570" s="14" t="s">
        <v>313</v>
      </c>
      <c r="C570" s="14">
        <v>156250</v>
      </c>
      <c r="D570" s="42">
        <f>_xlfn.IFNA(_xlfn.NUMBERVALUE(MID(tbl_Auction[[#This Row],[Bid_Price]],1,LEN(tbl_Auction[[#This Row],[Bid_Price]]))),0)</f>
        <v>156250</v>
      </c>
      <c r="E570" s="14">
        <v>2019</v>
      </c>
      <c r="F570" s="15">
        <f t="shared" si="24"/>
        <v>565</v>
      </c>
      <c r="N570" s="14" t="s">
        <v>176</v>
      </c>
      <c r="O570" s="14" t="str">
        <f>VLOOKUP($N570,Raw_Data_Auction_2019!$A$11:$C$196,O$5,FALSE)</f>
        <v>Sunrisers Hyderabad</v>
      </c>
      <c r="P570" s="14" t="str">
        <f>VLOOKUP($N570,Raw_Data_Auction_2019!$A$11:$C$196,P$5,FALSE)</f>
        <v>$1,718,750</v>
      </c>
      <c r="Q570" s="36">
        <f t="shared" si="25"/>
        <v>1718750</v>
      </c>
      <c r="R570" s="35">
        <v>2019</v>
      </c>
      <c r="S570" s="35">
        <f t="shared" si="26"/>
        <v>564</v>
      </c>
    </row>
    <row r="571" spans="1:19" x14ac:dyDescent="0.25">
      <c r="A571" s="17" t="s">
        <v>181</v>
      </c>
      <c r="B571" s="14" t="s">
        <v>313</v>
      </c>
      <c r="C571" s="14">
        <v>1406250</v>
      </c>
      <c r="D571" s="42">
        <f>_xlfn.IFNA(_xlfn.NUMBERVALUE(MID(tbl_Auction[[#This Row],[Bid_Price]],1,LEN(tbl_Auction[[#This Row],[Bid_Price]]))),0)</f>
        <v>1406250</v>
      </c>
      <c r="E571" s="14">
        <v>2019</v>
      </c>
      <c r="F571" s="15">
        <f t="shared" si="24"/>
        <v>566</v>
      </c>
      <c r="N571" s="14" t="s">
        <v>177</v>
      </c>
      <c r="O571" s="14" t="str">
        <f>VLOOKUP($N571,Raw_Data_Auction_2019!$A$11:$C$196,O$5,FALSE)</f>
        <v>Sunrisers Hyderabad</v>
      </c>
      <c r="P571" s="14" t="str">
        <f>VLOOKUP($N571,Raw_Data_Auction_2019!$A$11:$C$196,P$5,FALSE)</f>
        <v>$156,250</v>
      </c>
      <c r="Q571" s="36">
        <f t="shared" si="25"/>
        <v>156250</v>
      </c>
      <c r="R571" s="35">
        <v>2019</v>
      </c>
      <c r="S571" s="35">
        <f t="shared" si="26"/>
        <v>565</v>
      </c>
    </row>
    <row r="572" spans="1:19" x14ac:dyDescent="0.25">
      <c r="A572" s="17" t="s">
        <v>444</v>
      </c>
      <c r="B572" s="14" t="s">
        <v>313</v>
      </c>
      <c r="C572" s="14">
        <v>31250</v>
      </c>
      <c r="D572" s="42">
        <f>_xlfn.IFNA(_xlfn.NUMBERVALUE(MID(tbl_Auction[[#This Row],[Bid_Price]],1,LEN(tbl_Auction[[#This Row],[Bid_Price]]))),0)</f>
        <v>31250</v>
      </c>
      <c r="E572" s="14">
        <v>2019</v>
      </c>
      <c r="F572" s="15">
        <f t="shared" si="24"/>
        <v>567</v>
      </c>
      <c r="N572" s="14" t="s">
        <v>181</v>
      </c>
      <c r="O572" s="14" t="str">
        <f>VLOOKUP($N572,Raw_Data_Auction_2019!$A$11:$C$196,O$5,FALSE)</f>
        <v>Sunrisers Hyderabad</v>
      </c>
      <c r="P572" s="14" t="str">
        <f>VLOOKUP($N572,Raw_Data_Auction_2019!$A$11:$C$196,P$5,FALSE)</f>
        <v>$1,406,250</v>
      </c>
      <c r="Q572" s="36">
        <f t="shared" si="25"/>
        <v>1406250</v>
      </c>
      <c r="R572" s="35">
        <v>2019</v>
      </c>
      <c r="S572" s="35">
        <f t="shared" si="26"/>
        <v>566</v>
      </c>
    </row>
    <row r="573" spans="1:19" x14ac:dyDescent="0.25">
      <c r="A573" s="17" t="s">
        <v>182</v>
      </c>
      <c r="B573" s="14" t="s">
        <v>313</v>
      </c>
      <c r="C573" s="14">
        <v>593750</v>
      </c>
      <c r="D573" s="42">
        <f>_xlfn.IFNA(_xlfn.NUMBERVALUE(MID(tbl_Auction[[#This Row],[Bid_Price]],1,LEN(tbl_Auction[[#This Row],[Bid_Price]]))),0)</f>
        <v>593750</v>
      </c>
      <c r="E573" s="14">
        <v>2019</v>
      </c>
      <c r="F573" s="15">
        <f t="shared" si="24"/>
        <v>568</v>
      </c>
      <c r="N573" s="14" t="s">
        <v>444</v>
      </c>
      <c r="O573" s="14" t="str">
        <f>VLOOKUP($N573,Raw_Data_Auction_2019!$A$11:$C$196,O$5,FALSE)</f>
        <v>Sunrisers Hyderabad</v>
      </c>
      <c r="P573" s="14" t="str">
        <f>VLOOKUP($N573,Raw_Data_Auction_2019!$A$11:$C$196,P$5,FALSE)</f>
        <v>$31,250</v>
      </c>
      <c r="Q573" s="36">
        <f t="shared" si="25"/>
        <v>31250</v>
      </c>
      <c r="R573" s="35">
        <v>2019</v>
      </c>
      <c r="S573" s="35">
        <f t="shared" si="26"/>
        <v>567</v>
      </c>
    </row>
    <row r="574" spans="1:19" x14ac:dyDescent="0.25">
      <c r="A574" s="17" t="s">
        <v>183</v>
      </c>
      <c r="B574" s="14" t="s">
        <v>313</v>
      </c>
      <c r="C574" s="14">
        <v>500000</v>
      </c>
      <c r="D574" s="42">
        <f>_xlfn.IFNA(_xlfn.NUMBERVALUE(MID(tbl_Auction[[#This Row],[Bid_Price]],1,LEN(tbl_Auction[[#This Row],[Bid_Price]]))),0)</f>
        <v>500000</v>
      </c>
      <c r="E574" s="14">
        <v>2019</v>
      </c>
      <c r="F574" s="15">
        <f t="shared" si="24"/>
        <v>569</v>
      </c>
      <c r="N574" s="14" t="s">
        <v>182</v>
      </c>
      <c r="O574" s="14" t="str">
        <f>VLOOKUP($N574,Raw_Data_Auction_2019!$A$11:$C$196,O$5,FALSE)</f>
        <v>Sunrisers Hyderabad</v>
      </c>
      <c r="P574" s="14" t="str">
        <f>VLOOKUP($N574,Raw_Data_Auction_2019!$A$11:$C$196,P$5,FALSE)</f>
        <v>$593,750</v>
      </c>
      <c r="Q574" s="36">
        <f t="shared" si="25"/>
        <v>593750</v>
      </c>
      <c r="R574" s="35">
        <v>2019</v>
      </c>
      <c r="S574" s="35">
        <f t="shared" si="26"/>
        <v>568</v>
      </c>
    </row>
    <row r="575" spans="1:19" x14ac:dyDescent="0.25">
      <c r="A575" s="17" t="s">
        <v>184</v>
      </c>
      <c r="B575" s="14" t="s">
        <v>313</v>
      </c>
      <c r="C575" s="14">
        <v>468750</v>
      </c>
      <c r="D575" s="42">
        <f>_xlfn.IFNA(_xlfn.NUMBERVALUE(MID(tbl_Auction[[#This Row],[Bid_Price]],1,LEN(tbl_Auction[[#This Row],[Bid_Price]]))),0)</f>
        <v>468750</v>
      </c>
      <c r="E575" s="14">
        <v>2019</v>
      </c>
      <c r="F575" s="15">
        <f t="shared" si="24"/>
        <v>570</v>
      </c>
      <c r="N575" s="14" t="s">
        <v>183</v>
      </c>
      <c r="O575" s="14" t="str">
        <f>VLOOKUP($N575,Raw_Data_Auction_2019!$A$11:$C$196,O$5,FALSE)</f>
        <v>Sunrisers Hyderabad</v>
      </c>
      <c r="P575" s="14" t="str">
        <f>VLOOKUP($N575,Raw_Data_Auction_2019!$A$11:$C$196,P$5,FALSE)</f>
        <v>$500,000</v>
      </c>
      <c r="Q575" s="36">
        <f t="shared" si="25"/>
        <v>500000</v>
      </c>
      <c r="R575" s="35">
        <v>2019</v>
      </c>
      <c r="S575" s="35">
        <f t="shared" si="26"/>
        <v>569</v>
      </c>
    </row>
    <row r="576" spans="1:19" x14ac:dyDescent="0.25">
      <c r="A576" s="17" t="s">
        <v>65</v>
      </c>
      <c r="B576" s="14" t="s">
        <v>313</v>
      </c>
      <c r="C576" s="14">
        <v>312500</v>
      </c>
      <c r="D576" s="42">
        <f>_xlfn.IFNA(_xlfn.NUMBERVALUE(MID(tbl_Auction[[#This Row],[Bid_Price]],1,LEN(tbl_Auction[[#This Row],[Bid_Price]]))),0)</f>
        <v>312500</v>
      </c>
      <c r="E576" s="14">
        <v>2019</v>
      </c>
      <c r="F576" s="15">
        <f t="shared" si="24"/>
        <v>571</v>
      </c>
      <c r="N576" s="14" t="s">
        <v>184</v>
      </c>
      <c r="O576" s="14" t="str">
        <f>VLOOKUP($N576,Raw_Data_Auction_2019!$A$11:$C$196,O$5,FALSE)</f>
        <v>Sunrisers Hyderabad</v>
      </c>
      <c r="P576" s="14" t="str">
        <f>VLOOKUP($N576,Raw_Data_Auction_2019!$A$11:$C$196,P$5,FALSE)</f>
        <v>$468,750</v>
      </c>
      <c r="Q576" s="36">
        <f t="shared" si="25"/>
        <v>468750</v>
      </c>
      <c r="R576" s="35">
        <v>2019</v>
      </c>
      <c r="S576" s="35">
        <f t="shared" si="26"/>
        <v>570</v>
      </c>
    </row>
    <row r="577" spans="1:19" x14ac:dyDescent="0.25">
      <c r="A577" s="17" t="s">
        <v>186</v>
      </c>
      <c r="B577" s="14" t="s">
        <v>313</v>
      </c>
      <c r="C577" s="14">
        <v>156250</v>
      </c>
      <c r="D577" s="42">
        <f>_xlfn.IFNA(_xlfn.NUMBERVALUE(MID(tbl_Auction[[#This Row],[Bid_Price]],1,LEN(tbl_Auction[[#This Row],[Bid_Price]]))),0)</f>
        <v>156250</v>
      </c>
      <c r="E577" s="14">
        <v>2019</v>
      </c>
      <c r="F577" s="15">
        <f t="shared" si="24"/>
        <v>572</v>
      </c>
      <c r="N577" s="14" t="s">
        <v>65</v>
      </c>
      <c r="O577" s="14" t="str">
        <f>VLOOKUP($N577,Raw_Data_Auction_2019!$A$11:$C$196,O$5,FALSE)</f>
        <v>Sunrisers Hyderabad</v>
      </c>
      <c r="P577" s="14" t="str">
        <f>VLOOKUP($N577,Raw_Data_Auction_2019!$A$11:$C$196,P$5,FALSE)</f>
        <v>$312,500</v>
      </c>
      <c r="Q577" s="36">
        <f t="shared" si="25"/>
        <v>312500</v>
      </c>
      <c r="R577" s="35">
        <v>2019</v>
      </c>
      <c r="S577" s="35">
        <f t="shared" si="26"/>
        <v>571</v>
      </c>
    </row>
    <row r="578" spans="1:19" x14ac:dyDescent="0.25">
      <c r="A578" s="17" t="s">
        <v>187</v>
      </c>
      <c r="B578" s="14" t="s">
        <v>313</v>
      </c>
      <c r="C578" s="14">
        <v>62500</v>
      </c>
      <c r="D578" s="42">
        <f>_xlfn.IFNA(_xlfn.NUMBERVALUE(MID(tbl_Auction[[#This Row],[Bid_Price]],1,LEN(tbl_Auction[[#This Row],[Bid_Price]]))),0)</f>
        <v>62500</v>
      </c>
      <c r="E578" s="14">
        <v>2019</v>
      </c>
      <c r="F578" s="15">
        <f t="shared" si="24"/>
        <v>573</v>
      </c>
      <c r="N578" s="14" t="s">
        <v>186</v>
      </c>
      <c r="O578" s="14" t="str">
        <f>VLOOKUP($N578,Raw_Data_Auction_2019!$A$11:$C$196,O$5,FALSE)</f>
        <v>Sunrisers Hyderabad</v>
      </c>
      <c r="P578" s="14" t="str">
        <f>VLOOKUP($N578,Raw_Data_Auction_2019!$A$11:$C$196,P$5,FALSE)</f>
        <v>$156,250</v>
      </c>
      <c r="Q578" s="36">
        <f t="shared" si="25"/>
        <v>156250</v>
      </c>
      <c r="R578" s="35">
        <v>2019</v>
      </c>
      <c r="S578" s="35">
        <f t="shared" si="26"/>
        <v>572</v>
      </c>
    </row>
    <row r="579" spans="1:19" x14ac:dyDescent="0.25">
      <c r="A579" s="17" t="s">
        <v>188</v>
      </c>
      <c r="B579" s="14" t="s">
        <v>313</v>
      </c>
      <c r="C579" s="14">
        <v>500000</v>
      </c>
      <c r="D579" s="42">
        <f>_xlfn.IFNA(_xlfn.NUMBERVALUE(MID(tbl_Auction[[#This Row],[Bid_Price]],1,LEN(tbl_Auction[[#This Row],[Bid_Price]]))),0)</f>
        <v>500000</v>
      </c>
      <c r="E579" s="14">
        <v>2019</v>
      </c>
      <c r="F579" s="15">
        <f t="shared" si="24"/>
        <v>574</v>
      </c>
      <c r="N579" s="14" t="s">
        <v>187</v>
      </c>
      <c r="O579" s="14" t="str">
        <f>VLOOKUP($N579,Raw_Data_Auction_2019!$A$11:$C$196,O$5,FALSE)</f>
        <v>Sunrisers Hyderabad</v>
      </c>
      <c r="P579" s="14" t="str">
        <f>VLOOKUP($N579,Raw_Data_Auction_2019!$A$11:$C$196,P$5,FALSE)</f>
        <v>$62,500</v>
      </c>
      <c r="Q579" s="36">
        <f t="shared" si="25"/>
        <v>62500</v>
      </c>
      <c r="R579" s="35">
        <v>2019</v>
      </c>
      <c r="S579" s="35">
        <f t="shared" si="26"/>
        <v>573</v>
      </c>
    </row>
    <row r="580" spans="1:19" x14ac:dyDescent="0.25">
      <c r="A580" s="17" t="s">
        <v>190</v>
      </c>
      <c r="B580" s="14" t="s">
        <v>313</v>
      </c>
      <c r="C580" s="14">
        <v>171400</v>
      </c>
      <c r="D580" s="42">
        <f>_xlfn.IFNA(_xlfn.NUMBERVALUE(MID(tbl_Auction[[#This Row],[Bid_Price]],1,LEN(tbl_Auction[[#This Row],[Bid_Price]]))),0)</f>
        <v>171400</v>
      </c>
      <c r="E580" s="14">
        <v>2019</v>
      </c>
      <c r="F580" s="15">
        <f t="shared" si="24"/>
        <v>575</v>
      </c>
      <c r="N580" s="14" t="s">
        <v>188</v>
      </c>
      <c r="O580" s="14" t="str">
        <f>VLOOKUP($N580,Raw_Data_Auction_2019!$A$11:$C$196,O$5,FALSE)</f>
        <v>Sunrisers Hyderabad</v>
      </c>
      <c r="P580" s="14" t="str">
        <f>VLOOKUP($N580,Raw_Data_Auction_2019!$A$11:$C$196,P$5,FALSE)</f>
        <v>$500,000</v>
      </c>
      <c r="Q580" s="36">
        <f t="shared" si="25"/>
        <v>500000</v>
      </c>
      <c r="R580" s="35">
        <v>2019</v>
      </c>
      <c r="S580" s="35">
        <f t="shared" si="26"/>
        <v>574</v>
      </c>
    </row>
    <row r="581" spans="1:19" x14ac:dyDescent="0.25">
      <c r="A581" s="17" t="s">
        <v>445</v>
      </c>
      <c r="B581" s="14" t="s">
        <v>313</v>
      </c>
      <c r="C581" s="14">
        <v>296880</v>
      </c>
      <c r="D581" s="42">
        <f>_xlfn.IFNA(_xlfn.NUMBERVALUE(MID(tbl_Auction[[#This Row],[Bid_Price]],1,LEN(tbl_Auction[[#This Row],[Bid_Price]]))),0)</f>
        <v>296880</v>
      </c>
      <c r="E581" s="14">
        <v>2019</v>
      </c>
      <c r="F581" s="15">
        <f t="shared" si="24"/>
        <v>576</v>
      </c>
      <c r="N581" s="14" t="s">
        <v>190</v>
      </c>
      <c r="O581" s="14" t="str">
        <f>VLOOKUP($N581,Raw_Data_Auction_2019!$A$11:$C$196,O$5,FALSE)</f>
        <v>Sunrisers Hyderabad</v>
      </c>
      <c r="P581" s="14" t="str">
        <f>VLOOKUP($N581,Raw_Data_Auction_2019!$A$11:$C$196,P$5,FALSE)</f>
        <v>$171,400</v>
      </c>
      <c r="Q581" s="36">
        <f t="shared" si="25"/>
        <v>171400</v>
      </c>
      <c r="R581" s="35">
        <v>2019</v>
      </c>
      <c r="S581" s="35">
        <f t="shared" si="26"/>
        <v>575</v>
      </c>
    </row>
    <row r="582" spans="1:19" x14ac:dyDescent="0.25">
      <c r="A582" s="17" t="s">
        <v>446</v>
      </c>
      <c r="B582" s="14" t="e">
        <v>#N/A</v>
      </c>
      <c r="C582" s="14" t="e">
        <v>#N/A</v>
      </c>
      <c r="D582" s="42">
        <f>_xlfn.IFNA(_xlfn.NUMBERVALUE(MID(tbl_Auction[[#This Row],[Bid_Price]],1,LEN(tbl_Auction[[#This Row],[Bid_Price]]))),0)</f>
        <v>0</v>
      </c>
      <c r="E582" s="14">
        <v>2019</v>
      </c>
      <c r="F582" s="15">
        <f t="shared" si="24"/>
        <v>577</v>
      </c>
      <c r="N582" s="14" t="s">
        <v>445</v>
      </c>
      <c r="O582" s="14" t="str">
        <f>VLOOKUP($N582,Raw_Data_Auction_2019!$A$11:$C$196,O$5,FALSE)</f>
        <v>Sunrisers Hyderabad</v>
      </c>
      <c r="P582" s="14" t="str">
        <f>VLOOKUP($N582,Raw_Data_Auction_2019!$A$11:$C$196,P$5,FALSE)</f>
        <v>$296,880</v>
      </c>
      <c r="Q582" s="36">
        <f t="shared" si="25"/>
        <v>296880</v>
      </c>
      <c r="R582" s="35">
        <v>2019</v>
      </c>
      <c r="S582" s="35">
        <f t="shared" si="26"/>
        <v>576</v>
      </c>
    </row>
    <row r="583" spans="1:19" x14ac:dyDescent="0.25">
      <c r="A583" s="17" t="s">
        <v>115</v>
      </c>
      <c r="B583" s="14" t="e">
        <v>#N/A</v>
      </c>
      <c r="C583" s="14" t="e">
        <v>#N/A</v>
      </c>
      <c r="D583" s="42">
        <f>_xlfn.IFNA(_xlfn.NUMBERVALUE(MID(tbl_Auction[[#This Row],[Bid_Price]],1,LEN(tbl_Auction[[#This Row],[Bid_Price]]))),0)</f>
        <v>0</v>
      </c>
      <c r="E583" s="14">
        <v>2019</v>
      </c>
      <c r="F583" s="15">
        <f t="shared" si="24"/>
        <v>578</v>
      </c>
      <c r="N583" s="14" t="s">
        <v>446</v>
      </c>
      <c r="O583" s="14" t="e">
        <f>VLOOKUP($N583,Raw_Data_Auction_2019!$A$11:$C$196,O$5,FALSE)</f>
        <v>#N/A</v>
      </c>
      <c r="P583" s="14" t="e">
        <f>VLOOKUP($N583,Raw_Data_Auction_2019!$A$11:$C$196,P$5,FALSE)</f>
        <v>#N/A</v>
      </c>
      <c r="Q583" s="36">
        <f t="shared" si="25"/>
        <v>0</v>
      </c>
      <c r="R583" s="35">
        <v>2019</v>
      </c>
      <c r="S583" s="35">
        <f t="shared" si="26"/>
        <v>577</v>
      </c>
    </row>
    <row r="584" spans="1:19" x14ac:dyDescent="0.25">
      <c r="A584" s="18" t="s">
        <v>461</v>
      </c>
      <c r="B584" s="19" t="e">
        <v>#N/A</v>
      </c>
      <c r="C584" s="19" t="e">
        <v>#N/A</v>
      </c>
      <c r="D584" s="42">
        <f>_xlfn.IFNA(_xlfn.NUMBERVALUE(MID(tbl_Auction[[#This Row],[Bid_Price]],1,LEN(tbl_Auction[[#This Row],[Bid_Price]]))),0)</f>
        <v>0</v>
      </c>
      <c r="E584" s="19">
        <v>2019</v>
      </c>
      <c r="F584" s="15">
        <f t="shared" ref="F584" si="27">1+F583</f>
        <v>579</v>
      </c>
      <c r="N584" s="14" t="s">
        <v>115</v>
      </c>
      <c r="O584" s="14" t="e">
        <f>VLOOKUP($N584,Raw_Data_Auction_2019!$A$11:$C$196,O$5,FALSE)</f>
        <v>#N/A</v>
      </c>
      <c r="P584" s="14" t="e">
        <f>VLOOKUP($N584,Raw_Data_Auction_2019!$A$11:$C$196,P$5,FALSE)</f>
        <v>#N/A</v>
      </c>
      <c r="Q584" s="36">
        <f t="shared" ref="Q584:Q585" si="28">_xlfn.IFNA(_xlfn.NUMBERVALUE(MID(P584,2,LEN(P584))),0)</f>
        <v>0</v>
      </c>
      <c r="R584" s="35">
        <v>2019</v>
      </c>
      <c r="S584" s="35">
        <f t="shared" si="26"/>
        <v>578</v>
      </c>
    </row>
    <row r="585" spans="1:19" x14ac:dyDescent="0.25">
      <c r="N585" s="14" t="s">
        <v>461</v>
      </c>
      <c r="O585" s="14" t="e">
        <f>VLOOKUP($N585,Raw_Data_Auction_2019!$A$11:$C$196,O$5,FALSE)</f>
        <v>#N/A</v>
      </c>
      <c r="P585" s="14" t="e">
        <f>VLOOKUP($N585,Raw_Data_Auction_2019!$A$11:$C$196,P$5,FALSE)</f>
        <v>#N/A</v>
      </c>
      <c r="Q585" s="36">
        <f t="shared" si="28"/>
        <v>0</v>
      </c>
      <c r="R585" s="35">
        <v>2019</v>
      </c>
      <c r="S585" s="35">
        <f t="shared" ref="S585" si="29">S584+1</f>
        <v>579</v>
      </c>
    </row>
  </sheetData>
  <pageMargins left="0.7" right="0.7" top="0.75" bottom="0.75" header="0.3" footer="0.3"/>
  <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1D0F5E-0501-44BC-8BB1-E313DFD5F2CB}">
  <dimension ref="A1:AD580"/>
  <sheetViews>
    <sheetView zoomScale="115" zoomScaleNormal="115" workbookViewId="0">
      <selection activeCell="H12" sqref="H12"/>
    </sheetView>
  </sheetViews>
  <sheetFormatPr defaultRowHeight="15" x14ac:dyDescent="0.25"/>
  <cols>
    <col min="1" max="1" width="13.42578125" bestFit="1" customWidth="1"/>
    <col min="2" max="2" width="9.5703125" bestFit="1" customWidth="1"/>
    <col min="3" max="3" width="18.42578125" bestFit="1" customWidth="1"/>
    <col min="4" max="4" width="26.5703125" bestFit="1" customWidth="1"/>
    <col min="5" max="5" width="18" customWidth="1"/>
    <col min="6" max="6" width="12" style="23" customWidth="1"/>
    <col min="7" max="7" width="11.5703125" customWidth="1"/>
    <col min="8" max="8" width="10.7109375" customWidth="1"/>
    <col min="9" max="9" width="9.7109375" customWidth="1"/>
    <col min="10" max="10" width="11.85546875" customWidth="1"/>
    <col min="11" max="11" width="12.85546875" customWidth="1"/>
    <col min="12" max="12" width="9.140625" customWidth="1"/>
    <col min="13" max="14" width="10.28515625" customWidth="1"/>
    <col min="15" max="15" width="7.5703125" customWidth="1"/>
    <col min="16" max="16" width="8.5703125" customWidth="1"/>
    <col min="17" max="17" width="13.140625" customWidth="1"/>
    <col min="18" max="18" width="10.7109375" customWidth="1"/>
    <col min="19" max="19" width="14.42578125" customWidth="1"/>
    <col min="20" max="20" width="13.7109375" customWidth="1"/>
    <col min="21" max="21" width="13.5703125" customWidth="1"/>
    <col min="22" max="22" width="16.42578125" customWidth="1"/>
    <col min="23" max="23" width="17.85546875" customWidth="1"/>
    <col min="24" max="25" width="14.7109375" customWidth="1"/>
    <col min="26" max="26" width="18.5703125" customWidth="1"/>
    <col min="27" max="27" width="18.5703125" bestFit="1" customWidth="1"/>
    <col min="28" max="28" width="9.5703125" bestFit="1" customWidth="1"/>
    <col min="30" max="30" width="18" customWidth="1"/>
    <col min="38" max="38" width="18" bestFit="1" customWidth="1"/>
  </cols>
  <sheetData>
    <row r="1" spans="1:30" ht="30" x14ac:dyDescent="0.25">
      <c r="A1" s="49" t="s">
        <v>481</v>
      </c>
      <c r="B1" s="39" t="s">
        <v>206</v>
      </c>
      <c r="C1" s="38" t="s">
        <v>0</v>
      </c>
      <c r="D1" s="39" t="s">
        <v>220</v>
      </c>
      <c r="E1" s="39" t="s">
        <v>470</v>
      </c>
      <c r="F1" s="39" t="s">
        <v>205</v>
      </c>
      <c r="G1" s="40" t="s">
        <v>464</v>
      </c>
      <c r="H1" s="40" t="s">
        <v>468</v>
      </c>
      <c r="I1" s="39" t="s">
        <v>337</v>
      </c>
      <c r="J1" s="40" t="s">
        <v>350</v>
      </c>
      <c r="K1" s="40" t="s">
        <v>465</v>
      </c>
      <c r="L1" s="39" t="s">
        <v>469</v>
      </c>
      <c r="M1" s="39" t="s">
        <v>466</v>
      </c>
      <c r="N1" s="39" t="s">
        <v>467</v>
      </c>
      <c r="O1" s="39" t="s">
        <v>339</v>
      </c>
      <c r="P1" s="39" t="s">
        <v>340</v>
      </c>
      <c r="Q1" s="39" t="s">
        <v>463</v>
      </c>
      <c r="R1" s="39" t="s">
        <v>344</v>
      </c>
      <c r="S1" s="40" t="s">
        <v>473</v>
      </c>
      <c r="T1" s="40" t="s">
        <v>474</v>
      </c>
      <c r="U1" s="39" t="s">
        <v>349</v>
      </c>
      <c r="V1" s="39" t="s">
        <v>475</v>
      </c>
      <c r="W1" s="40" t="s">
        <v>482</v>
      </c>
      <c r="X1" s="39" t="s">
        <v>477</v>
      </c>
      <c r="Y1" s="39" t="s">
        <v>478</v>
      </c>
      <c r="Z1" s="39" t="s">
        <v>479</v>
      </c>
      <c r="AA1" s="39" t="s">
        <v>480</v>
      </c>
      <c r="AB1" s="39" t="s">
        <v>219</v>
      </c>
      <c r="AC1" s="39" t="s">
        <v>805</v>
      </c>
      <c r="AD1" s="40" t="s">
        <v>806</v>
      </c>
    </row>
    <row r="2" spans="1:30" x14ac:dyDescent="0.25">
      <c r="A2" s="15">
        <v>1</v>
      </c>
      <c r="B2" s="14">
        <v>2021</v>
      </c>
      <c r="C2" s="17" t="s">
        <v>147</v>
      </c>
      <c r="D2" s="12" t="s">
        <v>242</v>
      </c>
      <c r="E2" s="42">
        <v>1718750</v>
      </c>
      <c r="F2" s="14">
        <v>14</v>
      </c>
      <c r="G2" s="14">
        <v>313</v>
      </c>
      <c r="H2" s="14">
        <v>211</v>
      </c>
      <c r="I2" s="14">
        <v>10</v>
      </c>
      <c r="J2" s="14">
        <v>31.3</v>
      </c>
      <c r="K2" s="14">
        <v>148.34</v>
      </c>
      <c r="L2" s="14">
        <v>76</v>
      </c>
      <c r="M2" s="14">
        <v>23</v>
      </c>
      <c r="N2" s="14">
        <v>16</v>
      </c>
      <c r="O2" s="14">
        <v>2</v>
      </c>
      <c r="P2" s="14">
        <v>0</v>
      </c>
      <c r="Q2" s="14">
        <f>tbl_Union[[#This Row],[Innings]]-tbl_Union[[#This Row],[Outs]]</f>
        <v>4</v>
      </c>
      <c r="R2" s="39">
        <v>0</v>
      </c>
      <c r="S2" s="39">
        <v>0</v>
      </c>
      <c r="T2" s="39">
        <v>0</v>
      </c>
      <c r="U2" s="39">
        <v>0</v>
      </c>
      <c r="V2" s="39">
        <v>0</v>
      </c>
      <c r="W2" s="39">
        <v>0</v>
      </c>
      <c r="X2" s="39">
        <v>0</v>
      </c>
      <c r="Y2" s="39">
        <v>0</v>
      </c>
      <c r="Z2" s="39">
        <v>0</v>
      </c>
      <c r="AA2" s="39">
        <v>0</v>
      </c>
      <c r="AB2" s="39">
        <v>0</v>
      </c>
      <c r="AC2" s="12">
        <f>IF(tbl_Union[[#This Row],[Year]]=2021,_xlfn.IFNA(VLOOKUP(tbl_Union[[#This Row],[Player]],raw_data_RAA_2021!$A$1:$F$169,3,FALSE),0),0)</f>
        <v>111</v>
      </c>
      <c r="AD2" s="77">
        <f>AVERAGEIFS(tbl_Union[Auction_Price],tbl_Union[Player],tbl_Union[[#This Row],[Player]])</f>
        <v>1718750</v>
      </c>
    </row>
    <row r="3" spans="1:30" x14ac:dyDescent="0.25">
      <c r="A3" s="15">
        <f>1+A2</f>
        <v>2</v>
      </c>
      <c r="B3" s="14">
        <v>2021</v>
      </c>
      <c r="C3" s="17" t="s">
        <v>164</v>
      </c>
      <c r="D3" s="14" t="s">
        <v>313</v>
      </c>
      <c r="E3" s="42">
        <v>28600</v>
      </c>
      <c r="F3" s="14">
        <v>10</v>
      </c>
      <c r="G3" s="14">
        <v>111</v>
      </c>
      <c r="H3" s="14">
        <v>87</v>
      </c>
      <c r="I3" s="14">
        <v>9</v>
      </c>
      <c r="J3" s="14">
        <v>12.33</v>
      </c>
      <c r="K3" s="14">
        <v>127.59</v>
      </c>
      <c r="L3" s="14">
        <v>28</v>
      </c>
      <c r="M3" s="14">
        <v>4</v>
      </c>
      <c r="N3" s="14">
        <v>8</v>
      </c>
      <c r="O3" s="14">
        <v>0</v>
      </c>
      <c r="P3" s="14">
        <v>0</v>
      </c>
      <c r="Q3" s="14">
        <f>tbl_Union[[#This Row],[Innings]]-tbl_Union[[#This Row],[Outs]]</f>
        <v>1</v>
      </c>
      <c r="R3" s="44">
        <v>1</v>
      </c>
      <c r="S3" s="44">
        <v>9</v>
      </c>
      <c r="T3" s="44">
        <v>1</v>
      </c>
      <c r="U3" s="44">
        <v>9</v>
      </c>
      <c r="V3" s="44">
        <v>9</v>
      </c>
      <c r="W3" s="44">
        <v>6</v>
      </c>
      <c r="X3" s="44">
        <v>0</v>
      </c>
      <c r="Y3" s="44">
        <v>0</v>
      </c>
      <c r="Z3" s="44">
        <v>1</v>
      </c>
      <c r="AA3" s="44">
        <v>0</v>
      </c>
      <c r="AB3" s="44">
        <v>1</v>
      </c>
      <c r="AC3" s="12">
        <f>IF(tbl_Union[[#This Row],[Year]]=2021,_xlfn.IFNA(VLOOKUP(tbl_Union[[#This Row],[Player]],raw_data_RAA_2021!$A$1:$F$169,3,FALSE),0),0)</f>
        <v>-74</v>
      </c>
      <c r="AD3" s="42">
        <f>AVERAGEIFS(tbl_Union[Auction_Price],tbl_Union[Player],tbl_Union[[#This Row],[Player]])</f>
        <v>28600</v>
      </c>
    </row>
    <row r="4" spans="1:30" x14ac:dyDescent="0.25">
      <c r="A4" s="15">
        <f t="shared" ref="A4:A23" si="0">1+A3</f>
        <v>3</v>
      </c>
      <c r="B4" s="14">
        <v>2021</v>
      </c>
      <c r="C4" s="17" t="s">
        <v>165</v>
      </c>
      <c r="D4" s="14" t="s">
        <v>313</v>
      </c>
      <c r="E4" s="42">
        <v>85940</v>
      </c>
      <c r="F4" s="14">
        <v>7</v>
      </c>
      <c r="G4" s="14">
        <v>98</v>
      </c>
      <c r="H4" s="14">
        <v>75</v>
      </c>
      <c r="I4" s="14">
        <v>6</v>
      </c>
      <c r="J4" s="14">
        <v>16.329999999999998</v>
      </c>
      <c r="K4" s="14">
        <v>130.66999999999999</v>
      </c>
      <c r="L4" s="14">
        <v>33</v>
      </c>
      <c r="M4" s="14">
        <v>7</v>
      </c>
      <c r="N4" s="14">
        <v>4</v>
      </c>
      <c r="O4" s="14">
        <v>0</v>
      </c>
      <c r="P4" s="14">
        <v>0</v>
      </c>
      <c r="Q4" s="14">
        <f>tbl_Union[[#This Row],[Innings]]-tbl_Union[[#This Row],[Outs]]</f>
        <v>1</v>
      </c>
      <c r="R4" s="44">
        <v>10</v>
      </c>
      <c r="S4" s="44">
        <v>64</v>
      </c>
      <c r="T4" s="44">
        <v>4</v>
      </c>
      <c r="U4" s="44">
        <v>6.4</v>
      </c>
      <c r="V4" s="44">
        <v>16</v>
      </c>
      <c r="W4" s="44">
        <v>15</v>
      </c>
      <c r="X4" s="44">
        <v>0</v>
      </c>
      <c r="Y4" s="44">
        <v>0</v>
      </c>
      <c r="Z4" s="44">
        <v>5</v>
      </c>
      <c r="AA4" s="44">
        <v>1</v>
      </c>
      <c r="AB4" s="44">
        <v>25</v>
      </c>
      <c r="AC4" s="12">
        <f>IF(tbl_Union[[#This Row],[Year]]=2021,_xlfn.IFNA(VLOOKUP(tbl_Union[[#This Row],[Player]],raw_data_RAA_2021!$A$1:$F$169,3,FALSE),0),0)</f>
        <v>-13</v>
      </c>
      <c r="AD4" s="42">
        <f>AVERAGEIFS(tbl_Union[Auction_Price],tbl_Union[Player],tbl_Union[[#This Row],[Player]])</f>
        <v>85940</v>
      </c>
    </row>
    <row r="5" spans="1:30" x14ac:dyDescent="0.25">
      <c r="A5" s="15">
        <f t="shared" si="0"/>
        <v>4</v>
      </c>
      <c r="B5" s="14">
        <v>2021</v>
      </c>
      <c r="C5" s="17" t="s">
        <v>47</v>
      </c>
      <c r="D5" s="14" t="s">
        <v>259</v>
      </c>
      <c r="E5" s="42">
        <v>1328130</v>
      </c>
      <c r="F5" s="14">
        <v>8</v>
      </c>
      <c r="G5" s="14">
        <v>183</v>
      </c>
      <c r="H5" s="14">
        <v>120</v>
      </c>
      <c r="I5" s="14">
        <v>7</v>
      </c>
      <c r="J5" s="14">
        <v>26.14</v>
      </c>
      <c r="K5" s="14">
        <v>152.5</v>
      </c>
      <c r="L5" s="14">
        <v>54</v>
      </c>
      <c r="M5" s="14">
        <v>14</v>
      </c>
      <c r="N5" s="14">
        <v>14</v>
      </c>
      <c r="O5" s="14">
        <v>1</v>
      </c>
      <c r="P5" s="14">
        <v>0</v>
      </c>
      <c r="Q5" s="14">
        <f>tbl_Union[[#This Row],[Innings]]-tbl_Union[[#This Row],[Outs]]</f>
        <v>1</v>
      </c>
      <c r="R5" s="44">
        <v>19</v>
      </c>
      <c r="S5" s="44">
        <v>188</v>
      </c>
      <c r="T5" s="44">
        <v>11</v>
      </c>
      <c r="U5" s="44">
        <v>9.89</v>
      </c>
      <c r="V5" s="44">
        <v>17.09</v>
      </c>
      <c r="W5" s="44">
        <v>10.36</v>
      </c>
      <c r="X5" s="44">
        <v>0</v>
      </c>
      <c r="Y5" s="44">
        <v>1</v>
      </c>
      <c r="Z5" s="44">
        <v>18</v>
      </c>
      <c r="AA5" s="44">
        <v>8</v>
      </c>
      <c r="AB5" s="44">
        <v>39</v>
      </c>
      <c r="AC5" s="12">
        <f>IF(tbl_Union[[#This Row],[Year]]=2021,_xlfn.IFNA(VLOOKUP(tbl_Union[[#This Row],[Player]],raw_data_RAA_2021!$A$1:$F$169,3,FALSE),0),0)</f>
        <v>129</v>
      </c>
      <c r="AD5" s="42">
        <f>AVERAGEIFS(tbl_Union[Auction_Price],tbl_Union[Player],tbl_Union[[#This Row],[Player]])</f>
        <v>1328130</v>
      </c>
    </row>
    <row r="6" spans="1:30" x14ac:dyDescent="0.25">
      <c r="A6" s="15">
        <f t="shared" si="0"/>
        <v>5</v>
      </c>
      <c r="B6" s="14">
        <v>2021</v>
      </c>
      <c r="C6" s="17" t="s">
        <v>73</v>
      </c>
      <c r="D6" s="14" t="s">
        <v>275</v>
      </c>
      <c r="E6" s="42">
        <v>457100</v>
      </c>
      <c r="F6" s="14">
        <v>3</v>
      </c>
      <c r="G6" s="14">
        <v>16</v>
      </c>
      <c r="H6" s="14">
        <v>17</v>
      </c>
      <c r="I6" s="14">
        <v>2</v>
      </c>
      <c r="J6" s="14">
        <v>8</v>
      </c>
      <c r="K6" s="14">
        <v>94.12</v>
      </c>
      <c r="L6" s="14">
        <v>15</v>
      </c>
      <c r="M6" s="14">
        <v>0</v>
      </c>
      <c r="N6" s="14">
        <v>1</v>
      </c>
      <c r="O6" s="14">
        <v>0</v>
      </c>
      <c r="P6" s="14">
        <v>0</v>
      </c>
      <c r="Q6" s="14">
        <f>tbl_Union[[#This Row],[Innings]]-tbl_Union[[#This Row],[Outs]]</f>
        <v>1</v>
      </c>
      <c r="R6" s="44">
        <v>14</v>
      </c>
      <c r="S6" s="44">
        <v>131</v>
      </c>
      <c r="T6" s="44">
        <v>4</v>
      </c>
      <c r="U6" s="44">
        <v>9.36</v>
      </c>
      <c r="V6" s="44">
        <v>32.75</v>
      </c>
      <c r="W6" s="44">
        <v>21</v>
      </c>
      <c r="X6" s="44">
        <v>0</v>
      </c>
      <c r="Y6" s="44">
        <v>0</v>
      </c>
      <c r="Z6" s="44">
        <v>12</v>
      </c>
      <c r="AA6" s="44">
        <v>7</v>
      </c>
      <c r="AB6" s="44">
        <v>32</v>
      </c>
      <c r="AC6" s="12">
        <f>IF(tbl_Union[[#This Row],[Year]]=2021,_xlfn.IFNA(VLOOKUP(tbl_Union[[#This Row],[Player]],raw_data_RAA_2021!$A$1:$F$169,3,FALSE),0),0)</f>
        <v>-62</v>
      </c>
      <c r="AD6" s="42">
        <f>AVERAGEIFS(tbl_Union[Auction_Price],tbl_Union[Player],tbl_Union[[#This Row],[Player]])</f>
        <v>286883.5</v>
      </c>
    </row>
    <row r="7" spans="1:30" x14ac:dyDescent="0.25">
      <c r="A7" s="15">
        <f t="shared" si="0"/>
        <v>6</v>
      </c>
      <c r="B7" s="14">
        <v>2021</v>
      </c>
      <c r="C7" s="17" t="s">
        <v>191</v>
      </c>
      <c r="D7" s="14" t="e">
        <v>#N/A</v>
      </c>
      <c r="E7" s="42">
        <v>0</v>
      </c>
      <c r="F7" s="14">
        <v>6</v>
      </c>
      <c r="G7" s="14">
        <v>146</v>
      </c>
      <c r="H7" s="14">
        <v>119</v>
      </c>
      <c r="I7" s="14">
        <v>5</v>
      </c>
      <c r="J7" s="14">
        <v>29.2</v>
      </c>
      <c r="K7" s="14">
        <v>122.69</v>
      </c>
      <c r="L7" s="14">
        <v>42</v>
      </c>
      <c r="M7" s="14">
        <v>12</v>
      </c>
      <c r="N7" s="14">
        <v>4</v>
      </c>
      <c r="O7" s="14">
        <v>0</v>
      </c>
      <c r="P7" s="14">
        <v>0</v>
      </c>
      <c r="Q7" s="14">
        <f>tbl_Union[[#This Row],[Innings]]-tbl_Union[[#This Row],[Outs]]</f>
        <v>1</v>
      </c>
      <c r="R7" s="44">
        <v>4</v>
      </c>
      <c r="S7" s="44">
        <v>23</v>
      </c>
      <c r="T7" s="44">
        <v>0</v>
      </c>
      <c r="U7" s="44">
        <v>5.75</v>
      </c>
      <c r="V7" s="44">
        <v>0</v>
      </c>
      <c r="W7" s="44">
        <v>0</v>
      </c>
      <c r="X7" s="44">
        <v>0</v>
      </c>
      <c r="Y7" s="44">
        <v>0</v>
      </c>
      <c r="Z7" s="44">
        <v>2</v>
      </c>
      <c r="AA7" s="44">
        <v>0</v>
      </c>
      <c r="AB7" s="44">
        <v>9</v>
      </c>
      <c r="AC7" s="12">
        <f>IF(tbl_Union[[#This Row],[Year]]=2021,_xlfn.IFNA(VLOOKUP(tbl_Union[[#This Row],[Player]],raw_data_RAA_2021!$A$1:$F$169,3,FALSE),0),0)</f>
        <v>-2</v>
      </c>
      <c r="AD7" s="42">
        <f>AVERAGEIFS(tbl_Union[Auction_Price],tbl_Union[Player],tbl_Union[[#This Row],[Player]])</f>
        <v>0</v>
      </c>
    </row>
    <row r="8" spans="1:30" x14ac:dyDescent="0.25">
      <c r="A8" s="15">
        <f t="shared" si="0"/>
        <v>7</v>
      </c>
      <c r="B8" s="14">
        <v>2021</v>
      </c>
      <c r="C8" s="17" t="s">
        <v>25</v>
      </c>
      <c r="D8" s="14" t="s">
        <v>242</v>
      </c>
      <c r="E8" s="42">
        <v>760000</v>
      </c>
      <c r="F8" s="14">
        <v>1</v>
      </c>
      <c r="G8" s="14">
        <v>8</v>
      </c>
      <c r="H8" s="14">
        <v>8</v>
      </c>
      <c r="I8" s="14">
        <v>1</v>
      </c>
      <c r="J8" s="14">
        <v>8</v>
      </c>
      <c r="K8" s="14">
        <v>100</v>
      </c>
      <c r="L8" s="14">
        <v>8</v>
      </c>
      <c r="M8" s="14">
        <v>1</v>
      </c>
      <c r="N8" s="14">
        <v>0</v>
      </c>
      <c r="O8" s="14">
        <v>0</v>
      </c>
      <c r="P8" s="14">
        <v>0</v>
      </c>
      <c r="Q8" s="14">
        <f>tbl_Union[[#This Row],[Innings]]-tbl_Union[[#This Row],[Outs]]</f>
        <v>0</v>
      </c>
      <c r="R8" s="44">
        <v>0</v>
      </c>
      <c r="S8" s="44">
        <v>0</v>
      </c>
      <c r="T8" s="44">
        <v>0</v>
      </c>
      <c r="U8" s="44">
        <v>0</v>
      </c>
      <c r="V8" s="44">
        <v>0</v>
      </c>
      <c r="W8" s="44">
        <v>0</v>
      </c>
      <c r="X8" s="44">
        <v>0</v>
      </c>
      <c r="Y8" s="44">
        <v>0</v>
      </c>
      <c r="Z8" s="44">
        <v>0</v>
      </c>
      <c r="AA8" s="44">
        <v>0</v>
      </c>
      <c r="AB8" s="44">
        <v>0</v>
      </c>
      <c r="AC8" s="12">
        <f>IF(tbl_Union[[#This Row],[Year]]=2021,_xlfn.IFNA(VLOOKUP(tbl_Union[[#This Row],[Player]],raw_data_RAA_2021!$A$1:$F$169,3,FALSE),0),0)</f>
        <v>-17</v>
      </c>
      <c r="AD8" s="42">
        <f>AVERAGEIFS(tbl_Union[Auction_Price],tbl_Union[Player],tbl_Union[[#This Row],[Player]])</f>
        <v>715000</v>
      </c>
    </row>
    <row r="9" spans="1:30" x14ac:dyDescent="0.25">
      <c r="A9" s="15">
        <f t="shared" si="0"/>
        <v>8</v>
      </c>
      <c r="B9" s="14">
        <v>2021</v>
      </c>
      <c r="C9" s="17" t="s">
        <v>74</v>
      </c>
      <c r="D9" s="14" t="s">
        <v>275</v>
      </c>
      <c r="E9" s="42">
        <v>114300</v>
      </c>
      <c r="F9" s="14">
        <v>1</v>
      </c>
      <c r="G9" s="14">
        <v>16</v>
      </c>
      <c r="H9" s="14">
        <v>14</v>
      </c>
      <c r="I9" s="14">
        <v>1</v>
      </c>
      <c r="J9" s="14">
        <v>16</v>
      </c>
      <c r="K9" s="14">
        <v>114.29</v>
      </c>
      <c r="L9" s="14">
        <v>16</v>
      </c>
      <c r="M9" s="14">
        <v>2</v>
      </c>
      <c r="N9" s="14">
        <v>1</v>
      </c>
      <c r="O9" s="14">
        <v>0</v>
      </c>
      <c r="P9" s="14">
        <v>0</v>
      </c>
      <c r="Q9" s="14">
        <f>tbl_Union[[#This Row],[Innings]]-tbl_Union[[#This Row],[Outs]]</f>
        <v>0</v>
      </c>
      <c r="R9" s="44">
        <v>0</v>
      </c>
      <c r="S9" s="44">
        <v>0</v>
      </c>
      <c r="T9" s="44">
        <v>0</v>
      </c>
      <c r="U9" s="44">
        <v>0</v>
      </c>
      <c r="V9" s="44">
        <v>0</v>
      </c>
      <c r="W9" s="44">
        <v>0</v>
      </c>
      <c r="X9" s="44">
        <v>0</v>
      </c>
      <c r="Y9" s="44">
        <v>0</v>
      </c>
      <c r="Z9" s="44">
        <v>0</v>
      </c>
      <c r="AA9" s="44">
        <v>0</v>
      </c>
      <c r="AB9" s="44">
        <v>0</v>
      </c>
      <c r="AC9" s="12">
        <f>IF(tbl_Union[[#This Row],[Year]]=2021,_xlfn.IFNA(VLOOKUP(tbl_Union[[#This Row],[Player]],raw_data_RAA_2021!$A$1:$F$169,3,FALSE),0),0)</f>
        <v>-9</v>
      </c>
      <c r="AD9" s="42">
        <f>AVERAGEIFS(tbl_Union[Auction_Price],tbl_Union[Player],tbl_Union[[#This Row],[Player]])</f>
        <v>114300</v>
      </c>
    </row>
    <row r="10" spans="1:30" x14ac:dyDescent="0.25">
      <c r="A10" s="15">
        <f t="shared" si="0"/>
        <v>9</v>
      </c>
      <c r="B10" s="14">
        <v>2021</v>
      </c>
      <c r="C10" s="17" t="s">
        <v>123</v>
      </c>
      <c r="D10" s="14" t="s">
        <v>294</v>
      </c>
      <c r="E10" s="42">
        <v>114300</v>
      </c>
      <c r="F10" s="14">
        <v>1</v>
      </c>
      <c r="G10" s="14">
        <v>0</v>
      </c>
      <c r="H10" s="14">
        <v>1</v>
      </c>
      <c r="I10" s="14">
        <v>1</v>
      </c>
      <c r="J10" s="14">
        <v>0</v>
      </c>
      <c r="K10" s="14">
        <v>0</v>
      </c>
      <c r="L10" s="14">
        <v>0</v>
      </c>
      <c r="M10" s="14">
        <v>0</v>
      </c>
      <c r="N10" s="14">
        <v>0</v>
      </c>
      <c r="O10" s="14">
        <v>0</v>
      </c>
      <c r="P10" s="14">
        <v>0</v>
      </c>
      <c r="Q10" s="14">
        <f>tbl_Union[[#This Row],[Innings]]-tbl_Union[[#This Row],[Outs]]</f>
        <v>0</v>
      </c>
      <c r="R10" s="44">
        <v>0</v>
      </c>
      <c r="S10" s="44">
        <v>0</v>
      </c>
      <c r="T10" s="44">
        <v>0</v>
      </c>
      <c r="U10" s="44">
        <v>0</v>
      </c>
      <c r="V10" s="44">
        <v>0</v>
      </c>
      <c r="W10" s="44">
        <v>0</v>
      </c>
      <c r="X10" s="44">
        <v>0</v>
      </c>
      <c r="Y10" s="44">
        <v>0</v>
      </c>
      <c r="Z10" s="44">
        <v>0</v>
      </c>
      <c r="AA10" s="44">
        <v>0</v>
      </c>
      <c r="AB10" s="44">
        <v>0</v>
      </c>
      <c r="AC10" s="12">
        <f>IF(tbl_Union[[#This Row],[Year]]=2021,_xlfn.IFNA(VLOOKUP(tbl_Union[[#This Row],[Player]],raw_data_RAA_2021!$A$1:$F$169,3,FALSE),0),0)</f>
        <v>-25</v>
      </c>
      <c r="AD10" s="42">
        <f>AVERAGEIFS(tbl_Union[Auction_Price],tbl_Union[Player],tbl_Union[[#This Row],[Player]])</f>
        <v>114300</v>
      </c>
    </row>
    <row r="11" spans="1:30" x14ac:dyDescent="0.25">
      <c r="A11" s="15">
        <f t="shared" si="0"/>
        <v>10</v>
      </c>
      <c r="B11" s="14">
        <v>2021</v>
      </c>
      <c r="C11" s="17" t="s">
        <v>26</v>
      </c>
      <c r="D11" s="14" t="s">
        <v>242</v>
      </c>
      <c r="E11" s="42">
        <v>714300</v>
      </c>
      <c r="F11" s="14">
        <v>6</v>
      </c>
      <c r="G11" s="14">
        <v>40</v>
      </c>
      <c r="H11" s="14">
        <v>46</v>
      </c>
      <c r="I11" s="14">
        <v>5</v>
      </c>
      <c r="J11" s="14">
        <v>8</v>
      </c>
      <c r="K11" s="14">
        <v>86.96</v>
      </c>
      <c r="L11" s="14">
        <v>12</v>
      </c>
      <c r="M11" s="14">
        <v>2</v>
      </c>
      <c r="N11" s="14">
        <v>1</v>
      </c>
      <c r="O11" s="14">
        <v>0</v>
      </c>
      <c r="P11" s="14">
        <v>0</v>
      </c>
      <c r="Q11" s="14">
        <f>tbl_Union[[#This Row],[Innings]]-tbl_Union[[#This Row],[Outs]]</f>
        <v>1</v>
      </c>
      <c r="R11" s="44">
        <v>46</v>
      </c>
      <c r="S11" s="44">
        <v>306</v>
      </c>
      <c r="T11" s="44">
        <v>15</v>
      </c>
      <c r="U11" s="44">
        <v>6.65</v>
      </c>
      <c r="V11" s="44">
        <v>20.399999999999999</v>
      </c>
      <c r="W11" s="44">
        <v>18.399999999999999</v>
      </c>
      <c r="X11" s="44">
        <v>0</v>
      </c>
      <c r="Y11" s="44">
        <v>0</v>
      </c>
      <c r="Z11" s="44">
        <v>16</v>
      </c>
      <c r="AA11" s="44">
        <v>13</v>
      </c>
      <c r="AB11" s="44">
        <v>99</v>
      </c>
      <c r="AC11" s="12">
        <f>IF(tbl_Union[[#This Row],[Year]]=2021,_xlfn.IFNA(VLOOKUP(tbl_Union[[#This Row],[Player]],raw_data_RAA_2021!$A$1:$F$169,3,FALSE),0),0)</f>
        <v>-11</v>
      </c>
      <c r="AD11" s="42">
        <f>AVERAGEIFS(tbl_Union[Auction_Price],tbl_Union[Player],tbl_Union[[#This Row],[Player]])</f>
        <v>714300</v>
      </c>
    </row>
    <row r="12" spans="1:30" x14ac:dyDescent="0.25">
      <c r="A12" s="15">
        <f t="shared" si="0"/>
        <v>11</v>
      </c>
      <c r="B12" s="14">
        <v>2021</v>
      </c>
      <c r="C12" s="17" t="s">
        <v>97</v>
      </c>
      <c r="D12" s="14" t="s">
        <v>285</v>
      </c>
      <c r="E12" s="42">
        <v>28600</v>
      </c>
      <c r="F12" s="14">
        <v>2</v>
      </c>
      <c r="G12" s="14">
        <v>2</v>
      </c>
      <c r="H12" s="14">
        <v>3</v>
      </c>
      <c r="I12" s="14">
        <v>0</v>
      </c>
      <c r="J12" s="14">
        <v>0</v>
      </c>
      <c r="K12" s="14">
        <v>66.67</v>
      </c>
      <c r="L12" s="14">
        <v>1</v>
      </c>
      <c r="M12" s="14">
        <v>0</v>
      </c>
      <c r="N12" s="14">
        <v>0</v>
      </c>
      <c r="O12" s="14">
        <v>0</v>
      </c>
      <c r="P12" s="14">
        <v>0</v>
      </c>
      <c r="Q12" s="14">
        <f>tbl_Union[[#This Row],[Innings]]-tbl_Union[[#This Row],[Outs]]</f>
        <v>2</v>
      </c>
      <c r="R12" s="44">
        <v>41.2</v>
      </c>
      <c r="S12" s="44">
        <v>342</v>
      </c>
      <c r="T12" s="44">
        <v>18</v>
      </c>
      <c r="U12" s="44">
        <v>8.27</v>
      </c>
      <c r="V12" s="44">
        <v>19</v>
      </c>
      <c r="W12" s="44">
        <v>13.78</v>
      </c>
      <c r="X12" s="44">
        <v>0</v>
      </c>
      <c r="Y12" s="44">
        <v>1</v>
      </c>
      <c r="Z12" s="44">
        <v>27</v>
      </c>
      <c r="AA12" s="44">
        <v>11</v>
      </c>
      <c r="AB12" s="44">
        <v>88</v>
      </c>
      <c r="AC12" s="12">
        <f>IF(tbl_Union[[#This Row],[Year]]=2021,_xlfn.IFNA(VLOOKUP(tbl_Union[[#This Row],[Player]],raw_data_RAA_2021!$A$1:$F$169,3,FALSE),0),0)</f>
        <v>129</v>
      </c>
      <c r="AD12" s="42">
        <f>AVERAGEIFS(tbl_Union[Auction_Price],tbl_Union[Player],tbl_Union[[#This Row],[Player]])</f>
        <v>28600</v>
      </c>
    </row>
    <row r="13" spans="1:30" x14ac:dyDescent="0.25">
      <c r="A13" s="15">
        <f t="shared" si="0"/>
        <v>12</v>
      </c>
      <c r="B13" s="14">
        <v>2021</v>
      </c>
      <c r="C13" s="17" t="s">
        <v>1</v>
      </c>
      <c r="D13" s="14" t="s">
        <v>221</v>
      </c>
      <c r="E13" s="42">
        <v>343750</v>
      </c>
      <c r="F13" s="14">
        <v>13</v>
      </c>
      <c r="G13" s="14">
        <v>256</v>
      </c>
      <c r="H13" s="14">
        <v>170</v>
      </c>
      <c r="I13" s="14">
        <v>10</v>
      </c>
      <c r="J13" s="14">
        <v>25.6</v>
      </c>
      <c r="K13" s="14">
        <v>150.59</v>
      </c>
      <c r="L13" s="14">
        <v>72</v>
      </c>
      <c r="M13" s="14">
        <v>16</v>
      </c>
      <c r="N13" s="14">
        <v>17</v>
      </c>
      <c r="O13" s="14">
        <v>2</v>
      </c>
      <c r="P13" s="14">
        <v>0</v>
      </c>
      <c r="Q13" s="14">
        <f>tbl_Union[[#This Row],[Innings]]-tbl_Union[[#This Row],[Outs]]</f>
        <v>3</v>
      </c>
      <c r="R13" s="44">
        <v>0</v>
      </c>
      <c r="S13" s="44">
        <v>0</v>
      </c>
      <c r="T13" s="44">
        <v>0</v>
      </c>
      <c r="U13" s="44">
        <v>0</v>
      </c>
      <c r="V13" s="44">
        <v>0</v>
      </c>
      <c r="W13" s="44">
        <v>0</v>
      </c>
      <c r="X13" s="44">
        <v>0</v>
      </c>
      <c r="Y13" s="44">
        <v>0</v>
      </c>
      <c r="Z13" s="44">
        <v>0</v>
      </c>
      <c r="AA13" s="44">
        <v>0</v>
      </c>
      <c r="AB13" s="44">
        <v>0</v>
      </c>
      <c r="AC13" s="12">
        <f>IF(tbl_Union[[#This Row],[Year]]=2021,_xlfn.IFNA(VLOOKUP(tbl_Union[[#This Row],[Player]],raw_data_RAA_2021!$A$1:$F$169,3,FALSE),0),0)</f>
        <v>29</v>
      </c>
      <c r="AD13" s="42">
        <f>AVERAGEIFS(tbl_Union[Auction_Price],tbl_Union[Player],tbl_Union[[#This Row],[Player]])</f>
        <v>343750</v>
      </c>
    </row>
    <row r="14" spans="1:30" x14ac:dyDescent="0.25">
      <c r="A14" s="15">
        <f t="shared" si="0"/>
        <v>13</v>
      </c>
      <c r="B14" s="14">
        <v>2021</v>
      </c>
      <c r="C14" s="17" t="s">
        <v>27</v>
      </c>
      <c r="D14" s="14" t="s">
        <v>242</v>
      </c>
      <c r="E14" s="42">
        <v>109380</v>
      </c>
      <c r="F14" s="14">
        <v>1</v>
      </c>
      <c r="G14" s="14">
        <v>5</v>
      </c>
      <c r="H14" s="14">
        <v>3</v>
      </c>
      <c r="I14" s="14">
        <v>1</v>
      </c>
      <c r="J14" s="14">
        <v>5</v>
      </c>
      <c r="K14" s="14">
        <v>166.67</v>
      </c>
      <c r="L14" s="14">
        <v>5</v>
      </c>
      <c r="M14" s="14">
        <v>1</v>
      </c>
      <c r="N14" s="14">
        <v>0</v>
      </c>
      <c r="O14" s="14">
        <v>0</v>
      </c>
      <c r="P14" s="14">
        <v>0</v>
      </c>
      <c r="Q14" s="14">
        <f>tbl_Union[[#This Row],[Innings]]-tbl_Union[[#This Row],[Outs]]</f>
        <v>0</v>
      </c>
      <c r="R14" s="44">
        <v>61</v>
      </c>
      <c r="S14" s="44">
        <v>450</v>
      </c>
      <c r="T14" s="44">
        <v>24</v>
      </c>
      <c r="U14" s="44">
        <v>7.38</v>
      </c>
      <c r="V14" s="44">
        <v>18.75</v>
      </c>
      <c r="W14" s="44">
        <v>15.25</v>
      </c>
      <c r="X14" s="44">
        <v>0</v>
      </c>
      <c r="Y14" s="44">
        <v>0</v>
      </c>
      <c r="Z14" s="44">
        <v>41</v>
      </c>
      <c r="AA14" s="44">
        <v>15</v>
      </c>
      <c r="AB14" s="44">
        <v>156</v>
      </c>
      <c r="AC14" s="12">
        <f>IF(tbl_Union[[#This Row],[Year]]=2021,_xlfn.IFNA(VLOOKUP(tbl_Union[[#This Row],[Player]],raw_data_RAA_2021!$A$1:$F$169,3,FALSE),0),0)</f>
        <v>178</v>
      </c>
      <c r="AD14" s="42">
        <f>AVERAGEIFS(tbl_Union[Auction_Price],tbl_Union[Player],tbl_Union[[#This Row],[Player]])</f>
        <v>109380</v>
      </c>
    </row>
    <row r="15" spans="1:30" x14ac:dyDescent="0.25">
      <c r="A15" s="15">
        <f t="shared" si="0"/>
        <v>14</v>
      </c>
      <c r="B15" s="14">
        <v>2021</v>
      </c>
      <c r="C15" s="17" t="s">
        <v>166</v>
      </c>
      <c r="D15" s="14" t="s">
        <v>313</v>
      </c>
      <c r="E15" s="42">
        <v>1328130</v>
      </c>
      <c r="F15" s="14">
        <v>7</v>
      </c>
      <c r="G15" s="14">
        <v>34</v>
      </c>
      <c r="H15" s="14">
        <v>30</v>
      </c>
      <c r="I15" s="14">
        <v>1</v>
      </c>
      <c r="J15" s="14">
        <v>34</v>
      </c>
      <c r="K15" s="14">
        <v>113.33</v>
      </c>
      <c r="L15" s="14">
        <v>14</v>
      </c>
      <c r="M15" s="14">
        <v>3</v>
      </c>
      <c r="N15" s="14">
        <v>0</v>
      </c>
      <c r="O15" s="14">
        <v>0</v>
      </c>
      <c r="P15" s="14">
        <v>0</v>
      </c>
      <c r="Q15" s="14">
        <f>tbl_Union[[#This Row],[Innings]]-tbl_Union[[#This Row],[Outs]]</f>
        <v>6</v>
      </c>
      <c r="R15" s="44">
        <v>42</v>
      </c>
      <c r="S15" s="44">
        <v>335</v>
      </c>
      <c r="T15" s="44">
        <v>6</v>
      </c>
      <c r="U15" s="44">
        <v>7.98</v>
      </c>
      <c r="V15" s="44">
        <v>55.83</v>
      </c>
      <c r="W15" s="44">
        <v>42</v>
      </c>
      <c r="X15" s="44">
        <v>0</v>
      </c>
      <c r="Y15" s="44">
        <v>0</v>
      </c>
      <c r="Z15" s="44">
        <v>33</v>
      </c>
      <c r="AA15" s="44">
        <v>12</v>
      </c>
      <c r="AB15" s="44">
        <v>103</v>
      </c>
      <c r="AC15" s="12">
        <f>IF(tbl_Union[[#This Row],[Year]]=2021,_xlfn.IFNA(VLOOKUP(tbl_Union[[#This Row],[Player]],raw_data_RAA_2021!$A$1:$F$169,3,FALSE),0),0)</f>
        <v>-168</v>
      </c>
      <c r="AD15" s="42">
        <f>AVERAGEIFS(tbl_Union[Auction_Price],tbl_Union[Player],tbl_Union[[#This Row],[Player]])</f>
        <v>1328130</v>
      </c>
    </row>
    <row r="16" spans="1:30" x14ac:dyDescent="0.25">
      <c r="A16" s="15">
        <f t="shared" si="0"/>
        <v>15</v>
      </c>
      <c r="B16" s="14">
        <v>2021</v>
      </c>
      <c r="C16" s="17" t="s">
        <v>124</v>
      </c>
      <c r="D16" s="14" t="s">
        <v>294</v>
      </c>
      <c r="E16" s="42">
        <v>1953130</v>
      </c>
      <c r="F16" s="14">
        <v>1</v>
      </c>
      <c r="G16" s="14">
        <v>0</v>
      </c>
      <c r="H16" s="14">
        <v>3</v>
      </c>
      <c r="I16" s="14">
        <v>1</v>
      </c>
      <c r="J16" s="14">
        <v>0</v>
      </c>
      <c r="K16" s="14">
        <v>0</v>
      </c>
      <c r="L16" s="14">
        <v>0</v>
      </c>
      <c r="M16" s="14">
        <v>0</v>
      </c>
      <c r="N16" s="14">
        <v>0</v>
      </c>
      <c r="O16" s="14">
        <v>0</v>
      </c>
      <c r="P16" s="14">
        <v>0</v>
      </c>
      <c r="Q16" s="14">
        <f>tbl_Union[[#This Row],[Innings]]-tbl_Union[[#This Row],[Outs]]</f>
        <v>0</v>
      </c>
      <c r="R16" s="44">
        <v>1</v>
      </c>
      <c r="S16" s="44">
        <v>12</v>
      </c>
      <c r="T16" s="44">
        <v>0</v>
      </c>
      <c r="U16" s="44">
        <v>12</v>
      </c>
      <c r="V16" s="44">
        <v>0</v>
      </c>
      <c r="W16" s="44">
        <v>0</v>
      </c>
      <c r="X16" s="44">
        <v>0</v>
      </c>
      <c r="Y16" s="44">
        <v>0</v>
      </c>
      <c r="Z16" s="44">
        <v>1</v>
      </c>
      <c r="AA16" s="44">
        <v>1</v>
      </c>
      <c r="AB16" s="44">
        <v>2</v>
      </c>
      <c r="AC16" s="12">
        <f>IF(tbl_Union[[#This Row],[Year]]=2021,_xlfn.IFNA(VLOOKUP(tbl_Union[[#This Row],[Player]],raw_data_RAA_2021!$A$1:$F$169,3,FALSE),0),0)</f>
        <v>-37</v>
      </c>
      <c r="AD16" s="42">
        <f>AVERAGEIFS(tbl_Union[Auction_Price],tbl_Union[Player],tbl_Union[[#This Row],[Player]])</f>
        <v>1953130</v>
      </c>
    </row>
    <row r="17" spans="1:30" x14ac:dyDescent="0.25">
      <c r="A17" s="15">
        <f t="shared" si="0"/>
        <v>16</v>
      </c>
      <c r="B17" s="14">
        <v>2021</v>
      </c>
      <c r="C17" s="17" t="s">
        <v>125</v>
      </c>
      <c r="D17" s="14" t="s">
        <v>294</v>
      </c>
      <c r="E17" s="42">
        <v>171400</v>
      </c>
      <c r="F17" s="14">
        <v>5</v>
      </c>
      <c r="G17" s="14">
        <v>16</v>
      </c>
      <c r="H17" s="14">
        <v>25</v>
      </c>
      <c r="I17" s="14">
        <v>5</v>
      </c>
      <c r="J17" s="14">
        <v>3.2</v>
      </c>
      <c r="K17" s="14">
        <v>64</v>
      </c>
      <c r="L17" s="14">
        <v>7</v>
      </c>
      <c r="M17" s="14">
        <v>2</v>
      </c>
      <c r="N17" s="14">
        <v>0</v>
      </c>
      <c r="O17" s="14">
        <v>0</v>
      </c>
      <c r="P17" s="14">
        <v>0</v>
      </c>
      <c r="Q17" s="14">
        <f>tbl_Union[[#This Row],[Innings]]-tbl_Union[[#This Row],[Outs]]</f>
        <v>0</v>
      </c>
      <c r="R17" s="44">
        <v>52</v>
      </c>
      <c r="S17" s="44">
        <v>426</v>
      </c>
      <c r="T17" s="44">
        <v>14</v>
      </c>
      <c r="U17" s="44">
        <v>8.19</v>
      </c>
      <c r="V17" s="44">
        <v>30.43</v>
      </c>
      <c r="W17" s="44">
        <v>22.29</v>
      </c>
      <c r="X17" s="44">
        <v>0</v>
      </c>
      <c r="Y17" s="44">
        <v>0</v>
      </c>
      <c r="Z17" s="44">
        <v>38</v>
      </c>
      <c r="AA17" s="44">
        <v>12</v>
      </c>
      <c r="AB17" s="44">
        <v>114</v>
      </c>
      <c r="AC17" s="12">
        <f>IF(tbl_Union[[#This Row],[Year]]=2021,_xlfn.IFNA(VLOOKUP(tbl_Union[[#This Row],[Player]],raw_data_RAA_2021!$A$1:$F$169,3,FALSE),0),0)</f>
        <v>-135</v>
      </c>
      <c r="AD17" s="42">
        <f>AVERAGEIFS(tbl_Union[Auction_Price],tbl_Union[Player],tbl_Union[[#This Row],[Player]])</f>
        <v>171400</v>
      </c>
    </row>
    <row r="18" spans="1:30" x14ac:dyDescent="0.25">
      <c r="A18" s="15">
        <f t="shared" si="0"/>
        <v>17</v>
      </c>
      <c r="B18" s="14">
        <v>2021</v>
      </c>
      <c r="C18" s="17" t="s">
        <v>78</v>
      </c>
      <c r="D18" s="14" t="s">
        <v>275</v>
      </c>
      <c r="E18" s="42">
        <v>285700</v>
      </c>
      <c r="F18" s="14">
        <v>1</v>
      </c>
      <c r="G18" s="14">
        <v>49</v>
      </c>
      <c r="H18" s="14">
        <v>35</v>
      </c>
      <c r="I18" s="14">
        <v>1</v>
      </c>
      <c r="J18" s="14">
        <v>49</v>
      </c>
      <c r="K18" s="14">
        <v>140</v>
      </c>
      <c r="L18" s="14">
        <v>49</v>
      </c>
      <c r="M18" s="14">
        <v>4</v>
      </c>
      <c r="N18" s="14">
        <v>3</v>
      </c>
      <c r="O18" s="14">
        <v>0</v>
      </c>
      <c r="P18" s="14">
        <v>0</v>
      </c>
      <c r="Q18" s="14">
        <f>tbl_Union[[#This Row],[Innings]]-tbl_Union[[#This Row],[Outs]]</f>
        <v>0</v>
      </c>
      <c r="R18" s="44">
        <v>0</v>
      </c>
      <c r="S18" s="44">
        <v>0</v>
      </c>
      <c r="T18" s="44">
        <v>0</v>
      </c>
      <c r="U18" s="44">
        <v>0</v>
      </c>
      <c r="V18" s="44">
        <v>0</v>
      </c>
      <c r="W18" s="44">
        <v>0</v>
      </c>
      <c r="X18" s="44">
        <v>0</v>
      </c>
      <c r="Y18" s="44">
        <v>0</v>
      </c>
      <c r="Z18" s="44">
        <v>0</v>
      </c>
      <c r="AA18" s="44">
        <v>0</v>
      </c>
      <c r="AB18" s="44">
        <v>0</v>
      </c>
      <c r="AC18" s="12">
        <f>IF(tbl_Union[[#This Row],[Year]]=2021,_xlfn.IFNA(VLOOKUP(tbl_Union[[#This Row],[Player]],raw_data_RAA_2021!$A$1:$F$169,3,FALSE),0),0)</f>
        <v>24</v>
      </c>
      <c r="AD18" s="42">
        <f>AVERAGEIFS(tbl_Union[Auction_Price],tbl_Union[Player],tbl_Union[[#This Row],[Player]])</f>
        <v>690466.66666666663</v>
      </c>
    </row>
    <row r="19" spans="1:30" x14ac:dyDescent="0.25">
      <c r="A19" s="15">
        <f t="shared" si="0"/>
        <v>18</v>
      </c>
      <c r="B19" s="14">
        <v>2021</v>
      </c>
      <c r="C19" s="17" t="s">
        <v>98</v>
      </c>
      <c r="D19" s="14" t="s">
        <v>285</v>
      </c>
      <c r="E19" s="42">
        <v>312500</v>
      </c>
      <c r="F19" s="14">
        <v>10</v>
      </c>
      <c r="G19" s="14">
        <v>193</v>
      </c>
      <c r="H19" s="14">
        <v>154</v>
      </c>
      <c r="I19" s="14">
        <v>9</v>
      </c>
      <c r="J19" s="14">
        <v>21.44</v>
      </c>
      <c r="K19" s="14">
        <v>125.32</v>
      </c>
      <c r="L19" s="14">
        <v>46</v>
      </c>
      <c r="M19" s="14">
        <v>21</v>
      </c>
      <c r="N19" s="14">
        <v>8</v>
      </c>
      <c r="O19" s="14">
        <v>0</v>
      </c>
      <c r="P19" s="14">
        <v>0</v>
      </c>
      <c r="Q19" s="14">
        <f>tbl_Union[[#This Row],[Innings]]-tbl_Union[[#This Row],[Outs]]</f>
        <v>1</v>
      </c>
      <c r="R19" s="44">
        <v>0</v>
      </c>
      <c r="S19" s="44">
        <v>0</v>
      </c>
      <c r="T19" s="44">
        <v>0</v>
      </c>
      <c r="U19" s="44">
        <v>0</v>
      </c>
      <c r="V19" s="44">
        <v>0</v>
      </c>
      <c r="W19" s="44">
        <v>0</v>
      </c>
      <c r="X19" s="44">
        <v>0</v>
      </c>
      <c r="Y19" s="44">
        <v>0</v>
      </c>
      <c r="Z19" s="44">
        <v>0</v>
      </c>
      <c r="AA19" s="44">
        <v>0</v>
      </c>
      <c r="AB19" s="44">
        <v>0</v>
      </c>
      <c r="AC19" s="12">
        <f>IF(tbl_Union[[#This Row],[Year]]=2021,_xlfn.IFNA(VLOOKUP(tbl_Union[[#This Row],[Player]],raw_data_RAA_2021!$A$1:$F$169,3,FALSE),0),0)</f>
        <v>-34</v>
      </c>
      <c r="AD19" s="42">
        <f>AVERAGEIFS(tbl_Union[Auction_Price],tbl_Union[Player],tbl_Union[[#This Row],[Player]])</f>
        <v>312500</v>
      </c>
    </row>
    <row r="20" spans="1:30" x14ac:dyDescent="0.25">
      <c r="A20" s="15">
        <f t="shared" si="0"/>
        <v>19</v>
      </c>
      <c r="B20" s="14">
        <v>2021</v>
      </c>
      <c r="C20" s="17" t="s">
        <v>126</v>
      </c>
      <c r="D20" s="14" t="s">
        <v>294</v>
      </c>
      <c r="E20" s="42">
        <v>2321400</v>
      </c>
      <c r="F20" s="14">
        <v>7</v>
      </c>
      <c r="G20" s="14">
        <v>67</v>
      </c>
      <c r="H20" s="14">
        <v>49</v>
      </c>
      <c r="I20" s="14">
        <v>5</v>
      </c>
      <c r="J20" s="14">
        <v>13.4</v>
      </c>
      <c r="K20" s="14">
        <v>136.72999999999999</v>
      </c>
      <c r="L20" s="14">
        <v>36</v>
      </c>
      <c r="M20" s="14">
        <v>2</v>
      </c>
      <c r="N20" s="14">
        <v>5</v>
      </c>
      <c r="O20" s="14">
        <v>0</v>
      </c>
      <c r="P20" s="14">
        <v>0</v>
      </c>
      <c r="Q20" s="14">
        <f>tbl_Union[[#This Row],[Innings]]-tbl_Union[[#This Row],[Outs]]</f>
        <v>2</v>
      </c>
      <c r="R20" s="44">
        <v>41</v>
      </c>
      <c r="S20" s="44">
        <v>376</v>
      </c>
      <c r="T20" s="44">
        <v>15</v>
      </c>
      <c r="U20" s="44">
        <v>9.17</v>
      </c>
      <c r="V20" s="44">
        <v>25.07</v>
      </c>
      <c r="W20" s="44">
        <v>16.399999999999999</v>
      </c>
      <c r="X20" s="44">
        <v>1</v>
      </c>
      <c r="Y20" s="44">
        <v>0</v>
      </c>
      <c r="Z20" s="44">
        <v>34</v>
      </c>
      <c r="AA20" s="44">
        <v>16</v>
      </c>
      <c r="AB20" s="44">
        <v>91</v>
      </c>
      <c r="AC20" s="12">
        <f>IF(tbl_Union[[#This Row],[Year]]=2021,_xlfn.IFNA(VLOOKUP(tbl_Union[[#This Row],[Player]],raw_data_RAA_2021!$A$1:$F$169,3,FALSE),0),0)</f>
        <v>-37</v>
      </c>
      <c r="AD20" s="42">
        <f>AVERAGEIFS(tbl_Union[Auction_Price],tbl_Union[Player],tbl_Union[[#This Row],[Player]])</f>
        <v>1919633.3333333333</v>
      </c>
    </row>
    <row r="21" spans="1:30" x14ac:dyDescent="0.25">
      <c r="A21" s="15">
        <f t="shared" si="0"/>
        <v>20</v>
      </c>
      <c r="B21" s="14">
        <v>2021</v>
      </c>
      <c r="C21" s="17" t="s">
        <v>99</v>
      </c>
      <c r="D21" s="14" t="s">
        <v>285</v>
      </c>
      <c r="E21" s="42">
        <v>428600</v>
      </c>
      <c r="F21" s="14">
        <v>2</v>
      </c>
      <c r="G21" s="14">
        <v>32</v>
      </c>
      <c r="H21" s="14">
        <v>21</v>
      </c>
      <c r="I21" s="14">
        <v>2</v>
      </c>
      <c r="J21" s="14">
        <v>16</v>
      </c>
      <c r="K21" s="14">
        <v>152.38</v>
      </c>
      <c r="L21" s="14">
        <v>30</v>
      </c>
      <c r="M21" s="14">
        <v>1</v>
      </c>
      <c r="N21" s="14">
        <v>3</v>
      </c>
      <c r="O21" s="14">
        <v>0</v>
      </c>
      <c r="P21" s="14">
        <v>0</v>
      </c>
      <c r="Q21" s="14">
        <f>tbl_Union[[#This Row],[Innings]]-tbl_Union[[#This Row],[Outs]]</f>
        <v>0</v>
      </c>
      <c r="R21" s="44">
        <v>12</v>
      </c>
      <c r="S21" s="44">
        <v>96</v>
      </c>
      <c r="T21" s="44">
        <v>4</v>
      </c>
      <c r="U21" s="44">
        <v>8</v>
      </c>
      <c r="V21" s="44">
        <v>24</v>
      </c>
      <c r="W21" s="44">
        <v>18</v>
      </c>
      <c r="X21" s="44">
        <v>0</v>
      </c>
      <c r="Y21" s="44">
        <v>0</v>
      </c>
      <c r="Z21" s="44">
        <v>11</v>
      </c>
      <c r="AA21" s="44">
        <v>2</v>
      </c>
      <c r="AB21" s="44">
        <v>27</v>
      </c>
      <c r="AC21" s="12">
        <f>IF(tbl_Union[[#This Row],[Year]]=2021,_xlfn.IFNA(VLOOKUP(tbl_Union[[#This Row],[Player]],raw_data_RAA_2021!$A$1:$F$169,3,FALSE),0),0)</f>
        <v>-12</v>
      </c>
      <c r="AD21" s="42">
        <f>AVERAGEIFS(tbl_Union[Auction_Price],tbl_Union[Player],tbl_Union[[#This Row],[Player]])</f>
        <v>428600</v>
      </c>
    </row>
    <row r="22" spans="1:30" x14ac:dyDescent="0.25">
      <c r="A22" s="15">
        <f t="shared" si="0"/>
        <v>21</v>
      </c>
      <c r="B22" s="14">
        <v>2021</v>
      </c>
      <c r="C22" s="17" t="s">
        <v>28</v>
      </c>
      <c r="D22" s="14" t="s">
        <v>242</v>
      </c>
      <c r="E22" s="42">
        <v>214300</v>
      </c>
      <c r="F22" s="14">
        <v>1</v>
      </c>
      <c r="G22" s="14">
        <v>15</v>
      </c>
      <c r="H22" s="14">
        <v>11</v>
      </c>
      <c r="I22" s="14">
        <v>0</v>
      </c>
      <c r="J22" s="14">
        <v>0</v>
      </c>
      <c r="K22" s="14">
        <v>136.36000000000001</v>
      </c>
      <c r="L22" s="14">
        <v>15</v>
      </c>
      <c r="M22" s="14">
        <v>2</v>
      </c>
      <c r="N22" s="14">
        <v>0</v>
      </c>
      <c r="O22" s="14">
        <v>0</v>
      </c>
      <c r="P22" s="14">
        <v>0</v>
      </c>
      <c r="Q22" s="14">
        <f>tbl_Union[[#This Row],[Innings]]-tbl_Union[[#This Row],[Outs]]</f>
        <v>1</v>
      </c>
      <c r="R22" s="44">
        <v>11</v>
      </c>
      <c r="S22" s="44">
        <v>82</v>
      </c>
      <c r="T22" s="44">
        <v>5</v>
      </c>
      <c r="U22" s="44">
        <v>7.45</v>
      </c>
      <c r="V22" s="44">
        <v>16.399999999999999</v>
      </c>
      <c r="W22" s="44">
        <v>13.2</v>
      </c>
      <c r="X22" s="44">
        <v>0</v>
      </c>
      <c r="Y22" s="44">
        <v>0</v>
      </c>
      <c r="Z22" s="44">
        <v>10</v>
      </c>
      <c r="AA22" s="44">
        <v>3</v>
      </c>
      <c r="AB22" s="44">
        <v>33</v>
      </c>
      <c r="AC22" s="12">
        <f>IF(tbl_Union[[#This Row],[Year]]=2021,_xlfn.IFNA(VLOOKUP(tbl_Union[[#This Row],[Player]],raw_data_RAA_2021!$A$1:$F$169,3,FALSE),0),0)</f>
        <v>60</v>
      </c>
      <c r="AD22" s="42">
        <f>AVERAGEIFS(tbl_Union[Auction_Price],tbl_Union[Player],tbl_Union[[#This Row],[Player]])</f>
        <v>214300</v>
      </c>
    </row>
    <row r="23" spans="1:30" x14ac:dyDescent="0.25">
      <c r="A23" s="15">
        <f t="shared" si="0"/>
        <v>22</v>
      </c>
      <c r="B23" s="14">
        <v>2021</v>
      </c>
      <c r="C23" s="17" t="s">
        <v>49</v>
      </c>
      <c r="D23" s="14" t="s">
        <v>259</v>
      </c>
      <c r="E23" s="42">
        <v>1200000</v>
      </c>
      <c r="F23" s="14">
        <v>2</v>
      </c>
      <c r="G23" s="14">
        <v>2</v>
      </c>
      <c r="H23" s="14">
        <v>4</v>
      </c>
      <c r="I23" s="14">
        <v>1</v>
      </c>
      <c r="J23" s="14">
        <v>2</v>
      </c>
      <c r="K23" s="14">
        <v>50</v>
      </c>
      <c r="L23" s="14">
        <v>2</v>
      </c>
      <c r="M23" s="14">
        <v>0</v>
      </c>
      <c r="N23" s="14">
        <v>0</v>
      </c>
      <c r="O23" s="14">
        <v>0</v>
      </c>
      <c r="P23" s="14">
        <v>0</v>
      </c>
      <c r="Q23" s="14">
        <f>tbl_Union[[#This Row],[Innings]]-tbl_Union[[#This Row],[Outs]]</f>
        <v>1</v>
      </c>
      <c r="R23" s="44">
        <v>68</v>
      </c>
      <c r="S23" s="44">
        <v>449</v>
      </c>
      <c r="T23" s="44">
        <v>18</v>
      </c>
      <c r="U23" s="44">
        <v>6.6</v>
      </c>
      <c r="V23" s="44">
        <v>24.94</v>
      </c>
      <c r="W23" s="44">
        <v>22.67</v>
      </c>
      <c r="X23" s="44">
        <v>0</v>
      </c>
      <c r="Y23" s="44">
        <v>0</v>
      </c>
      <c r="Z23" s="44">
        <v>28</v>
      </c>
      <c r="AA23" s="44">
        <v>14</v>
      </c>
      <c r="AB23" s="44">
        <v>151</v>
      </c>
      <c r="AC23" s="12">
        <f>IF(tbl_Union[[#This Row],[Year]]=2021,_xlfn.IFNA(VLOOKUP(tbl_Union[[#This Row],[Player]],raw_data_RAA_2021!$A$1:$F$169,3,FALSE),0),0)</f>
        <v>15</v>
      </c>
      <c r="AD23" s="42">
        <f>AVERAGEIFS(tbl_Union[Auction_Price],tbl_Union[Player],tbl_Union[[#This Row],[Player]])</f>
        <v>1200000</v>
      </c>
    </row>
    <row r="24" spans="1:30" x14ac:dyDescent="0.25">
      <c r="A24" s="15">
        <f t="shared" ref="A24:A87" si="1">1+A23</f>
        <v>23</v>
      </c>
      <c r="B24" s="14">
        <v>2021</v>
      </c>
      <c r="C24" s="17" t="s">
        <v>151</v>
      </c>
      <c r="D24" s="14" t="s">
        <v>305</v>
      </c>
      <c r="E24" s="42">
        <v>31250</v>
      </c>
      <c r="F24" s="14">
        <v>7</v>
      </c>
      <c r="G24" s="14">
        <v>59</v>
      </c>
      <c r="H24" s="14">
        <v>46</v>
      </c>
      <c r="I24" s="14">
        <v>4</v>
      </c>
      <c r="J24" s="14">
        <v>14.75</v>
      </c>
      <c r="K24" s="14">
        <v>128.26</v>
      </c>
      <c r="L24" s="14">
        <v>31</v>
      </c>
      <c r="M24" s="14">
        <v>6</v>
      </c>
      <c r="N24" s="14">
        <v>2</v>
      </c>
      <c r="O24" s="14">
        <v>0</v>
      </c>
      <c r="P24" s="14">
        <v>0</v>
      </c>
      <c r="Q24" s="14">
        <f>tbl_Union[[#This Row],[Innings]]-tbl_Union[[#This Row],[Outs]]</f>
        <v>3</v>
      </c>
      <c r="R24" s="44">
        <v>56.1</v>
      </c>
      <c r="S24" s="44">
        <v>458</v>
      </c>
      <c r="T24" s="44">
        <v>32</v>
      </c>
      <c r="U24" s="44">
        <v>8.15</v>
      </c>
      <c r="V24" s="44">
        <v>14.31</v>
      </c>
      <c r="W24" s="44">
        <v>10.53</v>
      </c>
      <c r="X24" s="44">
        <v>1</v>
      </c>
      <c r="Y24" s="44">
        <v>1</v>
      </c>
      <c r="Z24" s="44">
        <v>37</v>
      </c>
      <c r="AA24" s="44">
        <v>16</v>
      </c>
      <c r="AB24" s="44">
        <v>125</v>
      </c>
      <c r="AC24" s="12">
        <f>IF(tbl_Union[[#This Row],[Year]]=2021,_xlfn.IFNA(VLOOKUP(tbl_Union[[#This Row],[Player]],raw_data_RAA_2021!$A$1:$F$169,3,FALSE),0),0)</f>
        <v>330</v>
      </c>
      <c r="AD24" s="42">
        <f>AVERAGEIFS(tbl_Union[Auction_Price],tbl_Union[Player],tbl_Union[[#This Row],[Player]])</f>
        <v>31250</v>
      </c>
    </row>
    <row r="25" spans="1:30" x14ac:dyDescent="0.25">
      <c r="A25" s="15">
        <f t="shared" si="1"/>
        <v>24</v>
      </c>
      <c r="B25" s="14">
        <v>2021</v>
      </c>
      <c r="C25" s="17" t="s">
        <v>127</v>
      </c>
      <c r="D25" s="14" t="s">
        <v>294</v>
      </c>
      <c r="E25" s="42">
        <v>107100</v>
      </c>
      <c r="F25" s="14">
        <v>8</v>
      </c>
      <c r="G25" s="14">
        <v>124</v>
      </c>
      <c r="H25" s="14">
        <v>113</v>
      </c>
      <c r="I25" s="14">
        <v>5</v>
      </c>
      <c r="J25" s="14">
        <v>24.8</v>
      </c>
      <c r="K25" s="14">
        <v>109.73</v>
      </c>
      <c r="L25" s="14">
        <v>62</v>
      </c>
      <c r="M25" s="14">
        <v>11</v>
      </c>
      <c r="N25" s="14">
        <v>3</v>
      </c>
      <c r="O25" s="14">
        <v>1</v>
      </c>
      <c r="P25" s="14">
        <v>0</v>
      </c>
      <c r="Q25" s="14">
        <f>tbl_Union[[#This Row],[Innings]]-tbl_Union[[#This Row],[Outs]]</f>
        <v>3</v>
      </c>
      <c r="R25" s="44">
        <v>0</v>
      </c>
      <c r="S25" s="44">
        <v>0</v>
      </c>
      <c r="T25" s="44">
        <v>0</v>
      </c>
      <c r="U25" s="44">
        <v>0</v>
      </c>
      <c r="V25" s="44">
        <v>0</v>
      </c>
      <c r="W25" s="44">
        <v>0</v>
      </c>
      <c r="X25" s="44">
        <v>0</v>
      </c>
      <c r="Y25" s="44">
        <v>0</v>
      </c>
      <c r="Z25" s="44">
        <v>0</v>
      </c>
      <c r="AA25" s="44">
        <v>0</v>
      </c>
      <c r="AB25" s="44">
        <v>0</v>
      </c>
      <c r="AC25" s="12">
        <f>IF(tbl_Union[[#This Row],[Year]]=2021,_xlfn.IFNA(VLOOKUP(tbl_Union[[#This Row],[Player]],raw_data_RAA_2021!$A$1:$F$169,3,FALSE),0),0)</f>
        <v>-2</v>
      </c>
      <c r="AD25" s="42">
        <f>AVERAGEIFS(tbl_Union[Auction_Price],tbl_Union[Player],tbl_Union[[#This Row],[Player]])</f>
        <v>227650</v>
      </c>
    </row>
    <row r="26" spans="1:30" x14ac:dyDescent="0.25">
      <c r="A26" s="15">
        <f t="shared" si="1"/>
        <v>25</v>
      </c>
      <c r="B26" s="14">
        <v>2021</v>
      </c>
      <c r="C26" s="17" t="s">
        <v>168</v>
      </c>
      <c r="D26" s="14" t="s">
        <v>313</v>
      </c>
      <c r="E26" s="42">
        <v>1953130</v>
      </c>
      <c r="F26" s="14">
        <v>8</v>
      </c>
      <c r="G26" s="14">
        <v>195</v>
      </c>
      <c r="H26" s="14">
        <v>181</v>
      </c>
      <c r="I26" s="14">
        <v>8</v>
      </c>
      <c r="J26" s="14">
        <v>24.38</v>
      </c>
      <c r="K26" s="14">
        <v>107.73</v>
      </c>
      <c r="L26" s="14">
        <v>57</v>
      </c>
      <c r="M26" s="14">
        <v>15</v>
      </c>
      <c r="N26" s="14">
        <v>6</v>
      </c>
      <c r="O26" s="14">
        <v>2</v>
      </c>
      <c r="P26" s="14">
        <v>0</v>
      </c>
      <c r="Q26" s="14">
        <f>tbl_Union[[#This Row],[Innings]]-tbl_Union[[#This Row],[Outs]]</f>
        <v>0</v>
      </c>
      <c r="R26" s="44">
        <v>0</v>
      </c>
      <c r="S26" s="44">
        <v>0</v>
      </c>
      <c r="T26" s="44">
        <v>0</v>
      </c>
      <c r="U26" s="44">
        <v>0</v>
      </c>
      <c r="V26" s="44">
        <v>0</v>
      </c>
      <c r="W26" s="44">
        <v>0</v>
      </c>
      <c r="X26" s="44">
        <v>0</v>
      </c>
      <c r="Y26" s="44">
        <v>0</v>
      </c>
      <c r="Z26" s="44">
        <v>0</v>
      </c>
      <c r="AA26" s="44">
        <v>0</v>
      </c>
      <c r="AB26" s="44">
        <v>0</v>
      </c>
      <c r="AC26" s="12">
        <f>IF(tbl_Union[[#This Row],[Year]]=2021,_xlfn.IFNA(VLOOKUP(tbl_Union[[#This Row],[Player]],raw_data_RAA_2021!$A$1:$F$169,3,FALSE),0),0)</f>
        <v>44</v>
      </c>
      <c r="AD26" s="42">
        <f>AVERAGEIFS(tbl_Union[Auction_Price],tbl_Union[Player],tbl_Union[[#This Row],[Player]])</f>
        <v>1953130</v>
      </c>
    </row>
    <row r="27" spans="1:30" x14ac:dyDescent="0.25">
      <c r="A27" s="15">
        <f t="shared" si="1"/>
        <v>26</v>
      </c>
      <c r="B27" s="14">
        <v>2021</v>
      </c>
      <c r="C27" s="17" t="s">
        <v>3</v>
      </c>
      <c r="D27" s="14" t="s">
        <v>221</v>
      </c>
      <c r="E27" s="42">
        <v>1000000</v>
      </c>
      <c r="F27" s="14">
        <v>3</v>
      </c>
      <c r="G27" s="14">
        <v>47</v>
      </c>
      <c r="H27" s="14">
        <v>18</v>
      </c>
      <c r="I27" s="14">
        <v>1</v>
      </c>
      <c r="J27" s="14">
        <v>47</v>
      </c>
      <c r="K27" s="14">
        <v>261.11</v>
      </c>
      <c r="L27" s="14">
        <v>23</v>
      </c>
      <c r="M27" s="14">
        <v>3</v>
      </c>
      <c r="N27" s="14">
        <v>4</v>
      </c>
      <c r="O27" s="14">
        <v>0</v>
      </c>
      <c r="P27" s="14">
        <v>0</v>
      </c>
      <c r="Q27" s="14">
        <f>tbl_Union[[#This Row],[Innings]]-tbl_Union[[#This Row],[Outs]]</f>
        <v>2</v>
      </c>
      <c r="R27" s="44">
        <v>33.4</v>
      </c>
      <c r="S27" s="44">
        <v>263</v>
      </c>
      <c r="T27" s="44">
        <v>14</v>
      </c>
      <c r="U27" s="44">
        <v>7.81</v>
      </c>
      <c r="V27" s="44">
        <v>18.79</v>
      </c>
      <c r="W27" s="44">
        <v>14.43</v>
      </c>
      <c r="X27" s="44">
        <v>0</v>
      </c>
      <c r="Y27" s="44">
        <v>0</v>
      </c>
      <c r="Z27" s="44">
        <v>15</v>
      </c>
      <c r="AA27" s="44">
        <v>11</v>
      </c>
      <c r="AB27" s="44">
        <v>73</v>
      </c>
      <c r="AC27" s="12">
        <f>IF(tbl_Union[[#This Row],[Year]]=2021,_xlfn.IFNA(VLOOKUP(tbl_Union[[#This Row],[Player]],raw_data_RAA_2021!$A$1:$F$169,3,FALSE),0),0)</f>
        <v>132</v>
      </c>
      <c r="AD27" s="42">
        <f>AVERAGEIFS(tbl_Union[Auction_Price],tbl_Union[Player],tbl_Union[[#This Row],[Player]])</f>
        <v>1000000</v>
      </c>
    </row>
    <row r="28" spans="1:30" x14ac:dyDescent="0.25">
      <c r="A28" s="15">
        <f t="shared" si="1"/>
        <v>27</v>
      </c>
      <c r="B28" s="14">
        <v>2021</v>
      </c>
      <c r="C28" s="17" t="s">
        <v>101</v>
      </c>
      <c r="D28" s="14" t="s">
        <v>285</v>
      </c>
      <c r="E28" s="42">
        <v>71400</v>
      </c>
      <c r="F28" s="14">
        <v>11</v>
      </c>
      <c r="G28" s="14">
        <v>160</v>
      </c>
      <c r="H28" s="14">
        <v>123</v>
      </c>
      <c r="I28" s="14">
        <v>10</v>
      </c>
      <c r="J28" s="14">
        <v>16</v>
      </c>
      <c r="K28" s="14">
        <v>130.08000000000001</v>
      </c>
      <c r="L28" s="14">
        <v>64</v>
      </c>
      <c r="M28" s="14">
        <v>9</v>
      </c>
      <c r="N28" s="14">
        <v>9</v>
      </c>
      <c r="O28" s="14">
        <v>1</v>
      </c>
      <c r="P28" s="14">
        <v>0</v>
      </c>
      <c r="Q28" s="14">
        <f>tbl_Union[[#This Row],[Innings]]-tbl_Union[[#This Row],[Outs]]</f>
        <v>1</v>
      </c>
      <c r="R28" s="44">
        <v>16</v>
      </c>
      <c r="S28" s="44">
        <v>136</v>
      </c>
      <c r="T28" s="44">
        <v>2</v>
      </c>
      <c r="U28" s="44">
        <v>8.5</v>
      </c>
      <c r="V28" s="44">
        <v>68</v>
      </c>
      <c r="W28" s="44">
        <v>48</v>
      </c>
      <c r="X28" s="44">
        <v>0</v>
      </c>
      <c r="Y28" s="44">
        <v>0</v>
      </c>
      <c r="Z28" s="44">
        <v>11</v>
      </c>
      <c r="AA28" s="44">
        <v>6</v>
      </c>
      <c r="AB28" s="44">
        <v>31</v>
      </c>
      <c r="AC28" s="12">
        <f>IF(tbl_Union[[#This Row],[Year]]=2021,_xlfn.IFNA(VLOOKUP(tbl_Union[[#This Row],[Player]],raw_data_RAA_2021!$A$1:$F$169,3,FALSE),0),0)</f>
        <v>-152</v>
      </c>
      <c r="AD28" s="42">
        <f>AVERAGEIFS(tbl_Union[Auction_Price],tbl_Union[Player],tbl_Union[[#This Row],[Player]])</f>
        <v>235100</v>
      </c>
    </row>
    <row r="29" spans="1:30" x14ac:dyDescent="0.25">
      <c r="A29" s="15">
        <f t="shared" si="1"/>
        <v>28</v>
      </c>
      <c r="B29" s="14">
        <v>2021</v>
      </c>
      <c r="C29" s="17" t="s">
        <v>102</v>
      </c>
      <c r="D29" s="14" t="s">
        <v>285</v>
      </c>
      <c r="E29" s="42">
        <v>214300</v>
      </c>
      <c r="F29" s="14">
        <v>1</v>
      </c>
      <c r="G29" s="14">
        <v>26</v>
      </c>
      <c r="H29" s="14">
        <v>26</v>
      </c>
      <c r="I29" s="14">
        <v>1</v>
      </c>
      <c r="J29" s="14">
        <v>26</v>
      </c>
      <c r="K29" s="14">
        <v>100</v>
      </c>
      <c r="L29" s="14">
        <v>26</v>
      </c>
      <c r="M29" s="14">
        <v>1</v>
      </c>
      <c r="N29" s="14">
        <v>1</v>
      </c>
      <c r="O29" s="14">
        <v>0</v>
      </c>
      <c r="P29" s="14">
        <v>0</v>
      </c>
      <c r="Q29" s="14">
        <f>tbl_Union[[#This Row],[Innings]]-tbl_Union[[#This Row],[Outs]]</f>
        <v>0</v>
      </c>
      <c r="R29" s="44">
        <v>0</v>
      </c>
      <c r="S29" s="44">
        <v>0</v>
      </c>
      <c r="T29" s="44">
        <v>0</v>
      </c>
      <c r="U29" s="44">
        <v>0</v>
      </c>
      <c r="V29" s="44">
        <v>0</v>
      </c>
      <c r="W29" s="44">
        <v>0</v>
      </c>
      <c r="X29" s="44">
        <v>0</v>
      </c>
      <c r="Y29" s="44">
        <v>0</v>
      </c>
      <c r="Z29" s="44">
        <v>0</v>
      </c>
      <c r="AA29" s="44">
        <v>0</v>
      </c>
      <c r="AB29" s="44">
        <v>0</v>
      </c>
      <c r="AC29" s="12">
        <f>IF(tbl_Union[[#This Row],[Year]]=2021,_xlfn.IFNA(VLOOKUP(tbl_Union[[#This Row],[Player]],raw_data_RAA_2021!$A$1:$F$169,3,FALSE),0),0)</f>
        <v>1</v>
      </c>
      <c r="AD29" s="42">
        <f>AVERAGEIFS(tbl_Union[Auction_Price],tbl_Union[Player],tbl_Union[[#This Row],[Player]])</f>
        <v>214300</v>
      </c>
    </row>
    <row r="30" spans="1:30" x14ac:dyDescent="0.25">
      <c r="A30" s="15">
        <f t="shared" si="1"/>
        <v>29</v>
      </c>
      <c r="B30" s="14">
        <v>2021</v>
      </c>
      <c r="C30" s="17" t="s">
        <v>4</v>
      </c>
      <c r="D30" s="14" t="s">
        <v>221</v>
      </c>
      <c r="E30" s="42">
        <v>125000</v>
      </c>
      <c r="F30" s="14">
        <v>1</v>
      </c>
      <c r="G30" s="14">
        <v>1</v>
      </c>
      <c r="H30" s="14">
        <v>1</v>
      </c>
      <c r="I30" s="14">
        <v>0</v>
      </c>
      <c r="J30" s="14">
        <v>0</v>
      </c>
      <c r="K30" s="14">
        <v>100</v>
      </c>
      <c r="L30" s="14">
        <v>1</v>
      </c>
      <c r="M30" s="14">
        <v>0</v>
      </c>
      <c r="N30" s="14">
        <v>0</v>
      </c>
      <c r="O30" s="14">
        <v>0</v>
      </c>
      <c r="P30" s="14">
        <v>0</v>
      </c>
      <c r="Q30" s="14">
        <f>tbl_Union[[#This Row],[Innings]]-tbl_Union[[#This Row],[Outs]]</f>
        <v>1</v>
      </c>
      <c r="R30" s="44">
        <v>54</v>
      </c>
      <c r="S30" s="44">
        <v>451</v>
      </c>
      <c r="T30" s="44">
        <v>14</v>
      </c>
      <c r="U30" s="44">
        <v>8.35</v>
      </c>
      <c r="V30" s="44">
        <v>32.21</v>
      </c>
      <c r="W30" s="44">
        <v>23.14</v>
      </c>
      <c r="X30" s="44">
        <v>2</v>
      </c>
      <c r="Y30" s="44">
        <v>0</v>
      </c>
      <c r="Z30" s="44">
        <v>56</v>
      </c>
      <c r="AA30" s="44">
        <v>13</v>
      </c>
      <c r="AB30" s="44">
        <v>132</v>
      </c>
      <c r="AC30" s="12">
        <f>IF(tbl_Union[[#This Row],[Year]]=2021,_xlfn.IFNA(VLOOKUP(tbl_Union[[#This Row],[Player]],raw_data_RAA_2021!$A$1:$F$169,3,FALSE),0),0)</f>
        <v>-82</v>
      </c>
      <c r="AD30" s="42">
        <f>AVERAGEIFS(tbl_Union[Auction_Price],tbl_Union[Player],tbl_Union[[#This Row],[Player]])</f>
        <v>125000</v>
      </c>
    </row>
    <row r="31" spans="1:30" x14ac:dyDescent="0.25">
      <c r="A31" s="15">
        <f t="shared" si="1"/>
        <v>30</v>
      </c>
      <c r="B31" s="14">
        <v>2021</v>
      </c>
      <c r="C31" s="17" t="s">
        <v>192</v>
      </c>
      <c r="D31" s="14" t="e">
        <v>#N/A</v>
      </c>
      <c r="E31" s="42">
        <v>0</v>
      </c>
      <c r="F31" s="14">
        <v>2</v>
      </c>
      <c r="G31" s="14">
        <v>6</v>
      </c>
      <c r="H31" s="14">
        <v>6</v>
      </c>
      <c r="I31" s="14">
        <v>1</v>
      </c>
      <c r="J31" s="14">
        <v>6</v>
      </c>
      <c r="K31" s="14">
        <v>100</v>
      </c>
      <c r="L31" s="14">
        <v>3</v>
      </c>
      <c r="M31" s="14">
        <v>0</v>
      </c>
      <c r="N31" s="14">
        <v>0</v>
      </c>
      <c r="O31" s="14">
        <v>0</v>
      </c>
      <c r="P31" s="14">
        <v>0</v>
      </c>
      <c r="Q31" s="14">
        <f>tbl_Union[[#This Row],[Innings]]-tbl_Union[[#This Row],[Outs]]</f>
        <v>1</v>
      </c>
      <c r="R31" s="44">
        <v>6</v>
      </c>
      <c r="S31" s="44">
        <v>39</v>
      </c>
      <c r="T31" s="44">
        <v>1</v>
      </c>
      <c r="U31" s="44">
        <v>6.5</v>
      </c>
      <c r="V31" s="44">
        <v>39</v>
      </c>
      <c r="W31" s="44">
        <v>36</v>
      </c>
      <c r="X31" s="44">
        <v>0</v>
      </c>
      <c r="Y31" s="44">
        <v>0</v>
      </c>
      <c r="Z31" s="44">
        <v>3</v>
      </c>
      <c r="AA31" s="44">
        <v>1</v>
      </c>
      <c r="AB31" s="44">
        <v>15</v>
      </c>
      <c r="AC31" s="12">
        <f>IF(tbl_Union[[#This Row],[Year]]=2021,_xlfn.IFNA(VLOOKUP(tbl_Union[[#This Row],[Player]],raw_data_RAA_2021!$A$1:$F$169,3,FALSE),0),0)</f>
        <v>-31</v>
      </c>
      <c r="AD31" s="42">
        <f>AVERAGEIFS(tbl_Union[Auction_Price],tbl_Union[Player],tbl_Union[[#This Row],[Player]])</f>
        <v>0</v>
      </c>
    </row>
    <row r="32" spans="1:30" x14ac:dyDescent="0.25">
      <c r="A32" s="15">
        <f t="shared" si="1"/>
        <v>31</v>
      </c>
      <c r="B32" s="14">
        <v>2021</v>
      </c>
      <c r="C32" s="17" t="s">
        <v>150</v>
      </c>
      <c r="D32" s="14" t="s">
        <v>305</v>
      </c>
      <c r="E32" s="42">
        <v>2035700</v>
      </c>
      <c r="F32" s="14">
        <v>14</v>
      </c>
      <c r="G32" s="14">
        <v>513</v>
      </c>
      <c r="H32" s="14">
        <v>356</v>
      </c>
      <c r="I32" s="14">
        <v>12</v>
      </c>
      <c r="J32" s="14">
        <v>42.75</v>
      </c>
      <c r="K32" s="14">
        <v>144.1</v>
      </c>
      <c r="L32" s="14">
        <v>78</v>
      </c>
      <c r="M32" s="14">
        <v>48</v>
      </c>
      <c r="N32" s="14">
        <v>21</v>
      </c>
      <c r="O32" s="14">
        <v>6</v>
      </c>
      <c r="P32" s="14">
        <v>0</v>
      </c>
      <c r="Q32" s="14">
        <f>tbl_Union[[#This Row],[Innings]]-tbl_Union[[#This Row],[Outs]]</f>
        <v>2</v>
      </c>
      <c r="R32" s="44">
        <v>16</v>
      </c>
      <c r="S32" s="44">
        <v>135</v>
      </c>
      <c r="T32" s="44">
        <v>3</v>
      </c>
      <c r="U32" s="44">
        <v>8.44</v>
      </c>
      <c r="V32" s="44">
        <v>45</v>
      </c>
      <c r="W32" s="44">
        <v>32</v>
      </c>
      <c r="X32" s="44">
        <v>0</v>
      </c>
      <c r="Y32" s="44">
        <v>0</v>
      </c>
      <c r="Z32" s="44">
        <v>6</v>
      </c>
      <c r="AA32" s="44">
        <v>8</v>
      </c>
      <c r="AB32" s="44">
        <v>25</v>
      </c>
      <c r="AC32" s="12">
        <f>IF(tbl_Union[[#This Row],[Year]]=2021,_xlfn.IFNA(VLOOKUP(tbl_Union[[#This Row],[Player]],raw_data_RAA_2021!$A$1:$F$169,3,FALSE),0),0)</f>
        <v>179</v>
      </c>
      <c r="AD32" s="42">
        <f>AVERAGEIFS(tbl_Union[Auction_Price],tbl_Union[Player],tbl_Union[[#This Row],[Player]])</f>
        <v>1785700</v>
      </c>
    </row>
    <row r="33" spans="1:30" x14ac:dyDescent="0.25">
      <c r="A33" s="15">
        <f t="shared" si="1"/>
        <v>32</v>
      </c>
      <c r="B33" s="14">
        <v>2021</v>
      </c>
      <c r="C33" s="17" t="s">
        <v>128</v>
      </c>
      <c r="D33" s="14" t="s">
        <v>294</v>
      </c>
      <c r="E33" s="42">
        <v>593750</v>
      </c>
      <c r="F33" s="14">
        <v>5</v>
      </c>
      <c r="G33" s="14">
        <v>151</v>
      </c>
      <c r="H33" s="14">
        <v>93</v>
      </c>
      <c r="I33" s="14">
        <v>5</v>
      </c>
      <c r="J33" s="14">
        <v>30.2</v>
      </c>
      <c r="K33" s="14">
        <v>162.37</v>
      </c>
      <c r="L33" s="14">
        <v>58</v>
      </c>
      <c r="M33" s="14">
        <v>18</v>
      </c>
      <c r="N33" s="14">
        <v>7</v>
      </c>
      <c r="O33" s="14">
        <v>1</v>
      </c>
      <c r="P33" s="14">
        <v>0</v>
      </c>
      <c r="Q33" s="14">
        <f>tbl_Union[[#This Row],[Innings]]-tbl_Union[[#This Row],[Outs]]</f>
        <v>0</v>
      </c>
      <c r="R33" s="44">
        <v>0</v>
      </c>
      <c r="S33" s="44">
        <v>0</v>
      </c>
      <c r="T33" s="44">
        <v>0</v>
      </c>
      <c r="U33" s="44">
        <v>0</v>
      </c>
      <c r="V33" s="44">
        <v>0</v>
      </c>
      <c r="W33" s="44">
        <v>0</v>
      </c>
      <c r="X33" s="44">
        <v>0</v>
      </c>
      <c r="Y33" s="44">
        <v>0</v>
      </c>
      <c r="Z33" s="44">
        <v>0</v>
      </c>
      <c r="AA33" s="44">
        <v>0</v>
      </c>
      <c r="AB33" s="44">
        <v>0</v>
      </c>
      <c r="AC33" s="12">
        <f>IF(tbl_Union[[#This Row],[Year]]=2021,_xlfn.IFNA(VLOOKUP(tbl_Union[[#This Row],[Player]],raw_data_RAA_2021!$A$1:$F$169,3,FALSE),0),0)</f>
        <v>25</v>
      </c>
      <c r="AD33" s="42">
        <f>AVERAGEIFS(tbl_Union[Auction_Price],tbl_Union[Player],tbl_Union[[#This Row],[Player]])</f>
        <v>593750</v>
      </c>
    </row>
    <row r="34" spans="1:30" x14ac:dyDescent="0.25">
      <c r="A34" s="15">
        <f t="shared" si="1"/>
        <v>33</v>
      </c>
      <c r="B34" s="14">
        <v>2021</v>
      </c>
      <c r="C34" s="17" t="s">
        <v>50</v>
      </c>
      <c r="D34" s="14" t="s">
        <v>259</v>
      </c>
      <c r="E34" s="42">
        <v>750000</v>
      </c>
      <c r="F34" s="14">
        <v>15</v>
      </c>
      <c r="G34" s="14">
        <v>133</v>
      </c>
      <c r="H34" s="14">
        <v>139</v>
      </c>
      <c r="I34" s="14">
        <v>12</v>
      </c>
      <c r="J34" s="14">
        <v>11.08</v>
      </c>
      <c r="K34" s="14">
        <v>95.68</v>
      </c>
      <c r="L34" s="14">
        <v>47</v>
      </c>
      <c r="M34" s="14">
        <v>8</v>
      </c>
      <c r="N34" s="14">
        <v>6</v>
      </c>
      <c r="O34" s="14">
        <v>0</v>
      </c>
      <c r="P34" s="14">
        <v>0</v>
      </c>
      <c r="Q34" s="14">
        <f>tbl_Union[[#This Row],[Innings]]-tbl_Union[[#This Row],[Outs]]</f>
        <v>3</v>
      </c>
      <c r="R34" s="44">
        <v>0</v>
      </c>
      <c r="S34" s="44">
        <v>0</v>
      </c>
      <c r="T34" s="44">
        <v>0</v>
      </c>
      <c r="U34" s="44">
        <v>0</v>
      </c>
      <c r="V34" s="44">
        <v>0</v>
      </c>
      <c r="W34" s="44">
        <v>0</v>
      </c>
      <c r="X34" s="44">
        <v>0</v>
      </c>
      <c r="Y34" s="44">
        <v>0</v>
      </c>
      <c r="Z34" s="44">
        <v>0</v>
      </c>
      <c r="AA34" s="44">
        <v>0</v>
      </c>
      <c r="AB34" s="44">
        <v>0</v>
      </c>
      <c r="AC34" s="12">
        <f>IF(tbl_Union[[#This Row],[Year]]=2021,_xlfn.IFNA(VLOOKUP(tbl_Union[[#This Row],[Player]],raw_data_RAA_2021!$A$1:$F$169,3,FALSE),0),0)</f>
        <v>-144</v>
      </c>
      <c r="AD34" s="42">
        <f>AVERAGEIFS(tbl_Union[Auction_Price],tbl_Union[Player],tbl_Union[[#This Row],[Player]])</f>
        <v>750000</v>
      </c>
    </row>
    <row r="35" spans="1:30" x14ac:dyDescent="0.25">
      <c r="A35" s="15">
        <f t="shared" si="1"/>
        <v>34</v>
      </c>
      <c r="B35" s="14">
        <v>2021</v>
      </c>
      <c r="C35" s="17" t="s">
        <v>5</v>
      </c>
      <c r="D35" s="14" t="s">
        <v>221</v>
      </c>
      <c r="E35" s="42">
        <v>250000</v>
      </c>
      <c r="F35" s="14">
        <v>16</v>
      </c>
      <c r="G35" s="14">
        <v>634</v>
      </c>
      <c r="H35" s="14">
        <v>458</v>
      </c>
      <c r="I35" s="14">
        <v>14</v>
      </c>
      <c r="J35" s="14">
        <v>45.29</v>
      </c>
      <c r="K35" s="14">
        <v>138.43</v>
      </c>
      <c r="L35" s="14">
        <v>95</v>
      </c>
      <c r="M35" s="14">
        <v>61</v>
      </c>
      <c r="N35" s="14">
        <v>23</v>
      </c>
      <c r="O35" s="14">
        <v>6</v>
      </c>
      <c r="P35" s="14">
        <v>0</v>
      </c>
      <c r="Q35" s="14">
        <f>tbl_Union[[#This Row],[Innings]]-tbl_Union[[#This Row],[Outs]]</f>
        <v>2</v>
      </c>
      <c r="R35" s="44">
        <v>0</v>
      </c>
      <c r="S35" s="44">
        <v>0</v>
      </c>
      <c r="T35" s="44">
        <v>0</v>
      </c>
      <c r="U35" s="44">
        <v>0</v>
      </c>
      <c r="V35" s="44">
        <v>0</v>
      </c>
      <c r="W35" s="44">
        <v>0</v>
      </c>
      <c r="X35" s="44">
        <v>0</v>
      </c>
      <c r="Y35" s="44">
        <v>0</v>
      </c>
      <c r="Z35" s="44">
        <v>0</v>
      </c>
      <c r="AA35" s="44">
        <v>0</v>
      </c>
      <c r="AB35" s="44">
        <v>0</v>
      </c>
      <c r="AC35" s="12">
        <f>IF(tbl_Union[[#This Row],[Year]]=2021,_xlfn.IFNA(VLOOKUP(tbl_Union[[#This Row],[Player]],raw_data_RAA_2021!$A$1:$F$169,3,FALSE),0),0)</f>
        <v>281</v>
      </c>
      <c r="AD35" s="42">
        <f>AVERAGEIFS(tbl_Union[Auction_Price],tbl_Union[Player],tbl_Union[[#This Row],[Player]])</f>
        <v>250000</v>
      </c>
    </row>
    <row r="36" spans="1:30" x14ac:dyDescent="0.25">
      <c r="A36" s="15">
        <f t="shared" si="1"/>
        <v>35</v>
      </c>
      <c r="B36" s="14">
        <v>2021</v>
      </c>
      <c r="C36" s="17" t="s">
        <v>103</v>
      </c>
      <c r="D36" s="14" t="s">
        <v>285</v>
      </c>
      <c r="E36" s="42">
        <v>107100</v>
      </c>
      <c r="F36" s="14">
        <v>2</v>
      </c>
      <c r="G36" s="14">
        <v>6</v>
      </c>
      <c r="H36" s="14">
        <v>12</v>
      </c>
      <c r="I36" s="14">
        <v>1</v>
      </c>
      <c r="J36" s="14">
        <v>6</v>
      </c>
      <c r="K36" s="14">
        <v>50</v>
      </c>
      <c r="L36" s="14">
        <v>6</v>
      </c>
      <c r="M36" s="14">
        <v>0</v>
      </c>
      <c r="N36" s="14">
        <v>0</v>
      </c>
      <c r="O36" s="14">
        <v>0</v>
      </c>
      <c r="P36" s="14">
        <v>0</v>
      </c>
      <c r="Q36" s="14">
        <f>tbl_Union[[#This Row],[Innings]]-tbl_Union[[#This Row],[Outs]]</f>
        <v>1</v>
      </c>
      <c r="R36" s="44">
        <v>11</v>
      </c>
      <c r="S36" s="44">
        <v>90</v>
      </c>
      <c r="T36" s="44">
        <v>1</v>
      </c>
      <c r="U36" s="44">
        <v>8.18</v>
      </c>
      <c r="V36" s="44">
        <v>90</v>
      </c>
      <c r="W36" s="44">
        <v>66</v>
      </c>
      <c r="X36" s="44">
        <v>0</v>
      </c>
      <c r="Y36" s="44">
        <v>0</v>
      </c>
      <c r="Z36" s="44">
        <v>7</v>
      </c>
      <c r="AA36" s="44">
        <v>4</v>
      </c>
      <c r="AB36" s="44">
        <v>20</v>
      </c>
      <c r="AC36" s="12">
        <f>IF(tbl_Union[[#This Row],[Year]]=2021,_xlfn.IFNA(VLOOKUP(tbl_Union[[#This Row],[Player]],raw_data_RAA_2021!$A$1:$F$169,3,FALSE),0),0)</f>
        <v>-83</v>
      </c>
      <c r="AD36" s="42">
        <f>AVERAGEIFS(tbl_Union[Auction_Price],tbl_Union[Player],tbl_Union[[#This Row],[Player]])</f>
        <v>89250</v>
      </c>
    </row>
    <row r="37" spans="1:30" x14ac:dyDescent="0.25">
      <c r="A37" s="15">
        <f t="shared" si="1"/>
        <v>36</v>
      </c>
      <c r="B37" s="14">
        <v>2021</v>
      </c>
      <c r="C37" s="17" t="s">
        <v>193</v>
      </c>
      <c r="D37" s="14" t="e">
        <v>#N/A</v>
      </c>
      <c r="E37" s="42">
        <v>0</v>
      </c>
      <c r="F37" s="14">
        <v>3</v>
      </c>
      <c r="G37" s="14">
        <v>26</v>
      </c>
      <c r="H37" s="14">
        <v>33</v>
      </c>
      <c r="I37" s="14">
        <v>2</v>
      </c>
      <c r="J37" s="14">
        <v>13</v>
      </c>
      <c r="K37" s="14">
        <v>78.790000000000006</v>
      </c>
      <c r="L37" s="14">
        <v>14</v>
      </c>
      <c r="M37" s="14">
        <v>1</v>
      </c>
      <c r="N37" s="14">
        <v>2</v>
      </c>
      <c r="O37" s="14">
        <v>0</v>
      </c>
      <c r="P37" s="14">
        <v>0</v>
      </c>
      <c r="Q37" s="14">
        <f>tbl_Union[[#This Row],[Innings]]-tbl_Union[[#This Row],[Outs]]</f>
        <v>1</v>
      </c>
      <c r="R37" s="44">
        <v>2</v>
      </c>
      <c r="S37" s="44">
        <v>20</v>
      </c>
      <c r="T37" s="44">
        <v>1</v>
      </c>
      <c r="U37" s="44">
        <v>10</v>
      </c>
      <c r="V37" s="44">
        <v>20</v>
      </c>
      <c r="W37" s="44">
        <v>12</v>
      </c>
      <c r="X37" s="44">
        <v>0</v>
      </c>
      <c r="Y37" s="44">
        <v>0</v>
      </c>
      <c r="Z37" s="44">
        <v>2</v>
      </c>
      <c r="AA37" s="44">
        <v>1</v>
      </c>
      <c r="AB37" s="44">
        <v>4</v>
      </c>
      <c r="AC37" s="12">
        <f>IF(tbl_Union[[#This Row],[Year]]=2021,_xlfn.IFNA(VLOOKUP(tbl_Union[[#This Row],[Player]],raw_data_RAA_2021!$A$1:$F$169,3,FALSE),0),0)</f>
        <v>-18</v>
      </c>
      <c r="AD37" s="42">
        <f>AVERAGEIFS(tbl_Union[Auction_Price],tbl_Union[Player],tbl_Union[[#This Row],[Player]])</f>
        <v>0</v>
      </c>
    </row>
    <row r="38" spans="1:30" x14ac:dyDescent="0.25">
      <c r="A38" s="15">
        <f t="shared" si="1"/>
        <v>37</v>
      </c>
      <c r="B38" s="14">
        <v>2021</v>
      </c>
      <c r="C38" s="17" t="s">
        <v>194</v>
      </c>
      <c r="D38" s="14" t="e">
        <v>#N/A</v>
      </c>
      <c r="E38" s="42">
        <v>0</v>
      </c>
      <c r="F38" s="14">
        <v>2</v>
      </c>
      <c r="G38" s="14">
        <v>2</v>
      </c>
      <c r="H38" s="14">
        <v>4</v>
      </c>
      <c r="I38" s="14">
        <v>1</v>
      </c>
      <c r="J38" s="14">
        <v>2</v>
      </c>
      <c r="K38" s="14">
        <v>50</v>
      </c>
      <c r="L38" s="14">
        <v>2</v>
      </c>
      <c r="M38" s="14">
        <v>0</v>
      </c>
      <c r="N38" s="14">
        <v>0</v>
      </c>
      <c r="O38" s="14">
        <v>0</v>
      </c>
      <c r="P38" s="14">
        <v>0</v>
      </c>
      <c r="Q38" s="14">
        <f>tbl_Union[[#This Row],[Innings]]-tbl_Union[[#This Row],[Outs]]</f>
        <v>1</v>
      </c>
      <c r="R38" s="44">
        <v>15</v>
      </c>
      <c r="S38" s="44">
        <v>135</v>
      </c>
      <c r="T38" s="44">
        <v>3</v>
      </c>
      <c r="U38" s="44">
        <v>9</v>
      </c>
      <c r="V38" s="44">
        <v>45</v>
      </c>
      <c r="W38" s="44">
        <v>30</v>
      </c>
      <c r="X38" s="44">
        <v>0</v>
      </c>
      <c r="Y38" s="44">
        <v>0</v>
      </c>
      <c r="Z38" s="44">
        <v>11</v>
      </c>
      <c r="AA38" s="44">
        <v>6</v>
      </c>
      <c r="AB38" s="44">
        <v>33</v>
      </c>
      <c r="AC38" s="12">
        <f>IF(tbl_Union[[#This Row],[Year]]=2021,_xlfn.IFNA(VLOOKUP(tbl_Union[[#This Row],[Player]],raw_data_RAA_2021!$A$1:$F$169,3,FALSE),0),0)</f>
        <v>-76</v>
      </c>
      <c r="AD38" s="42">
        <f>AVERAGEIFS(tbl_Union[Auction_Price],tbl_Union[Player],tbl_Union[[#This Row],[Player]])</f>
        <v>0</v>
      </c>
    </row>
    <row r="39" spans="1:30" x14ac:dyDescent="0.25">
      <c r="A39" s="15">
        <f t="shared" si="1"/>
        <v>38</v>
      </c>
      <c r="B39" s="14">
        <v>2021</v>
      </c>
      <c r="C39" s="17" t="s">
        <v>163</v>
      </c>
      <c r="D39" s="14" t="s">
        <v>305</v>
      </c>
      <c r="E39" s="42">
        <v>937500</v>
      </c>
      <c r="F39" s="14">
        <v>2</v>
      </c>
      <c r="G39" s="14">
        <v>10</v>
      </c>
      <c r="H39" s="14">
        <v>27</v>
      </c>
      <c r="I39" s="14">
        <v>0</v>
      </c>
      <c r="J39" s="14">
        <v>0</v>
      </c>
      <c r="K39" s="14">
        <v>37.04</v>
      </c>
      <c r="L39" s="14">
        <v>8</v>
      </c>
      <c r="M39" s="14">
        <v>0</v>
      </c>
      <c r="N39" s="14">
        <v>0</v>
      </c>
      <c r="O39" s="14">
        <v>0</v>
      </c>
      <c r="P39" s="14">
        <v>0</v>
      </c>
      <c r="Q39" s="14">
        <f>tbl_Union[[#This Row],[Innings]]-tbl_Union[[#This Row],[Outs]]</f>
        <v>2</v>
      </c>
      <c r="R39" s="44">
        <v>53</v>
      </c>
      <c r="S39" s="44">
        <v>374</v>
      </c>
      <c r="T39" s="44">
        <v>18</v>
      </c>
      <c r="U39" s="44">
        <v>7.06</v>
      </c>
      <c r="V39" s="44">
        <v>20.78</v>
      </c>
      <c r="W39" s="44">
        <v>17.670000000000002</v>
      </c>
      <c r="X39" s="44">
        <v>0</v>
      </c>
      <c r="Y39" s="44">
        <v>0</v>
      </c>
      <c r="Z39" s="44">
        <v>26</v>
      </c>
      <c r="AA39" s="44">
        <v>17</v>
      </c>
      <c r="AB39" s="44">
        <v>127</v>
      </c>
      <c r="AC39" s="12">
        <f>IF(tbl_Union[[#This Row],[Year]]=2021,_xlfn.IFNA(VLOOKUP(tbl_Union[[#This Row],[Player]],raw_data_RAA_2021!$A$1:$F$169,3,FALSE),0),0)</f>
        <v>95</v>
      </c>
      <c r="AD39" s="42">
        <f>AVERAGEIFS(tbl_Union[Auction_Price],tbl_Union[Player],tbl_Union[[#This Row],[Player]])</f>
        <v>937500</v>
      </c>
    </row>
    <row r="40" spans="1:30" x14ac:dyDescent="0.25">
      <c r="A40" s="15">
        <f t="shared" si="1"/>
        <v>39</v>
      </c>
      <c r="B40" s="14">
        <v>2021</v>
      </c>
      <c r="C40" s="17" t="s">
        <v>52</v>
      </c>
      <c r="D40" s="14" t="s">
        <v>259</v>
      </c>
      <c r="E40" s="42">
        <v>285700</v>
      </c>
      <c r="F40" s="14">
        <v>2</v>
      </c>
      <c r="G40" s="14">
        <v>3</v>
      </c>
      <c r="H40" s="14">
        <v>3</v>
      </c>
      <c r="I40" s="14">
        <v>0</v>
      </c>
      <c r="J40" s="14">
        <v>0</v>
      </c>
      <c r="K40" s="14">
        <v>100</v>
      </c>
      <c r="L40" s="14">
        <v>2</v>
      </c>
      <c r="M40" s="14">
        <v>0</v>
      </c>
      <c r="N40" s="14">
        <v>0</v>
      </c>
      <c r="O40" s="14">
        <v>0</v>
      </c>
      <c r="P40" s="14">
        <v>0</v>
      </c>
      <c r="Q40" s="14">
        <f>tbl_Union[[#This Row],[Innings]]-tbl_Union[[#This Row],[Outs]]</f>
        <v>2</v>
      </c>
      <c r="R40" s="44">
        <v>7</v>
      </c>
      <c r="S40" s="44">
        <v>63</v>
      </c>
      <c r="T40" s="44">
        <v>0</v>
      </c>
      <c r="U40" s="44">
        <v>9</v>
      </c>
      <c r="V40" s="44">
        <v>0</v>
      </c>
      <c r="W40" s="44">
        <v>0</v>
      </c>
      <c r="X40" s="44">
        <v>0</v>
      </c>
      <c r="Y40" s="44">
        <v>0</v>
      </c>
      <c r="Z40" s="44">
        <v>7</v>
      </c>
      <c r="AA40" s="44">
        <v>3</v>
      </c>
      <c r="AB40" s="44">
        <v>20</v>
      </c>
      <c r="AC40" s="12">
        <f>IF(tbl_Union[[#This Row],[Year]]=2021,_xlfn.IFNA(VLOOKUP(tbl_Union[[#This Row],[Player]],raw_data_RAA_2021!$A$1:$F$169,3,FALSE),0),0)</f>
        <v>-57</v>
      </c>
      <c r="AD40" s="42">
        <f>AVERAGEIFS(tbl_Union[Auction_Price],tbl_Union[Player],tbl_Union[[#This Row],[Player]])</f>
        <v>303566.66666666669</v>
      </c>
    </row>
    <row r="41" spans="1:30" x14ac:dyDescent="0.25">
      <c r="A41" s="15">
        <f t="shared" si="1"/>
        <v>40</v>
      </c>
      <c r="B41" s="14">
        <v>2021</v>
      </c>
      <c r="C41" s="17" t="s">
        <v>104</v>
      </c>
      <c r="D41" s="14" t="s">
        <v>285</v>
      </c>
      <c r="E41" s="42">
        <v>28600</v>
      </c>
      <c r="F41" s="14">
        <v>5</v>
      </c>
      <c r="G41" s="14">
        <v>64</v>
      </c>
      <c r="H41" s="14">
        <v>58</v>
      </c>
      <c r="I41" s="14">
        <v>0</v>
      </c>
      <c r="J41" s="14">
        <v>0</v>
      </c>
      <c r="K41" s="14">
        <v>110.34</v>
      </c>
      <c r="L41" s="14">
        <v>25</v>
      </c>
      <c r="M41" s="14">
        <v>3</v>
      </c>
      <c r="N41" s="14">
        <v>2</v>
      </c>
      <c r="O41" s="14">
        <v>0</v>
      </c>
      <c r="P41" s="14">
        <v>0</v>
      </c>
      <c r="Q41" s="14">
        <f>tbl_Union[[#This Row],[Innings]]-tbl_Union[[#This Row],[Outs]]</f>
        <v>5</v>
      </c>
      <c r="R41" s="44">
        <v>23</v>
      </c>
      <c r="S41" s="44">
        <v>139</v>
      </c>
      <c r="T41" s="44">
        <v>5</v>
      </c>
      <c r="U41" s="44">
        <v>6.04</v>
      </c>
      <c r="V41" s="44">
        <v>27.8</v>
      </c>
      <c r="W41" s="44">
        <v>27.6</v>
      </c>
      <c r="X41" s="44">
        <v>0</v>
      </c>
      <c r="Y41" s="44">
        <v>0</v>
      </c>
      <c r="Z41" s="44">
        <v>4</v>
      </c>
      <c r="AA41" s="44">
        <v>5</v>
      </c>
      <c r="AB41" s="44">
        <v>56</v>
      </c>
      <c r="AC41" s="12">
        <f>IF(tbl_Union[[#This Row],[Year]]=2021,_xlfn.IFNA(VLOOKUP(tbl_Union[[#This Row],[Player]],raw_data_RAA_2021!$A$1:$F$169,3,FALSE),0),0)</f>
        <v>56</v>
      </c>
      <c r="AD41" s="42">
        <f>AVERAGEIFS(tbl_Union[Auction_Price],tbl_Union[Player],tbl_Union[[#This Row],[Player]])</f>
        <v>28600</v>
      </c>
    </row>
    <row r="42" spans="1:30" x14ac:dyDescent="0.25">
      <c r="A42" s="15">
        <f t="shared" si="1"/>
        <v>41</v>
      </c>
      <c r="B42" s="14">
        <v>2021</v>
      </c>
      <c r="C42" s="17" t="s">
        <v>80</v>
      </c>
      <c r="D42" s="14" t="s">
        <v>275</v>
      </c>
      <c r="E42" s="42">
        <v>1718750</v>
      </c>
      <c r="F42" s="14">
        <v>11</v>
      </c>
      <c r="G42" s="14">
        <v>127</v>
      </c>
      <c r="H42" s="14">
        <v>112</v>
      </c>
      <c r="I42" s="14">
        <v>9</v>
      </c>
      <c r="J42" s="14">
        <v>14.11</v>
      </c>
      <c r="K42" s="14">
        <v>113.39</v>
      </c>
      <c r="L42" s="14">
        <v>40</v>
      </c>
      <c r="M42" s="14">
        <v>11</v>
      </c>
      <c r="N42" s="14">
        <v>5</v>
      </c>
      <c r="O42" s="14">
        <v>0</v>
      </c>
      <c r="P42" s="14">
        <v>0</v>
      </c>
      <c r="Q42" s="14">
        <f>tbl_Union[[#This Row],[Innings]]-tbl_Union[[#This Row],[Outs]]</f>
        <v>2</v>
      </c>
      <c r="R42" s="44">
        <v>0</v>
      </c>
      <c r="S42" s="44">
        <v>0</v>
      </c>
      <c r="T42" s="44">
        <v>0</v>
      </c>
      <c r="U42" s="44">
        <v>0</v>
      </c>
      <c r="V42" s="44">
        <v>0</v>
      </c>
      <c r="W42" s="44">
        <v>0</v>
      </c>
      <c r="X42" s="44">
        <v>0</v>
      </c>
      <c r="Y42" s="44">
        <v>0</v>
      </c>
      <c r="Z42" s="44">
        <v>0</v>
      </c>
      <c r="AA42" s="44">
        <v>0</v>
      </c>
      <c r="AB42" s="44">
        <v>0</v>
      </c>
      <c r="AC42" s="12">
        <f>IF(tbl_Union[[#This Row],[Year]]=2021,_xlfn.IFNA(VLOOKUP(tbl_Union[[#This Row],[Player]],raw_data_RAA_2021!$A$1:$F$169,3,FALSE),0),0)</f>
        <v>-100</v>
      </c>
      <c r="AD42" s="42">
        <f>AVERAGEIFS(tbl_Union[Auction_Price],tbl_Union[Player],tbl_Union[[#This Row],[Player]])</f>
        <v>1718750</v>
      </c>
    </row>
    <row r="43" spans="1:30" x14ac:dyDescent="0.25">
      <c r="A43" s="15">
        <f t="shared" si="1"/>
        <v>42</v>
      </c>
      <c r="B43" s="14">
        <v>2021</v>
      </c>
      <c r="C43" s="17" t="s">
        <v>148</v>
      </c>
      <c r="D43" s="14" t="s">
        <v>305</v>
      </c>
      <c r="E43" s="42">
        <v>28600</v>
      </c>
      <c r="F43" s="14">
        <v>14</v>
      </c>
      <c r="G43" s="14">
        <v>411</v>
      </c>
      <c r="H43" s="14">
        <v>328</v>
      </c>
      <c r="I43" s="14">
        <v>13</v>
      </c>
      <c r="J43" s="14">
        <v>31.62</v>
      </c>
      <c r="K43" s="14">
        <v>125.3</v>
      </c>
      <c r="L43" s="14">
        <v>101</v>
      </c>
      <c r="M43" s="14">
        <v>44</v>
      </c>
      <c r="N43" s="14">
        <v>14</v>
      </c>
      <c r="O43" s="14">
        <v>1</v>
      </c>
      <c r="P43" s="14">
        <v>1</v>
      </c>
      <c r="Q43" s="14">
        <f>tbl_Union[[#This Row],[Innings]]-tbl_Union[[#This Row],[Outs]]</f>
        <v>1</v>
      </c>
      <c r="R43" s="44">
        <v>0</v>
      </c>
      <c r="S43" s="44">
        <v>0</v>
      </c>
      <c r="T43" s="44">
        <v>0</v>
      </c>
      <c r="U43" s="44">
        <v>0</v>
      </c>
      <c r="V43" s="44">
        <v>0</v>
      </c>
      <c r="W43" s="44">
        <v>0</v>
      </c>
      <c r="X43" s="44">
        <v>0</v>
      </c>
      <c r="Y43" s="44">
        <v>0</v>
      </c>
      <c r="Z43" s="44">
        <v>0</v>
      </c>
      <c r="AA43" s="44">
        <v>0</v>
      </c>
      <c r="AB43" s="44">
        <v>0</v>
      </c>
      <c r="AC43" s="12">
        <f>IF(tbl_Union[[#This Row],[Year]]=2021,_xlfn.IFNA(VLOOKUP(tbl_Union[[#This Row],[Player]],raw_data_RAA_2021!$A$1:$F$169,3,FALSE),0),0)</f>
        <v>83</v>
      </c>
      <c r="AD43" s="42">
        <f>AVERAGEIFS(tbl_Union[Auction_Price],tbl_Union[Player],tbl_Union[[#This Row],[Player]])</f>
        <v>28600</v>
      </c>
    </row>
    <row r="44" spans="1:30" x14ac:dyDescent="0.25">
      <c r="A44" s="15">
        <f t="shared" si="1"/>
        <v>43</v>
      </c>
      <c r="B44" s="14">
        <v>2021</v>
      </c>
      <c r="C44" s="17" t="s">
        <v>81</v>
      </c>
      <c r="D44" s="14" t="s">
        <v>275</v>
      </c>
      <c r="E44" s="42">
        <v>968750</v>
      </c>
      <c r="F44" s="14">
        <v>10</v>
      </c>
      <c r="G44" s="14">
        <v>241</v>
      </c>
      <c r="H44" s="14">
        <v>180</v>
      </c>
      <c r="I44" s="14">
        <v>9</v>
      </c>
      <c r="J44" s="14">
        <v>26.78</v>
      </c>
      <c r="K44" s="14">
        <v>133.88999999999999</v>
      </c>
      <c r="L44" s="14">
        <v>84</v>
      </c>
      <c r="M44" s="14">
        <v>21</v>
      </c>
      <c r="N44" s="14">
        <v>10</v>
      </c>
      <c r="O44" s="14">
        <v>2</v>
      </c>
      <c r="P44" s="14">
        <v>0</v>
      </c>
      <c r="Q44" s="14">
        <f>tbl_Union[[#This Row],[Innings]]-tbl_Union[[#This Row],[Outs]]</f>
        <v>1</v>
      </c>
      <c r="R44" s="44">
        <v>0</v>
      </c>
      <c r="S44" s="44">
        <v>0</v>
      </c>
      <c r="T44" s="44">
        <v>0</v>
      </c>
      <c r="U44" s="44">
        <v>0</v>
      </c>
      <c r="V44" s="44">
        <v>0</v>
      </c>
      <c r="W44" s="44">
        <v>0</v>
      </c>
      <c r="X44" s="44">
        <v>0</v>
      </c>
      <c r="Y44" s="44">
        <v>0</v>
      </c>
      <c r="Z44" s="44">
        <v>0</v>
      </c>
      <c r="AA44" s="44">
        <v>0</v>
      </c>
      <c r="AB44" s="44">
        <v>0</v>
      </c>
      <c r="AC44" s="12">
        <f>IF(tbl_Union[[#This Row],[Year]]=2021,_xlfn.IFNA(VLOOKUP(tbl_Union[[#This Row],[Player]],raw_data_RAA_2021!$A$1:$F$169,3,FALSE),0),0)</f>
        <v>14</v>
      </c>
      <c r="AD44" s="42">
        <f>AVERAGEIFS(tbl_Union[Auction_Price],tbl_Union[Player],tbl_Union[[#This Row],[Player]])</f>
        <v>968750</v>
      </c>
    </row>
    <row r="45" spans="1:30" x14ac:dyDescent="0.25">
      <c r="A45" s="15">
        <f t="shared" si="1"/>
        <v>44</v>
      </c>
      <c r="B45" s="14">
        <v>2021</v>
      </c>
      <c r="C45" s="17" t="s">
        <v>169</v>
      </c>
      <c r="D45" s="14" t="s">
        <v>313</v>
      </c>
      <c r="E45" s="42">
        <v>42900</v>
      </c>
      <c r="F45" s="14">
        <v>1</v>
      </c>
      <c r="G45" s="14">
        <v>15</v>
      </c>
      <c r="H45" s="14">
        <v>6</v>
      </c>
      <c r="I45" s="14">
        <v>0</v>
      </c>
      <c r="J45" s="14">
        <v>0</v>
      </c>
      <c r="K45" s="14">
        <v>250</v>
      </c>
      <c r="L45" s="14">
        <v>15</v>
      </c>
      <c r="M45" s="14">
        <v>2</v>
      </c>
      <c r="N45" s="14">
        <v>1</v>
      </c>
      <c r="O45" s="14">
        <v>0</v>
      </c>
      <c r="P45" s="14">
        <v>0</v>
      </c>
      <c r="Q45" s="14">
        <f>tbl_Union[[#This Row],[Innings]]-tbl_Union[[#This Row],[Outs]]</f>
        <v>1</v>
      </c>
      <c r="R45" s="44">
        <v>7</v>
      </c>
      <c r="S45" s="44">
        <v>66</v>
      </c>
      <c r="T45" s="44">
        <v>0</v>
      </c>
      <c r="U45" s="44">
        <v>9.43</v>
      </c>
      <c r="V45" s="44">
        <v>0</v>
      </c>
      <c r="W45" s="44">
        <v>0</v>
      </c>
      <c r="X45" s="44">
        <v>0</v>
      </c>
      <c r="Y45" s="44">
        <v>0</v>
      </c>
      <c r="Z45" s="44">
        <v>9</v>
      </c>
      <c r="AA45" s="44">
        <v>1</v>
      </c>
      <c r="AB45" s="44">
        <v>11</v>
      </c>
      <c r="AC45" s="12">
        <f>IF(tbl_Union[[#This Row],[Year]]=2021,_xlfn.IFNA(VLOOKUP(tbl_Union[[#This Row],[Player]],raw_data_RAA_2021!$A$1:$F$169,3,FALSE),0),0)</f>
        <v>-51</v>
      </c>
      <c r="AD45" s="42">
        <f>AVERAGEIFS(tbl_Union[Auction_Price],tbl_Union[Player],tbl_Union[[#This Row],[Player]])</f>
        <v>29522.333333333332</v>
      </c>
    </row>
    <row r="46" spans="1:30" x14ac:dyDescent="0.25">
      <c r="A46" s="15">
        <f t="shared" si="1"/>
        <v>45</v>
      </c>
      <c r="B46" s="14">
        <v>2021</v>
      </c>
      <c r="C46" s="17" t="s">
        <v>82</v>
      </c>
      <c r="D46" s="14" t="s">
        <v>275</v>
      </c>
      <c r="E46" s="42">
        <v>78130</v>
      </c>
      <c r="F46" s="14">
        <v>2</v>
      </c>
      <c r="G46" s="14">
        <v>34</v>
      </c>
      <c r="H46" s="14">
        <v>26</v>
      </c>
      <c r="I46" s="14">
        <v>2</v>
      </c>
      <c r="J46" s="14">
        <v>17</v>
      </c>
      <c r="K46" s="14">
        <v>130.77000000000001</v>
      </c>
      <c r="L46" s="14">
        <v>23</v>
      </c>
      <c r="M46" s="14">
        <v>2</v>
      </c>
      <c r="N46" s="14">
        <v>1</v>
      </c>
      <c r="O46" s="14">
        <v>0</v>
      </c>
      <c r="P46" s="14">
        <v>0</v>
      </c>
      <c r="Q46" s="14">
        <f>tbl_Union[[#This Row],[Innings]]-tbl_Union[[#This Row],[Outs]]</f>
        <v>0</v>
      </c>
      <c r="R46" s="44">
        <v>17</v>
      </c>
      <c r="S46" s="44">
        <v>130</v>
      </c>
      <c r="T46" s="44">
        <v>2</v>
      </c>
      <c r="U46" s="44">
        <v>7.65</v>
      </c>
      <c r="V46" s="44">
        <v>65</v>
      </c>
      <c r="W46" s="44">
        <v>51</v>
      </c>
      <c r="X46" s="44">
        <v>0</v>
      </c>
      <c r="Y46" s="44">
        <v>0</v>
      </c>
      <c r="Z46" s="44">
        <v>10</v>
      </c>
      <c r="AA46" s="44">
        <v>6</v>
      </c>
      <c r="AB46" s="44">
        <v>44</v>
      </c>
      <c r="AC46" s="12">
        <f>IF(tbl_Union[[#This Row],[Year]]=2021,_xlfn.IFNA(VLOOKUP(tbl_Union[[#This Row],[Player]],raw_data_RAA_2021!$A$1:$F$169,3,FALSE),0),0)</f>
        <v>-92</v>
      </c>
      <c r="AD46" s="42">
        <f>AVERAGEIFS(tbl_Union[Auction_Price],tbl_Union[Player],tbl_Union[[#This Row],[Player]])</f>
        <v>78130</v>
      </c>
    </row>
    <row r="47" spans="1:30" x14ac:dyDescent="0.25">
      <c r="A47" s="15">
        <f t="shared" si="1"/>
        <v>46</v>
      </c>
      <c r="B47" s="14">
        <v>2021</v>
      </c>
      <c r="C47" s="17" t="s">
        <v>105</v>
      </c>
      <c r="D47" s="14" t="s">
        <v>285</v>
      </c>
      <c r="E47" s="42">
        <v>2000000</v>
      </c>
      <c r="F47" s="14">
        <v>2</v>
      </c>
      <c r="G47" s="14">
        <v>15</v>
      </c>
      <c r="H47" s="14">
        <v>24</v>
      </c>
      <c r="I47" s="14">
        <v>2</v>
      </c>
      <c r="J47" s="14">
        <v>7.5</v>
      </c>
      <c r="K47" s="14">
        <v>62.5</v>
      </c>
      <c r="L47" s="14">
        <v>15</v>
      </c>
      <c r="M47" s="14">
        <v>2</v>
      </c>
      <c r="N47" s="14">
        <v>0</v>
      </c>
      <c r="O47" s="14">
        <v>0</v>
      </c>
      <c r="P47" s="14">
        <v>0</v>
      </c>
      <c r="Q47" s="14">
        <f>tbl_Union[[#This Row],[Innings]]-tbl_Union[[#This Row],[Outs]]</f>
        <v>0</v>
      </c>
      <c r="R47" s="44">
        <v>11</v>
      </c>
      <c r="S47" s="44">
        <v>117</v>
      </c>
      <c r="T47" s="44">
        <v>3</v>
      </c>
      <c r="U47" s="44">
        <v>10.64</v>
      </c>
      <c r="V47" s="44">
        <v>39</v>
      </c>
      <c r="W47" s="44">
        <v>22</v>
      </c>
      <c r="X47" s="44">
        <v>0</v>
      </c>
      <c r="Y47" s="44">
        <v>0</v>
      </c>
      <c r="Z47" s="44">
        <v>10</v>
      </c>
      <c r="AA47" s="44">
        <v>7</v>
      </c>
      <c r="AB47" s="44">
        <v>24</v>
      </c>
      <c r="AC47" s="12">
        <f>IF(tbl_Union[[#This Row],[Year]]=2021,_xlfn.IFNA(VLOOKUP(tbl_Union[[#This Row],[Player]],raw_data_RAA_2021!$A$1:$F$169,3,FALSE),0),0)</f>
        <v>-74</v>
      </c>
      <c r="AD47" s="42">
        <f>AVERAGEIFS(tbl_Union[Auction_Price],tbl_Union[Player],tbl_Union[[#This Row],[Player]])</f>
        <v>2000000</v>
      </c>
    </row>
    <row r="48" spans="1:30" x14ac:dyDescent="0.25">
      <c r="A48" s="15">
        <f t="shared" si="1"/>
        <v>47</v>
      </c>
      <c r="B48" s="14">
        <v>2021</v>
      </c>
      <c r="C48" s="17" t="s">
        <v>130</v>
      </c>
      <c r="D48" s="14" t="s">
        <v>294</v>
      </c>
      <c r="E48" s="42">
        <v>687500</v>
      </c>
      <c r="F48" s="14">
        <v>7</v>
      </c>
      <c r="G48" s="14">
        <v>254</v>
      </c>
      <c r="H48" s="14">
        <v>166</v>
      </c>
      <c r="I48" s="14">
        <v>7</v>
      </c>
      <c r="J48" s="14">
        <v>36.29</v>
      </c>
      <c r="K48" s="14">
        <v>153.01</v>
      </c>
      <c r="L48" s="14">
        <v>124</v>
      </c>
      <c r="M48" s="14">
        <v>27</v>
      </c>
      <c r="N48" s="14">
        <v>13</v>
      </c>
      <c r="O48" s="14">
        <v>0</v>
      </c>
      <c r="P48" s="14">
        <v>1</v>
      </c>
      <c r="Q48" s="14">
        <f>tbl_Union[[#This Row],[Innings]]-tbl_Union[[#This Row],[Outs]]</f>
        <v>0</v>
      </c>
      <c r="R48" s="44">
        <v>0</v>
      </c>
      <c r="S48" s="44">
        <v>0</v>
      </c>
      <c r="T48" s="44">
        <v>0</v>
      </c>
      <c r="U48" s="44">
        <v>0</v>
      </c>
      <c r="V48" s="44">
        <v>0</v>
      </c>
      <c r="W48" s="44">
        <v>0</v>
      </c>
      <c r="X48" s="44">
        <v>0</v>
      </c>
      <c r="Y48" s="44">
        <v>0</v>
      </c>
      <c r="Z48" s="44">
        <v>0</v>
      </c>
      <c r="AA48" s="44">
        <v>0</v>
      </c>
      <c r="AB48" s="44">
        <v>0</v>
      </c>
      <c r="AC48" s="12">
        <f>IF(tbl_Union[[#This Row],[Year]]=2021,_xlfn.IFNA(VLOOKUP(tbl_Union[[#This Row],[Player]],raw_data_RAA_2021!$A$1:$F$169,3,FALSE),0),0)</f>
        <v>78</v>
      </c>
      <c r="AD48" s="42">
        <f>AVERAGEIFS(tbl_Union[Auction_Price],tbl_Union[Player],tbl_Union[[#This Row],[Player]])</f>
        <v>687500</v>
      </c>
    </row>
    <row r="49" spans="1:30" x14ac:dyDescent="0.25">
      <c r="A49" s="15">
        <f t="shared" si="1"/>
        <v>48</v>
      </c>
      <c r="B49" s="14">
        <v>2021</v>
      </c>
      <c r="C49" s="17" t="s">
        <v>131</v>
      </c>
      <c r="D49" s="14" t="s">
        <v>294</v>
      </c>
      <c r="E49" s="42">
        <v>428600</v>
      </c>
      <c r="F49" s="14">
        <v>3</v>
      </c>
      <c r="G49" s="14">
        <v>41</v>
      </c>
      <c r="H49" s="14">
        <v>29</v>
      </c>
      <c r="I49" s="14">
        <v>2</v>
      </c>
      <c r="J49" s="14">
        <v>20.5</v>
      </c>
      <c r="K49" s="14">
        <v>141.38</v>
      </c>
      <c r="L49" s="14">
        <v>24</v>
      </c>
      <c r="M49" s="14">
        <v>3</v>
      </c>
      <c r="N49" s="14">
        <v>2</v>
      </c>
      <c r="O49" s="14">
        <v>0</v>
      </c>
      <c r="P49" s="14">
        <v>0</v>
      </c>
      <c r="Q49" s="14">
        <f>tbl_Union[[#This Row],[Innings]]-tbl_Union[[#This Row],[Outs]]</f>
        <v>1</v>
      </c>
      <c r="R49" s="44">
        <v>22</v>
      </c>
      <c r="S49" s="44">
        <v>168</v>
      </c>
      <c r="T49" s="44">
        <v>4</v>
      </c>
      <c r="U49" s="44">
        <v>7.64</v>
      </c>
      <c r="V49" s="44">
        <v>42</v>
      </c>
      <c r="W49" s="44">
        <v>33</v>
      </c>
      <c r="X49" s="44">
        <v>0</v>
      </c>
      <c r="Y49" s="44">
        <v>0</v>
      </c>
      <c r="Z49" s="44">
        <v>17</v>
      </c>
      <c r="AA49" s="44">
        <v>6</v>
      </c>
      <c r="AB49" s="44">
        <v>52</v>
      </c>
      <c r="AC49" s="12">
        <f>IF(tbl_Union[[#This Row],[Year]]=2021,_xlfn.IFNA(VLOOKUP(tbl_Union[[#This Row],[Player]],raw_data_RAA_2021!$A$1:$F$169,3,FALSE),0),0)</f>
        <v>-75</v>
      </c>
      <c r="AD49" s="42">
        <f>AVERAGEIFS(tbl_Union[Auction_Price],tbl_Union[Player],tbl_Union[[#This Row],[Player]])</f>
        <v>685733.33333333337</v>
      </c>
    </row>
    <row r="50" spans="1:30" x14ac:dyDescent="0.25">
      <c r="A50" s="15">
        <f t="shared" si="1"/>
        <v>49</v>
      </c>
      <c r="B50" s="14">
        <v>2021</v>
      </c>
      <c r="C50" s="17" t="s">
        <v>83</v>
      </c>
      <c r="D50" s="14" t="s">
        <v>275</v>
      </c>
      <c r="E50" s="42">
        <v>71400</v>
      </c>
      <c r="F50" s="14">
        <v>2</v>
      </c>
      <c r="G50" s="14">
        <v>0</v>
      </c>
      <c r="H50" s="14">
        <v>2</v>
      </c>
      <c r="I50" s="14">
        <v>2</v>
      </c>
      <c r="J50" s="14">
        <v>0</v>
      </c>
      <c r="K50" s="14">
        <v>0</v>
      </c>
      <c r="L50" s="14">
        <v>0</v>
      </c>
      <c r="M50" s="14">
        <v>0</v>
      </c>
      <c r="N50" s="14">
        <v>0</v>
      </c>
      <c r="O50" s="14">
        <v>0</v>
      </c>
      <c r="P50" s="14">
        <v>0</v>
      </c>
      <c r="Q50" s="14">
        <f>tbl_Union[[#This Row],[Innings]]-tbl_Union[[#This Row],[Outs]]</f>
        <v>0</v>
      </c>
      <c r="R50" s="44">
        <v>9</v>
      </c>
      <c r="S50" s="44">
        <v>66</v>
      </c>
      <c r="T50" s="44">
        <v>5</v>
      </c>
      <c r="U50" s="44">
        <v>7.33</v>
      </c>
      <c r="V50" s="44">
        <v>13.2</v>
      </c>
      <c r="W50" s="44">
        <v>10.8</v>
      </c>
      <c r="X50" s="44">
        <v>0</v>
      </c>
      <c r="Y50" s="44">
        <v>0</v>
      </c>
      <c r="Z50" s="44">
        <v>5</v>
      </c>
      <c r="AA50" s="44">
        <v>3</v>
      </c>
      <c r="AB50" s="44">
        <v>21</v>
      </c>
      <c r="AC50" s="12">
        <f>IF(tbl_Union[[#This Row],[Year]]=2021,_xlfn.IFNA(VLOOKUP(tbl_Union[[#This Row],[Player]],raw_data_RAA_2021!$A$1:$F$169,3,FALSE),0),0)</f>
        <v>10</v>
      </c>
      <c r="AD50" s="42">
        <f>AVERAGEIFS(tbl_Union[Auction_Price],tbl_Union[Player],tbl_Union[[#This Row],[Player]])</f>
        <v>71400</v>
      </c>
    </row>
    <row r="51" spans="1:30" x14ac:dyDescent="0.25">
      <c r="A51" s="15">
        <f t="shared" si="1"/>
        <v>50</v>
      </c>
      <c r="B51" s="14">
        <v>2021</v>
      </c>
      <c r="C51" s="17" t="s">
        <v>84</v>
      </c>
      <c r="D51" s="14" t="s">
        <v>275</v>
      </c>
      <c r="E51" s="42">
        <v>1093750</v>
      </c>
      <c r="F51" s="14">
        <v>7</v>
      </c>
      <c r="G51" s="14">
        <v>16</v>
      </c>
      <c r="H51" s="14">
        <v>17</v>
      </c>
      <c r="I51" s="14">
        <v>2</v>
      </c>
      <c r="J51" s="14">
        <v>8</v>
      </c>
      <c r="K51" s="14">
        <v>94.12</v>
      </c>
      <c r="L51" s="14">
        <v>5</v>
      </c>
      <c r="M51" s="14">
        <v>2</v>
      </c>
      <c r="N51" s="14">
        <v>0</v>
      </c>
      <c r="O51" s="14">
        <v>0</v>
      </c>
      <c r="P51" s="14">
        <v>0</v>
      </c>
      <c r="Q51" s="14">
        <f>tbl_Union[[#This Row],[Innings]]-tbl_Union[[#This Row],[Outs]]</f>
        <v>5</v>
      </c>
      <c r="R51" s="44">
        <v>55</v>
      </c>
      <c r="S51" s="44">
        <v>410</v>
      </c>
      <c r="T51" s="44">
        <v>21</v>
      </c>
      <c r="U51" s="44">
        <v>7.45</v>
      </c>
      <c r="V51" s="44">
        <v>19.52</v>
      </c>
      <c r="W51" s="44">
        <v>15.71</v>
      </c>
      <c r="X51" s="44">
        <v>0</v>
      </c>
      <c r="Y51" s="44">
        <v>0</v>
      </c>
      <c r="Z51" s="44">
        <v>36</v>
      </c>
      <c r="AA51" s="44">
        <v>11</v>
      </c>
      <c r="AB51" s="44">
        <v>145</v>
      </c>
      <c r="AC51" s="12">
        <f>IF(tbl_Union[[#This Row],[Year]]=2021,_xlfn.IFNA(VLOOKUP(tbl_Union[[#This Row],[Player]],raw_data_RAA_2021!$A$1:$F$169,3,FALSE),0),0)</f>
        <v>111</v>
      </c>
      <c r="AD51" s="42">
        <f>AVERAGEIFS(tbl_Union[Auction_Price],tbl_Union[Player],tbl_Union[[#This Row],[Player]])</f>
        <v>1093750</v>
      </c>
    </row>
    <row r="52" spans="1:30" x14ac:dyDescent="0.25">
      <c r="A52" s="15">
        <f t="shared" si="1"/>
        <v>51</v>
      </c>
      <c r="B52" s="14">
        <v>2021</v>
      </c>
      <c r="C52" s="17" t="s">
        <v>170</v>
      </c>
      <c r="D52" s="14" t="s">
        <v>313</v>
      </c>
      <c r="E52" s="42">
        <v>214300</v>
      </c>
      <c r="F52" s="14">
        <v>5</v>
      </c>
      <c r="G52" s="14">
        <v>150</v>
      </c>
      <c r="H52" s="14">
        <v>121</v>
      </c>
      <c r="I52" s="14">
        <v>5</v>
      </c>
      <c r="J52" s="14">
        <v>30</v>
      </c>
      <c r="K52" s="14">
        <v>123.97</v>
      </c>
      <c r="L52" s="14">
        <v>60</v>
      </c>
      <c r="M52" s="14">
        <v>21</v>
      </c>
      <c r="N52" s="14">
        <v>1</v>
      </c>
      <c r="O52" s="14">
        <v>1</v>
      </c>
      <c r="P52" s="14">
        <v>0</v>
      </c>
      <c r="Q52" s="14">
        <f>tbl_Union[[#This Row],[Innings]]-tbl_Union[[#This Row],[Outs]]</f>
        <v>0</v>
      </c>
      <c r="R52" s="44">
        <v>0</v>
      </c>
      <c r="S52" s="44">
        <v>0</v>
      </c>
      <c r="T52" s="44">
        <v>0</v>
      </c>
      <c r="U52" s="44">
        <v>0</v>
      </c>
      <c r="V52" s="44">
        <v>0</v>
      </c>
      <c r="W52" s="44">
        <v>0</v>
      </c>
      <c r="X52" s="44">
        <v>0</v>
      </c>
      <c r="Y52" s="44">
        <v>0</v>
      </c>
      <c r="Z52" s="44">
        <v>0</v>
      </c>
      <c r="AA52" s="44">
        <v>0</v>
      </c>
      <c r="AB52" s="44">
        <v>0</v>
      </c>
      <c r="AC52" s="12">
        <f>IF(tbl_Union[[#This Row],[Year]]=2021,_xlfn.IFNA(VLOOKUP(tbl_Union[[#This Row],[Player]],raw_data_RAA_2021!$A$1:$F$169,3,FALSE),0),0)</f>
        <v>24</v>
      </c>
      <c r="AD52" s="42">
        <f>AVERAGEIFS(tbl_Union[Auction_Price],tbl_Union[Player],tbl_Union[[#This Row],[Player]])</f>
        <v>214300</v>
      </c>
    </row>
    <row r="53" spans="1:30" x14ac:dyDescent="0.25">
      <c r="A53" s="15">
        <f t="shared" si="1"/>
        <v>52</v>
      </c>
      <c r="B53" s="14">
        <v>2021</v>
      </c>
      <c r="C53" s="17" t="s">
        <v>171</v>
      </c>
      <c r="D53" s="14" t="s">
        <v>313</v>
      </c>
      <c r="E53" s="42">
        <v>314300</v>
      </c>
      <c r="F53" s="14">
        <v>7</v>
      </c>
      <c r="G53" s="14">
        <v>248</v>
      </c>
      <c r="H53" s="14">
        <v>175</v>
      </c>
      <c r="I53" s="14">
        <v>6</v>
      </c>
      <c r="J53" s="14">
        <v>41.33</v>
      </c>
      <c r="K53" s="14">
        <v>141.71</v>
      </c>
      <c r="L53" s="14">
        <v>63</v>
      </c>
      <c r="M53" s="14">
        <v>20</v>
      </c>
      <c r="N53" s="14">
        <v>15</v>
      </c>
      <c r="O53" s="14">
        <v>2</v>
      </c>
      <c r="P53" s="14">
        <v>0</v>
      </c>
      <c r="Q53" s="14">
        <f>tbl_Union[[#This Row],[Innings]]-tbl_Union[[#This Row],[Outs]]</f>
        <v>1</v>
      </c>
      <c r="R53" s="44">
        <v>0</v>
      </c>
      <c r="S53" s="44">
        <v>0</v>
      </c>
      <c r="T53" s="44">
        <v>0</v>
      </c>
      <c r="U53" s="44">
        <v>0</v>
      </c>
      <c r="V53" s="44">
        <v>0</v>
      </c>
      <c r="W53" s="44">
        <v>0</v>
      </c>
      <c r="X53" s="44">
        <v>0</v>
      </c>
      <c r="Y53" s="44">
        <v>0</v>
      </c>
      <c r="Z53" s="44">
        <v>0</v>
      </c>
      <c r="AA53" s="44">
        <v>0</v>
      </c>
      <c r="AB53" s="44">
        <v>0</v>
      </c>
      <c r="AC53" s="12">
        <f>IF(tbl_Union[[#This Row],[Year]]=2021,_xlfn.IFNA(VLOOKUP(tbl_Union[[#This Row],[Player]],raw_data_RAA_2021!$A$1:$F$169,3,FALSE),0),0)</f>
        <v>97</v>
      </c>
      <c r="AD53" s="42">
        <f>AVERAGEIFS(tbl_Union[Auction_Price],tbl_Union[Player],tbl_Union[[#This Row],[Player]])</f>
        <v>314300</v>
      </c>
    </row>
    <row r="54" spans="1:30" x14ac:dyDescent="0.25">
      <c r="A54" s="15">
        <f t="shared" si="1"/>
        <v>53</v>
      </c>
      <c r="B54" s="14">
        <v>2021</v>
      </c>
      <c r="C54" s="17" t="s">
        <v>172</v>
      </c>
      <c r="D54" s="14" t="s">
        <v>313</v>
      </c>
      <c r="E54" s="42">
        <v>105000</v>
      </c>
      <c r="F54" s="14">
        <v>7</v>
      </c>
      <c r="G54" s="14">
        <v>85</v>
      </c>
      <c r="H54" s="14">
        <v>72</v>
      </c>
      <c r="I54" s="14">
        <v>6</v>
      </c>
      <c r="J54" s="14">
        <v>14.17</v>
      </c>
      <c r="K54" s="14">
        <v>118.06</v>
      </c>
      <c r="L54" s="14">
        <v>47</v>
      </c>
      <c r="M54" s="14">
        <v>2</v>
      </c>
      <c r="N54" s="14">
        <v>6</v>
      </c>
      <c r="O54" s="14">
        <v>0</v>
      </c>
      <c r="P54" s="14">
        <v>0</v>
      </c>
      <c r="Q54" s="14">
        <f>tbl_Union[[#This Row],[Innings]]-tbl_Union[[#This Row],[Outs]]</f>
        <v>1</v>
      </c>
      <c r="R54" s="44">
        <v>31.5</v>
      </c>
      <c r="S54" s="44">
        <v>247</v>
      </c>
      <c r="T54" s="44">
        <v>16</v>
      </c>
      <c r="U54" s="44">
        <v>7.76</v>
      </c>
      <c r="V54" s="44">
        <v>15.44</v>
      </c>
      <c r="W54" s="44">
        <v>11.94</v>
      </c>
      <c r="X54" s="44">
        <v>1</v>
      </c>
      <c r="Y54" s="44">
        <v>0</v>
      </c>
      <c r="Z54" s="44">
        <v>24</v>
      </c>
      <c r="AA54" s="44">
        <v>5</v>
      </c>
      <c r="AB54" s="44">
        <v>75</v>
      </c>
      <c r="AC54" s="12">
        <f>IF(tbl_Union[[#This Row],[Year]]=2021,_xlfn.IFNA(VLOOKUP(tbl_Union[[#This Row],[Player]],raw_data_RAA_2021!$A$1:$F$169,3,FALSE),0),0)</f>
        <v>106</v>
      </c>
      <c r="AD54" s="42">
        <f>AVERAGEIFS(tbl_Union[Auction_Price],tbl_Union[Player],tbl_Union[[#This Row],[Player]])</f>
        <v>105000</v>
      </c>
    </row>
    <row r="55" spans="1:30" x14ac:dyDescent="0.25">
      <c r="A55" s="15">
        <f t="shared" si="1"/>
        <v>54</v>
      </c>
      <c r="B55" s="14">
        <v>2021</v>
      </c>
      <c r="C55" s="17" t="s">
        <v>31</v>
      </c>
      <c r="D55" s="14" t="s">
        <v>242</v>
      </c>
      <c r="E55" s="42">
        <v>656250</v>
      </c>
      <c r="F55" s="14">
        <v>3</v>
      </c>
      <c r="G55" s="14">
        <v>13</v>
      </c>
      <c r="H55" s="14">
        <v>6</v>
      </c>
      <c r="I55" s="14">
        <v>0</v>
      </c>
      <c r="J55" s="14">
        <v>0</v>
      </c>
      <c r="K55" s="14">
        <v>216.67</v>
      </c>
      <c r="L55" s="14">
        <v>9</v>
      </c>
      <c r="M55" s="14">
        <v>2</v>
      </c>
      <c r="N55" s="14">
        <v>0</v>
      </c>
      <c r="O55" s="14">
        <v>0</v>
      </c>
      <c r="P55" s="14">
        <v>0</v>
      </c>
      <c r="Q55" s="14">
        <f>tbl_Union[[#This Row],[Innings]]-tbl_Union[[#This Row],[Outs]]</f>
        <v>3</v>
      </c>
      <c r="R55" s="44">
        <v>56</v>
      </c>
      <c r="S55" s="44">
        <v>457</v>
      </c>
      <c r="T55" s="44">
        <v>15</v>
      </c>
      <c r="U55" s="44">
        <v>8.16</v>
      </c>
      <c r="V55" s="44">
        <v>30.47</v>
      </c>
      <c r="W55" s="44">
        <v>22.4</v>
      </c>
      <c r="X55" s="44">
        <v>0</v>
      </c>
      <c r="Y55" s="44">
        <v>0</v>
      </c>
      <c r="Z55" s="44">
        <v>32</v>
      </c>
      <c r="AA55" s="44">
        <v>24</v>
      </c>
      <c r="AB55" s="44">
        <v>135</v>
      </c>
      <c r="AC55" s="12">
        <f>IF(tbl_Union[[#This Row],[Year]]=2021,_xlfn.IFNA(VLOOKUP(tbl_Union[[#This Row],[Player]],raw_data_RAA_2021!$A$1:$F$169,3,FALSE),0),0)</f>
        <v>-56</v>
      </c>
      <c r="AD55" s="42">
        <f>AVERAGEIFS(tbl_Union[Auction_Price],tbl_Union[Player],tbl_Union[[#This Row],[Player]])</f>
        <v>656250</v>
      </c>
    </row>
    <row r="56" spans="1:30" x14ac:dyDescent="0.25">
      <c r="A56" s="15">
        <f t="shared" si="1"/>
        <v>55</v>
      </c>
      <c r="B56" s="14">
        <v>2021</v>
      </c>
      <c r="C56" s="17" t="s">
        <v>195</v>
      </c>
      <c r="D56" s="14" t="e">
        <v>#N/A</v>
      </c>
      <c r="E56" s="42">
        <v>0</v>
      </c>
      <c r="F56" s="14">
        <v>1</v>
      </c>
      <c r="G56" s="14">
        <v>0</v>
      </c>
      <c r="H56" s="14">
        <v>4</v>
      </c>
      <c r="I56" s="14">
        <v>0</v>
      </c>
      <c r="J56" s="14">
        <v>0</v>
      </c>
      <c r="K56" s="14">
        <v>0</v>
      </c>
      <c r="L56" s="14">
        <v>0</v>
      </c>
      <c r="M56" s="14">
        <v>0</v>
      </c>
      <c r="N56" s="14">
        <v>0</v>
      </c>
      <c r="O56" s="14">
        <v>0</v>
      </c>
      <c r="P56" s="14">
        <v>0</v>
      </c>
      <c r="Q56" s="14">
        <f>tbl_Union[[#This Row],[Innings]]-tbl_Union[[#This Row],[Outs]]</f>
        <v>1</v>
      </c>
      <c r="R56" s="44">
        <v>2</v>
      </c>
      <c r="S56" s="44">
        <v>16</v>
      </c>
      <c r="T56" s="44">
        <v>0</v>
      </c>
      <c r="U56" s="44">
        <v>8</v>
      </c>
      <c r="V56" s="44">
        <v>0</v>
      </c>
      <c r="W56" s="44">
        <v>0</v>
      </c>
      <c r="X56" s="44">
        <v>0</v>
      </c>
      <c r="Y56" s="44">
        <v>0</v>
      </c>
      <c r="Z56" s="44">
        <v>3</v>
      </c>
      <c r="AA56" s="44">
        <v>0</v>
      </c>
      <c r="AB56" s="44">
        <v>5</v>
      </c>
      <c r="AC56" s="12">
        <f>IF(tbl_Union[[#This Row],[Year]]=2021,_xlfn.IFNA(VLOOKUP(tbl_Union[[#This Row],[Player]],raw_data_RAA_2021!$A$1:$F$169,3,FALSE),0),0)</f>
        <v>-16</v>
      </c>
      <c r="AD56" s="42">
        <f>AVERAGEIFS(tbl_Union[Auction_Price],tbl_Union[Player],tbl_Union[[#This Row],[Player]])</f>
        <v>0</v>
      </c>
    </row>
    <row r="57" spans="1:30" x14ac:dyDescent="0.25">
      <c r="A57" s="15">
        <f t="shared" si="1"/>
        <v>56</v>
      </c>
      <c r="B57" s="14">
        <v>2021</v>
      </c>
      <c r="C57" s="17" t="s">
        <v>161</v>
      </c>
      <c r="D57" s="14" t="s">
        <v>305</v>
      </c>
      <c r="E57" s="42">
        <v>2656250</v>
      </c>
      <c r="F57" s="14">
        <v>15</v>
      </c>
      <c r="G57" s="14">
        <v>405</v>
      </c>
      <c r="H57" s="14">
        <v>339</v>
      </c>
      <c r="I57" s="14">
        <v>14</v>
      </c>
      <c r="J57" s="14">
        <v>28.93</v>
      </c>
      <c r="K57" s="14">
        <v>119.47</v>
      </c>
      <c r="L57" s="14">
        <v>72</v>
      </c>
      <c r="M57" s="14">
        <v>43</v>
      </c>
      <c r="N57" s="14">
        <v>9</v>
      </c>
      <c r="O57" s="14">
        <v>3</v>
      </c>
      <c r="P57" s="14">
        <v>0</v>
      </c>
      <c r="Q57" s="14">
        <f>tbl_Union[[#This Row],[Innings]]-tbl_Union[[#This Row],[Outs]]</f>
        <v>1</v>
      </c>
      <c r="R57" s="44">
        <v>0</v>
      </c>
      <c r="S57" s="44">
        <v>0</v>
      </c>
      <c r="T57" s="44">
        <v>0</v>
      </c>
      <c r="U57" s="44">
        <v>0</v>
      </c>
      <c r="V57" s="44">
        <v>0</v>
      </c>
      <c r="W57" s="44">
        <v>0</v>
      </c>
      <c r="X57" s="44">
        <v>0</v>
      </c>
      <c r="Y57" s="44">
        <v>0</v>
      </c>
      <c r="Z57" s="44">
        <v>0</v>
      </c>
      <c r="AA57" s="44">
        <v>0</v>
      </c>
      <c r="AB57" s="44">
        <v>0</v>
      </c>
      <c r="AC57" s="12">
        <f>IF(tbl_Union[[#This Row],[Year]]=2021,_xlfn.IFNA(VLOOKUP(tbl_Union[[#This Row],[Player]],raw_data_RAA_2021!$A$1:$F$169,3,FALSE),0),0)</f>
        <v>77</v>
      </c>
      <c r="AD57" s="42">
        <f>AVERAGEIFS(tbl_Union[Auction_Price],tbl_Union[Player],tbl_Union[[#This Row],[Player]])</f>
        <v>2656250</v>
      </c>
    </row>
    <row r="58" spans="1:30" x14ac:dyDescent="0.25">
      <c r="A58" s="15">
        <f t="shared" si="1"/>
        <v>57</v>
      </c>
      <c r="B58" s="14">
        <v>2021</v>
      </c>
      <c r="C58" s="17" t="s">
        <v>85</v>
      </c>
      <c r="D58" s="14" t="s">
        <v>275</v>
      </c>
      <c r="E58" s="42">
        <v>843750</v>
      </c>
      <c r="F58" s="14">
        <v>13</v>
      </c>
      <c r="G58" s="14">
        <v>245</v>
      </c>
      <c r="H58" s="14">
        <v>165</v>
      </c>
      <c r="I58" s="14">
        <v>8</v>
      </c>
      <c r="J58" s="14">
        <v>30.62</v>
      </c>
      <c r="K58" s="14">
        <v>148.47999999999999</v>
      </c>
      <c r="L58" s="14">
        <v>87</v>
      </c>
      <c r="M58" s="14">
        <v>16</v>
      </c>
      <c r="N58" s="14">
        <v>16</v>
      </c>
      <c r="O58" s="14">
        <v>1</v>
      </c>
      <c r="P58" s="14">
        <v>0</v>
      </c>
      <c r="Q58" s="14">
        <f>tbl_Union[[#This Row],[Innings]]-tbl_Union[[#This Row],[Outs]]</f>
        <v>5</v>
      </c>
      <c r="R58" s="44">
        <v>13.1</v>
      </c>
      <c r="S58" s="44">
        <v>95</v>
      </c>
      <c r="T58" s="44">
        <v>5</v>
      </c>
      <c r="U58" s="44">
        <v>7.22</v>
      </c>
      <c r="V58" s="44">
        <v>19</v>
      </c>
      <c r="W58" s="44">
        <v>15.8</v>
      </c>
      <c r="X58" s="44">
        <v>0</v>
      </c>
      <c r="Y58" s="44">
        <v>0</v>
      </c>
      <c r="Z58" s="44">
        <v>8</v>
      </c>
      <c r="AA58" s="44">
        <v>2</v>
      </c>
      <c r="AB58" s="44">
        <v>27</v>
      </c>
      <c r="AC58" s="12">
        <f>IF(tbl_Union[[#This Row],[Year]]=2021,_xlfn.IFNA(VLOOKUP(tbl_Union[[#This Row],[Player]],raw_data_RAA_2021!$A$1:$F$169,3,FALSE),0),0)</f>
        <v>106</v>
      </c>
      <c r="AD58" s="42">
        <f>AVERAGEIFS(tbl_Union[Auction_Price],tbl_Union[Player],tbl_Union[[#This Row],[Player]])</f>
        <v>843750</v>
      </c>
    </row>
    <row r="59" spans="1:30" x14ac:dyDescent="0.25">
      <c r="A59" s="15">
        <f t="shared" si="1"/>
        <v>58</v>
      </c>
      <c r="B59" s="14">
        <v>2021</v>
      </c>
      <c r="C59" s="17" t="s">
        <v>132</v>
      </c>
      <c r="D59" s="14" t="s">
        <v>294</v>
      </c>
      <c r="E59" s="42">
        <v>185700</v>
      </c>
      <c r="F59" s="14">
        <v>2</v>
      </c>
      <c r="G59" s="14">
        <v>2</v>
      </c>
      <c r="H59" s="14">
        <v>4</v>
      </c>
      <c r="I59" s="14">
        <v>1</v>
      </c>
      <c r="J59" s="14">
        <v>2</v>
      </c>
      <c r="K59" s="14">
        <v>50</v>
      </c>
      <c r="L59" s="14">
        <v>1</v>
      </c>
      <c r="M59" s="14">
        <v>0</v>
      </c>
      <c r="N59" s="14">
        <v>0</v>
      </c>
      <c r="O59" s="14">
        <v>0</v>
      </c>
      <c r="P59" s="14">
        <v>0</v>
      </c>
      <c r="Q59" s="14">
        <f>tbl_Union[[#This Row],[Innings]]-tbl_Union[[#This Row],[Outs]]</f>
        <v>1</v>
      </c>
      <c r="R59" s="44">
        <v>14</v>
      </c>
      <c r="S59" s="44">
        <v>124</v>
      </c>
      <c r="T59" s="44">
        <v>4</v>
      </c>
      <c r="U59" s="44">
        <v>8.86</v>
      </c>
      <c r="V59" s="44">
        <v>31</v>
      </c>
      <c r="W59" s="44">
        <v>21</v>
      </c>
      <c r="X59" s="44">
        <v>0</v>
      </c>
      <c r="Y59" s="44">
        <v>0</v>
      </c>
      <c r="Z59" s="44">
        <v>17</v>
      </c>
      <c r="AA59" s="44">
        <v>2</v>
      </c>
      <c r="AB59" s="44">
        <v>37</v>
      </c>
      <c r="AC59" s="12">
        <f>IF(tbl_Union[[#This Row],[Year]]=2021,_xlfn.IFNA(VLOOKUP(tbl_Union[[#This Row],[Player]],raw_data_RAA_2021!$A$1:$F$169,3,FALSE),0),0)</f>
        <v>-35</v>
      </c>
      <c r="AD59" s="42">
        <f>AVERAGEIFS(tbl_Union[Auction_Price],tbl_Union[Player],tbl_Union[[#This Row],[Player]])</f>
        <v>185700</v>
      </c>
    </row>
    <row r="60" spans="1:30" x14ac:dyDescent="0.25">
      <c r="A60" s="15">
        <f t="shared" si="1"/>
        <v>59</v>
      </c>
      <c r="B60" s="14">
        <v>2021</v>
      </c>
      <c r="C60" s="17" t="s">
        <v>53</v>
      </c>
      <c r="D60" s="14" t="s">
        <v>259</v>
      </c>
      <c r="E60" s="42">
        <v>1156250</v>
      </c>
      <c r="F60" s="14">
        <v>15</v>
      </c>
      <c r="G60" s="14">
        <v>223</v>
      </c>
      <c r="H60" s="14">
        <v>170</v>
      </c>
      <c r="I60" s="14">
        <v>10</v>
      </c>
      <c r="J60" s="14">
        <v>22.3</v>
      </c>
      <c r="K60" s="14">
        <v>131.18</v>
      </c>
      <c r="L60" s="14">
        <v>40</v>
      </c>
      <c r="M60" s="14">
        <v>22</v>
      </c>
      <c r="N60" s="14">
        <v>7</v>
      </c>
      <c r="O60" s="14">
        <v>0</v>
      </c>
      <c r="P60" s="14">
        <v>0</v>
      </c>
      <c r="Q60" s="14">
        <f>tbl_Union[[#This Row],[Innings]]-tbl_Union[[#This Row],[Outs]]</f>
        <v>5</v>
      </c>
      <c r="R60" s="44">
        <v>0</v>
      </c>
      <c r="S60" s="44">
        <v>0</v>
      </c>
      <c r="T60" s="44">
        <v>0</v>
      </c>
      <c r="U60" s="44">
        <v>0</v>
      </c>
      <c r="V60" s="44">
        <v>0</v>
      </c>
      <c r="W60" s="44">
        <v>0</v>
      </c>
      <c r="X60" s="44">
        <v>0</v>
      </c>
      <c r="Y60" s="44">
        <v>0</v>
      </c>
      <c r="Z60" s="44">
        <v>0</v>
      </c>
      <c r="AA60" s="44">
        <v>0</v>
      </c>
      <c r="AB60" s="44">
        <v>0</v>
      </c>
      <c r="AC60" s="12">
        <f>IF(tbl_Union[[#This Row],[Year]]=2021,_xlfn.IFNA(VLOOKUP(tbl_Union[[#This Row],[Player]],raw_data_RAA_2021!$A$1:$F$169,3,FALSE),0),0)</f>
        <v>-29</v>
      </c>
      <c r="AD60" s="42">
        <f>AVERAGEIFS(tbl_Union[Auction_Price],tbl_Union[Player],tbl_Union[[#This Row],[Player]])</f>
        <v>1156250</v>
      </c>
    </row>
    <row r="61" spans="1:30" x14ac:dyDescent="0.25">
      <c r="A61" s="15">
        <f t="shared" si="1"/>
        <v>60</v>
      </c>
      <c r="B61" s="14">
        <v>2021</v>
      </c>
      <c r="C61" s="17" t="s">
        <v>86</v>
      </c>
      <c r="D61" s="14" t="s">
        <v>275</v>
      </c>
      <c r="E61" s="42">
        <v>1375000</v>
      </c>
      <c r="F61" s="14">
        <v>12</v>
      </c>
      <c r="G61" s="14">
        <v>143</v>
      </c>
      <c r="H61" s="14">
        <v>123</v>
      </c>
      <c r="I61" s="14">
        <v>10</v>
      </c>
      <c r="J61" s="14">
        <v>14.3</v>
      </c>
      <c r="K61" s="14">
        <v>116.26</v>
      </c>
      <c r="L61" s="14">
        <v>39</v>
      </c>
      <c r="M61" s="14">
        <v>10</v>
      </c>
      <c r="N61" s="14">
        <v>6</v>
      </c>
      <c r="O61" s="14">
        <v>0</v>
      </c>
      <c r="P61" s="14">
        <v>0</v>
      </c>
      <c r="Q61" s="14">
        <f>tbl_Union[[#This Row],[Innings]]-tbl_Union[[#This Row],[Outs]]</f>
        <v>2</v>
      </c>
      <c r="R61" s="44">
        <v>33.1</v>
      </c>
      <c r="S61" s="44">
        <v>265</v>
      </c>
      <c r="T61" s="44">
        <v>5</v>
      </c>
      <c r="U61" s="44">
        <v>7.99</v>
      </c>
      <c r="V61" s="44">
        <v>53</v>
      </c>
      <c r="W61" s="44">
        <v>39.799999999999997</v>
      </c>
      <c r="X61" s="44">
        <v>0</v>
      </c>
      <c r="Y61" s="44">
        <v>0</v>
      </c>
      <c r="Z61" s="44">
        <v>15</v>
      </c>
      <c r="AA61" s="44">
        <v>12</v>
      </c>
      <c r="AB61" s="44">
        <v>69</v>
      </c>
      <c r="AC61" s="12">
        <f>IF(tbl_Union[[#This Row],[Year]]=2021,_xlfn.IFNA(VLOOKUP(tbl_Union[[#This Row],[Player]],raw_data_RAA_2021!$A$1:$F$169,3,FALSE),0),0)</f>
        <v>-208</v>
      </c>
      <c r="AD61" s="42">
        <f>AVERAGEIFS(tbl_Union[Auction_Price],tbl_Union[Player],tbl_Union[[#This Row],[Player]])</f>
        <v>1375000</v>
      </c>
    </row>
    <row r="62" spans="1:30" x14ac:dyDescent="0.25">
      <c r="A62" s="15">
        <f t="shared" si="1"/>
        <v>61</v>
      </c>
      <c r="B62" s="14">
        <v>2021</v>
      </c>
      <c r="C62" s="17" t="s">
        <v>173</v>
      </c>
      <c r="D62" s="14" t="s">
        <v>313</v>
      </c>
      <c r="E62" s="42">
        <v>468750</v>
      </c>
      <c r="F62" s="14">
        <v>1</v>
      </c>
      <c r="G62" s="14">
        <v>1</v>
      </c>
      <c r="H62" s="14">
        <v>2</v>
      </c>
      <c r="I62" s="14">
        <v>1</v>
      </c>
      <c r="J62" s="14">
        <v>1</v>
      </c>
      <c r="K62" s="14">
        <v>50</v>
      </c>
      <c r="L62" s="14">
        <v>1</v>
      </c>
      <c r="M62" s="14">
        <v>0</v>
      </c>
      <c r="N62" s="14">
        <v>0</v>
      </c>
      <c r="O62" s="14">
        <v>0</v>
      </c>
      <c r="P62" s="14">
        <v>0</v>
      </c>
      <c r="Q62" s="14">
        <f>tbl_Union[[#This Row],[Innings]]-tbl_Union[[#This Row],[Outs]]</f>
        <v>0</v>
      </c>
      <c r="R62" s="44">
        <v>27</v>
      </c>
      <c r="S62" s="44">
        <v>219</v>
      </c>
      <c r="T62" s="44">
        <v>5</v>
      </c>
      <c r="U62" s="44">
        <v>8.11</v>
      </c>
      <c r="V62" s="44">
        <v>43.8</v>
      </c>
      <c r="W62" s="44">
        <v>32.4</v>
      </c>
      <c r="X62" s="44">
        <v>0</v>
      </c>
      <c r="Y62" s="44">
        <v>0</v>
      </c>
      <c r="Z62" s="44">
        <v>25</v>
      </c>
      <c r="AA62" s="44">
        <v>4</v>
      </c>
      <c r="AB62" s="44">
        <v>56</v>
      </c>
      <c r="AC62" s="12">
        <f>IF(tbl_Union[[#This Row],[Year]]=2021,_xlfn.IFNA(VLOOKUP(tbl_Union[[#This Row],[Player]],raw_data_RAA_2021!$A$1:$F$169,3,FALSE),0),0)</f>
        <v>-111</v>
      </c>
      <c r="AD62" s="42">
        <f>AVERAGEIFS(tbl_Union[Auction_Price],tbl_Union[Player],tbl_Union[[#This Row],[Player]])</f>
        <v>468750</v>
      </c>
    </row>
    <row r="63" spans="1:30" x14ac:dyDescent="0.25">
      <c r="A63" s="15">
        <f t="shared" si="1"/>
        <v>62</v>
      </c>
      <c r="B63" s="14">
        <v>2021</v>
      </c>
      <c r="C63" s="17" t="s">
        <v>55</v>
      </c>
      <c r="D63" s="14" t="s">
        <v>259</v>
      </c>
      <c r="E63" s="42">
        <v>500000</v>
      </c>
      <c r="F63" s="14">
        <v>1</v>
      </c>
      <c r="G63" s="14">
        <v>0</v>
      </c>
      <c r="H63" s="14">
        <v>2</v>
      </c>
      <c r="I63" s="14">
        <v>1</v>
      </c>
      <c r="J63" s="14">
        <v>0</v>
      </c>
      <c r="K63" s="14">
        <v>0</v>
      </c>
      <c r="L63" s="14">
        <v>0</v>
      </c>
      <c r="M63" s="14">
        <v>0</v>
      </c>
      <c r="N63" s="14">
        <v>0</v>
      </c>
      <c r="O63" s="14">
        <v>0</v>
      </c>
      <c r="P63" s="14">
        <v>0</v>
      </c>
      <c r="Q63" s="14">
        <f>tbl_Union[[#This Row],[Innings]]-tbl_Union[[#This Row],[Outs]]</f>
        <v>0</v>
      </c>
      <c r="R63" s="44">
        <v>2</v>
      </c>
      <c r="S63" s="44">
        <v>25</v>
      </c>
      <c r="T63" s="44">
        <v>0</v>
      </c>
      <c r="U63" s="44">
        <v>12.5</v>
      </c>
      <c r="V63" s="44">
        <v>0</v>
      </c>
      <c r="W63" s="44">
        <v>0</v>
      </c>
      <c r="X63" s="44">
        <v>0</v>
      </c>
      <c r="Y63" s="44">
        <v>0</v>
      </c>
      <c r="Z63" s="44">
        <v>1</v>
      </c>
      <c r="AA63" s="44">
        <v>2</v>
      </c>
      <c r="AB63" s="44">
        <v>2</v>
      </c>
      <c r="AC63" s="12">
        <f>IF(tbl_Union[[#This Row],[Year]]=2021,_xlfn.IFNA(VLOOKUP(tbl_Union[[#This Row],[Player]],raw_data_RAA_2021!$A$1:$F$169,3,FALSE),0),0)</f>
        <v>-50</v>
      </c>
      <c r="AD63" s="42">
        <f>AVERAGEIFS(tbl_Union[Auction_Price],tbl_Union[Player],tbl_Union[[#This Row],[Player]])</f>
        <v>500000</v>
      </c>
    </row>
    <row r="64" spans="1:30" x14ac:dyDescent="0.25">
      <c r="A64" s="15">
        <f t="shared" si="1"/>
        <v>63</v>
      </c>
      <c r="B64" s="14">
        <v>2021</v>
      </c>
      <c r="C64" s="17" t="s">
        <v>107</v>
      </c>
      <c r="D64" s="14" t="s">
        <v>285</v>
      </c>
      <c r="E64" s="42">
        <v>1718750</v>
      </c>
      <c r="F64" s="14">
        <v>13</v>
      </c>
      <c r="G64" s="14">
        <v>626</v>
      </c>
      <c r="H64" s="14">
        <v>451</v>
      </c>
      <c r="I64" s="14">
        <v>10</v>
      </c>
      <c r="J64" s="14">
        <v>62.6</v>
      </c>
      <c r="K64" s="14">
        <v>138.80000000000001</v>
      </c>
      <c r="L64" s="14">
        <v>98</v>
      </c>
      <c r="M64" s="14">
        <v>48</v>
      </c>
      <c r="N64" s="14">
        <v>30</v>
      </c>
      <c r="O64" s="14">
        <v>6</v>
      </c>
      <c r="P64" s="14">
        <v>0</v>
      </c>
      <c r="Q64" s="14">
        <f>tbl_Union[[#This Row],[Innings]]-tbl_Union[[#This Row],[Outs]]</f>
        <v>3</v>
      </c>
      <c r="R64" s="44">
        <v>0</v>
      </c>
      <c r="S64" s="44">
        <v>0</v>
      </c>
      <c r="T64" s="44">
        <v>0</v>
      </c>
      <c r="U64" s="44">
        <v>0</v>
      </c>
      <c r="V64" s="44">
        <v>0</v>
      </c>
      <c r="W64" s="44">
        <v>0</v>
      </c>
      <c r="X64" s="44">
        <v>0</v>
      </c>
      <c r="Y64" s="44">
        <v>0</v>
      </c>
      <c r="Z64" s="44">
        <v>0</v>
      </c>
      <c r="AA64" s="44">
        <v>0</v>
      </c>
      <c r="AB64" s="44">
        <v>0</v>
      </c>
      <c r="AC64" s="12">
        <f>IF(tbl_Union[[#This Row],[Year]]=2021,_xlfn.IFNA(VLOOKUP(tbl_Union[[#This Row],[Player]],raw_data_RAA_2021!$A$1:$F$169,3,FALSE),0),0)</f>
        <v>399</v>
      </c>
      <c r="AD64" s="42">
        <f>AVERAGEIFS(tbl_Union[Auction_Price],tbl_Union[Player],tbl_Union[[#This Row],[Player]])</f>
        <v>1718750</v>
      </c>
    </row>
    <row r="65" spans="1:30" x14ac:dyDescent="0.25">
      <c r="A65" s="15">
        <f t="shared" si="1"/>
        <v>64</v>
      </c>
      <c r="B65" s="14">
        <v>2021</v>
      </c>
      <c r="C65" s="17" t="s">
        <v>174</v>
      </c>
      <c r="D65" s="14" t="s">
        <v>313</v>
      </c>
      <c r="E65" s="42">
        <v>285700</v>
      </c>
      <c r="F65" s="14">
        <v>5</v>
      </c>
      <c r="G65" s="14">
        <v>55</v>
      </c>
      <c r="H65" s="14">
        <v>52</v>
      </c>
      <c r="I65" s="14">
        <v>4</v>
      </c>
      <c r="J65" s="14">
        <v>13.75</v>
      </c>
      <c r="K65" s="14">
        <v>105.77</v>
      </c>
      <c r="L65" s="14">
        <v>19</v>
      </c>
      <c r="M65" s="14">
        <v>2</v>
      </c>
      <c r="N65" s="14">
        <v>2</v>
      </c>
      <c r="O65" s="14">
        <v>0</v>
      </c>
      <c r="P65" s="14">
        <v>0</v>
      </c>
      <c r="Q65" s="14">
        <f>tbl_Union[[#This Row],[Innings]]-tbl_Union[[#This Row],[Outs]]</f>
        <v>1</v>
      </c>
      <c r="R65" s="44">
        <v>0</v>
      </c>
      <c r="S65" s="44">
        <v>0</v>
      </c>
      <c r="T65" s="44">
        <v>0</v>
      </c>
      <c r="U65" s="44">
        <v>0</v>
      </c>
      <c r="V65" s="44">
        <v>0</v>
      </c>
      <c r="W65" s="44">
        <v>0</v>
      </c>
      <c r="X65" s="44">
        <v>0</v>
      </c>
      <c r="Y65" s="44">
        <v>0</v>
      </c>
      <c r="Z65" s="44">
        <v>0</v>
      </c>
      <c r="AA65" s="44">
        <v>0</v>
      </c>
      <c r="AB65" s="44">
        <v>0</v>
      </c>
      <c r="AC65" s="12">
        <f>IF(tbl_Union[[#This Row],[Year]]=2021,_xlfn.IFNA(VLOOKUP(tbl_Union[[#This Row],[Player]],raw_data_RAA_2021!$A$1:$F$169,3,FALSE),0),0)</f>
        <v>-46</v>
      </c>
      <c r="AD65" s="42">
        <f>AVERAGEIFS(tbl_Union[Auction_Price],tbl_Union[Player],tbl_Union[[#This Row],[Player]])</f>
        <v>907733.33333333337</v>
      </c>
    </row>
    <row r="66" spans="1:30" x14ac:dyDescent="0.25">
      <c r="A66" s="15">
        <f t="shared" si="1"/>
        <v>65</v>
      </c>
      <c r="B66" s="14">
        <v>2021</v>
      </c>
      <c r="C66" s="17" t="s">
        <v>153</v>
      </c>
      <c r="D66" s="14" t="s">
        <v>305</v>
      </c>
      <c r="E66" s="42">
        <v>16667</v>
      </c>
      <c r="F66" s="14">
        <v>6</v>
      </c>
      <c r="G66" s="14">
        <v>191</v>
      </c>
      <c r="H66" s="14">
        <v>156</v>
      </c>
      <c r="I66" s="14">
        <v>5</v>
      </c>
      <c r="J66" s="14">
        <v>38.200000000000003</v>
      </c>
      <c r="K66" s="14">
        <v>122.44</v>
      </c>
      <c r="L66" s="14">
        <v>78</v>
      </c>
      <c r="M66" s="14">
        <v>10</v>
      </c>
      <c r="N66" s="14">
        <v>8</v>
      </c>
      <c r="O66" s="14">
        <v>1</v>
      </c>
      <c r="P66" s="14">
        <v>0</v>
      </c>
      <c r="Q66" s="14">
        <f>tbl_Union[[#This Row],[Innings]]-tbl_Union[[#This Row],[Outs]]</f>
        <v>1</v>
      </c>
      <c r="R66" s="44">
        <v>0</v>
      </c>
      <c r="S66" s="44">
        <v>0</v>
      </c>
      <c r="T66" s="44">
        <v>0</v>
      </c>
      <c r="U66" s="44">
        <v>0</v>
      </c>
      <c r="V66" s="44">
        <v>0</v>
      </c>
      <c r="W66" s="44">
        <v>0</v>
      </c>
      <c r="X66" s="44">
        <v>0</v>
      </c>
      <c r="Y66" s="44">
        <v>0</v>
      </c>
      <c r="Z66" s="44">
        <v>0</v>
      </c>
      <c r="AA66" s="44">
        <v>0</v>
      </c>
      <c r="AB66" s="44">
        <v>0</v>
      </c>
      <c r="AC66" s="12">
        <f>IF(tbl_Union[[#This Row],[Year]]=2021,_xlfn.IFNA(VLOOKUP(tbl_Union[[#This Row],[Player]],raw_data_RAA_2021!$A$1:$F$169,3,FALSE),0),0)</f>
        <v>65</v>
      </c>
      <c r="AD66" s="42">
        <f>AVERAGEIFS(tbl_Union[Auction_Price],tbl_Union[Player],tbl_Union[[#This Row],[Player]])</f>
        <v>16667</v>
      </c>
    </row>
    <row r="67" spans="1:30" x14ac:dyDescent="0.25">
      <c r="A67" s="15">
        <f t="shared" si="1"/>
        <v>66</v>
      </c>
      <c r="B67" s="14">
        <v>2021</v>
      </c>
      <c r="C67" s="17" t="s">
        <v>175</v>
      </c>
      <c r="D67" s="14" t="s">
        <v>313</v>
      </c>
      <c r="E67" s="42">
        <v>468750</v>
      </c>
      <c r="F67" s="14">
        <v>10</v>
      </c>
      <c r="G67" s="14">
        <v>262</v>
      </c>
      <c r="H67" s="14">
        <v>234</v>
      </c>
      <c r="I67" s="14">
        <v>6</v>
      </c>
      <c r="J67" s="14">
        <v>43.67</v>
      </c>
      <c r="K67" s="14">
        <v>111.97</v>
      </c>
      <c r="L67" s="14">
        <v>66</v>
      </c>
      <c r="M67" s="14">
        <v>28</v>
      </c>
      <c r="N67" s="14">
        <v>2</v>
      </c>
      <c r="O67" s="14">
        <v>1</v>
      </c>
      <c r="P67" s="14">
        <v>0</v>
      </c>
      <c r="Q67" s="14">
        <f>tbl_Union[[#This Row],[Innings]]-tbl_Union[[#This Row],[Outs]]</f>
        <v>4</v>
      </c>
      <c r="R67" s="44">
        <v>0</v>
      </c>
      <c r="S67" s="44">
        <v>0</v>
      </c>
      <c r="T67" s="44">
        <v>0</v>
      </c>
      <c r="U67" s="44">
        <v>0</v>
      </c>
      <c r="V67" s="44">
        <v>0</v>
      </c>
      <c r="W67" s="44">
        <v>0</v>
      </c>
      <c r="X67" s="44">
        <v>0</v>
      </c>
      <c r="Y67" s="44">
        <v>0</v>
      </c>
      <c r="Z67" s="44">
        <v>0</v>
      </c>
      <c r="AA67" s="44">
        <v>0</v>
      </c>
      <c r="AB67" s="44">
        <v>0</v>
      </c>
      <c r="AC67" s="12">
        <f>IF(tbl_Union[[#This Row],[Year]]=2021,_xlfn.IFNA(VLOOKUP(tbl_Union[[#This Row],[Player]],raw_data_RAA_2021!$A$1:$F$169,3,FALSE),0),0)</f>
        <v>136</v>
      </c>
      <c r="AD67" s="42">
        <f>AVERAGEIFS(tbl_Union[Auction_Price],tbl_Union[Player],tbl_Union[[#This Row],[Player]])</f>
        <v>468750</v>
      </c>
    </row>
    <row r="68" spans="1:30" x14ac:dyDescent="0.25">
      <c r="A68" s="15">
        <f t="shared" si="1"/>
        <v>67</v>
      </c>
      <c r="B68" s="14">
        <v>2021</v>
      </c>
      <c r="C68" s="17" t="s">
        <v>32</v>
      </c>
      <c r="D68" s="14" t="s">
        <v>242</v>
      </c>
      <c r="E68" s="42">
        <v>28600</v>
      </c>
      <c r="F68" s="14">
        <v>5</v>
      </c>
      <c r="G68" s="14">
        <v>68</v>
      </c>
      <c r="H68" s="14">
        <v>73</v>
      </c>
      <c r="I68" s="14">
        <v>2</v>
      </c>
      <c r="J68" s="14">
        <v>34</v>
      </c>
      <c r="K68" s="14">
        <v>93.15</v>
      </c>
      <c r="L68" s="14">
        <v>22</v>
      </c>
      <c r="M68" s="14">
        <v>7</v>
      </c>
      <c r="N68" s="14">
        <v>0</v>
      </c>
      <c r="O68" s="14">
        <v>0</v>
      </c>
      <c r="P68" s="14">
        <v>0</v>
      </c>
      <c r="Q68" s="14">
        <f>tbl_Union[[#This Row],[Innings]]-tbl_Union[[#This Row],[Outs]]</f>
        <v>3</v>
      </c>
      <c r="R68" s="44">
        <v>14</v>
      </c>
      <c r="S68" s="44">
        <v>101</v>
      </c>
      <c r="T68" s="44">
        <v>4</v>
      </c>
      <c r="U68" s="44">
        <v>7.21</v>
      </c>
      <c r="V68" s="44">
        <v>25.25</v>
      </c>
      <c r="W68" s="44">
        <v>21</v>
      </c>
      <c r="X68" s="44">
        <v>0</v>
      </c>
      <c r="Y68" s="44">
        <v>0</v>
      </c>
      <c r="Z68" s="44">
        <v>5</v>
      </c>
      <c r="AA68" s="44">
        <v>3</v>
      </c>
      <c r="AB68" s="44">
        <v>21</v>
      </c>
      <c r="AC68" s="12">
        <f>IF(tbl_Union[[#This Row],[Year]]=2021,_xlfn.IFNA(VLOOKUP(tbl_Union[[#This Row],[Player]],raw_data_RAA_2021!$A$1:$F$169,3,FALSE),0),0)</f>
        <v>17</v>
      </c>
      <c r="AD68" s="42">
        <f>AVERAGEIFS(tbl_Union[Auction_Price],tbl_Union[Player],tbl_Union[[#This Row],[Player]])</f>
        <v>28600</v>
      </c>
    </row>
    <row r="69" spans="1:30" x14ac:dyDescent="0.25">
      <c r="A69" s="15">
        <f t="shared" si="1"/>
        <v>68</v>
      </c>
      <c r="B69" s="14">
        <v>2021</v>
      </c>
      <c r="C69" s="17" t="s">
        <v>57</v>
      </c>
      <c r="D69" s="14" t="s">
        <v>259</v>
      </c>
      <c r="E69" s="42">
        <v>228600</v>
      </c>
      <c r="F69" s="14">
        <v>1</v>
      </c>
      <c r="G69" s="14">
        <v>18</v>
      </c>
      <c r="H69" s="14">
        <v>11</v>
      </c>
      <c r="I69" s="14">
        <v>0</v>
      </c>
      <c r="J69" s="14">
        <v>0</v>
      </c>
      <c r="K69" s="14">
        <v>163.63999999999999</v>
      </c>
      <c r="L69" s="14">
        <v>18</v>
      </c>
      <c r="M69" s="14">
        <v>1</v>
      </c>
      <c r="N69" s="14">
        <v>1</v>
      </c>
      <c r="O69" s="14">
        <v>0</v>
      </c>
      <c r="P69" s="14">
        <v>0</v>
      </c>
      <c r="Q69" s="14">
        <f>tbl_Union[[#This Row],[Innings]]-tbl_Union[[#This Row],[Outs]]</f>
        <v>1</v>
      </c>
      <c r="R69" s="44">
        <v>30</v>
      </c>
      <c r="S69" s="44">
        <v>224</v>
      </c>
      <c r="T69" s="44">
        <v>13</v>
      </c>
      <c r="U69" s="44">
        <v>7.47</v>
      </c>
      <c r="V69" s="44">
        <v>17.23</v>
      </c>
      <c r="W69" s="44">
        <v>13.85</v>
      </c>
      <c r="X69" s="44">
        <v>0</v>
      </c>
      <c r="Y69" s="44">
        <v>0</v>
      </c>
      <c r="Z69" s="44">
        <v>24</v>
      </c>
      <c r="AA69" s="44">
        <v>6</v>
      </c>
      <c r="AB69" s="44">
        <v>77</v>
      </c>
      <c r="AC69" s="12">
        <f>IF(tbl_Union[[#This Row],[Year]]=2021,_xlfn.IFNA(VLOOKUP(tbl_Union[[#This Row],[Player]],raw_data_RAA_2021!$A$1:$F$169,3,FALSE),0),0)</f>
        <v>128</v>
      </c>
      <c r="AD69" s="42">
        <f>AVERAGEIFS(tbl_Union[Auction_Price],tbl_Union[Player],tbl_Union[[#This Row],[Player]])</f>
        <v>228600</v>
      </c>
    </row>
    <row r="70" spans="1:30" x14ac:dyDescent="0.25">
      <c r="A70" s="15">
        <f t="shared" si="1"/>
        <v>69</v>
      </c>
      <c r="B70" s="14">
        <v>2021</v>
      </c>
      <c r="C70" s="17" t="s">
        <v>134</v>
      </c>
      <c r="D70" s="14" t="s">
        <v>294</v>
      </c>
      <c r="E70" s="42">
        <v>107100</v>
      </c>
      <c r="F70" s="14">
        <v>5</v>
      </c>
      <c r="G70" s="14">
        <v>42</v>
      </c>
      <c r="H70" s="14">
        <v>41</v>
      </c>
      <c r="I70" s="14">
        <v>5</v>
      </c>
      <c r="J70" s="14">
        <v>8.4</v>
      </c>
      <c r="K70" s="14">
        <v>102.44</v>
      </c>
      <c r="L70" s="14">
        <v>25</v>
      </c>
      <c r="M70" s="14">
        <v>3</v>
      </c>
      <c r="N70" s="14">
        <v>1</v>
      </c>
      <c r="O70" s="14">
        <v>0</v>
      </c>
      <c r="P70" s="14">
        <v>0</v>
      </c>
      <c r="Q70" s="14">
        <f>tbl_Union[[#This Row],[Innings]]-tbl_Union[[#This Row],[Outs]]</f>
        <v>0</v>
      </c>
      <c r="R70" s="44">
        <v>0</v>
      </c>
      <c r="S70" s="44">
        <v>0</v>
      </c>
      <c r="T70" s="44">
        <v>0</v>
      </c>
      <c r="U70" s="44">
        <v>0</v>
      </c>
      <c r="V70" s="44">
        <v>0</v>
      </c>
      <c r="W70" s="44">
        <v>0</v>
      </c>
      <c r="X70" s="44">
        <v>0</v>
      </c>
      <c r="Y70" s="44">
        <v>0</v>
      </c>
      <c r="Z70" s="44">
        <v>0</v>
      </c>
      <c r="AA70" s="44">
        <v>0</v>
      </c>
      <c r="AB70" s="44">
        <v>0</v>
      </c>
      <c r="AC70" s="12">
        <f>IF(tbl_Union[[#This Row],[Year]]=2021,_xlfn.IFNA(VLOOKUP(tbl_Union[[#This Row],[Player]],raw_data_RAA_2021!$A$1:$F$169,3,FALSE),0),0)</f>
        <v>-84</v>
      </c>
      <c r="AD70" s="42">
        <f>AVERAGEIFS(tbl_Union[Auction_Price],tbl_Union[Player],tbl_Union[[#This Row],[Player]])</f>
        <v>89250</v>
      </c>
    </row>
    <row r="71" spans="1:30" x14ac:dyDescent="0.25">
      <c r="A71" s="15">
        <f t="shared" si="1"/>
        <v>70</v>
      </c>
      <c r="B71" s="14">
        <v>2021</v>
      </c>
      <c r="C71" s="17" t="s">
        <v>108</v>
      </c>
      <c r="D71" s="14" t="s">
        <v>285</v>
      </c>
      <c r="E71" s="42">
        <v>28600</v>
      </c>
      <c r="F71" s="14">
        <v>2</v>
      </c>
      <c r="G71" s="14">
        <v>15</v>
      </c>
      <c r="H71" s="14">
        <v>24</v>
      </c>
      <c r="I71" s="14">
        <v>2</v>
      </c>
      <c r="J71" s="14">
        <v>7.5</v>
      </c>
      <c r="K71" s="14">
        <v>62.5</v>
      </c>
      <c r="L71" s="14">
        <v>9</v>
      </c>
      <c r="M71" s="14">
        <v>1</v>
      </c>
      <c r="N71" s="14">
        <v>0</v>
      </c>
      <c r="O71" s="14">
        <v>0</v>
      </c>
      <c r="P71" s="14">
        <v>0</v>
      </c>
      <c r="Q71" s="14">
        <f>tbl_Union[[#This Row],[Innings]]-tbl_Union[[#This Row],[Outs]]</f>
        <v>0</v>
      </c>
      <c r="R71" s="44">
        <v>11</v>
      </c>
      <c r="S71" s="44">
        <v>97</v>
      </c>
      <c r="T71" s="44">
        <v>1</v>
      </c>
      <c r="U71" s="44">
        <v>8.82</v>
      </c>
      <c r="V71" s="44">
        <v>97</v>
      </c>
      <c r="W71" s="44">
        <v>66</v>
      </c>
      <c r="X71" s="44">
        <v>0</v>
      </c>
      <c r="Y71" s="44">
        <v>0</v>
      </c>
      <c r="Z71" s="44">
        <v>5</v>
      </c>
      <c r="AA71" s="44">
        <v>4</v>
      </c>
      <c r="AB71" s="44">
        <v>19</v>
      </c>
      <c r="AC71" s="12">
        <f>IF(tbl_Union[[#This Row],[Year]]=2021,_xlfn.IFNA(VLOOKUP(tbl_Union[[#This Row],[Player]],raw_data_RAA_2021!$A$1:$F$169,3,FALSE),0),0)</f>
        <v>-102</v>
      </c>
      <c r="AD71" s="42">
        <f>AVERAGEIFS(tbl_Union[Auction_Price],tbl_Union[Player],tbl_Union[[#This Row],[Player]])</f>
        <v>28600</v>
      </c>
    </row>
    <row r="72" spans="1:30" x14ac:dyDescent="0.25">
      <c r="A72" s="15">
        <f t="shared" si="1"/>
        <v>71</v>
      </c>
      <c r="B72" s="14">
        <v>2021</v>
      </c>
      <c r="C72" s="17" t="s">
        <v>87</v>
      </c>
      <c r="D72" s="14" t="s">
        <v>275</v>
      </c>
      <c r="E72" s="42">
        <v>28600</v>
      </c>
      <c r="F72" s="14">
        <v>2</v>
      </c>
      <c r="G72" s="14">
        <v>0</v>
      </c>
      <c r="H72" s="14">
        <v>3</v>
      </c>
      <c r="I72" s="14">
        <v>2</v>
      </c>
      <c r="J72" s="14">
        <v>0</v>
      </c>
      <c r="K72" s="14">
        <v>0</v>
      </c>
      <c r="L72" s="14">
        <v>0</v>
      </c>
      <c r="M72" s="14">
        <v>0</v>
      </c>
      <c r="N72" s="14">
        <v>0</v>
      </c>
      <c r="O72" s="14">
        <v>0</v>
      </c>
      <c r="P72" s="14">
        <v>0</v>
      </c>
      <c r="Q72" s="14">
        <f>tbl_Union[[#This Row],[Innings]]-tbl_Union[[#This Row],[Outs]]</f>
        <v>0</v>
      </c>
      <c r="R72" s="44">
        <v>6</v>
      </c>
      <c r="S72" s="44">
        <v>45</v>
      </c>
      <c r="T72" s="44">
        <v>2</v>
      </c>
      <c r="U72" s="44">
        <v>7.5</v>
      </c>
      <c r="V72" s="44">
        <v>22.5</v>
      </c>
      <c r="W72" s="44">
        <v>18</v>
      </c>
      <c r="X72" s="44">
        <v>0</v>
      </c>
      <c r="Y72" s="44">
        <v>0</v>
      </c>
      <c r="Z72" s="44">
        <v>5</v>
      </c>
      <c r="AA72" s="44">
        <v>0</v>
      </c>
      <c r="AB72" s="44">
        <v>14</v>
      </c>
      <c r="AC72" s="12">
        <f>IF(tbl_Union[[#This Row],[Year]]=2021,_xlfn.IFNA(VLOOKUP(tbl_Union[[#This Row],[Player]],raw_data_RAA_2021!$A$1:$F$169,3,FALSE),0),0)</f>
        <v>-41</v>
      </c>
      <c r="AD72" s="42">
        <f>AVERAGEIFS(tbl_Union[Auction_Price],tbl_Union[Player],tbl_Union[[#This Row],[Player]])</f>
        <v>28600</v>
      </c>
    </row>
    <row r="73" spans="1:30" x14ac:dyDescent="0.25">
      <c r="A73" s="15">
        <f t="shared" si="1"/>
        <v>72</v>
      </c>
      <c r="B73" s="14">
        <v>2021</v>
      </c>
      <c r="C73" s="17" t="s">
        <v>58</v>
      </c>
      <c r="D73" s="14" t="s">
        <v>259</v>
      </c>
      <c r="E73" s="42">
        <v>15620</v>
      </c>
      <c r="F73" s="14">
        <v>1</v>
      </c>
      <c r="G73" s="14">
        <v>0</v>
      </c>
      <c r="H73" s="14">
        <v>1</v>
      </c>
      <c r="I73" s="14">
        <v>1</v>
      </c>
      <c r="J73" s="14">
        <v>0</v>
      </c>
      <c r="K73" s="14">
        <v>0</v>
      </c>
      <c r="L73" s="14">
        <v>0</v>
      </c>
      <c r="M73" s="14">
        <v>0</v>
      </c>
      <c r="N73" s="14">
        <v>0</v>
      </c>
      <c r="O73" s="14">
        <v>0</v>
      </c>
      <c r="P73" s="14">
        <v>0</v>
      </c>
      <c r="Q73" s="14">
        <f>tbl_Union[[#This Row],[Innings]]-tbl_Union[[#This Row],[Outs]]</f>
        <v>0</v>
      </c>
      <c r="R73" s="44">
        <v>38.299999999999997</v>
      </c>
      <c r="S73" s="44">
        <v>350</v>
      </c>
      <c r="T73" s="44">
        <v>12</v>
      </c>
      <c r="U73" s="44">
        <v>9.09</v>
      </c>
      <c r="V73" s="44">
        <v>29.17</v>
      </c>
      <c r="W73" s="44">
        <v>19.25</v>
      </c>
      <c r="X73" s="44">
        <v>0</v>
      </c>
      <c r="Y73" s="44">
        <v>0</v>
      </c>
      <c r="Z73" s="44">
        <v>33</v>
      </c>
      <c r="AA73" s="44">
        <v>14</v>
      </c>
      <c r="AB73" s="44">
        <v>105</v>
      </c>
      <c r="AC73" s="12">
        <f>IF(tbl_Union[[#This Row],[Year]]=2021,_xlfn.IFNA(VLOOKUP(tbl_Union[[#This Row],[Player]],raw_data_RAA_2021!$A$1:$F$169,3,FALSE),0),0)</f>
        <v>-20</v>
      </c>
      <c r="AD73" s="42">
        <f>AVERAGEIFS(tbl_Union[Auction_Price],tbl_Union[Player],tbl_Union[[#This Row],[Player]])</f>
        <v>15620</v>
      </c>
    </row>
    <row r="74" spans="1:30" x14ac:dyDescent="0.25">
      <c r="A74" s="15">
        <f t="shared" si="1"/>
        <v>73</v>
      </c>
      <c r="B74" s="14">
        <v>2021</v>
      </c>
      <c r="C74" s="17" t="s">
        <v>109</v>
      </c>
      <c r="D74" s="14" t="s">
        <v>285</v>
      </c>
      <c r="E74" s="42">
        <v>750000</v>
      </c>
      <c r="F74" s="14">
        <v>10</v>
      </c>
      <c r="G74" s="14">
        <v>153</v>
      </c>
      <c r="H74" s="14">
        <v>114</v>
      </c>
      <c r="I74" s="14">
        <v>7</v>
      </c>
      <c r="J74" s="14">
        <v>21.86</v>
      </c>
      <c r="K74" s="14">
        <v>134.21</v>
      </c>
      <c r="L74" s="14">
        <v>47</v>
      </c>
      <c r="M74" s="14">
        <v>9</v>
      </c>
      <c r="N74" s="14">
        <v>10</v>
      </c>
      <c r="O74" s="14">
        <v>0</v>
      </c>
      <c r="P74" s="14">
        <v>0</v>
      </c>
      <c r="Q74" s="14">
        <f>tbl_Union[[#This Row],[Innings]]-tbl_Union[[#This Row],[Outs]]</f>
        <v>3</v>
      </c>
      <c r="R74" s="44">
        <v>0</v>
      </c>
      <c r="S74" s="44">
        <v>0</v>
      </c>
      <c r="T74" s="44">
        <v>0</v>
      </c>
      <c r="U74" s="44">
        <v>0</v>
      </c>
      <c r="V74" s="44">
        <v>0</v>
      </c>
      <c r="W74" s="44">
        <v>0</v>
      </c>
      <c r="X74" s="44">
        <v>0</v>
      </c>
      <c r="Y74" s="44">
        <v>0</v>
      </c>
      <c r="Z74" s="44">
        <v>0</v>
      </c>
      <c r="AA74" s="44">
        <v>0</v>
      </c>
      <c r="AB74" s="44">
        <v>0</v>
      </c>
      <c r="AC74" s="12">
        <f>IF(tbl_Union[[#This Row],[Year]]=2021,_xlfn.IFNA(VLOOKUP(tbl_Union[[#This Row],[Player]],raw_data_RAA_2021!$A$1:$F$169,3,FALSE),0),0)</f>
        <v>2</v>
      </c>
      <c r="AD74" s="42">
        <f>AVERAGEIFS(tbl_Union[Auction_Price],tbl_Union[Player],tbl_Union[[#This Row],[Player]])</f>
        <v>750000</v>
      </c>
    </row>
    <row r="75" spans="1:30" x14ac:dyDescent="0.25">
      <c r="A75" s="15">
        <f t="shared" si="1"/>
        <v>74</v>
      </c>
      <c r="B75" s="14">
        <v>2021</v>
      </c>
      <c r="C75" s="17" t="s">
        <v>136</v>
      </c>
      <c r="D75" s="14" t="s">
        <v>294</v>
      </c>
      <c r="E75" s="42">
        <v>28600</v>
      </c>
      <c r="F75" s="14">
        <v>4</v>
      </c>
      <c r="G75" s="14">
        <v>42</v>
      </c>
      <c r="H75" s="14">
        <v>39</v>
      </c>
      <c r="I75" s="14">
        <v>4</v>
      </c>
      <c r="J75" s="14">
        <v>10.5</v>
      </c>
      <c r="K75" s="14">
        <v>107.69</v>
      </c>
      <c r="L75" s="14">
        <v>14</v>
      </c>
      <c r="M75" s="14">
        <v>5</v>
      </c>
      <c r="N75" s="14">
        <v>2</v>
      </c>
      <c r="O75" s="14">
        <v>0</v>
      </c>
      <c r="P75" s="14">
        <v>0</v>
      </c>
      <c r="Q75" s="14">
        <f>tbl_Union[[#This Row],[Innings]]-tbl_Union[[#This Row],[Outs]]</f>
        <v>0</v>
      </c>
      <c r="R75" s="44">
        <v>0</v>
      </c>
      <c r="S75" s="44">
        <v>0</v>
      </c>
      <c r="T75" s="44">
        <v>0</v>
      </c>
      <c r="U75" s="44">
        <v>0</v>
      </c>
      <c r="V75" s="44">
        <v>0</v>
      </c>
      <c r="W75" s="44">
        <v>0</v>
      </c>
      <c r="X75" s="44">
        <v>0</v>
      </c>
      <c r="Y75" s="44">
        <v>0</v>
      </c>
      <c r="Z75" s="44">
        <v>0</v>
      </c>
      <c r="AA75" s="44">
        <v>0</v>
      </c>
      <c r="AB75" s="44">
        <v>0</v>
      </c>
      <c r="AC75" s="12">
        <f>IF(tbl_Union[[#This Row],[Year]]=2021,_xlfn.IFNA(VLOOKUP(tbl_Union[[#This Row],[Player]],raw_data_RAA_2021!$A$1:$F$169,3,FALSE),0),0)</f>
        <v>-59</v>
      </c>
      <c r="AD75" s="42">
        <f>AVERAGEIFS(tbl_Union[Auction_Price],tbl_Union[Player],tbl_Union[[#This Row],[Player]])</f>
        <v>28600</v>
      </c>
    </row>
    <row r="76" spans="1:30" x14ac:dyDescent="0.25">
      <c r="A76" s="15">
        <f t="shared" si="1"/>
        <v>75</v>
      </c>
      <c r="B76" s="14">
        <v>2021</v>
      </c>
      <c r="C76" s="17" t="s">
        <v>110</v>
      </c>
      <c r="D76" s="14" t="s">
        <v>285</v>
      </c>
      <c r="E76" s="42">
        <v>156250</v>
      </c>
      <c r="F76" s="14">
        <v>12</v>
      </c>
      <c r="G76" s="14">
        <v>441</v>
      </c>
      <c r="H76" s="14">
        <v>314</v>
      </c>
      <c r="I76" s="14">
        <v>11</v>
      </c>
      <c r="J76" s="14">
        <v>40.090000000000003</v>
      </c>
      <c r="K76" s="14">
        <v>140.44999999999999</v>
      </c>
      <c r="L76" s="14">
        <v>99</v>
      </c>
      <c r="M76" s="14">
        <v>42</v>
      </c>
      <c r="N76" s="14">
        <v>18</v>
      </c>
      <c r="O76" s="14">
        <v>4</v>
      </c>
      <c r="P76" s="14">
        <v>0</v>
      </c>
      <c r="Q76" s="14">
        <f>tbl_Union[[#This Row],[Innings]]-tbl_Union[[#This Row],[Outs]]</f>
        <v>1</v>
      </c>
      <c r="R76" s="44">
        <v>0</v>
      </c>
      <c r="S76" s="44">
        <v>0</v>
      </c>
      <c r="T76" s="44">
        <v>0</v>
      </c>
      <c r="U76" s="44">
        <v>0</v>
      </c>
      <c r="V76" s="44">
        <v>0</v>
      </c>
      <c r="W76" s="44">
        <v>0</v>
      </c>
      <c r="X76" s="44">
        <v>0</v>
      </c>
      <c r="Y76" s="44">
        <v>0</v>
      </c>
      <c r="Z76" s="44">
        <v>0</v>
      </c>
      <c r="AA76" s="44">
        <v>0</v>
      </c>
      <c r="AB76" s="44">
        <v>0</v>
      </c>
      <c r="AC76" s="12">
        <f>IF(tbl_Union[[#This Row],[Year]]=2021,_xlfn.IFNA(VLOOKUP(tbl_Union[[#This Row],[Player]],raw_data_RAA_2021!$A$1:$F$169,3,FALSE),0),0)</f>
        <v>164</v>
      </c>
      <c r="AD76" s="42">
        <f>AVERAGEIFS(tbl_Union[Auction_Price],tbl_Union[Player],tbl_Union[[#This Row],[Player]])</f>
        <v>156250</v>
      </c>
    </row>
    <row r="77" spans="1:30" x14ac:dyDescent="0.25">
      <c r="A77" s="15">
        <f t="shared" si="1"/>
        <v>76</v>
      </c>
      <c r="B77" s="14">
        <v>2021</v>
      </c>
      <c r="C77" s="17" t="s">
        <v>111</v>
      </c>
      <c r="D77" s="14" t="s">
        <v>285</v>
      </c>
      <c r="E77" s="42">
        <v>218750</v>
      </c>
      <c r="F77" s="14">
        <v>1</v>
      </c>
      <c r="G77" s="14">
        <v>15</v>
      </c>
      <c r="H77" s="14">
        <v>14</v>
      </c>
      <c r="I77" s="14">
        <v>1</v>
      </c>
      <c r="J77" s="14">
        <v>15</v>
      </c>
      <c r="K77" s="14">
        <v>107.14</v>
      </c>
      <c r="L77" s="14">
        <v>15</v>
      </c>
      <c r="M77" s="14">
        <v>2</v>
      </c>
      <c r="N77" s="14">
        <v>0</v>
      </c>
      <c r="O77" s="14">
        <v>0</v>
      </c>
      <c r="P77" s="14">
        <v>0</v>
      </c>
      <c r="Q77" s="14">
        <f>tbl_Union[[#This Row],[Innings]]-tbl_Union[[#This Row],[Outs]]</f>
        <v>0</v>
      </c>
      <c r="R77" s="44">
        <v>0</v>
      </c>
      <c r="S77" s="44">
        <v>0</v>
      </c>
      <c r="T77" s="44">
        <v>0</v>
      </c>
      <c r="U77" s="44">
        <v>0</v>
      </c>
      <c r="V77" s="44">
        <v>0</v>
      </c>
      <c r="W77" s="44">
        <v>0</v>
      </c>
      <c r="X77" s="44">
        <v>0</v>
      </c>
      <c r="Y77" s="44">
        <v>0</v>
      </c>
      <c r="Z77" s="44">
        <v>0</v>
      </c>
      <c r="AA77" s="44">
        <v>0</v>
      </c>
      <c r="AB77" s="44">
        <v>0</v>
      </c>
      <c r="AC77" s="12">
        <f>IF(tbl_Union[[#This Row],[Year]]=2021,_xlfn.IFNA(VLOOKUP(tbl_Union[[#This Row],[Player]],raw_data_RAA_2021!$A$1:$F$169,3,FALSE),0),0)</f>
        <v>-10</v>
      </c>
      <c r="AD77" s="42">
        <f>AVERAGEIFS(tbl_Union[Auction_Price],tbl_Union[Player],tbl_Union[[#This Row],[Player]])</f>
        <v>218750</v>
      </c>
    </row>
    <row r="78" spans="1:30" x14ac:dyDescent="0.25">
      <c r="A78" s="15">
        <f t="shared" si="1"/>
        <v>77</v>
      </c>
      <c r="B78" s="14">
        <v>2021</v>
      </c>
      <c r="C78" s="17" t="s">
        <v>112</v>
      </c>
      <c r="D78" s="14" t="s">
        <v>285</v>
      </c>
      <c r="E78" s="42">
        <v>600000</v>
      </c>
      <c r="F78" s="14">
        <v>4</v>
      </c>
      <c r="G78" s="14">
        <v>31</v>
      </c>
      <c r="H78" s="14">
        <v>32</v>
      </c>
      <c r="I78" s="14">
        <v>2</v>
      </c>
      <c r="J78" s="14">
        <v>15.5</v>
      </c>
      <c r="K78" s="14">
        <v>96.88</v>
      </c>
      <c r="L78" s="14">
        <v>14</v>
      </c>
      <c r="M78" s="14">
        <v>0</v>
      </c>
      <c r="N78" s="14">
        <v>1</v>
      </c>
      <c r="O78" s="14">
        <v>0</v>
      </c>
      <c r="P78" s="14">
        <v>0</v>
      </c>
      <c r="Q78" s="14">
        <f>tbl_Union[[#This Row],[Innings]]-tbl_Union[[#This Row],[Outs]]</f>
        <v>2</v>
      </c>
      <c r="R78" s="44">
        <v>10</v>
      </c>
      <c r="S78" s="44">
        <v>45</v>
      </c>
      <c r="T78" s="44">
        <v>4</v>
      </c>
      <c r="U78" s="44">
        <v>4.5</v>
      </c>
      <c r="V78" s="44">
        <v>11.25</v>
      </c>
      <c r="W78" s="44">
        <v>15</v>
      </c>
      <c r="X78" s="44">
        <v>0</v>
      </c>
      <c r="Y78" s="44">
        <v>0</v>
      </c>
      <c r="Z78" s="44">
        <v>3</v>
      </c>
      <c r="AA78" s="44">
        <v>1</v>
      </c>
      <c r="AB78" s="44">
        <v>31</v>
      </c>
      <c r="AC78" s="12">
        <f>IF(tbl_Union[[#This Row],[Year]]=2021,_xlfn.IFNA(VLOOKUP(tbl_Union[[#This Row],[Player]],raw_data_RAA_2021!$A$1:$F$169,3,FALSE),0),0)</f>
        <v>37</v>
      </c>
      <c r="AD78" s="42">
        <f>AVERAGEIFS(tbl_Union[Auction_Price],tbl_Union[Player],tbl_Union[[#This Row],[Player]])</f>
        <v>371450</v>
      </c>
    </row>
    <row r="79" spans="1:30" x14ac:dyDescent="0.25">
      <c r="A79" s="15">
        <f t="shared" si="1"/>
        <v>78</v>
      </c>
      <c r="B79" s="14">
        <v>2021</v>
      </c>
      <c r="C79" s="17" t="s">
        <v>137</v>
      </c>
      <c r="D79" s="14" t="s">
        <v>294</v>
      </c>
      <c r="E79" s="42">
        <v>31250</v>
      </c>
      <c r="F79" s="14">
        <v>4</v>
      </c>
      <c r="G79" s="14">
        <v>94</v>
      </c>
      <c r="H79" s="14">
        <v>73</v>
      </c>
      <c r="I79" s="14">
        <v>3</v>
      </c>
      <c r="J79" s="14">
        <v>31.33</v>
      </c>
      <c r="K79" s="14">
        <v>128.77000000000001</v>
      </c>
      <c r="L79" s="14">
        <v>43</v>
      </c>
      <c r="M79" s="14">
        <v>3</v>
      </c>
      <c r="N79" s="14">
        <v>6</v>
      </c>
      <c r="O79" s="14">
        <v>0</v>
      </c>
      <c r="P79" s="14">
        <v>0</v>
      </c>
      <c r="Q79" s="14">
        <f>tbl_Union[[#This Row],[Innings]]-tbl_Union[[#This Row],[Outs]]</f>
        <v>1</v>
      </c>
      <c r="R79" s="44">
        <v>7</v>
      </c>
      <c r="S79" s="44">
        <v>47</v>
      </c>
      <c r="T79" s="44">
        <v>1</v>
      </c>
      <c r="U79" s="44">
        <v>6.71</v>
      </c>
      <c r="V79" s="44">
        <v>47</v>
      </c>
      <c r="W79" s="44">
        <v>42</v>
      </c>
      <c r="X79" s="44">
        <v>0</v>
      </c>
      <c r="Y79" s="44">
        <v>0</v>
      </c>
      <c r="Z79" s="44">
        <v>3</v>
      </c>
      <c r="AA79" s="44">
        <v>1</v>
      </c>
      <c r="AB79" s="44">
        <v>13</v>
      </c>
      <c r="AC79" s="12">
        <f>IF(tbl_Union[[#This Row],[Year]]=2021,_xlfn.IFNA(VLOOKUP(tbl_Union[[#This Row],[Player]],raw_data_RAA_2021!$A$1:$F$169,3,FALSE),0),0)</f>
        <v>-2</v>
      </c>
      <c r="AD79" s="42">
        <f>AVERAGEIFS(tbl_Union[Auction_Price],tbl_Union[Player],tbl_Union[[#This Row],[Player]])</f>
        <v>31250</v>
      </c>
    </row>
    <row r="80" spans="1:30" x14ac:dyDescent="0.25">
      <c r="A80" s="15">
        <f t="shared" si="1"/>
        <v>79</v>
      </c>
      <c r="B80" s="14">
        <v>2021</v>
      </c>
      <c r="C80" s="17" t="s">
        <v>176</v>
      </c>
      <c r="D80" s="14" t="s">
        <v>313</v>
      </c>
      <c r="E80" s="42">
        <v>1718750</v>
      </c>
      <c r="F80" s="14">
        <v>8</v>
      </c>
      <c r="G80" s="14">
        <v>292</v>
      </c>
      <c r="H80" s="14">
        <v>236</v>
      </c>
      <c r="I80" s="14">
        <v>6</v>
      </c>
      <c r="J80" s="14">
        <v>48.67</v>
      </c>
      <c r="K80" s="14">
        <v>123.73</v>
      </c>
      <c r="L80" s="14">
        <v>69</v>
      </c>
      <c r="M80" s="14">
        <v>21</v>
      </c>
      <c r="N80" s="14">
        <v>10</v>
      </c>
      <c r="O80" s="14">
        <v>3</v>
      </c>
      <c r="P80" s="14">
        <v>0</v>
      </c>
      <c r="Q80" s="14">
        <f>tbl_Union[[#This Row],[Innings]]-tbl_Union[[#This Row],[Outs]]</f>
        <v>2</v>
      </c>
      <c r="R80" s="44">
        <v>0</v>
      </c>
      <c r="S80" s="44">
        <v>0</v>
      </c>
      <c r="T80" s="44">
        <v>0</v>
      </c>
      <c r="U80" s="44">
        <v>0</v>
      </c>
      <c r="V80" s="44">
        <v>0</v>
      </c>
      <c r="W80" s="44">
        <v>0</v>
      </c>
      <c r="X80" s="44">
        <v>0</v>
      </c>
      <c r="Y80" s="44">
        <v>0</v>
      </c>
      <c r="Z80" s="44">
        <v>0</v>
      </c>
      <c r="AA80" s="44">
        <v>0</v>
      </c>
      <c r="AB80" s="44">
        <v>0</v>
      </c>
      <c r="AC80" s="12">
        <f>IF(tbl_Union[[#This Row],[Year]]=2021,_xlfn.IFNA(VLOOKUP(tbl_Union[[#This Row],[Player]],raw_data_RAA_2021!$A$1:$F$169,3,FALSE),0),0)</f>
        <v>136</v>
      </c>
      <c r="AD80" s="42">
        <f>AVERAGEIFS(tbl_Union[Auction_Price],tbl_Union[Player],tbl_Union[[#This Row],[Player]])</f>
        <v>1718750</v>
      </c>
    </row>
    <row r="81" spans="1:30" x14ac:dyDescent="0.25">
      <c r="A81" s="15">
        <f t="shared" si="1"/>
        <v>80</v>
      </c>
      <c r="B81" s="14">
        <v>2021</v>
      </c>
      <c r="C81" s="17" t="s">
        <v>14</v>
      </c>
      <c r="D81" s="14" t="s">
        <v>221</v>
      </c>
      <c r="E81" s="42">
        <v>1000000</v>
      </c>
      <c r="F81" s="14">
        <v>15</v>
      </c>
      <c r="G81" s="14">
        <v>357</v>
      </c>
      <c r="H81" s="14">
        <v>260</v>
      </c>
      <c r="I81" s="14">
        <v>14</v>
      </c>
      <c r="J81" s="14">
        <v>25.5</v>
      </c>
      <c r="K81" s="14">
        <v>137.31</v>
      </c>
      <c r="L81" s="14">
        <v>58</v>
      </c>
      <c r="M81" s="14">
        <v>31</v>
      </c>
      <c r="N81" s="14">
        <v>19</v>
      </c>
      <c r="O81" s="14">
        <v>1</v>
      </c>
      <c r="P81" s="14">
        <v>0</v>
      </c>
      <c r="Q81" s="14">
        <f>tbl_Union[[#This Row],[Innings]]-tbl_Union[[#This Row],[Outs]]</f>
        <v>1</v>
      </c>
      <c r="R81" s="44">
        <v>25.2</v>
      </c>
      <c r="S81" s="44">
        <v>161</v>
      </c>
      <c r="T81" s="44">
        <v>6</v>
      </c>
      <c r="U81" s="44">
        <v>6.36</v>
      </c>
      <c r="V81" s="44">
        <v>26.83</v>
      </c>
      <c r="W81" s="44">
        <v>25.33</v>
      </c>
      <c r="X81" s="44">
        <v>0</v>
      </c>
      <c r="Y81" s="44">
        <v>0</v>
      </c>
      <c r="Z81" s="44">
        <v>3</v>
      </c>
      <c r="AA81" s="44">
        <v>8</v>
      </c>
      <c r="AB81" s="44">
        <v>51</v>
      </c>
      <c r="AC81" s="12">
        <f>IF(tbl_Union[[#This Row],[Year]]=2021,_xlfn.IFNA(VLOOKUP(tbl_Union[[#This Row],[Player]],raw_data_RAA_2021!$A$1:$F$169,3,FALSE),0),0)</f>
        <v>-4</v>
      </c>
      <c r="AD81" s="42">
        <f>AVERAGEIFS(tbl_Union[Auction_Price],tbl_Union[Player],tbl_Union[[#This Row],[Player]])</f>
        <v>510420</v>
      </c>
    </row>
    <row r="82" spans="1:30" x14ac:dyDescent="0.25">
      <c r="A82" s="15">
        <f t="shared" si="1"/>
        <v>81</v>
      </c>
      <c r="B82" s="14">
        <v>2021</v>
      </c>
      <c r="C82" s="17" t="s">
        <v>177</v>
      </c>
      <c r="D82" s="14" t="s">
        <v>313</v>
      </c>
      <c r="E82" s="42">
        <v>156250</v>
      </c>
      <c r="F82" s="14">
        <v>3</v>
      </c>
      <c r="G82" s="14">
        <v>34</v>
      </c>
      <c r="H82" s="14">
        <v>20</v>
      </c>
      <c r="I82" s="14">
        <v>3</v>
      </c>
      <c r="J82" s="14">
        <v>11.33</v>
      </c>
      <c r="K82" s="14">
        <v>170</v>
      </c>
      <c r="L82" s="14">
        <v>17</v>
      </c>
      <c r="M82" s="14">
        <v>3</v>
      </c>
      <c r="N82" s="14">
        <v>2</v>
      </c>
      <c r="O82" s="14">
        <v>0</v>
      </c>
      <c r="P82" s="14">
        <v>0</v>
      </c>
      <c r="Q82" s="14">
        <f>tbl_Union[[#This Row],[Innings]]-tbl_Union[[#This Row],[Outs]]</f>
        <v>0</v>
      </c>
      <c r="R82" s="44">
        <v>8</v>
      </c>
      <c r="S82" s="44">
        <v>86</v>
      </c>
      <c r="T82" s="44">
        <v>2</v>
      </c>
      <c r="U82" s="44">
        <v>10.75</v>
      </c>
      <c r="V82" s="44">
        <v>43</v>
      </c>
      <c r="W82" s="44">
        <v>24</v>
      </c>
      <c r="X82" s="44">
        <v>0</v>
      </c>
      <c r="Y82" s="44">
        <v>0</v>
      </c>
      <c r="Z82" s="44">
        <v>8</v>
      </c>
      <c r="AA82" s="44">
        <v>5</v>
      </c>
      <c r="AB82" s="44">
        <v>13</v>
      </c>
      <c r="AC82" s="12">
        <f>IF(tbl_Union[[#This Row],[Year]]=2021,_xlfn.IFNA(VLOOKUP(tbl_Union[[#This Row],[Player]],raw_data_RAA_2021!$A$1:$F$169,3,FALSE),0),0)</f>
        <v>-77</v>
      </c>
      <c r="AD82" s="42">
        <f>AVERAGEIFS(tbl_Union[Auction_Price],tbl_Union[Player],tbl_Union[[#This Row],[Player]])</f>
        <v>156250</v>
      </c>
    </row>
    <row r="83" spans="1:30" x14ac:dyDescent="0.25">
      <c r="A83" s="15">
        <f t="shared" si="1"/>
        <v>82</v>
      </c>
      <c r="B83" s="14">
        <v>2021</v>
      </c>
      <c r="C83" s="17" t="s">
        <v>113</v>
      </c>
      <c r="D83" s="14" t="s">
        <v>285</v>
      </c>
      <c r="E83" s="42">
        <v>685700</v>
      </c>
      <c r="F83" s="14">
        <v>3</v>
      </c>
      <c r="G83" s="14">
        <v>13</v>
      </c>
      <c r="H83" s="14">
        <v>17</v>
      </c>
      <c r="I83" s="14">
        <v>1</v>
      </c>
      <c r="J83" s="14">
        <v>13</v>
      </c>
      <c r="K83" s="14">
        <v>76.47</v>
      </c>
      <c r="L83" s="14">
        <v>9</v>
      </c>
      <c r="M83" s="14">
        <v>0</v>
      </c>
      <c r="N83" s="14">
        <v>0</v>
      </c>
      <c r="O83" s="14">
        <v>0</v>
      </c>
      <c r="P83" s="14">
        <v>0</v>
      </c>
      <c r="Q83" s="14">
        <f>tbl_Union[[#This Row],[Innings]]-tbl_Union[[#This Row],[Outs]]</f>
        <v>2</v>
      </c>
      <c r="R83" s="44">
        <v>52.4</v>
      </c>
      <c r="S83" s="44">
        <v>395</v>
      </c>
      <c r="T83" s="44">
        <v>19</v>
      </c>
      <c r="U83" s="44">
        <v>7.5</v>
      </c>
      <c r="V83" s="44">
        <v>20.79</v>
      </c>
      <c r="W83" s="44">
        <v>16.63</v>
      </c>
      <c r="X83" s="44">
        <v>0</v>
      </c>
      <c r="Y83" s="44">
        <v>0</v>
      </c>
      <c r="Z83" s="44">
        <v>44</v>
      </c>
      <c r="AA83" s="44">
        <v>14</v>
      </c>
      <c r="AB83" s="44">
        <v>146</v>
      </c>
      <c r="AC83" s="12">
        <f>IF(tbl_Union[[#This Row],[Year]]=2021,_xlfn.IFNA(VLOOKUP(tbl_Union[[#This Row],[Player]],raw_data_RAA_2021!$A$1:$F$169,3,FALSE),0),0)</f>
        <v>104</v>
      </c>
      <c r="AD83" s="42">
        <f>AVERAGEIFS(tbl_Union[Auction_Price],tbl_Union[Player],tbl_Union[[#This Row],[Player]])</f>
        <v>685700</v>
      </c>
    </row>
    <row r="84" spans="1:30" x14ac:dyDescent="0.25">
      <c r="A84" s="15">
        <f t="shared" si="1"/>
        <v>83</v>
      </c>
      <c r="B84" s="14">
        <v>2021</v>
      </c>
      <c r="C84" s="17" t="s">
        <v>152</v>
      </c>
      <c r="D84" s="14" t="s">
        <v>305</v>
      </c>
      <c r="E84" s="42">
        <v>2142900</v>
      </c>
      <c r="F84" s="14">
        <v>7</v>
      </c>
      <c r="G84" s="14">
        <v>65</v>
      </c>
      <c r="H84" s="14">
        <v>55</v>
      </c>
      <c r="I84" s="14">
        <v>4</v>
      </c>
      <c r="J84" s="14">
        <v>16.25</v>
      </c>
      <c r="K84" s="14">
        <v>118.18</v>
      </c>
      <c r="L84" s="14">
        <v>16</v>
      </c>
      <c r="M84" s="14">
        <v>5</v>
      </c>
      <c r="N84" s="14">
        <v>3</v>
      </c>
      <c r="O84" s="14">
        <v>0</v>
      </c>
      <c r="P84" s="14">
        <v>0</v>
      </c>
      <c r="Q84" s="14">
        <f>tbl_Union[[#This Row],[Innings]]-tbl_Union[[#This Row],[Outs]]</f>
        <v>3</v>
      </c>
      <c r="R84" s="44">
        <v>28</v>
      </c>
      <c r="S84" s="44">
        <v>269</v>
      </c>
      <c r="T84" s="44">
        <v>9</v>
      </c>
      <c r="U84" s="44">
        <v>9.61</v>
      </c>
      <c r="V84" s="44">
        <v>29.89</v>
      </c>
      <c r="W84" s="44">
        <v>18.670000000000002</v>
      </c>
      <c r="X84" s="44">
        <v>0</v>
      </c>
      <c r="Y84" s="44">
        <v>0</v>
      </c>
      <c r="Z84" s="44">
        <v>27</v>
      </c>
      <c r="AA84" s="44">
        <v>14</v>
      </c>
      <c r="AB84" s="44">
        <v>71</v>
      </c>
      <c r="AC84" s="12">
        <f>IF(tbl_Union[[#This Row],[Year]]=2021,_xlfn.IFNA(VLOOKUP(tbl_Union[[#This Row],[Player]],raw_data_RAA_2021!$A$1:$F$169,3,FALSE),0),0)</f>
        <v>9</v>
      </c>
      <c r="AD84" s="42">
        <f>AVERAGEIFS(tbl_Union[Auction_Price],tbl_Union[Player],tbl_Union[[#This Row],[Player]])</f>
        <v>2142900</v>
      </c>
    </row>
    <row r="85" spans="1:30" x14ac:dyDescent="0.25">
      <c r="A85" s="15">
        <f t="shared" si="1"/>
        <v>84</v>
      </c>
      <c r="B85" s="14">
        <v>2021</v>
      </c>
      <c r="C85" s="17" t="s">
        <v>33</v>
      </c>
      <c r="D85" s="14" t="s">
        <v>242</v>
      </c>
      <c r="E85" s="42">
        <v>685700</v>
      </c>
      <c r="F85" s="14">
        <v>7</v>
      </c>
      <c r="G85" s="14">
        <v>89</v>
      </c>
      <c r="H85" s="14">
        <v>72</v>
      </c>
      <c r="I85" s="14">
        <v>4</v>
      </c>
      <c r="J85" s="14">
        <v>22.25</v>
      </c>
      <c r="K85" s="14">
        <v>123.61</v>
      </c>
      <c r="L85" s="14">
        <v>27</v>
      </c>
      <c r="M85" s="14">
        <v>11</v>
      </c>
      <c r="N85" s="14">
        <v>1</v>
      </c>
      <c r="O85" s="14">
        <v>0</v>
      </c>
      <c r="P85" s="14">
        <v>0</v>
      </c>
      <c r="Q85" s="14">
        <f>tbl_Union[[#This Row],[Innings]]-tbl_Union[[#This Row],[Outs]]</f>
        <v>3</v>
      </c>
      <c r="R85" s="44">
        <v>11.1</v>
      </c>
      <c r="S85" s="44">
        <v>117</v>
      </c>
      <c r="T85" s="44">
        <v>2</v>
      </c>
      <c r="U85" s="44">
        <v>10.48</v>
      </c>
      <c r="V85" s="44">
        <v>58.5</v>
      </c>
      <c r="W85" s="44">
        <v>33.5</v>
      </c>
      <c r="X85" s="44">
        <v>0</v>
      </c>
      <c r="Y85" s="44">
        <v>0</v>
      </c>
      <c r="Z85" s="44">
        <v>9</v>
      </c>
      <c r="AA85" s="44">
        <v>6</v>
      </c>
      <c r="AB85" s="44">
        <v>17</v>
      </c>
      <c r="AC85" s="12">
        <f>IF(tbl_Union[[#This Row],[Year]]=2021,_xlfn.IFNA(VLOOKUP(tbl_Union[[#This Row],[Player]],raw_data_RAA_2021!$A$1:$F$169,3,FALSE),0),0)</f>
        <v>-76</v>
      </c>
      <c r="AD85" s="42">
        <f>AVERAGEIFS(tbl_Union[Auction_Price],tbl_Union[Player],tbl_Union[[#This Row],[Player]])</f>
        <v>780050</v>
      </c>
    </row>
    <row r="86" spans="1:30" x14ac:dyDescent="0.25">
      <c r="A86" s="15">
        <f t="shared" si="1"/>
        <v>85</v>
      </c>
      <c r="B86" s="14">
        <v>2021</v>
      </c>
      <c r="C86" s="17" t="s">
        <v>15</v>
      </c>
      <c r="D86" s="14" t="s">
        <v>221</v>
      </c>
      <c r="E86" s="42">
        <v>2343750</v>
      </c>
      <c r="F86" s="14">
        <v>11</v>
      </c>
      <c r="G86" s="14">
        <v>114</v>
      </c>
      <c r="H86" s="14">
        <v>107</v>
      </c>
      <c r="I86" s="14">
        <v>7</v>
      </c>
      <c r="J86" s="14">
        <v>16.29</v>
      </c>
      <c r="K86" s="14">
        <v>106.54</v>
      </c>
      <c r="L86" s="14">
        <v>18</v>
      </c>
      <c r="M86" s="14">
        <v>12</v>
      </c>
      <c r="N86" s="14">
        <v>3</v>
      </c>
      <c r="O86" s="14">
        <v>0</v>
      </c>
      <c r="P86" s="14">
        <v>0</v>
      </c>
      <c r="Q86" s="14">
        <f>tbl_Union[[#This Row],[Innings]]-tbl_Union[[#This Row],[Outs]]</f>
        <v>4</v>
      </c>
      <c r="R86" s="44">
        <v>0</v>
      </c>
      <c r="S86" s="44">
        <v>0</v>
      </c>
      <c r="T86" s="44">
        <v>0</v>
      </c>
      <c r="U86" s="44">
        <v>0</v>
      </c>
      <c r="V86" s="44">
        <v>0</v>
      </c>
      <c r="W86" s="44">
        <v>0</v>
      </c>
      <c r="X86" s="44">
        <v>0</v>
      </c>
      <c r="Y86" s="44">
        <v>0</v>
      </c>
      <c r="Z86" s="44">
        <v>0</v>
      </c>
      <c r="AA86" s="44">
        <v>0</v>
      </c>
      <c r="AB86" s="44">
        <v>0</v>
      </c>
      <c r="AC86" s="12">
        <f>IF(tbl_Union[[#This Row],[Year]]=2021,_xlfn.IFNA(VLOOKUP(tbl_Union[[#This Row],[Player]],raw_data_RAA_2021!$A$1:$F$169,3,FALSE),0),0)</f>
        <v>-62</v>
      </c>
      <c r="AD86" s="42">
        <f>AVERAGEIFS(tbl_Union[Auction_Price],tbl_Union[Player],tbl_Union[[#This Row],[Player]])</f>
        <v>2343750</v>
      </c>
    </row>
    <row r="87" spans="1:30" x14ac:dyDescent="0.25">
      <c r="A87" s="15">
        <f t="shared" si="1"/>
        <v>86</v>
      </c>
      <c r="B87" s="14">
        <v>2021</v>
      </c>
      <c r="C87" s="17" t="s">
        <v>179</v>
      </c>
      <c r="D87" s="14" t="s">
        <v>313</v>
      </c>
      <c r="E87" s="42">
        <v>625000</v>
      </c>
      <c r="F87" s="14">
        <v>1</v>
      </c>
      <c r="G87" s="14">
        <v>1</v>
      </c>
      <c r="H87" s="14">
        <v>1</v>
      </c>
      <c r="I87" s="14">
        <v>0</v>
      </c>
      <c r="J87" s="14">
        <v>0</v>
      </c>
      <c r="K87" s="14">
        <v>100</v>
      </c>
      <c r="L87" s="14">
        <v>1</v>
      </c>
      <c r="M87" s="14">
        <v>0</v>
      </c>
      <c r="N87" s="14">
        <v>0</v>
      </c>
      <c r="O87" s="14">
        <v>0</v>
      </c>
      <c r="P87" s="14">
        <v>0</v>
      </c>
      <c r="Q87" s="14">
        <f>tbl_Union[[#This Row],[Innings]]-tbl_Union[[#This Row],[Outs]]</f>
        <v>1</v>
      </c>
      <c r="R87" s="44">
        <v>4</v>
      </c>
      <c r="S87" s="44">
        <v>29</v>
      </c>
      <c r="T87" s="44">
        <v>2</v>
      </c>
      <c r="U87" s="44">
        <v>7.25</v>
      </c>
      <c r="V87" s="44">
        <v>14.5</v>
      </c>
      <c r="W87" s="44">
        <v>12</v>
      </c>
      <c r="X87" s="44">
        <v>0</v>
      </c>
      <c r="Y87" s="44">
        <v>0</v>
      </c>
      <c r="Z87" s="44">
        <v>1</v>
      </c>
      <c r="AA87" s="44">
        <v>2</v>
      </c>
      <c r="AB87" s="44">
        <v>10</v>
      </c>
      <c r="AC87" s="12">
        <f>IF(tbl_Union[[#This Row],[Year]]=2021,_xlfn.IFNA(VLOOKUP(tbl_Union[[#This Row],[Player]],raw_data_RAA_2021!$A$1:$F$169,3,FALSE),0),0)</f>
        <v>24</v>
      </c>
      <c r="AD87" s="42">
        <f>AVERAGEIFS(tbl_Union[Auction_Price],tbl_Union[Player],tbl_Union[[#This Row],[Player]])</f>
        <v>625000</v>
      </c>
    </row>
    <row r="88" spans="1:30" x14ac:dyDescent="0.25">
      <c r="A88" s="15">
        <f t="shared" ref="A88:A151" si="2">1+A87</f>
        <v>87</v>
      </c>
      <c r="B88" s="14">
        <v>2021</v>
      </c>
      <c r="C88" s="17" t="s">
        <v>138</v>
      </c>
      <c r="D88" s="14" t="s">
        <v>294</v>
      </c>
      <c r="E88" s="42">
        <v>142900</v>
      </c>
      <c r="F88" s="14">
        <v>3</v>
      </c>
      <c r="G88" s="14">
        <v>8</v>
      </c>
      <c r="H88" s="14">
        <v>14</v>
      </c>
      <c r="I88" s="14">
        <v>0</v>
      </c>
      <c r="J88" s="14">
        <v>0</v>
      </c>
      <c r="K88" s="14">
        <v>57.14</v>
      </c>
      <c r="L88" s="14">
        <v>8</v>
      </c>
      <c r="M88" s="14">
        <v>0</v>
      </c>
      <c r="N88" s="14">
        <v>1</v>
      </c>
      <c r="O88" s="14">
        <v>0</v>
      </c>
      <c r="P88" s="14">
        <v>0</v>
      </c>
      <c r="Q88" s="14">
        <f>tbl_Union[[#This Row],[Innings]]-tbl_Union[[#This Row],[Outs]]</f>
        <v>3</v>
      </c>
      <c r="R88" s="44">
        <v>51.4</v>
      </c>
      <c r="S88" s="44">
        <v>432</v>
      </c>
      <c r="T88" s="44">
        <v>14</v>
      </c>
      <c r="U88" s="44">
        <v>8.36</v>
      </c>
      <c r="V88" s="44">
        <v>30.86</v>
      </c>
      <c r="W88" s="44">
        <v>22.14</v>
      </c>
      <c r="X88" s="44">
        <v>0</v>
      </c>
      <c r="Y88" s="44">
        <v>0</v>
      </c>
      <c r="Z88" s="44">
        <v>36</v>
      </c>
      <c r="AA88" s="44">
        <v>15</v>
      </c>
      <c r="AB88" s="44">
        <v>114</v>
      </c>
      <c r="AC88" s="12">
        <f>IF(tbl_Union[[#This Row],[Year]]=2021,_xlfn.IFNA(VLOOKUP(tbl_Union[[#This Row],[Player]],raw_data_RAA_2021!$A$1:$F$169,3,FALSE),0),0)</f>
        <v>-51</v>
      </c>
      <c r="AD88" s="42">
        <f>AVERAGEIFS(tbl_Union[Auction_Price],tbl_Union[Player],tbl_Union[[#This Row],[Player]])</f>
        <v>142900</v>
      </c>
    </row>
    <row r="89" spans="1:30" x14ac:dyDescent="0.25">
      <c r="A89" s="15">
        <f t="shared" si="2"/>
        <v>88</v>
      </c>
      <c r="B89" s="14">
        <v>2021</v>
      </c>
      <c r="C89" s="17" t="s">
        <v>114</v>
      </c>
      <c r="D89" s="14" t="s">
        <v>285</v>
      </c>
      <c r="E89" s="42">
        <v>600000</v>
      </c>
      <c r="F89" s="14">
        <v>10</v>
      </c>
      <c r="G89" s="14">
        <v>85</v>
      </c>
      <c r="H89" s="14">
        <v>76</v>
      </c>
      <c r="I89" s="14">
        <v>11</v>
      </c>
      <c r="J89" s="14">
        <v>7.73</v>
      </c>
      <c r="K89" s="14">
        <v>111.84</v>
      </c>
      <c r="L89" s="14">
        <v>32</v>
      </c>
      <c r="M89" s="14">
        <v>3</v>
      </c>
      <c r="N89" s="14">
        <v>5</v>
      </c>
      <c r="O89" s="14">
        <v>0</v>
      </c>
      <c r="P89" s="14">
        <v>0</v>
      </c>
      <c r="Q89" s="14">
        <f>tbl_Union[[#This Row],[Innings]]-tbl_Union[[#This Row],[Outs]]</f>
        <v>-1</v>
      </c>
      <c r="R89" s="44">
        <v>0</v>
      </c>
      <c r="S89" s="44">
        <v>0</v>
      </c>
      <c r="T89" s="44">
        <v>0</v>
      </c>
      <c r="U89" s="44">
        <v>0</v>
      </c>
      <c r="V89" s="44">
        <v>0</v>
      </c>
      <c r="W89" s="44">
        <v>0</v>
      </c>
      <c r="X89" s="44">
        <v>0</v>
      </c>
      <c r="Y89" s="44">
        <v>0</v>
      </c>
      <c r="Z89" s="44">
        <v>0</v>
      </c>
      <c r="AA89" s="44">
        <v>0</v>
      </c>
      <c r="AB89" s="44">
        <v>0</v>
      </c>
      <c r="AC89" s="12">
        <f>IF(tbl_Union[[#This Row],[Year]]=2021,_xlfn.IFNA(VLOOKUP(tbl_Union[[#This Row],[Player]],raw_data_RAA_2021!$A$1:$F$169,3,FALSE),0),0)</f>
        <v>-167</v>
      </c>
      <c r="AD89" s="42">
        <f>AVERAGEIFS(tbl_Union[Auction_Price],tbl_Union[Player],tbl_Union[[#This Row],[Player]])</f>
        <v>600000</v>
      </c>
    </row>
    <row r="90" spans="1:30" x14ac:dyDescent="0.25">
      <c r="A90" s="15">
        <f t="shared" si="2"/>
        <v>89</v>
      </c>
      <c r="B90" s="14">
        <v>2021</v>
      </c>
      <c r="C90" s="17" t="s">
        <v>59</v>
      </c>
      <c r="D90" s="14" t="s">
        <v>259</v>
      </c>
      <c r="E90" s="42">
        <v>531250</v>
      </c>
      <c r="F90" s="14">
        <v>16</v>
      </c>
      <c r="G90" s="14">
        <v>383</v>
      </c>
      <c r="H90" s="14">
        <v>314</v>
      </c>
      <c r="I90" s="14">
        <v>13</v>
      </c>
      <c r="J90" s="14">
        <v>29.46</v>
      </c>
      <c r="K90" s="14">
        <v>121.97</v>
      </c>
      <c r="L90" s="14">
        <v>80</v>
      </c>
      <c r="M90" s="14">
        <v>34</v>
      </c>
      <c r="N90" s="14">
        <v>17</v>
      </c>
      <c r="O90" s="14">
        <v>2</v>
      </c>
      <c r="P90" s="14">
        <v>0</v>
      </c>
      <c r="Q90" s="14">
        <f>tbl_Union[[#This Row],[Innings]]-tbl_Union[[#This Row],[Outs]]</f>
        <v>3</v>
      </c>
      <c r="R90" s="44">
        <v>2</v>
      </c>
      <c r="S90" s="44">
        <v>12</v>
      </c>
      <c r="T90" s="44">
        <v>0</v>
      </c>
      <c r="U90" s="44">
        <v>6</v>
      </c>
      <c r="V90" s="44">
        <v>0</v>
      </c>
      <c r="W90" s="44">
        <v>0</v>
      </c>
      <c r="X90" s="44">
        <v>0</v>
      </c>
      <c r="Y90" s="44">
        <v>0</v>
      </c>
      <c r="Z90" s="44">
        <v>1</v>
      </c>
      <c r="AA90" s="44">
        <v>0</v>
      </c>
      <c r="AB90" s="44">
        <v>5</v>
      </c>
      <c r="AC90" s="12">
        <f>IF(tbl_Union[[#This Row],[Year]]=2021,_xlfn.IFNA(VLOOKUP(tbl_Union[[#This Row],[Player]],raw_data_RAA_2021!$A$1:$F$169,3,FALSE),0),0)</f>
        <v>43</v>
      </c>
      <c r="AD90" s="42">
        <f>AVERAGEIFS(tbl_Union[Auction_Price],tbl_Union[Player],tbl_Union[[#This Row],[Player]])</f>
        <v>531250</v>
      </c>
    </row>
    <row r="91" spans="1:30" x14ac:dyDescent="0.25">
      <c r="A91" s="15">
        <f t="shared" si="2"/>
        <v>90</v>
      </c>
      <c r="B91" s="14">
        <v>2021</v>
      </c>
      <c r="C91" s="17" t="s">
        <v>146</v>
      </c>
      <c r="D91" s="14" t="s">
        <v>305</v>
      </c>
      <c r="E91" s="42">
        <v>45000</v>
      </c>
      <c r="F91" s="14">
        <v>0</v>
      </c>
      <c r="G91" s="14">
        <v>0</v>
      </c>
      <c r="H91" s="14">
        <v>0</v>
      </c>
      <c r="I91" s="14">
        <v>0</v>
      </c>
      <c r="J91" s="14">
        <v>0</v>
      </c>
      <c r="K91" s="14">
        <v>0</v>
      </c>
      <c r="L91" s="14">
        <v>0</v>
      </c>
      <c r="M91" s="14">
        <v>0</v>
      </c>
      <c r="N91" s="14">
        <v>0</v>
      </c>
      <c r="O91" s="14">
        <v>0</v>
      </c>
      <c r="P91" s="14">
        <v>0</v>
      </c>
      <c r="Q91" s="14">
        <f>tbl_Union[[#This Row],[Innings]]-tbl_Union[[#This Row],[Outs]]</f>
        <v>0</v>
      </c>
      <c r="R91" s="44">
        <v>0</v>
      </c>
      <c r="S91" s="44">
        <v>0</v>
      </c>
      <c r="T91" s="44">
        <v>0</v>
      </c>
      <c r="U91" s="44">
        <v>0</v>
      </c>
      <c r="V91" s="44">
        <v>0</v>
      </c>
      <c r="W91" s="44">
        <v>0</v>
      </c>
      <c r="X91" s="44">
        <v>0</v>
      </c>
      <c r="Y91" s="44">
        <v>0</v>
      </c>
      <c r="Z91" s="44">
        <v>0</v>
      </c>
      <c r="AA91" s="44">
        <v>0</v>
      </c>
      <c r="AB91" s="44">
        <v>0</v>
      </c>
      <c r="AC91" s="12">
        <f>IF(tbl_Union[[#This Row],[Year]]=2021,_xlfn.IFNA(VLOOKUP(tbl_Union[[#This Row],[Player]],raw_data_RAA_2021!$A$1:$F$169,3,FALSE),0),0)</f>
        <v>0</v>
      </c>
      <c r="AD91" s="42">
        <f>AVERAGEIFS(tbl_Union[Auction_Price],tbl_Union[Player],tbl_Union[[#This Row],[Player]])</f>
        <v>45000</v>
      </c>
    </row>
    <row r="92" spans="1:30" x14ac:dyDescent="0.25">
      <c r="A92" s="15">
        <f t="shared" si="2"/>
        <v>91</v>
      </c>
      <c r="B92" s="14">
        <v>2021</v>
      </c>
      <c r="C92" s="17" t="s">
        <v>89</v>
      </c>
      <c r="D92" s="14" t="s">
        <v>275</v>
      </c>
      <c r="E92" s="42">
        <v>714300</v>
      </c>
      <c r="F92" s="14">
        <v>2</v>
      </c>
      <c r="G92" s="14">
        <v>4</v>
      </c>
      <c r="H92" s="14">
        <v>5</v>
      </c>
      <c r="I92" s="14">
        <v>2</v>
      </c>
      <c r="J92" s="14">
        <v>2</v>
      </c>
      <c r="K92" s="14">
        <v>80</v>
      </c>
      <c r="L92" s="14">
        <v>3</v>
      </c>
      <c r="M92" s="14">
        <v>0</v>
      </c>
      <c r="N92" s="14">
        <v>0</v>
      </c>
      <c r="O92" s="14">
        <v>0</v>
      </c>
      <c r="P92" s="14">
        <v>0</v>
      </c>
      <c r="Q92" s="14">
        <f>tbl_Union[[#This Row],[Innings]]-tbl_Union[[#This Row],[Outs]]</f>
        <v>0</v>
      </c>
      <c r="R92" s="44">
        <v>20</v>
      </c>
      <c r="S92" s="44">
        <v>127</v>
      </c>
      <c r="T92" s="44">
        <v>7</v>
      </c>
      <c r="U92" s="44">
        <v>6.35</v>
      </c>
      <c r="V92" s="44">
        <v>18.14</v>
      </c>
      <c r="W92" s="44">
        <v>17.14</v>
      </c>
      <c r="X92" s="44">
        <v>1</v>
      </c>
      <c r="Y92" s="44">
        <v>0</v>
      </c>
      <c r="Z92" s="44">
        <v>15</v>
      </c>
      <c r="AA92" s="44">
        <v>2</v>
      </c>
      <c r="AB92" s="44">
        <v>54</v>
      </c>
      <c r="AC92" s="12">
        <f>IF(tbl_Union[[#This Row],[Year]]=2021,_xlfn.IFNA(VLOOKUP(tbl_Union[[#This Row],[Player]],raw_data_RAA_2021!$A$1:$F$169,3,FALSE),0),0)</f>
        <v>4</v>
      </c>
      <c r="AD92" s="42">
        <f>AVERAGEIFS(tbl_Union[Auction_Price],tbl_Union[Player],tbl_Union[[#This Row],[Player]])</f>
        <v>733650</v>
      </c>
    </row>
    <row r="93" spans="1:30" x14ac:dyDescent="0.25">
      <c r="A93" s="15">
        <f t="shared" si="2"/>
        <v>92</v>
      </c>
      <c r="B93" s="14">
        <v>2021</v>
      </c>
      <c r="C93" s="17" t="s">
        <v>196</v>
      </c>
      <c r="D93" s="14" t="e">
        <v>#N/A</v>
      </c>
      <c r="E93" s="42">
        <v>0</v>
      </c>
      <c r="F93" s="14">
        <v>2</v>
      </c>
      <c r="G93" s="14">
        <v>18</v>
      </c>
      <c r="H93" s="14">
        <v>16</v>
      </c>
      <c r="I93" s="14">
        <v>1</v>
      </c>
      <c r="J93" s="14">
        <v>18</v>
      </c>
      <c r="K93" s="14">
        <v>112.5</v>
      </c>
      <c r="L93" s="14">
        <v>12</v>
      </c>
      <c r="M93" s="14">
        <v>0</v>
      </c>
      <c r="N93" s="14">
        <v>1</v>
      </c>
      <c r="O93" s="14">
        <v>0</v>
      </c>
      <c r="P93" s="14">
        <v>0</v>
      </c>
      <c r="Q93" s="14">
        <f>tbl_Union[[#This Row],[Innings]]-tbl_Union[[#This Row],[Outs]]</f>
        <v>1</v>
      </c>
      <c r="R93" s="44">
        <v>11</v>
      </c>
      <c r="S93" s="44">
        <v>90</v>
      </c>
      <c r="T93" s="44">
        <v>1</v>
      </c>
      <c r="U93" s="44">
        <v>8.18</v>
      </c>
      <c r="V93" s="44">
        <v>90</v>
      </c>
      <c r="W93" s="44">
        <v>66</v>
      </c>
      <c r="X93" s="44">
        <v>0</v>
      </c>
      <c r="Y93" s="44">
        <v>0</v>
      </c>
      <c r="Z93" s="44">
        <v>7</v>
      </c>
      <c r="AA93" s="44">
        <v>4</v>
      </c>
      <c r="AB93" s="44">
        <v>24</v>
      </c>
      <c r="AC93" s="12">
        <f>IF(tbl_Union[[#This Row],[Year]]=2021,_xlfn.IFNA(VLOOKUP(tbl_Union[[#This Row],[Player]],raw_data_RAA_2021!$A$1:$F$169,3,FALSE),0),0)</f>
        <v>-70</v>
      </c>
      <c r="AD93" s="42">
        <f>AVERAGEIFS(tbl_Union[Auction_Price],tbl_Union[Player],tbl_Union[[#This Row],[Player]])</f>
        <v>0</v>
      </c>
    </row>
    <row r="94" spans="1:30" x14ac:dyDescent="0.25">
      <c r="A94" s="15">
        <f t="shared" si="2"/>
        <v>93</v>
      </c>
      <c r="B94" s="14">
        <v>2021</v>
      </c>
      <c r="C94" s="17" t="s">
        <v>61</v>
      </c>
      <c r="D94" s="14" t="s">
        <v>259</v>
      </c>
      <c r="E94" s="42">
        <v>2214300</v>
      </c>
      <c r="F94" s="14">
        <v>5</v>
      </c>
      <c r="G94" s="14">
        <v>93</v>
      </c>
      <c r="H94" s="14">
        <v>56</v>
      </c>
      <c r="I94" s="14">
        <v>3</v>
      </c>
      <c r="J94" s="14">
        <v>31</v>
      </c>
      <c r="K94" s="14">
        <v>166.07</v>
      </c>
      <c r="L94" s="14">
        <v>66</v>
      </c>
      <c r="M94" s="14">
        <v>5</v>
      </c>
      <c r="N94" s="14">
        <v>8</v>
      </c>
      <c r="O94" s="14">
        <v>1</v>
      </c>
      <c r="P94" s="14">
        <v>0</v>
      </c>
      <c r="Q94" s="14">
        <f>tbl_Union[[#This Row],[Innings]]-tbl_Union[[#This Row],[Outs]]</f>
        <v>2</v>
      </c>
      <c r="R94" s="44">
        <v>26.5</v>
      </c>
      <c r="S94" s="44">
        <v>237</v>
      </c>
      <c r="T94" s="44">
        <v>9</v>
      </c>
      <c r="U94" s="44">
        <v>8.83</v>
      </c>
      <c r="V94" s="44">
        <v>26.33</v>
      </c>
      <c r="W94" s="44">
        <v>17.89</v>
      </c>
      <c r="X94" s="44">
        <v>0</v>
      </c>
      <c r="Y94" s="44">
        <v>0</v>
      </c>
      <c r="Z94" s="44">
        <v>18</v>
      </c>
      <c r="AA94" s="44">
        <v>12</v>
      </c>
      <c r="AB94" s="44">
        <v>60</v>
      </c>
      <c r="AC94" s="12">
        <f>IF(tbl_Union[[#This Row],[Year]]=2021,_xlfn.IFNA(VLOOKUP(tbl_Union[[#This Row],[Player]],raw_data_RAA_2021!$A$1:$F$169,3,FALSE),0),0)</f>
        <v>18</v>
      </c>
      <c r="AD94" s="42">
        <f>AVERAGEIFS(tbl_Union[Auction_Price],tbl_Union[Player],tbl_Union[[#This Row],[Player]])</f>
        <v>2214300</v>
      </c>
    </row>
    <row r="95" spans="1:30" x14ac:dyDescent="0.25">
      <c r="A95" s="15">
        <f t="shared" si="2"/>
        <v>94</v>
      </c>
      <c r="B95" s="14">
        <v>2021</v>
      </c>
      <c r="C95" s="17" t="s">
        <v>180</v>
      </c>
      <c r="D95" s="14" t="s">
        <v>313</v>
      </c>
      <c r="E95" s="42">
        <v>271400</v>
      </c>
      <c r="F95" s="14">
        <v>5</v>
      </c>
      <c r="G95" s="14">
        <v>72</v>
      </c>
      <c r="H95" s="14">
        <v>74</v>
      </c>
      <c r="I95" s="14">
        <v>5</v>
      </c>
      <c r="J95" s="14">
        <v>14.4</v>
      </c>
      <c r="K95" s="14">
        <v>97.3</v>
      </c>
      <c r="L95" s="14">
        <v>29</v>
      </c>
      <c r="M95" s="14">
        <v>2</v>
      </c>
      <c r="N95" s="14">
        <v>3</v>
      </c>
      <c r="O95" s="14">
        <v>0</v>
      </c>
      <c r="P95" s="14">
        <v>0</v>
      </c>
      <c r="Q95" s="14">
        <f>tbl_Union[[#This Row],[Innings]]-tbl_Union[[#This Row],[Outs]]</f>
        <v>0</v>
      </c>
      <c r="R95" s="44">
        <v>0</v>
      </c>
      <c r="S95" s="44">
        <v>0</v>
      </c>
      <c r="T95" s="44">
        <v>0</v>
      </c>
      <c r="U95" s="44">
        <v>0</v>
      </c>
      <c r="V95" s="44">
        <v>0</v>
      </c>
      <c r="W95" s="44">
        <v>0</v>
      </c>
      <c r="X95" s="44">
        <v>0</v>
      </c>
      <c r="Y95" s="44">
        <v>0</v>
      </c>
      <c r="Z95" s="44">
        <v>0</v>
      </c>
      <c r="AA95" s="44">
        <v>0</v>
      </c>
      <c r="AB95" s="44">
        <v>0</v>
      </c>
      <c r="AC95" s="12">
        <f>IF(tbl_Union[[#This Row],[Year]]=2021,_xlfn.IFNA(VLOOKUP(tbl_Union[[#This Row],[Player]],raw_data_RAA_2021!$A$1:$F$169,3,FALSE),0),0)</f>
        <v>-54</v>
      </c>
      <c r="AD95" s="42">
        <f>AVERAGEIFS(tbl_Union[Auction_Price],tbl_Union[Player],tbl_Union[[#This Row],[Player]])</f>
        <v>271400</v>
      </c>
    </row>
    <row r="96" spans="1:30" x14ac:dyDescent="0.25">
      <c r="A96" s="15">
        <f t="shared" si="2"/>
        <v>95</v>
      </c>
      <c r="B96" s="14">
        <v>2021</v>
      </c>
      <c r="C96" s="17" t="s">
        <v>90</v>
      </c>
      <c r="D96" s="14" t="s">
        <v>275</v>
      </c>
      <c r="E96" s="42">
        <v>342900</v>
      </c>
      <c r="F96" s="14">
        <v>1</v>
      </c>
      <c r="G96" s="14">
        <v>0</v>
      </c>
      <c r="H96" s="14">
        <v>2</v>
      </c>
      <c r="I96" s="14">
        <v>1</v>
      </c>
      <c r="J96" s="14">
        <v>0</v>
      </c>
      <c r="K96" s="14">
        <v>0</v>
      </c>
      <c r="L96" s="14">
        <v>0</v>
      </c>
      <c r="M96" s="14">
        <v>0</v>
      </c>
      <c r="N96" s="14">
        <v>0</v>
      </c>
      <c r="O96" s="14">
        <v>0</v>
      </c>
      <c r="P96" s="14">
        <v>0</v>
      </c>
      <c r="Q96" s="14">
        <f>tbl_Union[[#This Row],[Innings]]-tbl_Union[[#This Row],[Outs]]</f>
        <v>0</v>
      </c>
      <c r="R96" s="44">
        <v>4</v>
      </c>
      <c r="S96" s="44">
        <v>38</v>
      </c>
      <c r="T96" s="44">
        <v>1</v>
      </c>
      <c r="U96" s="44">
        <v>9.5</v>
      </c>
      <c r="V96" s="44">
        <v>38</v>
      </c>
      <c r="W96" s="44">
        <v>24</v>
      </c>
      <c r="X96" s="44">
        <v>0</v>
      </c>
      <c r="Y96" s="44">
        <v>0</v>
      </c>
      <c r="Z96" s="44">
        <v>3</v>
      </c>
      <c r="AA96" s="44">
        <v>1</v>
      </c>
      <c r="AB96" s="44">
        <v>3</v>
      </c>
      <c r="AC96" s="12">
        <f>IF(tbl_Union[[#This Row],[Year]]=2021,_xlfn.IFNA(VLOOKUP(tbl_Union[[#This Row],[Player]],raw_data_RAA_2021!$A$1:$F$169,3,FALSE),0),0)</f>
        <v>-38</v>
      </c>
      <c r="AD96" s="42">
        <f>AVERAGEIFS(tbl_Union[Auction_Price],tbl_Union[Player],tbl_Union[[#This Row],[Player]])</f>
        <v>654483.33333333337</v>
      </c>
    </row>
    <row r="97" spans="1:30" x14ac:dyDescent="0.25">
      <c r="A97" s="15">
        <f t="shared" si="2"/>
        <v>96</v>
      </c>
      <c r="B97" s="14">
        <v>2021</v>
      </c>
      <c r="C97" s="17" t="s">
        <v>35</v>
      </c>
      <c r="D97" s="14" t="s">
        <v>242</v>
      </c>
      <c r="E97" s="42">
        <v>187500</v>
      </c>
      <c r="F97" s="14">
        <v>15</v>
      </c>
      <c r="G97" s="14">
        <v>479</v>
      </c>
      <c r="H97" s="14">
        <v>301</v>
      </c>
      <c r="I97" s="14">
        <v>15</v>
      </c>
      <c r="J97" s="14">
        <v>31.93</v>
      </c>
      <c r="K97" s="14">
        <v>159.13999999999999</v>
      </c>
      <c r="L97" s="14">
        <v>82</v>
      </c>
      <c r="M97" s="14">
        <v>56</v>
      </c>
      <c r="N97" s="14">
        <v>18</v>
      </c>
      <c r="O97" s="14">
        <v>4</v>
      </c>
      <c r="P97" s="14">
        <v>0</v>
      </c>
      <c r="Q97" s="14">
        <f>tbl_Union[[#This Row],[Innings]]-tbl_Union[[#This Row],[Outs]]</f>
        <v>0</v>
      </c>
      <c r="R97" s="44">
        <v>0</v>
      </c>
      <c r="S97" s="44">
        <v>0</v>
      </c>
      <c r="T97" s="44">
        <v>0</v>
      </c>
      <c r="U97" s="44">
        <v>0</v>
      </c>
      <c r="V97" s="44">
        <v>0</v>
      </c>
      <c r="W97" s="44">
        <v>0</v>
      </c>
      <c r="X97" s="44">
        <v>0</v>
      </c>
      <c r="Y97" s="44">
        <v>0</v>
      </c>
      <c r="Z97" s="44">
        <v>0</v>
      </c>
      <c r="AA97" s="44">
        <v>0</v>
      </c>
      <c r="AB97" s="44">
        <v>0</v>
      </c>
      <c r="AC97" s="12">
        <f>IF(tbl_Union[[#This Row],[Year]]=2021,_xlfn.IFNA(VLOOKUP(tbl_Union[[#This Row],[Player]],raw_data_RAA_2021!$A$1:$F$169,3,FALSE),0),0)</f>
        <v>126</v>
      </c>
      <c r="AD97" s="42">
        <f>AVERAGEIFS(tbl_Union[Auction_Price],tbl_Union[Player],tbl_Union[[#This Row],[Player]])</f>
        <v>187500</v>
      </c>
    </row>
    <row r="98" spans="1:30" x14ac:dyDescent="0.25">
      <c r="A98" s="15">
        <f t="shared" si="2"/>
        <v>97</v>
      </c>
      <c r="B98" s="14">
        <v>2021</v>
      </c>
      <c r="C98" s="17" t="s">
        <v>115</v>
      </c>
      <c r="D98" s="14" t="s">
        <v>285</v>
      </c>
      <c r="E98" s="42">
        <v>78600</v>
      </c>
      <c r="F98" s="14">
        <v>2</v>
      </c>
      <c r="G98" s="14">
        <v>19</v>
      </c>
      <c r="H98" s="14">
        <v>23</v>
      </c>
      <c r="I98" s="14">
        <v>2</v>
      </c>
      <c r="J98" s="14">
        <v>9.5</v>
      </c>
      <c r="K98" s="14">
        <v>82.61</v>
      </c>
      <c r="L98" s="14">
        <v>12</v>
      </c>
      <c r="M98" s="14">
        <v>1</v>
      </c>
      <c r="N98" s="14">
        <v>1</v>
      </c>
      <c r="O98" s="14">
        <v>0</v>
      </c>
      <c r="P98" s="14">
        <v>0</v>
      </c>
      <c r="Q98" s="14">
        <f>tbl_Union[[#This Row],[Innings]]-tbl_Union[[#This Row],[Outs]]</f>
        <v>0</v>
      </c>
      <c r="R98" s="44">
        <v>0</v>
      </c>
      <c r="S98" s="44">
        <v>0</v>
      </c>
      <c r="T98" s="44">
        <v>0</v>
      </c>
      <c r="U98" s="44">
        <v>0</v>
      </c>
      <c r="V98" s="44">
        <v>0</v>
      </c>
      <c r="W98" s="44">
        <v>0</v>
      </c>
      <c r="X98" s="44">
        <v>0</v>
      </c>
      <c r="Y98" s="44">
        <v>0</v>
      </c>
      <c r="Z98" s="44">
        <v>0</v>
      </c>
      <c r="AA98" s="44">
        <v>0</v>
      </c>
      <c r="AB98" s="44">
        <v>0</v>
      </c>
      <c r="AC98" s="12">
        <f>IF(tbl_Union[[#This Row],[Year]]=2021,_xlfn.IFNA(VLOOKUP(tbl_Union[[#This Row],[Player]],raw_data_RAA_2021!$A$1:$F$169,3,FALSE),0),0)</f>
        <v>-31</v>
      </c>
      <c r="AD98" s="42">
        <f>AVERAGEIFS(tbl_Union[Auction_Price],tbl_Union[Player],tbl_Union[[#This Row],[Player]])</f>
        <v>52400</v>
      </c>
    </row>
    <row r="99" spans="1:30" x14ac:dyDescent="0.25">
      <c r="A99" s="15">
        <f t="shared" si="2"/>
        <v>98</v>
      </c>
      <c r="B99" s="14">
        <v>2021</v>
      </c>
      <c r="C99" s="17" t="s">
        <v>197</v>
      </c>
      <c r="D99" s="14" t="e">
        <v>#N/A</v>
      </c>
      <c r="E99" s="42">
        <v>0</v>
      </c>
      <c r="F99" s="14">
        <v>2</v>
      </c>
      <c r="G99" s="14">
        <v>1</v>
      </c>
      <c r="H99" s="14">
        <v>2</v>
      </c>
      <c r="I99" s="14">
        <v>1</v>
      </c>
      <c r="J99" s="14">
        <v>1</v>
      </c>
      <c r="K99" s="14">
        <v>50</v>
      </c>
      <c r="L99" s="14">
        <v>1</v>
      </c>
      <c r="M99" s="14">
        <v>0</v>
      </c>
      <c r="N99" s="14">
        <v>0</v>
      </c>
      <c r="O99" s="14">
        <v>0</v>
      </c>
      <c r="P99" s="14">
        <v>0</v>
      </c>
      <c r="Q99" s="14">
        <f>tbl_Union[[#This Row],[Innings]]-tbl_Union[[#This Row],[Outs]]</f>
        <v>1</v>
      </c>
      <c r="R99" s="44">
        <v>6</v>
      </c>
      <c r="S99" s="44">
        <v>60</v>
      </c>
      <c r="T99" s="44">
        <v>0</v>
      </c>
      <c r="U99" s="44">
        <v>10</v>
      </c>
      <c r="V99" s="44">
        <v>0</v>
      </c>
      <c r="W99" s="44">
        <v>0</v>
      </c>
      <c r="X99" s="44">
        <v>0</v>
      </c>
      <c r="Y99" s="44">
        <v>0</v>
      </c>
      <c r="Z99" s="44">
        <v>4</v>
      </c>
      <c r="AA99" s="44">
        <v>4</v>
      </c>
      <c r="AB99" s="44">
        <v>11</v>
      </c>
      <c r="AC99" s="12">
        <f>IF(tbl_Union[[#This Row],[Year]]=2021,_xlfn.IFNA(VLOOKUP(tbl_Union[[#This Row],[Player]],raw_data_RAA_2021!$A$1:$F$169,3,FALSE),0),0)</f>
        <v>-84</v>
      </c>
      <c r="AD99" s="42">
        <f>AVERAGEIFS(tbl_Union[Auction_Price],tbl_Union[Player],tbl_Union[[#This Row],[Player]])</f>
        <v>0</v>
      </c>
    </row>
    <row r="100" spans="1:30" x14ac:dyDescent="0.25">
      <c r="A100" s="15">
        <f t="shared" si="2"/>
        <v>99</v>
      </c>
      <c r="B100" s="14">
        <v>2021</v>
      </c>
      <c r="C100" s="17" t="s">
        <v>91</v>
      </c>
      <c r="D100" s="14" t="s">
        <v>275</v>
      </c>
      <c r="E100" s="42">
        <v>437500</v>
      </c>
      <c r="F100" s="14">
        <v>11</v>
      </c>
      <c r="G100" s="14">
        <v>297</v>
      </c>
      <c r="H100" s="14">
        <v>256</v>
      </c>
      <c r="I100" s="14">
        <v>10</v>
      </c>
      <c r="J100" s="14">
        <v>29.7</v>
      </c>
      <c r="K100" s="14">
        <v>116.02</v>
      </c>
      <c r="L100" s="14">
        <v>70</v>
      </c>
      <c r="M100" s="14">
        <v>29</v>
      </c>
      <c r="N100" s="14">
        <v>7</v>
      </c>
      <c r="O100" s="14">
        <v>2</v>
      </c>
      <c r="P100" s="14">
        <v>0</v>
      </c>
      <c r="Q100" s="14">
        <f>tbl_Union[[#This Row],[Innings]]-tbl_Union[[#This Row],[Outs]]</f>
        <v>1</v>
      </c>
      <c r="R100" s="44">
        <v>0</v>
      </c>
      <c r="S100" s="44">
        <v>0</v>
      </c>
      <c r="T100" s="44">
        <v>0</v>
      </c>
      <c r="U100" s="44">
        <v>0</v>
      </c>
      <c r="V100" s="44">
        <v>0</v>
      </c>
      <c r="W100" s="44">
        <v>0</v>
      </c>
      <c r="X100" s="44">
        <v>0</v>
      </c>
      <c r="Y100" s="44">
        <v>0</v>
      </c>
      <c r="Z100" s="44">
        <v>0</v>
      </c>
      <c r="AA100" s="44">
        <v>0</v>
      </c>
      <c r="AB100" s="44">
        <v>0</v>
      </c>
      <c r="AC100" s="12">
        <f>IF(tbl_Union[[#This Row],[Year]]=2021,_xlfn.IFNA(VLOOKUP(tbl_Union[[#This Row],[Player]],raw_data_RAA_2021!$A$1:$F$169,3,FALSE),0),0)</f>
        <v>45</v>
      </c>
      <c r="AD100" s="42">
        <f>AVERAGEIFS(tbl_Union[Auction_Price],tbl_Union[Player],tbl_Union[[#This Row],[Player]])</f>
        <v>437500</v>
      </c>
    </row>
    <row r="101" spans="1:30" x14ac:dyDescent="0.25">
      <c r="A101" s="15">
        <f t="shared" si="2"/>
        <v>100</v>
      </c>
      <c r="B101" s="14">
        <v>2021</v>
      </c>
      <c r="C101" s="17" t="s">
        <v>36</v>
      </c>
      <c r="D101" s="14" t="s">
        <v>242</v>
      </c>
      <c r="E101" s="42">
        <v>1100000</v>
      </c>
      <c r="F101" s="14">
        <v>5</v>
      </c>
      <c r="G101" s="14">
        <v>44</v>
      </c>
      <c r="H101" s="14">
        <v>42</v>
      </c>
      <c r="I101" s="14">
        <v>3</v>
      </c>
      <c r="J101" s="14">
        <v>14.67</v>
      </c>
      <c r="K101" s="14">
        <v>104.76</v>
      </c>
      <c r="L101" s="14">
        <v>20</v>
      </c>
      <c r="M101" s="14">
        <v>2</v>
      </c>
      <c r="N101" s="14">
        <v>1</v>
      </c>
      <c r="O101" s="14">
        <v>0</v>
      </c>
      <c r="P101" s="14">
        <v>0</v>
      </c>
      <c r="Q101" s="14">
        <f>tbl_Union[[#This Row],[Innings]]-tbl_Union[[#This Row],[Outs]]</f>
        <v>2</v>
      </c>
      <c r="R101" s="44">
        <v>44.4</v>
      </c>
      <c r="S101" s="44">
        <v>331</v>
      </c>
      <c r="T101" s="44">
        <v>7</v>
      </c>
      <c r="U101" s="44">
        <v>7.41</v>
      </c>
      <c r="V101" s="44">
        <v>47.29</v>
      </c>
      <c r="W101" s="44">
        <v>38.29</v>
      </c>
      <c r="X101" s="44">
        <v>0</v>
      </c>
      <c r="Y101" s="44">
        <v>0</v>
      </c>
      <c r="Z101" s="44">
        <v>20</v>
      </c>
      <c r="AA101" s="44">
        <v>15</v>
      </c>
      <c r="AB101" s="44">
        <v>95</v>
      </c>
      <c r="AC101" s="12">
        <f>IF(tbl_Union[[#This Row],[Year]]=2021,_xlfn.IFNA(VLOOKUP(tbl_Union[[#This Row],[Player]],raw_data_RAA_2021!$A$1:$F$169,3,FALSE),0),0)</f>
        <v>-151</v>
      </c>
      <c r="AD101" s="42">
        <f>AVERAGEIFS(tbl_Union[Auction_Price],tbl_Union[Player],tbl_Union[[#This Row],[Player]])</f>
        <v>1129166.6666666667</v>
      </c>
    </row>
    <row r="102" spans="1:30" x14ac:dyDescent="0.25">
      <c r="A102" s="15">
        <f t="shared" si="2"/>
        <v>101</v>
      </c>
      <c r="B102" s="14">
        <v>2021</v>
      </c>
      <c r="C102" s="17" t="s">
        <v>140</v>
      </c>
      <c r="D102" s="14" t="s">
        <v>294</v>
      </c>
      <c r="E102" s="42">
        <v>28600</v>
      </c>
      <c r="F102" s="14">
        <v>10</v>
      </c>
      <c r="G102" s="14">
        <v>93</v>
      </c>
      <c r="H102" s="14">
        <v>83</v>
      </c>
      <c r="I102" s="14">
        <v>8</v>
      </c>
      <c r="J102" s="14">
        <v>11.62</v>
      </c>
      <c r="K102" s="14">
        <v>112.05</v>
      </c>
      <c r="L102" s="14">
        <v>25</v>
      </c>
      <c r="M102" s="14">
        <v>6</v>
      </c>
      <c r="N102" s="14">
        <v>4</v>
      </c>
      <c r="O102" s="14">
        <v>0</v>
      </c>
      <c r="P102" s="14">
        <v>0</v>
      </c>
      <c r="Q102" s="14">
        <f>tbl_Union[[#This Row],[Innings]]-tbl_Union[[#This Row],[Outs]]</f>
        <v>2</v>
      </c>
      <c r="R102" s="44">
        <v>6.1</v>
      </c>
      <c r="S102" s="44">
        <v>73</v>
      </c>
      <c r="T102" s="44">
        <v>1</v>
      </c>
      <c r="U102" s="44">
        <v>11.84</v>
      </c>
      <c r="V102" s="44">
        <v>73</v>
      </c>
      <c r="W102" s="44">
        <v>37</v>
      </c>
      <c r="X102" s="44">
        <v>0</v>
      </c>
      <c r="Y102" s="44">
        <v>0</v>
      </c>
      <c r="Z102" s="44">
        <v>6</v>
      </c>
      <c r="AA102" s="44">
        <v>4</v>
      </c>
      <c r="AB102" s="44">
        <v>7</v>
      </c>
      <c r="AC102" s="12">
        <f>IF(tbl_Union[[#This Row],[Year]]=2021,_xlfn.IFNA(VLOOKUP(tbl_Union[[#This Row],[Player]],raw_data_RAA_2021!$A$1:$F$169,3,FALSE),0),0)</f>
        <v>-154</v>
      </c>
      <c r="AD102" s="42">
        <f>AVERAGEIFS(tbl_Union[Auction_Price],tbl_Union[Player],tbl_Union[[#This Row],[Player]])</f>
        <v>28600</v>
      </c>
    </row>
    <row r="103" spans="1:30" x14ac:dyDescent="0.25">
      <c r="A103" s="15">
        <f t="shared" si="2"/>
        <v>102</v>
      </c>
      <c r="B103" s="14">
        <v>2021</v>
      </c>
      <c r="C103" s="17" t="s">
        <v>141</v>
      </c>
      <c r="D103" s="14" t="s">
        <v>294</v>
      </c>
      <c r="E103" s="42">
        <v>430000</v>
      </c>
      <c r="F103" s="14">
        <v>11</v>
      </c>
      <c r="G103" s="14">
        <v>155</v>
      </c>
      <c r="H103" s="14">
        <v>147</v>
      </c>
      <c r="I103" s="14">
        <v>10</v>
      </c>
      <c r="J103" s="14">
        <v>15.5</v>
      </c>
      <c r="K103" s="14">
        <v>105.44</v>
      </c>
      <c r="L103" s="14">
        <v>44</v>
      </c>
      <c r="M103" s="14">
        <v>11</v>
      </c>
      <c r="N103" s="14">
        <v>6</v>
      </c>
      <c r="O103" s="14">
        <v>0</v>
      </c>
      <c r="P103" s="14">
        <v>0</v>
      </c>
      <c r="Q103" s="14">
        <f>tbl_Union[[#This Row],[Innings]]-tbl_Union[[#This Row],[Outs]]</f>
        <v>1</v>
      </c>
      <c r="R103" s="44">
        <v>37</v>
      </c>
      <c r="S103" s="44">
        <v>340</v>
      </c>
      <c r="T103" s="44">
        <v>8</v>
      </c>
      <c r="U103" s="44">
        <v>9.19</v>
      </c>
      <c r="V103" s="44">
        <v>42.5</v>
      </c>
      <c r="W103" s="44">
        <v>27.75</v>
      </c>
      <c r="X103" s="44">
        <v>0</v>
      </c>
      <c r="Y103" s="44">
        <v>0</v>
      </c>
      <c r="Z103" s="44">
        <v>22</v>
      </c>
      <c r="AA103" s="44">
        <v>16</v>
      </c>
      <c r="AB103" s="44">
        <v>50</v>
      </c>
      <c r="AC103" s="12">
        <f>IF(tbl_Union[[#This Row],[Year]]=2021,_xlfn.IFNA(VLOOKUP(tbl_Union[[#This Row],[Player]],raw_data_RAA_2021!$A$1:$F$169,3,FALSE),0),0)</f>
        <v>-228</v>
      </c>
      <c r="AD103" s="42">
        <f>AVERAGEIFS(tbl_Union[Auction_Price],tbl_Union[Player],tbl_Union[[#This Row],[Player]])</f>
        <v>442916.66666666669</v>
      </c>
    </row>
    <row r="104" spans="1:30" x14ac:dyDescent="0.25">
      <c r="A104" s="15">
        <f t="shared" si="2"/>
        <v>103</v>
      </c>
      <c r="B104" s="14">
        <v>2021</v>
      </c>
      <c r="C104" s="17" t="s">
        <v>17</v>
      </c>
      <c r="D104" s="14" t="s">
        <v>221</v>
      </c>
      <c r="E104" s="42">
        <v>1093750</v>
      </c>
      <c r="F104" s="14">
        <v>11</v>
      </c>
      <c r="G104" s="14">
        <v>227</v>
      </c>
      <c r="H104" s="14">
        <v>156</v>
      </c>
      <c r="I104" s="14">
        <v>3</v>
      </c>
      <c r="J104" s="14">
        <v>75.67</v>
      </c>
      <c r="K104" s="14">
        <v>145.51</v>
      </c>
      <c r="L104" s="14">
        <v>62</v>
      </c>
      <c r="M104" s="14">
        <v>19</v>
      </c>
      <c r="N104" s="14">
        <v>9</v>
      </c>
      <c r="O104" s="14">
        <v>1</v>
      </c>
      <c r="P104" s="14">
        <v>0</v>
      </c>
      <c r="Q104" s="14">
        <f>tbl_Union[[#This Row],[Innings]]-tbl_Union[[#This Row],[Outs]]</f>
        <v>8</v>
      </c>
      <c r="R104" s="44">
        <v>49</v>
      </c>
      <c r="S104" s="44">
        <v>346</v>
      </c>
      <c r="T104" s="44">
        <v>13</v>
      </c>
      <c r="U104" s="44">
        <v>7.06</v>
      </c>
      <c r="V104" s="44">
        <v>26.62</v>
      </c>
      <c r="W104" s="44">
        <v>22.62</v>
      </c>
      <c r="X104" s="44">
        <v>0</v>
      </c>
      <c r="Y104" s="44">
        <v>0</v>
      </c>
      <c r="Z104" s="44">
        <v>20</v>
      </c>
      <c r="AA104" s="44">
        <v>14</v>
      </c>
      <c r="AB104" s="44">
        <v>105</v>
      </c>
      <c r="AC104" s="12">
        <f>IF(tbl_Union[[#This Row],[Year]]=2021,_xlfn.IFNA(VLOOKUP(tbl_Union[[#This Row],[Player]],raw_data_RAA_2021!$A$1:$F$169,3,FALSE),0),0)</f>
        <v>139</v>
      </c>
      <c r="AD104" s="42">
        <f>AVERAGEIFS(tbl_Union[Auction_Price],tbl_Union[Player],tbl_Union[[#This Row],[Player]])</f>
        <v>1093750</v>
      </c>
    </row>
    <row r="105" spans="1:30" x14ac:dyDescent="0.25">
      <c r="A105" s="15">
        <f t="shared" si="2"/>
        <v>104</v>
      </c>
      <c r="B105" s="14">
        <v>2021</v>
      </c>
      <c r="C105" s="17" t="s">
        <v>62</v>
      </c>
      <c r="D105" s="14" t="s">
        <v>259</v>
      </c>
      <c r="E105" s="42">
        <v>85700</v>
      </c>
      <c r="F105" s="14">
        <v>16</v>
      </c>
      <c r="G105" s="14">
        <v>397</v>
      </c>
      <c r="H105" s="14">
        <v>283</v>
      </c>
      <c r="I105" s="14">
        <v>14</v>
      </c>
      <c r="J105" s="14">
        <v>28.36</v>
      </c>
      <c r="K105" s="14">
        <v>140.28</v>
      </c>
      <c r="L105" s="14">
        <v>74</v>
      </c>
      <c r="M105" s="14">
        <v>41</v>
      </c>
      <c r="N105" s="14">
        <v>11</v>
      </c>
      <c r="O105" s="14">
        <v>2</v>
      </c>
      <c r="P105" s="14">
        <v>0</v>
      </c>
      <c r="Q105" s="14">
        <f>tbl_Union[[#This Row],[Innings]]-tbl_Union[[#This Row],[Outs]]</f>
        <v>2</v>
      </c>
      <c r="R105" s="44">
        <v>0</v>
      </c>
      <c r="S105" s="44">
        <v>0</v>
      </c>
      <c r="T105" s="44">
        <v>0</v>
      </c>
      <c r="U105" s="44">
        <v>0</v>
      </c>
      <c r="V105" s="44">
        <v>0</v>
      </c>
      <c r="W105" s="44">
        <v>0</v>
      </c>
      <c r="X105" s="44">
        <v>0</v>
      </c>
      <c r="Y105" s="44">
        <v>0</v>
      </c>
      <c r="Z105" s="44">
        <v>0</v>
      </c>
      <c r="AA105" s="44">
        <v>0</v>
      </c>
      <c r="AB105" s="44">
        <v>0</v>
      </c>
      <c r="AC105" s="12">
        <f>IF(tbl_Union[[#This Row],[Year]]=2021,_xlfn.IFNA(VLOOKUP(tbl_Union[[#This Row],[Player]],raw_data_RAA_2021!$A$1:$F$169,3,FALSE),0),0)</f>
        <v>44</v>
      </c>
      <c r="AD105" s="42">
        <f>AVERAGEIFS(tbl_Union[Auction_Price],tbl_Union[Player],tbl_Union[[#This Row],[Player]])</f>
        <v>234216.66666666666</v>
      </c>
    </row>
    <row r="106" spans="1:30" x14ac:dyDescent="0.25">
      <c r="A106" s="15">
        <f t="shared" si="2"/>
        <v>105</v>
      </c>
      <c r="B106" s="14">
        <v>2021</v>
      </c>
      <c r="C106" s="17" t="s">
        <v>181</v>
      </c>
      <c r="D106" s="14" t="s">
        <v>313</v>
      </c>
      <c r="E106" s="42">
        <v>1406250</v>
      </c>
      <c r="F106" s="14">
        <v>10</v>
      </c>
      <c r="G106" s="14">
        <v>83</v>
      </c>
      <c r="H106" s="14">
        <v>69</v>
      </c>
      <c r="I106" s="14">
        <v>8</v>
      </c>
      <c r="J106" s="14">
        <v>10.38</v>
      </c>
      <c r="K106" s="14">
        <v>120.29</v>
      </c>
      <c r="L106" s="14">
        <v>22</v>
      </c>
      <c r="M106" s="14">
        <v>9</v>
      </c>
      <c r="N106" s="14">
        <v>2</v>
      </c>
      <c r="O106" s="14">
        <v>0</v>
      </c>
      <c r="P106" s="14">
        <v>0</v>
      </c>
      <c r="Q106" s="14">
        <f>tbl_Union[[#This Row],[Innings]]-tbl_Union[[#This Row],[Outs]]</f>
        <v>2</v>
      </c>
      <c r="R106" s="44">
        <v>56</v>
      </c>
      <c r="S106" s="44">
        <v>375</v>
      </c>
      <c r="T106" s="44">
        <v>18</v>
      </c>
      <c r="U106" s="44">
        <v>6.7</v>
      </c>
      <c r="V106" s="44">
        <v>20.83</v>
      </c>
      <c r="W106" s="44">
        <v>18.670000000000002</v>
      </c>
      <c r="X106" s="44">
        <v>0</v>
      </c>
      <c r="Y106" s="44">
        <v>0</v>
      </c>
      <c r="Z106" s="44">
        <v>32</v>
      </c>
      <c r="AA106" s="44">
        <v>9</v>
      </c>
      <c r="AB106" s="44">
        <v>130</v>
      </c>
      <c r="AC106" s="12">
        <f>IF(tbl_Union[[#This Row],[Year]]=2021,_xlfn.IFNA(VLOOKUP(tbl_Union[[#This Row],[Player]],raw_data_RAA_2021!$A$1:$F$169,3,FALSE),0),0)</f>
        <v>22</v>
      </c>
      <c r="AD106" s="42">
        <f>AVERAGEIFS(tbl_Union[Auction_Price],tbl_Union[Player],tbl_Union[[#This Row],[Player]])</f>
        <v>1406250</v>
      </c>
    </row>
    <row r="107" spans="1:30" x14ac:dyDescent="0.25">
      <c r="A107" s="15">
        <f t="shared" si="2"/>
        <v>106</v>
      </c>
      <c r="B107" s="14">
        <v>2021</v>
      </c>
      <c r="C107" s="17" t="s">
        <v>116</v>
      </c>
      <c r="D107" s="14" t="s">
        <v>285</v>
      </c>
      <c r="E107" s="42">
        <v>285700</v>
      </c>
      <c r="F107" s="14">
        <v>1</v>
      </c>
      <c r="G107" s="14">
        <v>1</v>
      </c>
      <c r="H107" s="14">
        <v>4</v>
      </c>
      <c r="I107" s="14">
        <v>1</v>
      </c>
      <c r="J107" s="14">
        <v>1</v>
      </c>
      <c r="K107" s="14">
        <v>25</v>
      </c>
      <c r="L107" s="14">
        <v>1</v>
      </c>
      <c r="M107" s="14">
        <v>0</v>
      </c>
      <c r="N107" s="14">
        <v>0</v>
      </c>
      <c r="O107" s="14">
        <v>0</v>
      </c>
      <c r="P107" s="14">
        <v>0</v>
      </c>
      <c r="Q107" s="14">
        <f>tbl_Union[[#This Row],[Innings]]-tbl_Union[[#This Row],[Outs]]</f>
        <v>0</v>
      </c>
      <c r="R107" s="44">
        <v>36</v>
      </c>
      <c r="S107" s="44">
        <v>230</v>
      </c>
      <c r="T107" s="44">
        <v>12</v>
      </c>
      <c r="U107" s="44">
        <v>6.39</v>
      </c>
      <c r="V107" s="44">
        <v>19.170000000000002</v>
      </c>
      <c r="W107" s="44">
        <v>18</v>
      </c>
      <c r="X107" s="44">
        <v>0</v>
      </c>
      <c r="Y107" s="44">
        <v>0</v>
      </c>
      <c r="Z107" s="44">
        <v>17</v>
      </c>
      <c r="AA107" s="44">
        <v>7</v>
      </c>
      <c r="AB107" s="44">
        <v>87</v>
      </c>
      <c r="AC107" s="12">
        <f>IF(tbl_Union[[#This Row],[Year]]=2021,_xlfn.IFNA(VLOOKUP(tbl_Union[[#This Row],[Player]],raw_data_RAA_2021!$A$1:$F$169,3,FALSE),0),0)</f>
        <v>53</v>
      </c>
      <c r="AD107" s="42">
        <f>AVERAGEIFS(tbl_Union[Auction_Price],tbl_Union[Player],tbl_Union[[#This Row],[Player]])</f>
        <v>285700</v>
      </c>
    </row>
    <row r="108" spans="1:30" x14ac:dyDescent="0.25">
      <c r="A108" s="15">
        <f t="shared" si="2"/>
        <v>107</v>
      </c>
      <c r="B108" s="14">
        <v>2021</v>
      </c>
      <c r="C108" s="17" t="s">
        <v>92</v>
      </c>
      <c r="D108" s="14" t="s">
        <v>275</v>
      </c>
      <c r="E108" s="42">
        <v>296880</v>
      </c>
      <c r="F108" s="14">
        <v>4</v>
      </c>
      <c r="G108" s="14">
        <v>14</v>
      </c>
      <c r="H108" s="14">
        <v>15</v>
      </c>
      <c r="I108" s="14">
        <v>5</v>
      </c>
      <c r="J108" s="14">
        <v>2.8</v>
      </c>
      <c r="K108" s="14">
        <v>93.33</v>
      </c>
      <c r="L108" s="14">
        <v>8</v>
      </c>
      <c r="M108" s="14">
        <v>1</v>
      </c>
      <c r="N108" s="14">
        <v>0</v>
      </c>
      <c r="O108" s="14">
        <v>0</v>
      </c>
      <c r="P108" s="14">
        <v>0</v>
      </c>
      <c r="Q108" s="14">
        <f>tbl_Union[[#This Row],[Innings]]-tbl_Union[[#This Row],[Outs]]</f>
        <v>-1</v>
      </c>
      <c r="R108" s="44">
        <v>43</v>
      </c>
      <c r="S108" s="44">
        <v>318</v>
      </c>
      <c r="T108" s="44">
        <v>13</v>
      </c>
      <c r="U108" s="44">
        <v>7.4</v>
      </c>
      <c r="V108" s="44">
        <v>24.46</v>
      </c>
      <c r="W108" s="44">
        <v>19.850000000000001</v>
      </c>
      <c r="X108" s="44">
        <v>1</v>
      </c>
      <c r="Y108" s="44">
        <v>0</v>
      </c>
      <c r="Z108" s="44">
        <v>17</v>
      </c>
      <c r="AA108" s="44">
        <v>15</v>
      </c>
      <c r="AB108" s="44">
        <v>93</v>
      </c>
      <c r="AC108" s="12">
        <f>IF(tbl_Union[[#This Row],[Year]]=2021,_xlfn.IFNA(VLOOKUP(tbl_Union[[#This Row],[Player]],raw_data_RAA_2021!$A$1:$F$169,3,FALSE),0),0)</f>
        <v>-74</v>
      </c>
      <c r="AD108" s="42">
        <f>AVERAGEIFS(tbl_Union[Auction_Price],tbl_Union[Player],tbl_Union[[#This Row],[Player]])</f>
        <v>296880</v>
      </c>
    </row>
    <row r="109" spans="1:30" x14ac:dyDescent="0.25">
      <c r="A109" s="15">
        <f t="shared" si="2"/>
        <v>108</v>
      </c>
      <c r="B109" s="14">
        <v>2021</v>
      </c>
      <c r="C109" s="17" t="s">
        <v>18</v>
      </c>
      <c r="D109" s="14" t="s">
        <v>221</v>
      </c>
      <c r="E109" s="42">
        <v>28600</v>
      </c>
      <c r="F109" s="14">
        <v>16</v>
      </c>
      <c r="G109" s="14">
        <v>635</v>
      </c>
      <c r="H109" s="14">
        <v>466</v>
      </c>
      <c r="I109" s="14">
        <v>14</v>
      </c>
      <c r="J109" s="14">
        <v>45.36</v>
      </c>
      <c r="K109" s="14">
        <v>136.27000000000001</v>
      </c>
      <c r="L109" s="14">
        <v>101</v>
      </c>
      <c r="M109" s="14">
        <v>64</v>
      </c>
      <c r="N109" s="14">
        <v>23</v>
      </c>
      <c r="O109" s="14">
        <v>4</v>
      </c>
      <c r="P109" s="14">
        <v>1</v>
      </c>
      <c r="Q109" s="14">
        <f>tbl_Union[[#This Row],[Innings]]-tbl_Union[[#This Row],[Outs]]</f>
        <v>2</v>
      </c>
      <c r="R109" s="44">
        <v>0</v>
      </c>
      <c r="S109" s="44">
        <v>0</v>
      </c>
      <c r="T109" s="44">
        <v>0</v>
      </c>
      <c r="U109" s="44">
        <v>0</v>
      </c>
      <c r="V109" s="44">
        <v>0</v>
      </c>
      <c r="W109" s="44">
        <v>0</v>
      </c>
      <c r="X109" s="44">
        <v>0</v>
      </c>
      <c r="Y109" s="44">
        <v>0</v>
      </c>
      <c r="Z109" s="44">
        <v>0</v>
      </c>
      <c r="AA109" s="44">
        <v>0</v>
      </c>
      <c r="AB109" s="44">
        <v>0</v>
      </c>
      <c r="AC109" s="12">
        <f>IF(tbl_Union[[#This Row],[Year]]=2021,_xlfn.IFNA(VLOOKUP(tbl_Union[[#This Row],[Player]],raw_data_RAA_2021!$A$1:$F$169,3,FALSE),0),0)</f>
        <v>282</v>
      </c>
      <c r="AD109" s="42">
        <f>AVERAGEIFS(tbl_Union[Auction_Price],tbl_Union[Player],tbl_Union[[#This Row],[Player]])</f>
        <v>28600</v>
      </c>
    </row>
    <row r="110" spans="1:30" x14ac:dyDescent="0.25">
      <c r="A110" s="15">
        <f t="shared" si="2"/>
        <v>109</v>
      </c>
      <c r="B110" s="14">
        <v>2021</v>
      </c>
      <c r="C110" s="17" t="s">
        <v>93</v>
      </c>
      <c r="D110" s="14" t="s">
        <v>275</v>
      </c>
      <c r="E110" s="42">
        <v>2343750</v>
      </c>
      <c r="F110" s="14">
        <v>13</v>
      </c>
      <c r="G110" s="14">
        <v>381</v>
      </c>
      <c r="H110" s="14">
        <v>299</v>
      </c>
      <c r="I110" s="14">
        <v>13</v>
      </c>
      <c r="J110" s="14">
        <v>29.31</v>
      </c>
      <c r="K110" s="14">
        <v>127.42</v>
      </c>
      <c r="L110" s="14">
        <v>63</v>
      </c>
      <c r="M110" s="14">
        <v>33</v>
      </c>
      <c r="N110" s="14">
        <v>14</v>
      </c>
      <c r="O110" s="14">
        <v>1</v>
      </c>
      <c r="P110" s="14">
        <v>0</v>
      </c>
      <c r="Q110" s="14">
        <f>tbl_Union[[#This Row],[Innings]]-tbl_Union[[#This Row],[Outs]]</f>
        <v>0</v>
      </c>
      <c r="R110" s="44">
        <v>1.1000000000000001</v>
      </c>
      <c r="S110" s="44">
        <v>13</v>
      </c>
      <c r="T110" s="44">
        <v>0</v>
      </c>
      <c r="U110" s="44">
        <v>11.14</v>
      </c>
      <c r="V110" s="44">
        <v>0</v>
      </c>
      <c r="W110" s="44">
        <v>0</v>
      </c>
      <c r="X110" s="44">
        <v>0</v>
      </c>
      <c r="Y110" s="44">
        <v>0</v>
      </c>
      <c r="Z110" s="44">
        <v>2</v>
      </c>
      <c r="AA110" s="44">
        <v>0</v>
      </c>
      <c r="AB110" s="44">
        <v>0</v>
      </c>
      <c r="AC110" s="12">
        <f>IF(tbl_Union[[#This Row],[Year]]=2021,_xlfn.IFNA(VLOOKUP(tbl_Union[[#This Row],[Player]],raw_data_RAA_2021!$A$1:$F$169,3,FALSE),0),0)</f>
        <v>65</v>
      </c>
      <c r="AD110" s="42">
        <f>AVERAGEIFS(tbl_Union[Auction_Price],tbl_Union[Player],tbl_Union[[#This Row],[Player]])</f>
        <v>2343750</v>
      </c>
    </row>
    <row r="111" spans="1:30" x14ac:dyDescent="0.25">
      <c r="A111" s="15">
        <f t="shared" si="2"/>
        <v>110</v>
      </c>
      <c r="B111" s="14">
        <v>2021</v>
      </c>
      <c r="C111" s="17" t="s">
        <v>157</v>
      </c>
      <c r="D111" s="14" t="s">
        <v>305</v>
      </c>
      <c r="E111" s="42">
        <v>78130</v>
      </c>
      <c r="F111" s="14">
        <v>0</v>
      </c>
      <c r="G111" s="14">
        <v>0</v>
      </c>
      <c r="H111" s="14">
        <v>0</v>
      </c>
      <c r="I111" s="14">
        <v>0</v>
      </c>
      <c r="J111" s="14">
        <v>0</v>
      </c>
      <c r="K111" s="14">
        <v>0</v>
      </c>
      <c r="L111" s="14">
        <v>0</v>
      </c>
      <c r="M111" s="14">
        <v>0</v>
      </c>
      <c r="N111" s="14">
        <v>0</v>
      </c>
      <c r="O111" s="14">
        <v>0</v>
      </c>
      <c r="P111" s="14">
        <v>0</v>
      </c>
      <c r="Q111" s="14">
        <f>tbl_Union[[#This Row],[Innings]]-tbl_Union[[#This Row],[Outs]]</f>
        <v>0</v>
      </c>
      <c r="R111" s="44">
        <v>0</v>
      </c>
      <c r="S111" s="44">
        <v>0</v>
      </c>
      <c r="T111" s="44">
        <v>0</v>
      </c>
      <c r="U111" s="44">
        <v>0</v>
      </c>
      <c r="V111" s="44">
        <v>0</v>
      </c>
      <c r="W111" s="44">
        <v>0</v>
      </c>
      <c r="X111" s="44">
        <v>0</v>
      </c>
      <c r="Y111" s="44">
        <v>0</v>
      </c>
      <c r="Z111" s="44">
        <v>0</v>
      </c>
      <c r="AA111" s="44">
        <v>0</v>
      </c>
      <c r="AB111" s="44">
        <v>0</v>
      </c>
      <c r="AC111" s="12">
        <f>IF(tbl_Union[[#This Row],[Year]]=2021,_xlfn.IFNA(VLOOKUP(tbl_Union[[#This Row],[Player]],raw_data_RAA_2021!$A$1:$F$169,3,FALSE),0),0)</f>
        <v>0</v>
      </c>
      <c r="AD111" s="42">
        <f>AVERAGEIFS(tbl_Union[Auction_Price],tbl_Union[Player],tbl_Union[[#This Row],[Player]])</f>
        <v>78130</v>
      </c>
    </row>
    <row r="112" spans="1:30" x14ac:dyDescent="0.25">
      <c r="A112" s="15">
        <f t="shared" si="2"/>
        <v>111</v>
      </c>
      <c r="B112" s="14">
        <v>2021</v>
      </c>
      <c r="C112" s="17" t="s">
        <v>37</v>
      </c>
      <c r="D112" s="14" t="s">
        <v>242</v>
      </c>
      <c r="E112" s="42">
        <v>2343750</v>
      </c>
      <c r="F112" s="14">
        <v>16</v>
      </c>
      <c r="G112" s="14">
        <v>419</v>
      </c>
      <c r="H112" s="14">
        <v>326</v>
      </c>
      <c r="I112" s="14">
        <v>12</v>
      </c>
      <c r="J112" s="14">
        <v>34.92</v>
      </c>
      <c r="K112" s="14">
        <v>128.53</v>
      </c>
      <c r="L112" s="14">
        <v>58</v>
      </c>
      <c r="M112" s="14">
        <v>42</v>
      </c>
      <c r="N112" s="14">
        <v>10</v>
      </c>
      <c r="O112" s="14">
        <v>3</v>
      </c>
      <c r="P112" s="14">
        <v>0</v>
      </c>
      <c r="Q112" s="14">
        <f>tbl_Union[[#This Row],[Innings]]-tbl_Union[[#This Row],[Outs]]</f>
        <v>4</v>
      </c>
      <c r="R112" s="44">
        <v>0</v>
      </c>
      <c r="S112" s="44">
        <v>0</v>
      </c>
      <c r="T112" s="44">
        <v>0</v>
      </c>
      <c r="U112" s="44">
        <v>0</v>
      </c>
      <c r="V112" s="44">
        <v>0</v>
      </c>
      <c r="W112" s="44">
        <v>0</v>
      </c>
      <c r="X112" s="44">
        <v>0</v>
      </c>
      <c r="Y112" s="44">
        <v>0</v>
      </c>
      <c r="Z112" s="44">
        <v>0</v>
      </c>
      <c r="AA112" s="44">
        <v>0</v>
      </c>
      <c r="AB112" s="44">
        <v>0</v>
      </c>
      <c r="AC112" s="12">
        <f>IF(tbl_Union[[#This Row],[Year]]=2021,_xlfn.IFNA(VLOOKUP(tbl_Union[[#This Row],[Player]],raw_data_RAA_2021!$A$1:$F$169,3,FALSE),0),0)</f>
        <v>167</v>
      </c>
      <c r="AD112" s="42">
        <f>AVERAGEIFS(tbl_Union[Auction_Price],tbl_Union[Player],tbl_Union[[#This Row],[Player]])</f>
        <v>2343750</v>
      </c>
    </row>
    <row r="113" spans="1:30" x14ac:dyDescent="0.25">
      <c r="A113" s="15">
        <f t="shared" si="2"/>
        <v>112</v>
      </c>
      <c r="B113" s="14">
        <v>2021</v>
      </c>
      <c r="C113" s="17" t="s">
        <v>38</v>
      </c>
      <c r="D113" s="14" t="s">
        <v>242</v>
      </c>
      <c r="E113" s="42">
        <v>28600</v>
      </c>
      <c r="F113" s="14">
        <v>2</v>
      </c>
      <c r="G113" s="14">
        <v>25</v>
      </c>
      <c r="H113" s="14">
        <v>27</v>
      </c>
      <c r="I113" s="14">
        <v>1</v>
      </c>
      <c r="J113" s="14">
        <v>25</v>
      </c>
      <c r="K113" s="14">
        <v>92.59</v>
      </c>
      <c r="L113" s="14">
        <v>18</v>
      </c>
      <c r="M113" s="14">
        <v>3</v>
      </c>
      <c r="N113" s="14">
        <v>0</v>
      </c>
      <c r="O113" s="14">
        <v>0</v>
      </c>
      <c r="P113" s="14">
        <v>0</v>
      </c>
      <c r="Q113" s="14">
        <f>tbl_Union[[#This Row],[Innings]]-tbl_Union[[#This Row],[Outs]]</f>
        <v>1</v>
      </c>
      <c r="R113" s="44">
        <v>3</v>
      </c>
      <c r="S113" s="44">
        <v>22</v>
      </c>
      <c r="T113" s="44">
        <v>0</v>
      </c>
      <c r="U113" s="44">
        <v>7.33</v>
      </c>
      <c r="V113" s="44">
        <v>0</v>
      </c>
      <c r="W113" s="44">
        <v>0</v>
      </c>
      <c r="X113" s="44">
        <v>0</v>
      </c>
      <c r="Y113" s="44">
        <v>0</v>
      </c>
      <c r="Z113" s="44">
        <v>2</v>
      </c>
      <c r="AA113" s="44">
        <v>0</v>
      </c>
      <c r="AB113" s="44">
        <v>5</v>
      </c>
      <c r="AC113" s="12">
        <f>IF(tbl_Union[[#This Row],[Year]]=2021,_xlfn.IFNA(VLOOKUP(tbl_Union[[#This Row],[Player]],raw_data_RAA_2021!$A$1:$F$169,3,FALSE),0),0)</f>
        <v>-20</v>
      </c>
      <c r="AD113" s="42">
        <f>AVERAGEIFS(tbl_Union[Auction_Price],tbl_Union[Player],tbl_Union[[#This Row],[Player]])</f>
        <v>28600</v>
      </c>
    </row>
    <row r="114" spans="1:30" x14ac:dyDescent="0.25">
      <c r="A114" s="15">
        <f t="shared" si="2"/>
        <v>113</v>
      </c>
      <c r="B114" s="14">
        <v>2021</v>
      </c>
      <c r="C114" s="17" t="s">
        <v>19</v>
      </c>
      <c r="D114" s="14" t="s">
        <v>221</v>
      </c>
      <c r="E114" s="42">
        <v>428600</v>
      </c>
      <c r="F114" s="14">
        <v>4</v>
      </c>
      <c r="G114" s="14">
        <v>115</v>
      </c>
      <c r="H114" s="14">
        <v>84</v>
      </c>
      <c r="I114" s="14">
        <v>4</v>
      </c>
      <c r="J114" s="14">
        <v>28.75</v>
      </c>
      <c r="K114" s="14">
        <v>136.9</v>
      </c>
      <c r="L114" s="14">
        <v>63</v>
      </c>
      <c r="M114" s="14">
        <v>8</v>
      </c>
      <c r="N114" s="14">
        <v>5</v>
      </c>
      <c r="O114" s="14">
        <v>1</v>
      </c>
      <c r="P114" s="14">
        <v>0</v>
      </c>
      <c r="Q114" s="14">
        <f>tbl_Union[[#This Row],[Innings]]-tbl_Union[[#This Row],[Outs]]</f>
        <v>0</v>
      </c>
      <c r="R114" s="44">
        <v>0</v>
      </c>
      <c r="S114" s="44">
        <v>0</v>
      </c>
      <c r="T114" s="44">
        <v>0</v>
      </c>
      <c r="U114" s="44">
        <v>0</v>
      </c>
      <c r="V114" s="44">
        <v>0</v>
      </c>
      <c r="W114" s="44">
        <v>0</v>
      </c>
      <c r="X114" s="44">
        <v>0</v>
      </c>
      <c r="Y114" s="44">
        <v>0</v>
      </c>
      <c r="Z114" s="44">
        <v>0</v>
      </c>
      <c r="AA114" s="44">
        <v>0</v>
      </c>
      <c r="AB114" s="44">
        <v>0</v>
      </c>
      <c r="AC114" s="12">
        <f>IF(tbl_Union[[#This Row],[Year]]=2021,_xlfn.IFNA(VLOOKUP(tbl_Union[[#This Row],[Player]],raw_data_RAA_2021!$A$1:$F$169,3,FALSE),0),0)</f>
        <v>14</v>
      </c>
      <c r="AD114" s="42">
        <f>AVERAGEIFS(tbl_Union[Auction_Price],tbl_Union[Player],tbl_Union[[#This Row],[Player]])</f>
        <v>619066.66666666663</v>
      </c>
    </row>
    <row r="115" spans="1:30" x14ac:dyDescent="0.25">
      <c r="A115" s="15">
        <f t="shared" si="2"/>
        <v>114</v>
      </c>
      <c r="B115" s="14">
        <v>2021</v>
      </c>
      <c r="C115" s="17" t="s">
        <v>39</v>
      </c>
      <c r="D115" s="14" t="s">
        <v>242</v>
      </c>
      <c r="E115" s="42">
        <v>812500</v>
      </c>
      <c r="F115" s="14">
        <v>16</v>
      </c>
      <c r="G115" s="14">
        <v>587</v>
      </c>
      <c r="H115" s="14">
        <v>471</v>
      </c>
      <c r="I115" s="14">
        <v>15</v>
      </c>
      <c r="J115" s="14">
        <v>39.130000000000003</v>
      </c>
      <c r="K115" s="14">
        <v>124.63</v>
      </c>
      <c r="L115" s="14">
        <v>92</v>
      </c>
      <c r="M115" s="14">
        <v>63</v>
      </c>
      <c r="N115" s="14">
        <v>16</v>
      </c>
      <c r="O115" s="14">
        <v>3</v>
      </c>
      <c r="P115" s="14">
        <v>0</v>
      </c>
      <c r="Q115" s="14">
        <f>tbl_Union[[#This Row],[Innings]]-tbl_Union[[#This Row],[Outs]]</f>
        <v>1</v>
      </c>
      <c r="R115" s="44">
        <v>0</v>
      </c>
      <c r="S115" s="44">
        <v>0</v>
      </c>
      <c r="T115" s="44">
        <v>0</v>
      </c>
      <c r="U115" s="44">
        <v>0</v>
      </c>
      <c r="V115" s="44">
        <v>0</v>
      </c>
      <c r="W115" s="44">
        <v>0</v>
      </c>
      <c r="X115" s="44">
        <v>0</v>
      </c>
      <c r="Y115" s="44">
        <v>0</v>
      </c>
      <c r="Z115" s="44">
        <v>0</v>
      </c>
      <c r="AA115" s="44">
        <v>0</v>
      </c>
      <c r="AB115" s="44">
        <v>0</v>
      </c>
      <c r="AC115" s="12">
        <f>IF(tbl_Union[[#This Row],[Year]]=2021,_xlfn.IFNA(VLOOKUP(tbl_Union[[#This Row],[Player]],raw_data_RAA_2021!$A$1:$F$169,3,FALSE),0),0)</f>
        <v>234</v>
      </c>
      <c r="AD115" s="42">
        <f>AVERAGEIFS(tbl_Union[Auction_Price],tbl_Union[Player],tbl_Union[[#This Row],[Player]])</f>
        <v>812500</v>
      </c>
    </row>
    <row r="116" spans="1:30" x14ac:dyDescent="0.25">
      <c r="A116" s="15">
        <f t="shared" si="2"/>
        <v>115</v>
      </c>
      <c r="B116" s="14">
        <v>2021</v>
      </c>
      <c r="C116" s="17" t="s">
        <v>142</v>
      </c>
      <c r="D116" s="14" t="s">
        <v>294</v>
      </c>
      <c r="E116" s="42">
        <v>628600</v>
      </c>
      <c r="F116" s="14">
        <v>9</v>
      </c>
      <c r="G116" s="14">
        <v>230</v>
      </c>
      <c r="H116" s="14">
        <v>193</v>
      </c>
      <c r="I116" s="14">
        <v>8</v>
      </c>
      <c r="J116" s="14">
        <v>28.75</v>
      </c>
      <c r="K116" s="14">
        <v>119.17</v>
      </c>
      <c r="L116" s="14">
        <v>64</v>
      </c>
      <c r="M116" s="14">
        <v>18</v>
      </c>
      <c r="N116" s="14">
        <v>10</v>
      </c>
      <c r="O116" s="14">
        <v>1</v>
      </c>
      <c r="P116" s="14">
        <v>0</v>
      </c>
      <c r="Q116" s="14">
        <f>tbl_Union[[#This Row],[Innings]]-tbl_Union[[#This Row],[Outs]]</f>
        <v>1</v>
      </c>
      <c r="R116" s="44">
        <v>5</v>
      </c>
      <c r="S116" s="44">
        <v>49</v>
      </c>
      <c r="T116" s="44">
        <v>0</v>
      </c>
      <c r="U116" s="44">
        <v>9.8000000000000007</v>
      </c>
      <c r="V116" s="44">
        <v>0</v>
      </c>
      <c r="W116" s="44">
        <v>0</v>
      </c>
      <c r="X116" s="44">
        <v>0</v>
      </c>
      <c r="Y116" s="44">
        <v>0</v>
      </c>
      <c r="Z116" s="44">
        <v>2</v>
      </c>
      <c r="AA116" s="44">
        <v>3</v>
      </c>
      <c r="AB116" s="44">
        <v>7</v>
      </c>
      <c r="AC116" s="12">
        <f>IF(tbl_Union[[#This Row],[Year]]=2021,_xlfn.IFNA(VLOOKUP(tbl_Union[[#This Row],[Player]],raw_data_RAA_2021!$A$1:$F$169,3,FALSE),0),0)</f>
        <v>-20</v>
      </c>
      <c r="AD116" s="42">
        <f>AVERAGEIFS(tbl_Union[Auction_Price],tbl_Union[Player],tbl_Union[[#This Row],[Player]])</f>
        <v>685733.33333333337</v>
      </c>
    </row>
    <row r="117" spans="1:30" x14ac:dyDescent="0.25">
      <c r="A117" s="15">
        <f t="shared" si="2"/>
        <v>116</v>
      </c>
      <c r="B117" s="14">
        <v>2021</v>
      </c>
      <c r="C117" s="17" t="s">
        <v>143</v>
      </c>
      <c r="D117" s="14" t="s">
        <v>294</v>
      </c>
      <c r="E117" s="42">
        <v>31250</v>
      </c>
      <c r="F117" s="14">
        <v>2</v>
      </c>
      <c r="G117" s="14">
        <v>7</v>
      </c>
      <c r="H117" s="14">
        <v>5</v>
      </c>
      <c r="I117" s="14">
        <v>1</v>
      </c>
      <c r="J117" s="14">
        <v>7</v>
      </c>
      <c r="K117" s="14">
        <v>140</v>
      </c>
      <c r="L117" s="14">
        <v>7</v>
      </c>
      <c r="M117" s="14">
        <v>0</v>
      </c>
      <c r="N117" s="14">
        <v>1</v>
      </c>
      <c r="O117" s="14">
        <v>0</v>
      </c>
      <c r="P117" s="14">
        <v>0</v>
      </c>
      <c r="Q117" s="14">
        <f>tbl_Union[[#This Row],[Innings]]-tbl_Union[[#This Row],[Outs]]</f>
        <v>1</v>
      </c>
      <c r="R117" s="44">
        <v>7</v>
      </c>
      <c r="S117" s="44">
        <v>84</v>
      </c>
      <c r="T117" s="44">
        <v>0</v>
      </c>
      <c r="U117" s="44">
        <v>12</v>
      </c>
      <c r="V117" s="44">
        <v>0</v>
      </c>
      <c r="W117" s="44">
        <v>0</v>
      </c>
      <c r="X117" s="44">
        <v>0</v>
      </c>
      <c r="Y117" s="44">
        <v>0</v>
      </c>
      <c r="Z117" s="44">
        <v>7</v>
      </c>
      <c r="AA117" s="44">
        <v>6</v>
      </c>
      <c r="AB117" s="44">
        <v>11</v>
      </c>
      <c r="AC117" s="12">
        <f>IF(tbl_Union[[#This Row],[Year]]=2021,_xlfn.IFNA(VLOOKUP(tbl_Union[[#This Row],[Player]],raw_data_RAA_2021!$A$1:$F$169,3,FALSE),0),0)</f>
        <v>-102</v>
      </c>
      <c r="AD117" s="42">
        <f>AVERAGEIFS(tbl_Union[Auction_Price],tbl_Union[Player],tbl_Union[[#This Row],[Player]])</f>
        <v>31250</v>
      </c>
    </row>
    <row r="118" spans="1:30" x14ac:dyDescent="0.25">
      <c r="A118" s="15">
        <f t="shared" si="2"/>
        <v>117</v>
      </c>
      <c r="B118" s="14">
        <v>2021</v>
      </c>
      <c r="C118" s="17" t="s">
        <v>182</v>
      </c>
      <c r="D118" s="14" t="s">
        <v>313</v>
      </c>
      <c r="E118" s="42">
        <v>593750</v>
      </c>
      <c r="F118" s="14">
        <v>2</v>
      </c>
      <c r="G118" s="14">
        <v>8</v>
      </c>
      <c r="H118" s="14">
        <v>8</v>
      </c>
      <c r="I118" s="14">
        <v>0</v>
      </c>
      <c r="J118" s="14">
        <v>0</v>
      </c>
      <c r="K118" s="14">
        <v>100</v>
      </c>
      <c r="L118" s="14">
        <v>7</v>
      </c>
      <c r="M118" s="14">
        <v>1</v>
      </c>
      <c r="N118" s="14">
        <v>0</v>
      </c>
      <c r="O118" s="14">
        <v>0</v>
      </c>
      <c r="P118" s="14">
        <v>0</v>
      </c>
      <c r="Q118" s="14">
        <f>tbl_Union[[#This Row],[Innings]]-tbl_Union[[#This Row],[Outs]]</f>
        <v>2</v>
      </c>
      <c r="R118" s="44">
        <v>30</v>
      </c>
      <c r="S118" s="44">
        <v>247</v>
      </c>
      <c r="T118" s="44">
        <v>7</v>
      </c>
      <c r="U118" s="44">
        <v>8.23</v>
      </c>
      <c r="V118" s="44">
        <v>35.29</v>
      </c>
      <c r="W118" s="44">
        <v>25.71</v>
      </c>
      <c r="X118" s="44">
        <v>0</v>
      </c>
      <c r="Y118" s="44">
        <v>0</v>
      </c>
      <c r="Z118" s="44">
        <v>26</v>
      </c>
      <c r="AA118" s="44">
        <v>9</v>
      </c>
      <c r="AB118" s="44">
        <v>70</v>
      </c>
      <c r="AC118" s="12">
        <f>IF(tbl_Union[[#This Row],[Year]]=2021,_xlfn.IFNA(VLOOKUP(tbl_Union[[#This Row],[Player]],raw_data_RAA_2021!$A$1:$F$169,3,FALSE),0),0)</f>
        <v>-62</v>
      </c>
      <c r="AD118" s="42">
        <f>AVERAGEIFS(tbl_Union[Auction_Price],tbl_Union[Player],tbl_Union[[#This Row],[Player]])</f>
        <v>593750</v>
      </c>
    </row>
    <row r="119" spans="1:30" x14ac:dyDescent="0.25">
      <c r="A119" s="15">
        <f t="shared" si="2"/>
        <v>118</v>
      </c>
      <c r="B119" s="14">
        <v>2021</v>
      </c>
      <c r="C119" s="17" t="s">
        <v>183</v>
      </c>
      <c r="D119" s="14" t="s">
        <v>313</v>
      </c>
      <c r="E119" s="42">
        <v>500000</v>
      </c>
      <c r="F119" s="14">
        <v>1</v>
      </c>
      <c r="G119" s="14">
        <v>0</v>
      </c>
      <c r="H119" s="14">
        <v>1</v>
      </c>
      <c r="I119" s="14">
        <v>1</v>
      </c>
      <c r="J119" s="14">
        <v>0</v>
      </c>
      <c r="K119" s="14">
        <v>0</v>
      </c>
      <c r="L119" s="14">
        <v>0</v>
      </c>
      <c r="M119" s="14">
        <v>0</v>
      </c>
      <c r="N119" s="14">
        <v>0</v>
      </c>
      <c r="O119" s="14">
        <v>0</v>
      </c>
      <c r="P119" s="14">
        <v>0</v>
      </c>
      <c r="Q119" s="14">
        <f>tbl_Union[[#This Row],[Innings]]-tbl_Union[[#This Row],[Outs]]</f>
        <v>0</v>
      </c>
      <c r="R119" s="44">
        <v>4</v>
      </c>
      <c r="S119" s="44">
        <v>36</v>
      </c>
      <c r="T119" s="44">
        <v>1</v>
      </c>
      <c r="U119" s="44">
        <v>9</v>
      </c>
      <c r="V119" s="44">
        <v>36</v>
      </c>
      <c r="W119" s="44">
        <v>24</v>
      </c>
      <c r="X119" s="44">
        <v>0</v>
      </c>
      <c r="Y119" s="44">
        <v>0</v>
      </c>
      <c r="Z119" s="44">
        <v>2</v>
      </c>
      <c r="AA119" s="44">
        <v>3</v>
      </c>
      <c r="AB119" s="44">
        <v>9</v>
      </c>
      <c r="AC119" s="12">
        <f>IF(tbl_Union[[#This Row],[Year]]=2021,_xlfn.IFNA(VLOOKUP(tbl_Union[[#This Row],[Player]],raw_data_RAA_2021!$A$1:$F$169,3,FALSE),0),0)</f>
        <v>-36</v>
      </c>
      <c r="AD119" s="42">
        <f>AVERAGEIFS(tbl_Union[Auction_Price],tbl_Union[Player],tbl_Union[[#This Row],[Player]])</f>
        <v>500000</v>
      </c>
    </row>
    <row r="120" spans="1:30" x14ac:dyDescent="0.25">
      <c r="A120" s="15">
        <f t="shared" si="2"/>
        <v>119</v>
      </c>
      <c r="B120" s="14">
        <v>2021</v>
      </c>
      <c r="C120" s="17" t="s">
        <v>94</v>
      </c>
      <c r="D120" s="14" t="s">
        <v>275</v>
      </c>
      <c r="E120" s="42">
        <v>500000</v>
      </c>
      <c r="F120" s="14">
        <v>14</v>
      </c>
      <c r="G120" s="14">
        <v>317</v>
      </c>
      <c r="H120" s="14">
        <v>221</v>
      </c>
      <c r="I120" s="14">
        <v>14</v>
      </c>
      <c r="J120" s="14">
        <v>22.64</v>
      </c>
      <c r="K120" s="14">
        <v>143.44</v>
      </c>
      <c r="L120" s="14">
        <v>82</v>
      </c>
      <c r="M120" s="14">
        <v>40</v>
      </c>
      <c r="N120" s="14">
        <v>10</v>
      </c>
      <c r="O120" s="14">
        <v>2</v>
      </c>
      <c r="P120" s="14">
        <v>0</v>
      </c>
      <c r="Q120" s="14">
        <f>tbl_Union[[#This Row],[Innings]]-tbl_Union[[#This Row],[Outs]]</f>
        <v>0</v>
      </c>
      <c r="R120" s="44">
        <v>0</v>
      </c>
      <c r="S120" s="44">
        <v>0</v>
      </c>
      <c r="T120" s="44">
        <v>0</v>
      </c>
      <c r="U120" s="44">
        <v>0</v>
      </c>
      <c r="V120" s="44">
        <v>0</v>
      </c>
      <c r="W120" s="44">
        <v>0</v>
      </c>
      <c r="X120" s="44">
        <v>0</v>
      </c>
      <c r="Y120" s="44">
        <v>0</v>
      </c>
      <c r="Z120" s="44">
        <v>0</v>
      </c>
      <c r="AA120" s="44">
        <v>0</v>
      </c>
      <c r="AB120" s="44">
        <v>0</v>
      </c>
      <c r="AC120" s="12">
        <f>IF(tbl_Union[[#This Row],[Year]]=2021,_xlfn.IFNA(VLOOKUP(tbl_Union[[#This Row],[Player]],raw_data_RAA_2021!$A$1:$F$169,3,FALSE),0),0)</f>
        <v>-36</v>
      </c>
      <c r="AD120" s="42">
        <f>AVERAGEIFS(tbl_Union[Auction_Price],tbl_Union[Player],tbl_Union[[#This Row],[Player]])</f>
        <v>500000</v>
      </c>
    </row>
    <row r="121" spans="1:30" x14ac:dyDescent="0.25">
      <c r="A121" s="15">
        <f t="shared" si="2"/>
        <v>120</v>
      </c>
      <c r="B121" s="14">
        <v>2020</v>
      </c>
      <c r="C121" s="17" t="s">
        <v>147</v>
      </c>
      <c r="D121" s="14" t="s">
        <v>305</v>
      </c>
      <c r="E121" s="42">
        <v>1718750</v>
      </c>
      <c r="F121" s="14">
        <v>14</v>
      </c>
      <c r="G121" s="14">
        <v>454</v>
      </c>
      <c r="H121" s="14">
        <v>286</v>
      </c>
      <c r="I121" s="14">
        <v>10</v>
      </c>
      <c r="J121" s="14">
        <v>45.4</v>
      </c>
      <c r="K121" s="14">
        <v>158.74</v>
      </c>
      <c r="L121" s="14">
        <v>73</v>
      </c>
      <c r="M121" s="14">
        <v>33</v>
      </c>
      <c r="N121" s="14">
        <v>23</v>
      </c>
      <c r="O121" s="14">
        <v>5</v>
      </c>
      <c r="P121" s="14">
        <v>0</v>
      </c>
      <c r="Q121" s="14">
        <f>tbl_Union[[#This Row],[Innings]]-tbl_Union[[#This Row],[Outs]]</f>
        <v>4</v>
      </c>
      <c r="R121" s="44">
        <v>0</v>
      </c>
      <c r="S121" s="44">
        <v>0</v>
      </c>
      <c r="T121" s="44">
        <v>0</v>
      </c>
      <c r="U121" s="44">
        <v>0</v>
      </c>
      <c r="V121" s="44">
        <v>0</v>
      </c>
      <c r="W121" s="44">
        <v>0</v>
      </c>
      <c r="X121" s="44">
        <v>0</v>
      </c>
      <c r="Y121" s="44">
        <v>0</v>
      </c>
      <c r="Z121" s="44">
        <v>0</v>
      </c>
      <c r="AA121" s="44">
        <v>0</v>
      </c>
      <c r="AB121" s="44">
        <v>0</v>
      </c>
      <c r="AC121" s="12">
        <f>IF(tbl_Union[[#This Row],[Year]]=2021,_xlfn.IFNA(VLOOKUP(tbl_Union[[#This Row],[Player]],raw_data_RAA_2021!$A$1:$F$169,3,FALSE),0),0)</f>
        <v>0</v>
      </c>
      <c r="AD121" s="42">
        <f>AVERAGEIFS(tbl_Union[Auction_Price],tbl_Union[Player],tbl_Union[[#This Row],[Player]])</f>
        <v>1718750</v>
      </c>
    </row>
    <row r="122" spans="1:30" x14ac:dyDescent="0.25">
      <c r="A122" s="15">
        <f t="shared" si="2"/>
        <v>121</v>
      </c>
      <c r="B122" s="14">
        <v>2021</v>
      </c>
      <c r="C122" s="17" t="s">
        <v>184</v>
      </c>
      <c r="D122" s="14" t="s">
        <v>313</v>
      </c>
      <c r="E122" s="42">
        <v>468750</v>
      </c>
      <c r="F122" s="14">
        <v>2</v>
      </c>
      <c r="G122" s="14">
        <v>8</v>
      </c>
      <c r="H122" s="14">
        <v>7</v>
      </c>
      <c r="I122" s="14">
        <v>1</v>
      </c>
      <c r="J122" s="14">
        <v>8</v>
      </c>
      <c r="K122" s="14">
        <v>114.29</v>
      </c>
      <c r="L122" s="14">
        <v>8</v>
      </c>
      <c r="M122" s="14">
        <v>1</v>
      </c>
      <c r="N122" s="14">
        <v>0</v>
      </c>
      <c r="O122" s="14">
        <v>0</v>
      </c>
      <c r="P122" s="14">
        <v>0</v>
      </c>
      <c r="Q122" s="14">
        <f>tbl_Union[[#This Row],[Innings]]-tbl_Union[[#This Row],[Outs]]</f>
        <v>1</v>
      </c>
      <c r="R122" s="44">
        <v>23.3</v>
      </c>
      <c r="S122" s="44">
        <v>203</v>
      </c>
      <c r="T122" s="44">
        <v>3</v>
      </c>
      <c r="U122" s="44">
        <v>8.64</v>
      </c>
      <c r="V122" s="44">
        <v>67.67</v>
      </c>
      <c r="W122" s="44">
        <v>47</v>
      </c>
      <c r="X122" s="44">
        <v>0</v>
      </c>
      <c r="Y122" s="44">
        <v>0</v>
      </c>
      <c r="Z122" s="44">
        <v>20</v>
      </c>
      <c r="AA122" s="44">
        <v>7</v>
      </c>
      <c r="AB122" s="44">
        <v>52</v>
      </c>
      <c r="AC122" s="12">
        <f>IF(tbl_Union[[#This Row],[Year]]=2021,_xlfn.IFNA(VLOOKUP(tbl_Union[[#This Row],[Player]],raw_data_RAA_2021!$A$1:$F$169,3,FALSE),0),0)</f>
        <v>-115</v>
      </c>
      <c r="AD122" s="42">
        <f>AVERAGEIFS(tbl_Union[Auction_Price],tbl_Union[Player],tbl_Union[[#This Row],[Player]])</f>
        <v>468750</v>
      </c>
    </row>
    <row r="123" spans="1:30" x14ac:dyDescent="0.25">
      <c r="A123" s="15">
        <f t="shared" si="2"/>
        <v>122</v>
      </c>
      <c r="B123" s="14">
        <v>2020</v>
      </c>
      <c r="C123" s="17" t="s">
        <v>390</v>
      </c>
      <c r="D123" s="14" t="s">
        <v>305</v>
      </c>
      <c r="E123" s="42">
        <v>628600</v>
      </c>
      <c r="F123" s="14">
        <v>12</v>
      </c>
      <c r="G123" s="14">
        <v>268</v>
      </c>
      <c r="H123" s="14">
        <v>241</v>
      </c>
      <c r="I123" s="14">
        <v>12</v>
      </c>
      <c r="J123" s="14">
        <v>22.33</v>
      </c>
      <c r="K123" s="14">
        <v>111.2</v>
      </c>
      <c r="L123" s="14">
        <v>52</v>
      </c>
      <c r="M123" s="14">
        <v>28</v>
      </c>
      <c r="N123" s="14">
        <v>8</v>
      </c>
      <c r="O123" s="14">
        <v>1</v>
      </c>
      <c r="P123" s="14">
        <v>0</v>
      </c>
      <c r="Q123" s="14">
        <f>tbl_Union[[#This Row],[Innings]]-tbl_Union[[#This Row],[Outs]]</f>
        <v>0</v>
      </c>
      <c r="R123" s="44">
        <v>0</v>
      </c>
      <c r="S123" s="44">
        <v>0</v>
      </c>
      <c r="T123" s="44">
        <v>0</v>
      </c>
      <c r="U123" s="44">
        <v>0</v>
      </c>
      <c r="V123" s="44">
        <v>0</v>
      </c>
      <c r="W123" s="44">
        <v>0</v>
      </c>
      <c r="X123" s="44">
        <v>0</v>
      </c>
      <c r="Y123" s="44">
        <v>0</v>
      </c>
      <c r="Z123" s="44">
        <v>0</v>
      </c>
      <c r="AA123" s="44">
        <v>0</v>
      </c>
      <c r="AB123" s="44">
        <v>0</v>
      </c>
      <c r="AC123" s="12">
        <f>IF(tbl_Union[[#This Row],[Year]]=2021,_xlfn.IFNA(VLOOKUP(tbl_Union[[#This Row],[Player]],raw_data_RAA_2021!$A$1:$F$169,3,FALSE),0),0)</f>
        <v>0</v>
      </c>
      <c r="AD123" s="42">
        <f>AVERAGEIFS(tbl_Union[Auction_Price],tbl_Union[Player],tbl_Union[[#This Row],[Player]])</f>
        <v>628600</v>
      </c>
    </row>
    <row r="124" spans="1:30" x14ac:dyDescent="0.25">
      <c r="A124" s="15">
        <f t="shared" si="2"/>
        <v>123</v>
      </c>
      <c r="B124" s="14">
        <v>2021</v>
      </c>
      <c r="C124" s="17" t="s">
        <v>65</v>
      </c>
      <c r="D124" s="14" t="s">
        <v>259</v>
      </c>
      <c r="E124" s="42">
        <v>457100</v>
      </c>
      <c r="F124" s="14">
        <v>6</v>
      </c>
      <c r="G124" s="14">
        <v>47</v>
      </c>
      <c r="H124" s="14">
        <v>48</v>
      </c>
      <c r="I124" s="14">
        <v>5</v>
      </c>
      <c r="J124" s="14">
        <v>9.4</v>
      </c>
      <c r="K124" s="14">
        <v>97.92</v>
      </c>
      <c r="L124" s="14">
        <v>26</v>
      </c>
      <c r="M124" s="14">
        <v>3</v>
      </c>
      <c r="N124" s="14">
        <v>1</v>
      </c>
      <c r="O124" s="14">
        <v>0</v>
      </c>
      <c r="P124" s="14">
        <v>0</v>
      </c>
      <c r="Q124" s="14">
        <f>tbl_Union[[#This Row],[Innings]]-tbl_Union[[#This Row],[Outs]]</f>
        <v>1</v>
      </c>
      <c r="R124" s="44">
        <v>26</v>
      </c>
      <c r="S124" s="44">
        <v>187</v>
      </c>
      <c r="T124" s="44">
        <v>4</v>
      </c>
      <c r="U124" s="44">
        <v>7.19</v>
      </c>
      <c r="V124" s="44">
        <v>46.75</v>
      </c>
      <c r="W124" s="44">
        <v>39</v>
      </c>
      <c r="X124" s="44">
        <v>0</v>
      </c>
      <c r="Y124" s="44">
        <v>0</v>
      </c>
      <c r="Z124" s="44">
        <v>11</v>
      </c>
      <c r="AA124" s="44">
        <v>9</v>
      </c>
      <c r="AB124" s="44">
        <v>50</v>
      </c>
      <c r="AC124" s="12">
        <f>IF(tbl_Union[[#This Row],[Year]]=2021,_xlfn.IFNA(VLOOKUP(tbl_Union[[#This Row],[Player]],raw_data_RAA_2021!$A$1:$F$169,3,FALSE),0),0)</f>
        <v>-163</v>
      </c>
      <c r="AD124" s="42">
        <f>AVERAGEIFS(tbl_Union[Auction_Price],tbl_Union[Player],tbl_Union[[#This Row],[Player]])</f>
        <v>384800</v>
      </c>
    </row>
    <row r="125" spans="1:30" x14ac:dyDescent="0.25">
      <c r="A125" s="15">
        <f t="shared" si="2"/>
        <v>124</v>
      </c>
      <c r="B125" s="14">
        <v>2021</v>
      </c>
      <c r="C125" s="17" t="s">
        <v>66</v>
      </c>
      <c r="D125" s="14" t="s">
        <v>259</v>
      </c>
      <c r="E125" s="42">
        <v>468750</v>
      </c>
      <c r="F125" s="14">
        <v>2</v>
      </c>
      <c r="G125" s="14">
        <v>25</v>
      </c>
      <c r="H125" s="14">
        <v>20</v>
      </c>
      <c r="I125" s="14">
        <v>2</v>
      </c>
      <c r="J125" s="14">
        <v>12.5</v>
      </c>
      <c r="K125" s="14">
        <v>125</v>
      </c>
      <c r="L125" s="14">
        <v>20</v>
      </c>
      <c r="M125" s="14">
        <v>2</v>
      </c>
      <c r="N125" s="14">
        <v>2</v>
      </c>
      <c r="O125" s="14">
        <v>0</v>
      </c>
      <c r="P125" s="14">
        <v>0</v>
      </c>
      <c r="Q125" s="14">
        <f>tbl_Union[[#This Row],[Innings]]-tbl_Union[[#This Row],[Outs]]</f>
        <v>0</v>
      </c>
      <c r="R125" s="44">
        <v>32.1</v>
      </c>
      <c r="S125" s="44">
        <v>233</v>
      </c>
      <c r="T125" s="44">
        <v>11</v>
      </c>
      <c r="U125" s="44">
        <v>7.24</v>
      </c>
      <c r="V125" s="44">
        <v>21.18</v>
      </c>
      <c r="W125" s="44">
        <v>17.55</v>
      </c>
      <c r="X125" s="44">
        <v>1</v>
      </c>
      <c r="Y125" s="44">
        <v>0</v>
      </c>
      <c r="Z125" s="44">
        <v>28</v>
      </c>
      <c r="AA125" s="44">
        <v>4</v>
      </c>
      <c r="AB125" s="44">
        <v>92</v>
      </c>
      <c r="AC125" s="12">
        <f>IF(tbl_Union[[#This Row],[Year]]=2021,_xlfn.IFNA(VLOOKUP(tbl_Union[[#This Row],[Player]],raw_data_RAA_2021!$A$1:$F$169,3,FALSE),0),0)</f>
        <v>30</v>
      </c>
      <c r="AD125" s="42">
        <f>AVERAGEIFS(tbl_Union[Auction_Price],tbl_Union[Player],tbl_Union[[#This Row],[Player]])</f>
        <v>468750</v>
      </c>
    </row>
    <row r="126" spans="1:30" x14ac:dyDescent="0.25">
      <c r="A126" s="15">
        <f t="shared" si="2"/>
        <v>125</v>
      </c>
      <c r="B126" s="14">
        <v>2021</v>
      </c>
      <c r="C126" s="17" t="s">
        <v>67</v>
      </c>
      <c r="D126" s="14" t="s">
        <v>259</v>
      </c>
      <c r="E126" s="42">
        <v>281250</v>
      </c>
      <c r="F126" s="14">
        <v>17</v>
      </c>
      <c r="G126" s="14">
        <v>478</v>
      </c>
      <c r="H126" s="14">
        <v>402</v>
      </c>
      <c r="I126" s="14">
        <v>17</v>
      </c>
      <c r="J126" s="14">
        <v>28.12</v>
      </c>
      <c r="K126" s="14">
        <v>118.91</v>
      </c>
      <c r="L126" s="14">
        <v>57</v>
      </c>
      <c r="M126" s="14">
        <v>50</v>
      </c>
      <c r="N126" s="14">
        <v>12</v>
      </c>
      <c r="O126" s="14">
        <v>3</v>
      </c>
      <c r="P126" s="14">
        <v>0</v>
      </c>
      <c r="Q126" s="14">
        <f>tbl_Union[[#This Row],[Innings]]-tbl_Union[[#This Row],[Outs]]</f>
        <v>0</v>
      </c>
      <c r="R126" s="44">
        <v>0</v>
      </c>
      <c r="S126" s="44">
        <v>0</v>
      </c>
      <c r="T126" s="44">
        <v>0</v>
      </c>
      <c r="U126" s="44">
        <v>0</v>
      </c>
      <c r="V126" s="44">
        <v>0</v>
      </c>
      <c r="W126" s="44">
        <v>0</v>
      </c>
      <c r="X126" s="44">
        <v>0</v>
      </c>
      <c r="Y126" s="44">
        <v>0</v>
      </c>
      <c r="Z126" s="44">
        <v>0</v>
      </c>
      <c r="AA126" s="44">
        <v>0</v>
      </c>
      <c r="AB126" s="44">
        <v>0</v>
      </c>
      <c r="AC126" s="12">
        <f>IF(tbl_Union[[#This Row],[Year]]=2021,_xlfn.IFNA(VLOOKUP(tbl_Union[[#This Row],[Player]],raw_data_RAA_2021!$A$1:$F$169,3,FALSE),0),0)</f>
        <v>100</v>
      </c>
      <c r="AD126" s="42">
        <f>AVERAGEIFS(tbl_Union[Auction_Price],tbl_Union[Player],tbl_Union[[#This Row],[Player]])</f>
        <v>281250</v>
      </c>
    </row>
    <row r="127" spans="1:30" x14ac:dyDescent="0.25">
      <c r="A127" s="15">
        <f t="shared" si="2"/>
        <v>126</v>
      </c>
      <c r="B127" s="14">
        <v>2021</v>
      </c>
      <c r="C127" s="17" t="s">
        <v>20</v>
      </c>
      <c r="D127" s="14" t="s">
        <v>221</v>
      </c>
      <c r="E127" s="42">
        <v>1718750</v>
      </c>
      <c r="F127" s="14">
        <v>11</v>
      </c>
      <c r="G127" s="14">
        <v>160</v>
      </c>
      <c r="H127" s="14">
        <v>128</v>
      </c>
      <c r="I127" s="14">
        <v>9</v>
      </c>
      <c r="J127" s="14">
        <v>17.78</v>
      </c>
      <c r="K127" s="14">
        <v>125</v>
      </c>
      <c r="L127" s="14">
        <v>54</v>
      </c>
      <c r="M127" s="14">
        <v>13</v>
      </c>
      <c r="N127" s="14">
        <v>9</v>
      </c>
      <c r="O127" s="14">
        <v>1</v>
      </c>
      <c r="P127" s="14">
        <v>0</v>
      </c>
      <c r="Q127" s="14">
        <f>tbl_Union[[#This Row],[Innings]]-tbl_Union[[#This Row],[Outs]]</f>
        <v>2</v>
      </c>
      <c r="R127" s="44">
        <v>0</v>
      </c>
      <c r="S127" s="44">
        <v>0</v>
      </c>
      <c r="T127" s="44">
        <v>0</v>
      </c>
      <c r="U127" s="44">
        <v>0</v>
      </c>
      <c r="V127" s="44">
        <v>0</v>
      </c>
      <c r="W127" s="44">
        <v>0</v>
      </c>
      <c r="X127" s="44">
        <v>0</v>
      </c>
      <c r="Y127" s="44">
        <v>0</v>
      </c>
      <c r="Z127" s="44">
        <v>0</v>
      </c>
      <c r="AA127" s="44">
        <v>0</v>
      </c>
      <c r="AB127" s="44">
        <v>0</v>
      </c>
      <c r="AC127" s="12">
        <f>IF(tbl_Union[[#This Row],[Year]]=2021,_xlfn.IFNA(VLOOKUP(tbl_Union[[#This Row],[Player]],raw_data_RAA_2021!$A$1:$F$169,3,FALSE),0),0)</f>
        <v>-16</v>
      </c>
      <c r="AD127" s="42">
        <f>AVERAGEIFS(tbl_Union[Auction_Price],tbl_Union[Player],tbl_Union[[#This Row],[Player]])</f>
        <v>1718750</v>
      </c>
    </row>
    <row r="128" spans="1:30" x14ac:dyDescent="0.25">
      <c r="A128" s="15">
        <f t="shared" si="2"/>
        <v>127</v>
      </c>
      <c r="B128" s="14">
        <v>2021</v>
      </c>
      <c r="C128" s="17" t="s">
        <v>21</v>
      </c>
      <c r="D128" s="14" t="s">
        <v>221</v>
      </c>
      <c r="E128" s="42">
        <v>785700</v>
      </c>
      <c r="F128" s="14">
        <v>4</v>
      </c>
      <c r="G128" s="14">
        <v>56</v>
      </c>
      <c r="H128" s="14">
        <v>29</v>
      </c>
      <c r="I128" s="14">
        <v>3</v>
      </c>
      <c r="J128" s="14">
        <v>18.670000000000002</v>
      </c>
      <c r="K128" s="14">
        <v>193.1</v>
      </c>
      <c r="L128" s="14">
        <v>34</v>
      </c>
      <c r="M128" s="14">
        <v>5</v>
      </c>
      <c r="N128" s="14">
        <v>3</v>
      </c>
      <c r="O128" s="14">
        <v>0</v>
      </c>
      <c r="P128" s="14">
        <v>0</v>
      </c>
      <c r="Q128" s="14">
        <f>tbl_Union[[#This Row],[Innings]]-tbl_Union[[#This Row],[Outs]]</f>
        <v>1</v>
      </c>
      <c r="R128" s="44">
        <v>33</v>
      </c>
      <c r="S128" s="44">
        <v>328</v>
      </c>
      <c r="T128" s="44">
        <v>9</v>
      </c>
      <c r="U128" s="44">
        <v>9.94</v>
      </c>
      <c r="V128" s="44">
        <v>36.44</v>
      </c>
      <c r="W128" s="44">
        <v>22</v>
      </c>
      <c r="X128" s="44">
        <v>0</v>
      </c>
      <c r="Y128" s="44">
        <v>0</v>
      </c>
      <c r="Z128" s="44">
        <v>27</v>
      </c>
      <c r="AA128" s="44">
        <v>20</v>
      </c>
      <c r="AB128" s="44">
        <v>78</v>
      </c>
      <c r="AC128" s="12">
        <f>IF(tbl_Union[[#This Row],[Year]]=2021,_xlfn.IFNA(VLOOKUP(tbl_Union[[#This Row],[Player]],raw_data_RAA_2021!$A$1:$F$169,3,FALSE),0),0)</f>
        <v>-85</v>
      </c>
      <c r="AD128" s="42">
        <f>AVERAGEIFS(tbl_Union[Auction_Price],tbl_Union[Player],tbl_Union[[#This Row],[Player]])</f>
        <v>866666.66666666663</v>
      </c>
    </row>
    <row r="129" spans="1:30" x14ac:dyDescent="0.25">
      <c r="A129" s="15">
        <f t="shared" si="2"/>
        <v>128</v>
      </c>
      <c r="B129" s="14">
        <v>2021</v>
      </c>
      <c r="C129" s="17" t="s">
        <v>119</v>
      </c>
      <c r="D129" s="14" t="s">
        <v>285</v>
      </c>
      <c r="E129" s="42">
        <v>35700</v>
      </c>
      <c r="F129" s="14">
        <v>2</v>
      </c>
      <c r="G129" s="14">
        <v>0</v>
      </c>
      <c r="H129" s="14">
        <v>4</v>
      </c>
      <c r="I129" s="14">
        <v>2</v>
      </c>
      <c r="J129" s="14">
        <v>0</v>
      </c>
      <c r="K129" s="14">
        <v>0</v>
      </c>
      <c r="L129" s="14">
        <v>0</v>
      </c>
      <c r="M129" s="14">
        <v>0</v>
      </c>
      <c r="N129" s="14">
        <v>0</v>
      </c>
      <c r="O129" s="14">
        <v>0</v>
      </c>
      <c r="P129" s="14">
        <v>0</v>
      </c>
      <c r="Q129" s="14">
        <f>tbl_Union[[#This Row],[Innings]]-tbl_Union[[#This Row],[Outs]]</f>
        <v>0</v>
      </c>
      <c r="R129" s="44">
        <v>0</v>
      </c>
      <c r="S129" s="44">
        <v>0</v>
      </c>
      <c r="T129" s="44">
        <v>0</v>
      </c>
      <c r="U129" s="44">
        <v>0</v>
      </c>
      <c r="V129" s="44">
        <v>0</v>
      </c>
      <c r="W129" s="44">
        <v>0</v>
      </c>
      <c r="X129" s="44">
        <v>0</v>
      </c>
      <c r="Y129" s="44">
        <v>0</v>
      </c>
      <c r="Z129" s="44">
        <v>0</v>
      </c>
      <c r="AA129" s="44">
        <v>0</v>
      </c>
      <c r="AB129" s="44">
        <v>0</v>
      </c>
      <c r="AC129" s="12">
        <f>IF(tbl_Union[[#This Row],[Year]]=2021,_xlfn.IFNA(VLOOKUP(tbl_Union[[#This Row],[Player]],raw_data_RAA_2021!$A$1:$F$169,3,FALSE),0),0)</f>
        <v>-50</v>
      </c>
      <c r="AD129" s="42">
        <f>AVERAGEIFS(tbl_Union[Auction_Price],tbl_Union[Player],tbl_Union[[#This Row],[Player]])</f>
        <v>35700</v>
      </c>
    </row>
    <row r="130" spans="1:30" x14ac:dyDescent="0.25">
      <c r="A130" s="15">
        <f t="shared" si="2"/>
        <v>129</v>
      </c>
      <c r="B130" s="14">
        <v>2021</v>
      </c>
      <c r="C130" s="17" t="s">
        <v>22</v>
      </c>
      <c r="D130" s="14" t="s">
        <v>221</v>
      </c>
      <c r="E130" s="42">
        <v>406250</v>
      </c>
      <c r="F130" s="14">
        <v>4</v>
      </c>
      <c r="G130" s="14">
        <v>5</v>
      </c>
      <c r="H130" s="14">
        <v>5</v>
      </c>
      <c r="I130" s="14">
        <v>2</v>
      </c>
      <c r="J130" s="14">
        <v>2.5</v>
      </c>
      <c r="K130" s="14">
        <v>100</v>
      </c>
      <c r="L130" s="14">
        <v>3</v>
      </c>
      <c r="M130" s="14">
        <v>0</v>
      </c>
      <c r="N130" s="14">
        <v>0</v>
      </c>
      <c r="O130" s="14">
        <v>0</v>
      </c>
      <c r="P130" s="14">
        <v>0</v>
      </c>
      <c r="Q130" s="14">
        <f>tbl_Union[[#This Row],[Innings]]-tbl_Union[[#This Row],[Outs]]</f>
        <v>2</v>
      </c>
      <c r="R130" s="44">
        <v>59.5</v>
      </c>
      <c r="S130" s="44">
        <v>527</v>
      </c>
      <c r="T130" s="44">
        <v>21</v>
      </c>
      <c r="U130" s="44">
        <v>8.81</v>
      </c>
      <c r="V130" s="44">
        <v>25.1</v>
      </c>
      <c r="W130" s="44">
        <v>17.100000000000001</v>
      </c>
      <c r="X130" s="44">
        <v>0</v>
      </c>
      <c r="Y130" s="44">
        <v>0</v>
      </c>
      <c r="Z130" s="44">
        <v>51</v>
      </c>
      <c r="AA130" s="44">
        <v>17</v>
      </c>
      <c r="AB130" s="44">
        <v>138</v>
      </c>
      <c r="AC130" s="12">
        <f>IF(tbl_Union[[#This Row],[Year]]=2021,_xlfn.IFNA(VLOOKUP(tbl_Union[[#This Row],[Player]],raw_data_RAA_2021!$A$1:$F$169,3,FALSE),0),0)</f>
        <v>11</v>
      </c>
      <c r="AD130" s="42">
        <f>AVERAGEIFS(tbl_Union[Auction_Price],tbl_Union[Player],tbl_Union[[#This Row],[Player]])</f>
        <v>406250</v>
      </c>
    </row>
    <row r="131" spans="1:30" x14ac:dyDescent="0.25">
      <c r="A131" s="15">
        <f t="shared" si="2"/>
        <v>130</v>
      </c>
      <c r="B131" s="14">
        <v>2021</v>
      </c>
      <c r="C131" s="17" t="s">
        <v>40</v>
      </c>
      <c r="D131" s="14" t="s">
        <v>242</v>
      </c>
      <c r="E131" s="42">
        <v>1107100</v>
      </c>
      <c r="F131" s="14">
        <v>12</v>
      </c>
      <c r="G131" s="14">
        <v>242</v>
      </c>
      <c r="H131" s="14">
        <v>144</v>
      </c>
      <c r="I131" s="14">
        <v>7</v>
      </c>
      <c r="J131" s="14">
        <v>34.57</v>
      </c>
      <c r="K131" s="14">
        <v>168.06</v>
      </c>
      <c r="L131" s="14">
        <v>53</v>
      </c>
      <c r="M131" s="14">
        <v>19</v>
      </c>
      <c r="N131" s="14">
        <v>12</v>
      </c>
      <c r="O131" s="14">
        <v>1</v>
      </c>
      <c r="P131" s="14">
        <v>0</v>
      </c>
      <c r="Q131" s="14">
        <f>tbl_Union[[#This Row],[Innings]]-tbl_Union[[#This Row],[Outs]]</f>
        <v>5</v>
      </c>
      <c r="R131" s="44">
        <v>0</v>
      </c>
      <c r="S131" s="44">
        <v>0</v>
      </c>
      <c r="T131" s="44">
        <v>0</v>
      </c>
      <c r="U131" s="44">
        <v>0</v>
      </c>
      <c r="V131" s="44">
        <v>0</v>
      </c>
      <c r="W131" s="44">
        <v>0</v>
      </c>
      <c r="X131" s="44">
        <v>0</v>
      </c>
      <c r="Y131" s="44">
        <v>0</v>
      </c>
      <c r="Z131" s="44">
        <v>0</v>
      </c>
      <c r="AA131" s="44">
        <v>0</v>
      </c>
      <c r="AB131" s="44">
        <v>0</v>
      </c>
      <c r="AC131" s="12">
        <f>IF(tbl_Union[[#This Row],[Year]]=2021,_xlfn.IFNA(VLOOKUP(tbl_Union[[#This Row],[Player]],raw_data_RAA_2021!$A$1:$F$169,3,FALSE),0),0)</f>
        <v>91</v>
      </c>
      <c r="AD131" s="42">
        <f>AVERAGEIFS(tbl_Union[Auction_Price],tbl_Union[Player],tbl_Union[[#This Row],[Player]])</f>
        <v>938066.66666666663</v>
      </c>
    </row>
    <row r="132" spans="1:30" x14ac:dyDescent="0.25">
      <c r="A132" s="15">
        <f t="shared" si="2"/>
        <v>131</v>
      </c>
      <c r="B132" s="14">
        <v>2021</v>
      </c>
      <c r="C132" s="17" t="s">
        <v>69</v>
      </c>
      <c r="D132" s="14" t="s">
        <v>259</v>
      </c>
      <c r="E132" s="42">
        <v>1953130</v>
      </c>
      <c r="F132" s="14">
        <v>10</v>
      </c>
      <c r="G132" s="14">
        <v>62</v>
      </c>
      <c r="H132" s="14">
        <v>47</v>
      </c>
      <c r="I132" s="14">
        <v>8</v>
      </c>
      <c r="J132" s="14">
        <v>7.75</v>
      </c>
      <c r="K132" s="14">
        <v>131.91</v>
      </c>
      <c r="L132" s="14">
        <v>26</v>
      </c>
      <c r="M132" s="14">
        <v>3</v>
      </c>
      <c r="N132" s="14">
        <v>5</v>
      </c>
      <c r="O132" s="14">
        <v>0</v>
      </c>
      <c r="P132" s="14">
        <v>0</v>
      </c>
      <c r="Q132" s="14">
        <f>tbl_Union[[#This Row],[Innings]]-tbl_Union[[#This Row],[Outs]]</f>
        <v>2</v>
      </c>
      <c r="R132" s="44">
        <v>56</v>
      </c>
      <c r="S132" s="44">
        <v>361</v>
      </c>
      <c r="T132" s="44">
        <v>16</v>
      </c>
      <c r="U132" s="44">
        <v>6.45</v>
      </c>
      <c r="V132" s="44">
        <v>22.56</v>
      </c>
      <c r="W132" s="44">
        <v>21</v>
      </c>
      <c r="X132" s="44">
        <v>1</v>
      </c>
      <c r="Y132" s="44">
        <v>0</v>
      </c>
      <c r="Z132" s="44">
        <v>18</v>
      </c>
      <c r="AA132" s="44">
        <v>15</v>
      </c>
      <c r="AB132" s="44">
        <v>131</v>
      </c>
      <c r="AC132" s="12">
        <f>IF(tbl_Union[[#This Row],[Year]]=2021,_xlfn.IFNA(VLOOKUP(tbl_Union[[#This Row],[Player]],raw_data_RAA_2021!$A$1:$F$169,3,FALSE),0),0)</f>
        <v>-89</v>
      </c>
      <c r="AD132" s="42">
        <f>AVERAGEIFS(tbl_Union[Auction_Price],tbl_Union[Player],tbl_Union[[#This Row],[Player]])</f>
        <v>1953130</v>
      </c>
    </row>
    <row r="133" spans="1:30" x14ac:dyDescent="0.25">
      <c r="A133" s="15">
        <f t="shared" si="2"/>
        <v>132</v>
      </c>
      <c r="B133" s="14">
        <v>2021</v>
      </c>
      <c r="C133" s="17" t="s">
        <v>41</v>
      </c>
      <c r="D133" s="14" t="s">
        <v>242</v>
      </c>
      <c r="E133" s="42">
        <v>314300</v>
      </c>
      <c r="F133" s="14">
        <v>7</v>
      </c>
      <c r="G133" s="14">
        <v>153</v>
      </c>
      <c r="H133" s="14">
        <v>135</v>
      </c>
      <c r="I133" s="14">
        <v>6</v>
      </c>
      <c r="J133" s="14">
        <v>25.5</v>
      </c>
      <c r="K133" s="14">
        <v>113.33</v>
      </c>
      <c r="L133" s="14">
        <v>39</v>
      </c>
      <c r="M133" s="14">
        <v>13</v>
      </c>
      <c r="N133" s="14">
        <v>2</v>
      </c>
      <c r="O133" s="14">
        <v>0</v>
      </c>
      <c r="P133" s="14">
        <v>0</v>
      </c>
      <c r="Q133" s="14">
        <f>tbl_Union[[#This Row],[Innings]]-tbl_Union[[#This Row],[Outs]]</f>
        <v>1</v>
      </c>
      <c r="R133" s="44">
        <v>0</v>
      </c>
      <c r="S133" s="44">
        <v>0</v>
      </c>
      <c r="T133" s="44">
        <v>0</v>
      </c>
      <c r="U133" s="44">
        <v>0</v>
      </c>
      <c r="V133" s="44">
        <v>0</v>
      </c>
      <c r="W133" s="44">
        <v>0</v>
      </c>
      <c r="X133" s="44">
        <v>0</v>
      </c>
      <c r="Y133" s="44">
        <v>0</v>
      </c>
      <c r="Z133" s="44">
        <v>0</v>
      </c>
      <c r="AA133" s="44">
        <v>0</v>
      </c>
      <c r="AB133" s="44">
        <v>0</v>
      </c>
      <c r="AC133" s="12">
        <f>IF(tbl_Union[[#This Row],[Year]]=2021,_xlfn.IFNA(VLOOKUP(tbl_Union[[#This Row],[Player]],raw_data_RAA_2021!$A$1:$F$169,3,FALSE),0),0)</f>
        <v>2</v>
      </c>
      <c r="AD133" s="42">
        <f>AVERAGEIFS(tbl_Union[Auction_Price],tbl_Union[Player],tbl_Union[[#This Row],[Player]])</f>
        <v>1406853.3333333333</v>
      </c>
    </row>
    <row r="134" spans="1:30" x14ac:dyDescent="0.25">
      <c r="A134" s="15">
        <f t="shared" si="2"/>
        <v>133</v>
      </c>
      <c r="B134" s="14">
        <v>2021</v>
      </c>
      <c r="C134" s="17" t="s">
        <v>42</v>
      </c>
      <c r="D134" s="14" t="s">
        <v>242</v>
      </c>
      <c r="E134" s="42">
        <v>1093750</v>
      </c>
      <c r="F134" s="14">
        <v>8</v>
      </c>
      <c r="G134" s="14">
        <v>175</v>
      </c>
      <c r="H134" s="14">
        <v>171</v>
      </c>
      <c r="I134" s="14">
        <v>5</v>
      </c>
      <c r="J134" s="14">
        <v>35</v>
      </c>
      <c r="K134" s="14">
        <v>102.34</v>
      </c>
      <c r="L134" s="14">
        <v>47</v>
      </c>
      <c r="M134" s="14">
        <v>7</v>
      </c>
      <c r="N134" s="14">
        <v>5</v>
      </c>
      <c r="O134" s="14">
        <v>0</v>
      </c>
      <c r="P134" s="14">
        <v>0</v>
      </c>
      <c r="Q134" s="14">
        <f>tbl_Union[[#This Row],[Innings]]-tbl_Union[[#This Row],[Outs]]</f>
        <v>3</v>
      </c>
      <c r="R134" s="44">
        <v>0</v>
      </c>
      <c r="S134" s="44">
        <v>0</v>
      </c>
      <c r="T134" s="44">
        <v>0</v>
      </c>
      <c r="U134" s="44">
        <v>0</v>
      </c>
      <c r="V134" s="44">
        <v>0</v>
      </c>
      <c r="W134" s="44">
        <v>0</v>
      </c>
      <c r="X134" s="44">
        <v>0</v>
      </c>
      <c r="Y134" s="44">
        <v>0</v>
      </c>
      <c r="Z134" s="44">
        <v>0</v>
      </c>
      <c r="AA134" s="44">
        <v>0</v>
      </c>
      <c r="AB134" s="44">
        <v>0</v>
      </c>
      <c r="AC134" s="12">
        <f>IF(tbl_Union[[#This Row],[Year]]=2021,_xlfn.IFNA(VLOOKUP(tbl_Union[[#This Row],[Player]],raw_data_RAA_2021!$A$1:$F$169,3,FALSE),0),0)</f>
        <v>49</v>
      </c>
      <c r="AD134" s="42">
        <f>AVERAGEIFS(tbl_Union[Auction_Price],tbl_Union[Player],tbl_Union[[#This Row],[Player]])</f>
        <v>1093750</v>
      </c>
    </row>
    <row r="135" spans="1:30" x14ac:dyDescent="0.25">
      <c r="A135" s="15">
        <f t="shared" si="2"/>
        <v>134</v>
      </c>
      <c r="B135" s="14">
        <v>2021</v>
      </c>
      <c r="C135" s="17" t="s">
        <v>95</v>
      </c>
      <c r="D135" s="14" t="s">
        <v>275</v>
      </c>
      <c r="E135" s="42">
        <v>71400</v>
      </c>
      <c r="F135" s="14">
        <v>4</v>
      </c>
      <c r="G135" s="14">
        <v>115</v>
      </c>
      <c r="H135" s="14">
        <v>97</v>
      </c>
      <c r="I135" s="14">
        <v>2</v>
      </c>
      <c r="J135" s="14">
        <v>57.5</v>
      </c>
      <c r="K135" s="14">
        <v>118.56</v>
      </c>
      <c r="L135" s="14">
        <v>50</v>
      </c>
      <c r="M135" s="14">
        <v>10</v>
      </c>
      <c r="N135" s="14">
        <v>2</v>
      </c>
      <c r="O135" s="14">
        <v>1</v>
      </c>
      <c r="P135" s="14">
        <v>0</v>
      </c>
      <c r="Q135" s="14">
        <f>tbl_Union[[#This Row],[Innings]]-tbl_Union[[#This Row],[Outs]]</f>
        <v>2</v>
      </c>
      <c r="R135" s="44">
        <v>0</v>
      </c>
      <c r="S135" s="44">
        <v>0</v>
      </c>
      <c r="T135" s="44">
        <v>0</v>
      </c>
      <c r="U135" s="44">
        <v>0</v>
      </c>
      <c r="V135" s="44">
        <v>0</v>
      </c>
      <c r="W135" s="44">
        <v>0</v>
      </c>
      <c r="X135" s="44">
        <v>0</v>
      </c>
      <c r="Y135" s="44">
        <v>0</v>
      </c>
      <c r="Z135" s="44">
        <v>0</v>
      </c>
      <c r="AA135" s="44">
        <v>0</v>
      </c>
      <c r="AB135" s="44">
        <v>0</v>
      </c>
      <c r="AC135" s="12">
        <f>IF(tbl_Union[[#This Row],[Year]]=2021,_xlfn.IFNA(VLOOKUP(tbl_Union[[#This Row],[Player]],raw_data_RAA_2021!$A$1:$F$169,3,FALSE),0),0)</f>
        <v>65</v>
      </c>
      <c r="AD135" s="42">
        <f>AVERAGEIFS(tbl_Union[Auction_Price],tbl_Union[Player],tbl_Union[[#This Row],[Player]])</f>
        <v>71400</v>
      </c>
    </row>
    <row r="136" spans="1:30" x14ac:dyDescent="0.25">
      <c r="A136" s="15">
        <f t="shared" si="2"/>
        <v>135</v>
      </c>
      <c r="B136" s="14">
        <v>2021</v>
      </c>
      <c r="C136" s="17" t="s">
        <v>144</v>
      </c>
      <c r="D136" s="14" t="s">
        <v>294</v>
      </c>
      <c r="E136" s="42">
        <v>1250000</v>
      </c>
      <c r="F136" s="14">
        <v>14</v>
      </c>
      <c r="G136" s="14">
        <v>484</v>
      </c>
      <c r="H136" s="14">
        <v>354</v>
      </c>
      <c r="I136" s="14">
        <v>12</v>
      </c>
      <c r="J136" s="14">
        <v>40.33</v>
      </c>
      <c r="K136" s="14">
        <v>136.72</v>
      </c>
      <c r="L136" s="14">
        <v>119</v>
      </c>
      <c r="M136" s="14">
        <v>45</v>
      </c>
      <c r="N136" s="14">
        <v>17</v>
      </c>
      <c r="O136" s="14">
        <v>2</v>
      </c>
      <c r="P136" s="14">
        <v>1</v>
      </c>
      <c r="Q136" s="14">
        <f>tbl_Union[[#This Row],[Innings]]-tbl_Union[[#This Row],[Outs]]</f>
        <v>2</v>
      </c>
      <c r="R136" s="44">
        <v>0</v>
      </c>
      <c r="S136" s="44">
        <v>0</v>
      </c>
      <c r="T136" s="44">
        <v>0</v>
      </c>
      <c r="U136" s="44">
        <v>0</v>
      </c>
      <c r="V136" s="44">
        <v>0</v>
      </c>
      <c r="W136" s="44">
        <v>0</v>
      </c>
      <c r="X136" s="44">
        <v>0</v>
      </c>
      <c r="Y136" s="44">
        <v>0</v>
      </c>
      <c r="Z136" s="44">
        <v>0</v>
      </c>
      <c r="AA136" s="44">
        <v>0</v>
      </c>
      <c r="AB136" s="44">
        <v>0</v>
      </c>
      <c r="AC136" s="12">
        <f>IF(tbl_Union[[#This Row],[Year]]=2021,_xlfn.IFNA(VLOOKUP(tbl_Union[[#This Row],[Player]],raw_data_RAA_2021!$A$1:$F$169,3,FALSE),0),0)</f>
        <v>181</v>
      </c>
      <c r="AD136" s="42">
        <f>AVERAGEIFS(tbl_Union[Auction_Price],tbl_Union[Player],tbl_Union[[#This Row],[Player]])</f>
        <v>1250000</v>
      </c>
    </row>
    <row r="137" spans="1:30" x14ac:dyDescent="0.25">
      <c r="A137" s="15">
        <f t="shared" si="2"/>
        <v>136</v>
      </c>
      <c r="B137" s="14">
        <v>2021</v>
      </c>
      <c r="C137" s="17" t="s">
        <v>198</v>
      </c>
      <c r="D137" s="14" t="e">
        <v>#N/A</v>
      </c>
      <c r="E137" s="42">
        <v>0</v>
      </c>
      <c r="F137" s="14">
        <v>1</v>
      </c>
      <c r="G137" s="14">
        <v>2</v>
      </c>
      <c r="H137" s="14">
        <v>4</v>
      </c>
      <c r="I137" s="14">
        <v>0</v>
      </c>
      <c r="J137" s="14">
        <v>0</v>
      </c>
      <c r="K137" s="14">
        <v>50</v>
      </c>
      <c r="L137" s="14">
        <v>2</v>
      </c>
      <c r="M137" s="14">
        <v>0</v>
      </c>
      <c r="N137" s="14">
        <v>0</v>
      </c>
      <c r="O137" s="14">
        <v>0</v>
      </c>
      <c r="P137" s="14">
        <v>0</v>
      </c>
      <c r="Q137" s="14">
        <f>tbl_Union[[#This Row],[Innings]]-tbl_Union[[#This Row],[Outs]]</f>
        <v>1</v>
      </c>
      <c r="R137" s="44">
        <v>4</v>
      </c>
      <c r="S137" s="44">
        <v>34</v>
      </c>
      <c r="T137" s="44">
        <v>0</v>
      </c>
      <c r="U137" s="44">
        <v>8.5</v>
      </c>
      <c r="V137" s="44">
        <v>0</v>
      </c>
      <c r="W137" s="44">
        <v>0</v>
      </c>
      <c r="X137" s="44">
        <v>0</v>
      </c>
      <c r="Y137" s="44">
        <v>0</v>
      </c>
      <c r="Z137" s="44">
        <v>1</v>
      </c>
      <c r="AA137" s="44">
        <v>1</v>
      </c>
      <c r="AB137" s="44">
        <v>2</v>
      </c>
      <c r="AC137" s="12">
        <f>IF(tbl_Union[[#This Row],[Year]]=2021,_xlfn.IFNA(VLOOKUP(tbl_Union[[#This Row],[Player]],raw_data_RAA_2021!$A$1:$F$169,3,FALSE),0),0)</f>
        <v>-32</v>
      </c>
      <c r="AD137" s="42">
        <f>AVERAGEIFS(tbl_Union[Auction_Price],tbl_Union[Player],tbl_Union[[#This Row],[Player]])</f>
        <v>0</v>
      </c>
    </row>
    <row r="138" spans="1:30" x14ac:dyDescent="0.25">
      <c r="A138" s="15">
        <f t="shared" si="2"/>
        <v>137</v>
      </c>
      <c r="B138" s="14">
        <v>2021</v>
      </c>
      <c r="C138" s="17" t="s">
        <v>96</v>
      </c>
      <c r="D138" s="14" t="s">
        <v>275</v>
      </c>
      <c r="E138" s="42">
        <v>460000</v>
      </c>
      <c r="F138" s="14">
        <v>2</v>
      </c>
      <c r="G138" s="14">
        <v>1</v>
      </c>
      <c r="H138" s="14">
        <v>4</v>
      </c>
      <c r="I138" s="14">
        <v>0</v>
      </c>
      <c r="J138" s="14">
        <v>0</v>
      </c>
      <c r="K138" s="14">
        <v>25</v>
      </c>
      <c r="L138" s="14">
        <v>1</v>
      </c>
      <c r="M138" s="14">
        <v>0</v>
      </c>
      <c r="N138" s="14">
        <v>0</v>
      </c>
      <c r="O138" s="14">
        <v>0</v>
      </c>
      <c r="P138" s="14">
        <v>0</v>
      </c>
      <c r="Q138" s="14">
        <f>tbl_Union[[#This Row],[Innings]]-tbl_Union[[#This Row],[Outs]]</f>
        <v>2</v>
      </c>
      <c r="R138" s="44">
        <v>51.2</v>
      </c>
      <c r="S138" s="44">
        <v>406</v>
      </c>
      <c r="T138" s="44">
        <v>13</v>
      </c>
      <c r="U138" s="44">
        <v>7.91</v>
      </c>
      <c r="V138" s="44">
        <v>31.23</v>
      </c>
      <c r="W138" s="44">
        <v>23.69</v>
      </c>
      <c r="X138" s="44">
        <v>0</v>
      </c>
      <c r="Y138" s="44">
        <v>0</v>
      </c>
      <c r="Z138" s="44">
        <v>41</v>
      </c>
      <c r="AA138" s="44">
        <v>17</v>
      </c>
      <c r="AB138" s="44">
        <v>138</v>
      </c>
      <c r="AC138" s="12">
        <f>IF(tbl_Union[[#This Row],[Year]]=2021,_xlfn.IFNA(VLOOKUP(tbl_Union[[#This Row],[Player]],raw_data_RAA_2021!$A$1:$F$169,3,FALSE),0),0)</f>
        <v>-64</v>
      </c>
      <c r="AD138" s="42">
        <f>AVERAGEIFS(tbl_Union[Auction_Price],tbl_Union[Player],tbl_Union[[#This Row],[Player]])</f>
        <v>421250</v>
      </c>
    </row>
    <row r="139" spans="1:30" x14ac:dyDescent="0.25">
      <c r="A139" s="15">
        <f t="shared" si="2"/>
        <v>138</v>
      </c>
      <c r="B139" s="14">
        <v>2021</v>
      </c>
      <c r="C139" s="17" t="s">
        <v>70</v>
      </c>
      <c r="D139" s="14" t="s">
        <v>259</v>
      </c>
      <c r="E139" s="42">
        <v>156250</v>
      </c>
      <c r="F139" s="14">
        <v>1</v>
      </c>
      <c r="G139" s="14">
        <v>3</v>
      </c>
      <c r="H139" s="14">
        <v>5</v>
      </c>
      <c r="I139" s="14">
        <v>1</v>
      </c>
      <c r="J139" s="14">
        <v>3</v>
      </c>
      <c r="K139" s="14">
        <v>60</v>
      </c>
      <c r="L139" s="14">
        <v>3</v>
      </c>
      <c r="M139" s="14">
        <v>0</v>
      </c>
      <c r="N139" s="14">
        <v>0</v>
      </c>
      <c r="O139" s="14">
        <v>0</v>
      </c>
      <c r="P139" s="14">
        <v>0</v>
      </c>
      <c r="Q139" s="14">
        <f>tbl_Union[[#This Row],[Innings]]-tbl_Union[[#This Row],[Outs]]</f>
        <v>0</v>
      </c>
      <c r="R139" s="44">
        <v>12</v>
      </c>
      <c r="S139" s="44">
        <v>95</v>
      </c>
      <c r="T139" s="44">
        <v>3</v>
      </c>
      <c r="U139" s="44">
        <v>7.92</v>
      </c>
      <c r="V139" s="44">
        <v>31.67</v>
      </c>
      <c r="W139" s="44">
        <v>24</v>
      </c>
      <c r="X139" s="44">
        <v>0</v>
      </c>
      <c r="Y139" s="44">
        <v>0</v>
      </c>
      <c r="Z139" s="44">
        <v>10</v>
      </c>
      <c r="AA139" s="44">
        <v>2</v>
      </c>
      <c r="AB139" s="44">
        <v>23</v>
      </c>
      <c r="AC139" s="12">
        <f>IF(tbl_Union[[#This Row],[Year]]=2021,_xlfn.IFNA(VLOOKUP(tbl_Union[[#This Row],[Player]],raw_data_RAA_2021!$A$1:$F$169,3,FALSE),0),0)</f>
        <v>-40</v>
      </c>
      <c r="AD139" s="42">
        <f>AVERAGEIFS(tbl_Union[Auction_Price],tbl_Union[Player],tbl_Union[[#This Row],[Player]])</f>
        <v>156250</v>
      </c>
    </row>
    <row r="140" spans="1:30" x14ac:dyDescent="0.25">
      <c r="A140" s="15">
        <f t="shared" si="2"/>
        <v>139</v>
      </c>
      <c r="B140" s="14">
        <v>2021</v>
      </c>
      <c r="C140" s="17" t="s">
        <v>199</v>
      </c>
      <c r="D140" s="14" t="e">
        <v>#N/A</v>
      </c>
      <c r="E140" s="42">
        <v>0</v>
      </c>
      <c r="F140" s="14">
        <v>1</v>
      </c>
      <c r="G140" s="14">
        <v>1</v>
      </c>
      <c r="H140" s="14">
        <v>3</v>
      </c>
      <c r="I140" s="14">
        <v>1</v>
      </c>
      <c r="J140" s="14">
        <v>1</v>
      </c>
      <c r="K140" s="14">
        <v>33.33</v>
      </c>
      <c r="L140" s="14">
        <v>1</v>
      </c>
      <c r="M140" s="14">
        <v>0</v>
      </c>
      <c r="N140" s="14">
        <v>0</v>
      </c>
      <c r="O140" s="14">
        <v>0</v>
      </c>
      <c r="P140" s="14">
        <v>0</v>
      </c>
      <c r="Q140" s="14">
        <f>tbl_Union[[#This Row],[Innings]]-tbl_Union[[#This Row],[Outs]]</f>
        <v>0</v>
      </c>
      <c r="R140" s="44">
        <v>0</v>
      </c>
      <c r="S140" s="44">
        <v>0</v>
      </c>
      <c r="T140" s="44">
        <v>0</v>
      </c>
      <c r="U140" s="44">
        <v>0</v>
      </c>
      <c r="V140" s="44">
        <v>0</v>
      </c>
      <c r="W140" s="44">
        <v>0</v>
      </c>
      <c r="X140" s="44">
        <v>0</v>
      </c>
      <c r="Y140" s="44">
        <v>0</v>
      </c>
      <c r="Z140" s="44">
        <v>0</v>
      </c>
      <c r="AA140" s="44">
        <v>0</v>
      </c>
      <c r="AB140" s="44">
        <v>0</v>
      </c>
      <c r="AC140" s="12">
        <f>IF(tbl_Union[[#This Row],[Year]]=2021,_xlfn.IFNA(VLOOKUP(tbl_Union[[#This Row],[Player]],raw_data_RAA_2021!$A$1:$F$169,3,FALSE),0),0)</f>
        <v>-24</v>
      </c>
      <c r="AD140" s="42">
        <f>AVERAGEIFS(tbl_Union[Auction_Price],tbl_Union[Player],tbl_Union[[#This Row],[Player]])</f>
        <v>0</v>
      </c>
    </row>
    <row r="141" spans="1:30" x14ac:dyDescent="0.25">
      <c r="A141" s="15">
        <f t="shared" si="2"/>
        <v>140</v>
      </c>
      <c r="B141" s="14">
        <v>2021</v>
      </c>
      <c r="C141" s="17" t="s">
        <v>44</v>
      </c>
      <c r="D141" s="14" t="s">
        <v>242</v>
      </c>
      <c r="E141" s="42">
        <v>750000</v>
      </c>
      <c r="F141" s="14">
        <v>2</v>
      </c>
      <c r="G141" s="14">
        <v>21</v>
      </c>
      <c r="H141" s="14">
        <v>17</v>
      </c>
      <c r="I141" s="14">
        <v>1</v>
      </c>
      <c r="J141" s="14">
        <v>21</v>
      </c>
      <c r="K141" s="14">
        <v>123.53</v>
      </c>
      <c r="L141" s="14">
        <v>21</v>
      </c>
      <c r="M141" s="14">
        <v>2</v>
      </c>
      <c r="N141" s="14">
        <v>0</v>
      </c>
      <c r="O141" s="14">
        <v>0</v>
      </c>
      <c r="P141" s="14">
        <v>0</v>
      </c>
      <c r="Q141" s="14">
        <f>tbl_Union[[#This Row],[Innings]]-tbl_Union[[#This Row],[Outs]]</f>
        <v>1</v>
      </c>
      <c r="R141" s="44">
        <v>11.2</v>
      </c>
      <c r="S141" s="44">
        <v>104</v>
      </c>
      <c r="T141" s="44">
        <v>4</v>
      </c>
      <c r="U141" s="44">
        <v>9.18</v>
      </c>
      <c r="V141" s="44">
        <v>26</v>
      </c>
      <c r="W141" s="44">
        <v>17</v>
      </c>
      <c r="X141" s="44">
        <v>0</v>
      </c>
      <c r="Y141" s="44">
        <v>0</v>
      </c>
      <c r="Z141" s="44">
        <v>9</v>
      </c>
      <c r="AA141" s="44">
        <v>4</v>
      </c>
      <c r="AB141" s="44">
        <v>19</v>
      </c>
      <c r="AC141" s="12">
        <f>IF(tbl_Union[[#This Row],[Year]]=2021,_xlfn.IFNA(VLOOKUP(tbl_Union[[#This Row],[Player]],raw_data_RAA_2021!$A$1:$F$169,3,FALSE),0),0)</f>
        <v>-3</v>
      </c>
      <c r="AD141" s="42">
        <f>AVERAGEIFS(tbl_Union[Auction_Price],tbl_Union[Player],tbl_Union[[#This Row],[Player]])</f>
        <v>446450</v>
      </c>
    </row>
    <row r="142" spans="1:30" x14ac:dyDescent="0.25">
      <c r="A142" s="15">
        <f t="shared" si="2"/>
        <v>141</v>
      </c>
      <c r="B142" s="14">
        <v>2021</v>
      </c>
      <c r="C142" s="17" t="s">
        <v>200</v>
      </c>
      <c r="D142" s="14" t="e">
        <v>#N/A</v>
      </c>
      <c r="E142" s="42">
        <v>0</v>
      </c>
      <c r="F142" s="14">
        <v>1</v>
      </c>
      <c r="G142" s="14">
        <v>2</v>
      </c>
      <c r="H142" s="14">
        <v>4</v>
      </c>
      <c r="I142" s="14">
        <v>1</v>
      </c>
      <c r="J142" s="14">
        <v>2</v>
      </c>
      <c r="K142" s="14">
        <v>50</v>
      </c>
      <c r="L142" s="14">
        <v>2</v>
      </c>
      <c r="M142" s="14">
        <v>0</v>
      </c>
      <c r="N142" s="14">
        <v>0</v>
      </c>
      <c r="O142" s="14">
        <v>0</v>
      </c>
      <c r="P142" s="14">
        <v>0</v>
      </c>
      <c r="Q142" s="14">
        <f>tbl_Union[[#This Row],[Innings]]-tbl_Union[[#This Row],[Outs]]</f>
        <v>0</v>
      </c>
      <c r="R142" s="44">
        <v>0</v>
      </c>
      <c r="S142" s="44">
        <v>0</v>
      </c>
      <c r="T142" s="44">
        <v>0</v>
      </c>
      <c r="U142" s="44">
        <v>0</v>
      </c>
      <c r="V142" s="44">
        <v>0</v>
      </c>
      <c r="W142" s="44">
        <v>0</v>
      </c>
      <c r="X142" s="44">
        <v>0</v>
      </c>
      <c r="Y142" s="44">
        <v>0</v>
      </c>
      <c r="Z142" s="44">
        <v>0</v>
      </c>
      <c r="AA142" s="44">
        <v>0</v>
      </c>
      <c r="AB142" s="44">
        <v>0</v>
      </c>
      <c r="AC142" s="12">
        <f>IF(tbl_Union[[#This Row],[Year]]=2021,_xlfn.IFNA(VLOOKUP(tbl_Union[[#This Row],[Player]],raw_data_RAA_2021!$A$1:$F$169,3,FALSE),0),0)</f>
        <v>2</v>
      </c>
      <c r="AD142" s="42">
        <f>AVERAGEIFS(tbl_Union[Auction_Price],tbl_Union[Player],tbl_Union[[#This Row],[Player]])</f>
        <v>0</v>
      </c>
    </row>
    <row r="143" spans="1:30" x14ac:dyDescent="0.25">
      <c r="A143" s="15">
        <f t="shared" si="2"/>
        <v>142</v>
      </c>
      <c r="B143" s="14">
        <v>2020</v>
      </c>
      <c r="C143" s="17" t="s">
        <v>126</v>
      </c>
      <c r="D143" s="14" t="s">
        <v>305</v>
      </c>
      <c r="E143" s="42">
        <v>1718750</v>
      </c>
      <c r="F143" s="14">
        <v>5</v>
      </c>
      <c r="G143" s="14">
        <v>34</v>
      </c>
      <c r="H143" s="14">
        <v>21</v>
      </c>
      <c r="I143" s="14">
        <v>4</v>
      </c>
      <c r="J143" s="14">
        <v>8.5</v>
      </c>
      <c r="K143" s="14">
        <v>161.9</v>
      </c>
      <c r="L143" s="14">
        <v>25</v>
      </c>
      <c r="M143" s="14">
        <v>2</v>
      </c>
      <c r="N143" s="14">
        <v>3</v>
      </c>
      <c r="O143" s="14">
        <v>0</v>
      </c>
      <c r="P143" s="14">
        <v>0</v>
      </c>
      <c r="Q143" s="14">
        <f>tbl_Union[[#This Row],[Innings]]-tbl_Union[[#This Row],[Outs]]</f>
        <v>1</v>
      </c>
      <c r="R143" s="44">
        <v>31.4</v>
      </c>
      <c r="S143" s="44">
        <v>210</v>
      </c>
      <c r="T143" s="44">
        <v>11</v>
      </c>
      <c r="U143" s="44">
        <v>6.63</v>
      </c>
      <c r="V143" s="44">
        <v>19.09</v>
      </c>
      <c r="W143" s="44">
        <v>17.27</v>
      </c>
      <c r="X143" s="44">
        <v>1</v>
      </c>
      <c r="Y143" s="44">
        <v>0</v>
      </c>
      <c r="Z143" s="44">
        <v>17</v>
      </c>
      <c r="AA143" s="44">
        <v>6</v>
      </c>
      <c r="AB143" s="44">
        <v>91</v>
      </c>
      <c r="AC143" s="12">
        <f>IF(tbl_Union[[#This Row],[Year]]=2021,_xlfn.IFNA(VLOOKUP(tbl_Union[[#This Row],[Player]],raw_data_RAA_2021!$A$1:$F$169,3,FALSE),0),0)</f>
        <v>0</v>
      </c>
      <c r="AD143" s="42">
        <f>AVERAGEIFS(tbl_Union[Auction_Price],tbl_Union[Player],tbl_Union[[#This Row],[Player]])</f>
        <v>1919633.3333333333</v>
      </c>
    </row>
    <row r="144" spans="1:30" x14ac:dyDescent="0.25">
      <c r="A144" s="15">
        <f t="shared" si="2"/>
        <v>143</v>
      </c>
      <c r="B144" s="14">
        <v>2021</v>
      </c>
      <c r="C144" s="17" t="s">
        <v>188</v>
      </c>
      <c r="D144" s="14" t="s">
        <v>313</v>
      </c>
      <c r="E144" s="42">
        <v>500000</v>
      </c>
      <c r="F144" s="14">
        <v>5</v>
      </c>
      <c r="G144" s="14">
        <v>58</v>
      </c>
      <c r="H144" s="14">
        <v>52</v>
      </c>
      <c r="I144" s="14">
        <v>5</v>
      </c>
      <c r="J144" s="14">
        <v>11.6</v>
      </c>
      <c r="K144" s="14">
        <v>111.54</v>
      </c>
      <c r="L144" s="14">
        <v>28</v>
      </c>
      <c r="M144" s="14">
        <v>1</v>
      </c>
      <c r="N144" s="14">
        <v>3</v>
      </c>
      <c r="O144" s="14">
        <v>0</v>
      </c>
      <c r="P144" s="14">
        <v>0</v>
      </c>
      <c r="Q144" s="14">
        <f>tbl_Union[[#This Row],[Innings]]-tbl_Union[[#This Row],[Outs]]</f>
        <v>0</v>
      </c>
      <c r="R144" s="44">
        <v>11</v>
      </c>
      <c r="S144" s="44">
        <v>100</v>
      </c>
      <c r="T144" s="44">
        <v>3</v>
      </c>
      <c r="U144" s="44">
        <v>9.09</v>
      </c>
      <c r="V144" s="44">
        <v>33.33</v>
      </c>
      <c r="W144" s="44">
        <v>22</v>
      </c>
      <c r="X144" s="44">
        <v>0</v>
      </c>
      <c r="Y144" s="44">
        <v>0</v>
      </c>
      <c r="Z144" s="44">
        <v>6</v>
      </c>
      <c r="AA144" s="44">
        <v>5</v>
      </c>
      <c r="AB144" s="44">
        <v>22</v>
      </c>
      <c r="AC144" s="12">
        <f>IF(tbl_Union[[#This Row],[Year]]=2021,_xlfn.IFNA(VLOOKUP(tbl_Union[[#This Row],[Player]],raw_data_RAA_2021!$A$1:$F$169,3,FALSE),0),0)</f>
        <v>-85</v>
      </c>
      <c r="AD144" s="42">
        <f>AVERAGEIFS(tbl_Union[Auction_Price],tbl_Union[Player],tbl_Union[[#This Row],[Player]])</f>
        <v>500000</v>
      </c>
    </row>
    <row r="145" spans="1:30" x14ac:dyDescent="0.25">
      <c r="A145" s="15">
        <f t="shared" si="2"/>
        <v>144</v>
      </c>
      <c r="B145" s="14">
        <v>2021</v>
      </c>
      <c r="C145" s="17" t="s">
        <v>189</v>
      </c>
      <c r="D145" s="14" t="s">
        <v>313</v>
      </c>
      <c r="E145" s="42">
        <v>271400</v>
      </c>
      <c r="F145" s="14">
        <v>2</v>
      </c>
      <c r="G145" s="14">
        <v>15</v>
      </c>
      <c r="H145" s="14">
        <v>26</v>
      </c>
      <c r="I145" s="14">
        <v>2</v>
      </c>
      <c r="J145" s="14">
        <v>7.5</v>
      </c>
      <c r="K145" s="14">
        <v>57.69</v>
      </c>
      <c r="L145" s="14">
        <v>11</v>
      </c>
      <c r="M145" s="14">
        <v>1</v>
      </c>
      <c r="N145" s="14">
        <v>0</v>
      </c>
      <c r="O145" s="14">
        <v>0</v>
      </c>
      <c r="P145" s="14">
        <v>0</v>
      </c>
      <c r="Q145" s="14">
        <f>tbl_Union[[#This Row],[Innings]]-tbl_Union[[#This Row],[Outs]]</f>
        <v>0</v>
      </c>
      <c r="R145" s="44">
        <v>0</v>
      </c>
      <c r="S145" s="44">
        <v>0</v>
      </c>
      <c r="T145" s="44">
        <v>0</v>
      </c>
      <c r="U145" s="44">
        <v>0</v>
      </c>
      <c r="V145" s="44">
        <v>0</v>
      </c>
      <c r="W145" s="44">
        <v>0</v>
      </c>
      <c r="X145" s="44">
        <v>0</v>
      </c>
      <c r="Y145" s="44">
        <v>0</v>
      </c>
      <c r="Z145" s="44">
        <v>0</v>
      </c>
      <c r="AA145" s="44">
        <v>0</v>
      </c>
      <c r="AB145" s="44">
        <v>0</v>
      </c>
      <c r="AC145" s="12">
        <f>IF(tbl_Union[[#This Row],[Year]]=2021,_xlfn.IFNA(VLOOKUP(tbl_Union[[#This Row],[Player]],raw_data_RAA_2021!$A$1:$F$169,3,FALSE),0),0)</f>
        <v>-35</v>
      </c>
      <c r="AD145" s="42">
        <f>AVERAGEIFS(tbl_Union[Auction_Price],tbl_Union[Player],tbl_Union[[#This Row],[Player]])</f>
        <v>271400</v>
      </c>
    </row>
    <row r="146" spans="1:30" x14ac:dyDescent="0.25">
      <c r="A146" s="15">
        <f t="shared" si="2"/>
        <v>145</v>
      </c>
      <c r="B146" s="14">
        <v>2021</v>
      </c>
      <c r="C146" s="17" t="s">
        <v>72</v>
      </c>
      <c r="D146" s="14" t="s">
        <v>259</v>
      </c>
      <c r="E146" s="42">
        <v>28600</v>
      </c>
      <c r="F146" s="14">
        <v>10</v>
      </c>
      <c r="G146" s="14">
        <v>370</v>
      </c>
      <c r="H146" s="14">
        <v>288</v>
      </c>
      <c r="I146" s="14">
        <v>9</v>
      </c>
      <c r="J146" s="14">
        <v>41.11</v>
      </c>
      <c r="K146" s="14">
        <v>128.47</v>
      </c>
      <c r="L146" s="14">
        <v>67</v>
      </c>
      <c r="M146" s="14">
        <v>37</v>
      </c>
      <c r="N146" s="14">
        <v>14</v>
      </c>
      <c r="O146" s="14">
        <v>4</v>
      </c>
      <c r="P146" s="14">
        <v>0</v>
      </c>
      <c r="Q146" s="14">
        <f>tbl_Union[[#This Row],[Innings]]-tbl_Union[[#This Row],[Outs]]</f>
        <v>1</v>
      </c>
      <c r="R146" s="44">
        <v>8.3000000000000007</v>
      </c>
      <c r="S146" s="44">
        <v>69</v>
      </c>
      <c r="T146" s="44">
        <v>3</v>
      </c>
      <c r="U146" s="44">
        <v>8.1199999999999992</v>
      </c>
      <c r="V146" s="44">
        <v>23</v>
      </c>
      <c r="W146" s="44">
        <v>17</v>
      </c>
      <c r="X146" s="44">
        <v>0</v>
      </c>
      <c r="Y146" s="44">
        <v>0</v>
      </c>
      <c r="Z146" s="44">
        <v>3</v>
      </c>
      <c r="AA146" s="44">
        <v>3</v>
      </c>
      <c r="AB146" s="44">
        <v>15</v>
      </c>
      <c r="AC146" s="12">
        <f>IF(tbl_Union[[#This Row],[Year]]=2021,_xlfn.IFNA(VLOOKUP(tbl_Union[[#This Row],[Player]],raw_data_RAA_2021!$A$1:$F$169,3,FALSE),0),0)</f>
        <v>153</v>
      </c>
      <c r="AD146" s="42">
        <f>AVERAGEIFS(tbl_Union[Auction_Price],tbl_Union[Player],tbl_Union[[#This Row],[Player]])</f>
        <v>28600</v>
      </c>
    </row>
    <row r="147" spans="1:30" x14ac:dyDescent="0.25">
      <c r="A147" s="15">
        <f t="shared" si="2"/>
        <v>146</v>
      </c>
      <c r="B147" s="14">
        <v>2020</v>
      </c>
      <c r="C147" s="17" t="s">
        <v>148</v>
      </c>
      <c r="D147" s="14" t="s">
        <v>305</v>
      </c>
      <c r="E147" s="42">
        <v>28600</v>
      </c>
      <c r="F147" s="14">
        <v>15</v>
      </c>
      <c r="G147" s="14">
        <v>473</v>
      </c>
      <c r="H147" s="14">
        <v>379</v>
      </c>
      <c r="I147" s="14">
        <v>15</v>
      </c>
      <c r="J147" s="14">
        <v>31.53</v>
      </c>
      <c r="K147" s="14">
        <v>124.8</v>
      </c>
      <c r="L147" s="14">
        <v>74</v>
      </c>
      <c r="M147" s="14">
        <v>51</v>
      </c>
      <c r="N147" s="14">
        <v>8</v>
      </c>
      <c r="O147" s="14">
        <v>5</v>
      </c>
      <c r="P147" s="14">
        <v>0</v>
      </c>
      <c r="Q147" s="14">
        <f>tbl_Union[[#This Row],[Innings]]-tbl_Union[[#This Row],[Outs]]</f>
        <v>0</v>
      </c>
      <c r="R147" s="44">
        <v>0</v>
      </c>
      <c r="S147" s="44">
        <v>0</v>
      </c>
      <c r="T147" s="44">
        <v>0</v>
      </c>
      <c r="U147" s="44">
        <v>0</v>
      </c>
      <c r="V147" s="44">
        <v>0</v>
      </c>
      <c r="W147" s="44">
        <v>0</v>
      </c>
      <c r="X147" s="44">
        <v>0</v>
      </c>
      <c r="Y147" s="44">
        <v>0</v>
      </c>
      <c r="Z147" s="44">
        <v>0</v>
      </c>
      <c r="AA147" s="44">
        <v>0</v>
      </c>
      <c r="AB147" s="44">
        <v>0</v>
      </c>
      <c r="AC147" s="12">
        <f>IF(tbl_Union[[#This Row],[Year]]=2021,_xlfn.IFNA(VLOOKUP(tbl_Union[[#This Row],[Player]],raw_data_RAA_2021!$A$1:$F$169,3,FALSE),0),0)</f>
        <v>0</v>
      </c>
      <c r="AD147" s="42">
        <f>AVERAGEIFS(tbl_Union[Auction_Price],tbl_Union[Player],tbl_Union[[#This Row],[Player]])</f>
        <v>28600</v>
      </c>
    </row>
    <row r="148" spans="1:30" x14ac:dyDescent="0.25">
      <c r="A148" s="15">
        <f t="shared" si="2"/>
        <v>147</v>
      </c>
      <c r="B148" s="14">
        <v>2021</v>
      </c>
      <c r="C148" s="17" t="s">
        <v>190</v>
      </c>
      <c r="D148" s="14" t="s">
        <v>313</v>
      </c>
      <c r="E148" s="42">
        <v>171400</v>
      </c>
      <c r="F148" s="14">
        <v>9</v>
      </c>
      <c r="G148" s="14">
        <v>131</v>
      </c>
      <c r="H148" s="14">
        <v>140</v>
      </c>
      <c r="I148" s="14">
        <v>9</v>
      </c>
      <c r="J148" s="14">
        <v>14.56</v>
      </c>
      <c r="K148" s="14">
        <v>93.57</v>
      </c>
      <c r="L148" s="14">
        <v>44</v>
      </c>
      <c r="M148" s="14">
        <v>7</v>
      </c>
      <c r="N148" s="14">
        <v>5</v>
      </c>
      <c r="O148" s="14">
        <v>0</v>
      </c>
      <c r="P148" s="14">
        <v>0</v>
      </c>
      <c r="Q148" s="14">
        <f>tbl_Union[[#This Row],[Innings]]-tbl_Union[[#This Row],[Outs]]</f>
        <v>0</v>
      </c>
      <c r="R148" s="44">
        <v>0</v>
      </c>
      <c r="S148" s="44">
        <v>0</v>
      </c>
      <c r="T148" s="44">
        <v>0</v>
      </c>
      <c r="U148" s="44">
        <v>0</v>
      </c>
      <c r="V148" s="44">
        <v>0</v>
      </c>
      <c r="W148" s="44">
        <v>0</v>
      </c>
      <c r="X148" s="44">
        <v>0</v>
      </c>
      <c r="Y148" s="44">
        <v>0</v>
      </c>
      <c r="Z148" s="44">
        <v>0</v>
      </c>
      <c r="AA148" s="44">
        <v>0</v>
      </c>
      <c r="AB148" s="44">
        <v>0</v>
      </c>
      <c r="AC148" s="12">
        <f>IF(tbl_Union[[#This Row],[Year]]=2021,_xlfn.IFNA(VLOOKUP(tbl_Union[[#This Row],[Player]],raw_data_RAA_2021!$A$1:$F$169,3,FALSE),0),0)</f>
        <v>-71</v>
      </c>
      <c r="AD148" s="42">
        <f>AVERAGEIFS(tbl_Union[Auction_Price],tbl_Union[Player],tbl_Union[[#This Row],[Player]])</f>
        <v>171400</v>
      </c>
    </row>
    <row r="149" spans="1:30" x14ac:dyDescent="0.25">
      <c r="A149" s="15">
        <f t="shared" si="2"/>
        <v>148</v>
      </c>
      <c r="B149" s="14">
        <v>2021</v>
      </c>
      <c r="C149" s="17" t="s">
        <v>145</v>
      </c>
      <c r="D149" s="14" t="s">
        <v>294</v>
      </c>
      <c r="E149" s="42">
        <v>342900</v>
      </c>
      <c r="F149" s="14">
        <v>10</v>
      </c>
      <c r="G149" s="14">
        <v>249</v>
      </c>
      <c r="H149" s="14">
        <v>168</v>
      </c>
      <c r="I149" s="14">
        <v>10</v>
      </c>
      <c r="J149" s="14">
        <v>24.9</v>
      </c>
      <c r="K149" s="14">
        <v>148.21</v>
      </c>
      <c r="L149" s="14">
        <v>50</v>
      </c>
      <c r="M149" s="14">
        <v>32</v>
      </c>
      <c r="N149" s="14">
        <v>10</v>
      </c>
      <c r="O149" s="14">
        <v>1</v>
      </c>
      <c r="P149" s="14">
        <v>0</v>
      </c>
      <c r="Q149" s="14">
        <f>tbl_Union[[#This Row],[Innings]]-tbl_Union[[#This Row],[Outs]]</f>
        <v>0</v>
      </c>
      <c r="R149" s="44">
        <v>0</v>
      </c>
      <c r="S149" s="44">
        <v>0</v>
      </c>
      <c r="T149" s="44">
        <v>0</v>
      </c>
      <c r="U149" s="44">
        <v>0</v>
      </c>
      <c r="V149" s="44">
        <v>0</v>
      </c>
      <c r="W149" s="44">
        <v>0</v>
      </c>
      <c r="X149" s="44">
        <v>0</v>
      </c>
      <c r="Y149" s="44">
        <v>0</v>
      </c>
      <c r="Z149" s="44">
        <v>0</v>
      </c>
      <c r="AA149" s="44">
        <v>0</v>
      </c>
      <c r="AB149" s="44">
        <v>0</v>
      </c>
      <c r="AC149" s="12">
        <f>IF(tbl_Union[[#This Row],[Year]]=2021,_xlfn.IFNA(VLOOKUP(tbl_Union[[#This Row],[Player]],raw_data_RAA_2021!$A$1:$F$169,3,FALSE),0),0)</f>
        <v>-3</v>
      </c>
      <c r="AD149" s="42">
        <f>AVERAGEIFS(tbl_Union[Auction_Price],tbl_Union[Player],tbl_Union[[#This Row],[Player]])</f>
        <v>342900</v>
      </c>
    </row>
    <row r="150" spans="1:30" x14ac:dyDescent="0.25">
      <c r="A150" s="15">
        <f t="shared" si="2"/>
        <v>149</v>
      </c>
      <c r="B150" s="14">
        <v>2020</v>
      </c>
      <c r="C150" s="17" t="s">
        <v>391</v>
      </c>
      <c r="D150" s="14" t="s">
        <v>305</v>
      </c>
      <c r="E150" s="42">
        <v>285700</v>
      </c>
      <c r="F150" s="14">
        <v>1</v>
      </c>
      <c r="G150" s="14">
        <v>1</v>
      </c>
      <c r="H150" s="14">
        <v>2</v>
      </c>
      <c r="I150" s="14">
        <v>0</v>
      </c>
      <c r="J150" s="14">
        <v>0</v>
      </c>
      <c r="K150" s="14">
        <v>50</v>
      </c>
      <c r="L150" s="14">
        <v>1</v>
      </c>
      <c r="M150" s="14">
        <v>0</v>
      </c>
      <c r="N150" s="14">
        <v>0</v>
      </c>
      <c r="O150" s="14">
        <v>0</v>
      </c>
      <c r="P150" s="14">
        <v>0</v>
      </c>
      <c r="Q150" s="14">
        <f>tbl_Union[[#This Row],[Innings]]-tbl_Union[[#This Row],[Outs]]</f>
        <v>1</v>
      </c>
      <c r="R150" s="44">
        <v>11.5</v>
      </c>
      <c r="S150" s="44">
        <v>137</v>
      </c>
      <c r="T150" s="44">
        <v>1</v>
      </c>
      <c r="U150" s="44">
        <v>11.58</v>
      </c>
      <c r="V150" s="44">
        <v>137</v>
      </c>
      <c r="W150" s="44">
        <v>71</v>
      </c>
      <c r="X150" s="44">
        <v>0</v>
      </c>
      <c r="Y150" s="44">
        <v>0</v>
      </c>
      <c r="Z150" s="44">
        <v>14</v>
      </c>
      <c r="AA150" s="44">
        <v>7</v>
      </c>
      <c r="AB150" s="44">
        <v>24</v>
      </c>
      <c r="AC150" s="12">
        <f>IF(tbl_Union[[#This Row],[Year]]=2021,_xlfn.IFNA(VLOOKUP(tbl_Union[[#This Row],[Player]],raw_data_RAA_2021!$A$1:$F$169,3,FALSE),0),0)</f>
        <v>0</v>
      </c>
      <c r="AD150" s="42">
        <f>AVERAGEIFS(tbl_Union[Auction_Price],tbl_Union[Player],tbl_Union[[#This Row],[Player]])</f>
        <v>315350</v>
      </c>
    </row>
    <row r="151" spans="1:30" x14ac:dyDescent="0.25">
      <c r="A151" s="15">
        <f t="shared" si="2"/>
        <v>150</v>
      </c>
      <c r="B151" s="14">
        <v>2021</v>
      </c>
      <c r="C151" s="17" t="s">
        <v>2</v>
      </c>
      <c r="D151" s="14" t="s">
        <v>221</v>
      </c>
      <c r="E151" s="42">
        <v>71400</v>
      </c>
      <c r="F151" s="14">
        <v>0</v>
      </c>
      <c r="G151" s="14">
        <v>0</v>
      </c>
      <c r="H151" s="14">
        <v>0</v>
      </c>
      <c r="I151" s="14">
        <v>0</v>
      </c>
      <c r="J151" s="14">
        <v>0</v>
      </c>
      <c r="K151" s="14">
        <v>0</v>
      </c>
      <c r="L151" s="14">
        <v>0</v>
      </c>
      <c r="M151" s="14">
        <v>0</v>
      </c>
      <c r="N151" s="14">
        <v>0</v>
      </c>
      <c r="O151" s="14">
        <v>0</v>
      </c>
      <c r="P151" s="14">
        <v>0</v>
      </c>
      <c r="Q151" s="14">
        <f>tbl_Union[[#This Row],[Innings]]-tbl_Union[[#This Row],[Outs]]</f>
        <v>0</v>
      </c>
      <c r="R151" s="44">
        <v>0</v>
      </c>
      <c r="S151" s="44">
        <v>0</v>
      </c>
      <c r="T151" s="44">
        <v>0</v>
      </c>
      <c r="U151" s="44">
        <v>0</v>
      </c>
      <c r="V151" s="44">
        <v>0</v>
      </c>
      <c r="W151" s="44">
        <v>0</v>
      </c>
      <c r="X151" s="44">
        <v>0</v>
      </c>
      <c r="Y151" s="44">
        <v>0</v>
      </c>
      <c r="Z151" s="44">
        <v>0</v>
      </c>
      <c r="AA151" s="44">
        <v>0</v>
      </c>
      <c r="AB151" s="44">
        <v>0</v>
      </c>
      <c r="AC151" s="12">
        <f>IF(tbl_Union[[#This Row],[Year]]=2021,_xlfn.IFNA(VLOOKUP(tbl_Union[[#This Row],[Player]],raw_data_RAA_2021!$A$1:$F$169,3,FALSE),0),0)</f>
        <v>0</v>
      </c>
      <c r="AD151" s="42">
        <f>AVERAGEIFS(tbl_Union[Auction_Price],tbl_Union[Player],tbl_Union[[#This Row],[Player]])</f>
        <v>71400</v>
      </c>
    </row>
    <row r="152" spans="1:30" x14ac:dyDescent="0.25">
      <c r="A152" s="15">
        <f t="shared" ref="A152:A215" si="3">1+A151</f>
        <v>151</v>
      </c>
      <c r="B152" s="14">
        <v>2021</v>
      </c>
      <c r="C152" s="17" t="s">
        <v>6</v>
      </c>
      <c r="D152" s="14" t="s">
        <v>221</v>
      </c>
      <c r="E152" s="42">
        <v>156250</v>
      </c>
      <c r="F152" s="14">
        <v>0</v>
      </c>
      <c r="G152" s="14">
        <v>0</v>
      </c>
      <c r="H152" s="14">
        <v>0</v>
      </c>
      <c r="I152" s="14">
        <v>0</v>
      </c>
      <c r="J152" s="14">
        <v>0</v>
      </c>
      <c r="K152" s="14">
        <v>0</v>
      </c>
      <c r="L152" s="14">
        <v>0</v>
      </c>
      <c r="M152" s="14">
        <v>0</v>
      </c>
      <c r="N152" s="14">
        <v>0</v>
      </c>
      <c r="O152" s="14">
        <v>0</v>
      </c>
      <c r="P152" s="14">
        <v>0</v>
      </c>
      <c r="Q152" s="14">
        <f>tbl_Union[[#This Row],[Innings]]-tbl_Union[[#This Row],[Outs]]</f>
        <v>0</v>
      </c>
      <c r="R152" s="44">
        <v>4</v>
      </c>
      <c r="S152" s="44">
        <v>16</v>
      </c>
      <c r="T152" s="44">
        <v>2</v>
      </c>
      <c r="U152" s="44">
        <v>4</v>
      </c>
      <c r="V152" s="44">
        <v>8</v>
      </c>
      <c r="W152" s="44">
        <v>12</v>
      </c>
      <c r="X152" s="44">
        <v>0</v>
      </c>
      <c r="Y152" s="44">
        <v>0</v>
      </c>
      <c r="Z152" s="44">
        <v>1</v>
      </c>
      <c r="AA152" s="44">
        <v>0</v>
      </c>
      <c r="AB152" s="44">
        <v>14</v>
      </c>
      <c r="AC152" s="12">
        <f>IF(tbl_Union[[#This Row],[Year]]=2021,_xlfn.IFNA(VLOOKUP(tbl_Union[[#This Row],[Player]],raw_data_RAA_2021!$A$1:$F$169,3,FALSE),0),0)</f>
        <v>36</v>
      </c>
      <c r="AD152" s="42">
        <f>AVERAGEIFS(tbl_Union[Auction_Price],tbl_Union[Player],tbl_Union[[#This Row],[Player]])</f>
        <v>156250</v>
      </c>
    </row>
    <row r="153" spans="1:30" x14ac:dyDescent="0.25">
      <c r="A153" s="15">
        <f t="shared" si="3"/>
        <v>152</v>
      </c>
      <c r="B153" s="14">
        <v>2021</v>
      </c>
      <c r="C153" s="17" t="s">
        <v>7</v>
      </c>
      <c r="D153" s="14" t="s">
        <v>221</v>
      </c>
      <c r="E153" s="42">
        <v>234380</v>
      </c>
      <c r="F153" s="14">
        <v>0</v>
      </c>
      <c r="G153" s="14">
        <v>0</v>
      </c>
      <c r="H153" s="14">
        <v>0</v>
      </c>
      <c r="I153" s="14">
        <v>0</v>
      </c>
      <c r="J153" s="14">
        <v>0</v>
      </c>
      <c r="K153" s="14">
        <v>0</v>
      </c>
      <c r="L153" s="14">
        <v>0</v>
      </c>
      <c r="M153" s="14">
        <v>0</v>
      </c>
      <c r="N153" s="14">
        <v>0</v>
      </c>
      <c r="O153" s="14">
        <v>0</v>
      </c>
      <c r="P153" s="14">
        <v>0</v>
      </c>
      <c r="Q153" s="14">
        <f>tbl_Union[[#This Row],[Innings]]-tbl_Union[[#This Row],[Outs]]</f>
        <v>0</v>
      </c>
      <c r="R153" s="44">
        <v>0</v>
      </c>
      <c r="S153" s="44">
        <v>0</v>
      </c>
      <c r="T153" s="44">
        <v>0</v>
      </c>
      <c r="U153" s="44">
        <v>0</v>
      </c>
      <c r="V153" s="44">
        <v>0</v>
      </c>
      <c r="W153" s="44">
        <v>0</v>
      </c>
      <c r="X153" s="44">
        <v>0</v>
      </c>
      <c r="Y153" s="44">
        <v>0</v>
      </c>
      <c r="Z153" s="44">
        <v>0</v>
      </c>
      <c r="AA153" s="44">
        <v>0</v>
      </c>
      <c r="AB153" s="44">
        <v>0</v>
      </c>
      <c r="AC153" s="12">
        <f>IF(tbl_Union[[#This Row],[Year]]=2021,_xlfn.IFNA(VLOOKUP(tbl_Union[[#This Row],[Player]],raw_data_RAA_2021!$A$1:$F$169,3,FALSE),0),0)</f>
        <v>0</v>
      </c>
      <c r="AD153" s="42">
        <f>AVERAGEIFS(tbl_Union[Auction_Price],tbl_Union[Player],tbl_Union[[#This Row],[Player]])</f>
        <v>234380</v>
      </c>
    </row>
    <row r="154" spans="1:30" x14ac:dyDescent="0.25">
      <c r="A154" s="15">
        <f t="shared" si="3"/>
        <v>153</v>
      </c>
      <c r="B154" s="14">
        <v>2021</v>
      </c>
      <c r="C154" s="17" t="s">
        <v>8</v>
      </c>
      <c r="D154" s="14" t="s">
        <v>221</v>
      </c>
      <c r="E154" s="42">
        <v>285700</v>
      </c>
      <c r="F154" s="14">
        <v>0</v>
      </c>
      <c r="G154" s="14">
        <v>0</v>
      </c>
      <c r="H154" s="14">
        <v>0</v>
      </c>
      <c r="I154" s="14">
        <v>0</v>
      </c>
      <c r="J154" s="14">
        <v>0</v>
      </c>
      <c r="K154" s="14">
        <v>0</v>
      </c>
      <c r="L154" s="14">
        <v>0</v>
      </c>
      <c r="M154" s="14">
        <v>0</v>
      </c>
      <c r="N154" s="14">
        <v>0</v>
      </c>
      <c r="O154" s="14">
        <v>0</v>
      </c>
      <c r="P154" s="14">
        <v>0</v>
      </c>
      <c r="Q154" s="14">
        <f>tbl_Union[[#This Row],[Innings]]-tbl_Union[[#This Row],[Outs]]</f>
        <v>0</v>
      </c>
      <c r="R154" s="44">
        <v>35</v>
      </c>
      <c r="S154" s="44">
        <v>293</v>
      </c>
      <c r="T154" s="44">
        <v>11</v>
      </c>
      <c r="U154" s="44">
        <v>8.3699999999999992</v>
      </c>
      <c r="V154" s="44">
        <v>26.64</v>
      </c>
      <c r="W154" s="44">
        <v>19.09</v>
      </c>
      <c r="X154" s="44">
        <v>0</v>
      </c>
      <c r="Y154" s="44">
        <v>0</v>
      </c>
      <c r="Z154" s="44">
        <v>29</v>
      </c>
      <c r="AA154" s="44">
        <v>13</v>
      </c>
      <c r="AB154" s="44">
        <v>87</v>
      </c>
      <c r="AC154" s="12">
        <f>IF(tbl_Union[[#This Row],[Year]]=2021,_xlfn.IFNA(VLOOKUP(tbl_Union[[#This Row],[Player]],raw_data_RAA_2021!$A$1:$F$169,3,FALSE),0),0)</f>
        <v>-11</v>
      </c>
      <c r="AD154" s="42">
        <f>AVERAGEIFS(tbl_Union[Auction_Price],tbl_Union[Player],tbl_Union[[#This Row],[Player]])</f>
        <v>285700</v>
      </c>
    </row>
    <row r="155" spans="1:30" x14ac:dyDescent="0.25">
      <c r="A155" s="15">
        <f t="shared" si="3"/>
        <v>154</v>
      </c>
      <c r="B155" s="14">
        <v>2021</v>
      </c>
      <c r="C155" s="17" t="s">
        <v>9</v>
      </c>
      <c r="D155" s="14" t="s">
        <v>221</v>
      </c>
      <c r="E155" s="42">
        <v>900000</v>
      </c>
      <c r="F155" s="14">
        <v>0</v>
      </c>
      <c r="G155" s="14">
        <v>0</v>
      </c>
      <c r="H155" s="14">
        <v>0</v>
      </c>
      <c r="I155" s="14">
        <v>0</v>
      </c>
      <c r="J155" s="14">
        <v>0</v>
      </c>
      <c r="K155" s="14">
        <v>0</v>
      </c>
      <c r="L155" s="14">
        <v>0</v>
      </c>
      <c r="M155" s="14">
        <v>0</v>
      </c>
      <c r="N155" s="14">
        <v>0</v>
      </c>
      <c r="O155" s="14">
        <v>0</v>
      </c>
      <c r="P155" s="14">
        <v>0</v>
      </c>
      <c r="Q155" s="14">
        <f>tbl_Union[[#This Row],[Innings]]-tbl_Union[[#This Row],[Outs]]</f>
        <v>0</v>
      </c>
      <c r="R155" s="44">
        <v>0</v>
      </c>
      <c r="S155" s="44">
        <v>0</v>
      </c>
      <c r="T155" s="44">
        <v>0</v>
      </c>
      <c r="U155" s="44">
        <v>0</v>
      </c>
      <c r="V155" s="44">
        <v>0</v>
      </c>
      <c r="W155" s="44">
        <v>0</v>
      </c>
      <c r="X155" s="44">
        <v>0</v>
      </c>
      <c r="Y155" s="44">
        <v>0</v>
      </c>
      <c r="Z155" s="44">
        <v>0</v>
      </c>
      <c r="AA155" s="44">
        <v>0</v>
      </c>
      <c r="AB155" s="44">
        <v>0</v>
      </c>
      <c r="AC155" s="12">
        <f>IF(tbl_Union[[#This Row],[Year]]=2021,_xlfn.IFNA(VLOOKUP(tbl_Union[[#This Row],[Player]],raw_data_RAA_2021!$A$1:$F$169,3,FALSE),0),0)</f>
        <v>0</v>
      </c>
      <c r="AD155" s="42">
        <f>AVERAGEIFS(tbl_Union[Auction_Price],tbl_Union[Player],tbl_Union[[#This Row],[Player]])</f>
        <v>922916.66666666663</v>
      </c>
    </row>
    <row r="156" spans="1:30" x14ac:dyDescent="0.25">
      <c r="A156" s="15">
        <f t="shared" si="3"/>
        <v>155</v>
      </c>
      <c r="B156" s="14">
        <v>2021</v>
      </c>
      <c r="C156" s="17" t="s">
        <v>10</v>
      </c>
      <c r="D156" s="14" t="s">
        <v>221</v>
      </c>
      <c r="E156" s="42">
        <v>62500</v>
      </c>
      <c r="F156" s="14">
        <v>0</v>
      </c>
      <c r="G156" s="14">
        <v>0</v>
      </c>
      <c r="H156" s="14">
        <v>0</v>
      </c>
      <c r="I156" s="14">
        <v>0</v>
      </c>
      <c r="J156" s="14">
        <v>0</v>
      </c>
      <c r="K156" s="14">
        <v>0</v>
      </c>
      <c r="L156" s="14">
        <v>0</v>
      </c>
      <c r="M156" s="14">
        <v>0</v>
      </c>
      <c r="N156" s="14">
        <v>0</v>
      </c>
      <c r="O156" s="14">
        <v>0</v>
      </c>
      <c r="P156" s="14">
        <v>0</v>
      </c>
      <c r="Q156" s="14">
        <f>tbl_Union[[#This Row],[Innings]]-tbl_Union[[#This Row],[Outs]]</f>
        <v>0</v>
      </c>
      <c r="R156" s="44">
        <v>2.1</v>
      </c>
      <c r="S156" s="44">
        <v>18</v>
      </c>
      <c r="T156" s="44">
        <v>1</v>
      </c>
      <c r="U156" s="44">
        <v>8.31</v>
      </c>
      <c r="V156" s="44">
        <v>18</v>
      </c>
      <c r="W156" s="44">
        <v>13</v>
      </c>
      <c r="X156" s="44">
        <v>0</v>
      </c>
      <c r="Y156" s="44">
        <v>0</v>
      </c>
      <c r="Z156" s="44">
        <v>1</v>
      </c>
      <c r="AA156" s="44">
        <v>0</v>
      </c>
      <c r="AB156" s="44">
        <v>2</v>
      </c>
      <c r="AC156" s="12">
        <f>IF(tbl_Union[[#This Row],[Year]]=2021,_xlfn.IFNA(VLOOKUP(tbl_Union[[#This Row],[Player]],raw_data_RAA_2021!$A$1:$F$169,3,FALSE),0),0)</f>
        <v>8</v>
      </c>
      <c r="AD156" s="42">
        <f>AVERAGEIFS(tbl_Union[Auction_Price],tbl_Union[Player],tbl_Union[[#This Row],[Player]])</f>
        <v>62500</v>
      </c>
    </row>
    <row r="157" spans="1:30" x14ac:dyDescent="0.25">
      <c r="A157" s="15">
        <f t="shared" si="3"/>
        <v>156</v>
      </c>
      <c r="B157" s="14">
        <v>2021</v>
      </c>
      <c r="C157" s="17" t="s">
        <v>11</v>
      </c>
      <c r="D157" s="14" t="s">
        <v>221</v>
      </c>
      <c r="E157" s="42">
        <v>478000</v>
      </c>
      <c r="F157" s="14">
        <v>0</v>
      </c>
      <c r="G157" s="14">
        <v>0</v>
      </c>
      <c r="H157" s="14">
        <v>0</v>
      </c>
      <c r="I157" s="14">
        <v>0</v>
      </c>
      <c r="J157" s="14">
        <v>0</v>
      </c>
      <c r="K157" s="14">
        <v>0</v>
      </c>
      <c r="L157" s="14">
        <v>0</v>
      </c>
      <c r="M157" s="14">
        <v>0</v>
      </c>
      <c r="N157" s="14">
        <v>0</v>
      </c>
      <c r="O157" s="14">
        <v>0</v>
      </c>
      <c r="P157" s="14">
        <v>0</v>
      </c>
      <c r="Q157" s="14">
        <f>tbl_Union[[#This Row],[Innings]]-tbl_Union[[#This Row],[Outs]]</f>
        <v>0</v>
      </c>
      <c r="R157" s="44">
        <v>0</v>
      </c>
      <c r="S157" s="44">
        <v>0</v>
      </c>
      <c r="T157" s="44">
        <v>0</v>
      </c>
      <c r="U157" s="44">
        <v>0</v>
      </c>
      <c r="V157" s="44">
        <v>0</v>
      </c>
      <c r="W157" s="44">
        <v>0</v>
      </c>
      <c r="X157" s="44">
        <v>0</v>
      </c>
      <c r="Y157" s="44">
        <v>0</v>
      </c>
      <c r="Z157" s="44">
        <v>0</v>
      </c>
      <c r="AA157" s="44">
        <v>0</v>
      </c>
      <c r="AB157" s="44">
        <v>0</v>
      </c>
      <c r="AC157" s="12">
        <f>IF(tbl_Union[[#This Row],[Year]]=2021,_xlfn.IFNA(VLOOKUP(tbl_Union[[#This Row],[Player]],raw_data_RAA_2021!$A$1:$F$169,3,FALSE),0),0)</f>
        <v>0</v>
      </c>
      <c r="AD157" s="42">
        <f>AVERAGEIFS(tbl_Union[Auction_Price],tbl_Union[Player],tbl_Union[[#This Row],[Player]])</f>
        <v>478000</v>
      </c>
    </row>
    <row r="158" spans="1:30" x14ac:dyDescent="0.25">
      <c r="A158" s="15">
        <f t="shared" si="3"/>
        <v>157</v>
      </c>
      <c r="B158" s="14">
        <v>2021</v>
      </c>
      <c r="C158" s="17" t="s">
        <v>12</v>
      </c>
      <c r="D158" s="14" t="s">
        <v>221</v>
      </c>
      <c r="E158" s="42">
        <v>78130</v>
      </c>
      <c r="F158" s="14">
        <v>0</v>
      </c>
      <c r="G158" s="14">
        <v>0</v>
      </c>
      <c r="H158" s="14">
        <v>0</v>
      </c>
      <c r="I158" s="14">
        <v>0</v>
      </c>
      <c r="J158" s="14">
        <v>0</v>
      </c>
      <c r="K158" s="14">
        <v>0</v>
      </c>
      <c r="L158" s="14">
        <v>0</v>
      </c>
      <c r="M158" s="14">
        <v>0</v>
      </c>
      <c r="N158" s="14">
        <v>0</v>
      </c>
      <c r="O158" s="14">
        <v>0</v>
      </c>
      <c r="P158" s="14">
        <v>0</v>
      </c>
      <c r="Q158" s="14">
        <f>tbl_Union[[#This Row],[Innings]]-tbl_Union[[#This Row],[Outs]]</f>
        <v>0</v>
      </c>
      <c r="R158" s="44">
        <v>12</v>
      </c>
      <c r="S158" s="44">
        <v>125</v>
      </c>
      <c r="T158" s="44">
        <v>5</v>
      </c>
      <c r="U158" s="44">
        <v>10.42</v>
      </c>
      <c r="V158" s="44">
        <v>25</v>
      </c>
      <c r="W158" s="44">
        <v>14.4</v>
      </c>
      <c r="X158" s="44">
        <v>0</v>
      </c>
      <c r="Y158" s="44">
        <v>0</v>
      </c>
      <c r="Z158" s="44">
        <v>10</v>
      </c>
      <c r="AA158" s="44">
        <v>8</v>
      </c>
      <c r="AB158" s="44">
        <v>25</v>
      </c>
      <c r="AC158" s="12">
        <f>IF(tbl_Union[[#This Row],[Year]]=2021,_xlfn.IFNA(VLOOKUP(tbl_Union[[#This Row],[Player]],raw_data_RAA_2021!$A$1:$F$169,3,FALSE),0),0)</f>
        <v>4</v>
      </c>
      <c r="AD158" s="42">
        <f>AVERAGEIFS(tbl_Union[Auction_Price],tbl_Union[Player],tbl_Union[[#This Row],[Player]])</f>
        <v>78130</v>
      </c>
    </row>
    <row r="159" spans="1:30" x14ac:dyDescent="0.25">
      <c r="A159" s="15">
        <f t="shared" si="3"/>
        <v>158</v>
      </c>
      <c r="B159" s="14">
        <v>2021</v>
      </c>
      <c r="C159" s="17" t="s">
        <v>13</v>
      </c>
      <c r="D159" s="14" t="s">
        <v>221</v>
      </c>
      <c r="E159" s="42">
        <v>78130</v>
      </c>
      <c r="F159" s="14">
        <v>0</v>
      </c>
      <c r="G159" s="14">
        <v>0</v>
      </c>
      <c r="H159" s="14">
        <v>0</v>
      </c>
      <c r="I159" s="14">
        <v>0</v>
      </c>
      <c r="J159" s="14">
        <v>0</v>
      </c>
      <c r="K159" s="14">
        <v>0</v>
      </c>
      <c r="L159" s="14">
        <v>0</v>
      </c>
      <c r="M159" s="14">
        <v>0</v>
      </c>
      <c r="N159" s="14">
        <v>0</v>
      </c>
      <c r="O159" s="14">
        <v>0</v>
      </c>
      <c r="P159" s="14">
        <v>0</v>
      </c>
      <c r="Q159" s="14">
        <f>tbl_Union[[#This Row],[Innings]]-tbl_Union[[#This Row],[Outs]]</f>
        <v>0</v>
      </c>
      <c r="R159" s="44">
        <v>0</v>
      </c>
      <c r="S159" s="44">
        <v>0</v>
      </c>
      <c r="T159" s="44">
        <v>0</v>
      </c>
      <c r="U159" s="44">
        <v>0</v>
      </c>
      <c r="V159" s="44">
        <v>0</v>
      </c>
      <c r="W159" s="44">
        <v>0</v>
      </c>
      <c r="X159" s="44">
        <v>0</v>
      </c>
      <c r="Y159" s="44">
        <v>0</v>
      </c>
      <c r="Z159" s="44">
        <v>0</v>
      </c>
      <c r="AA159" s="44">
        <v>0</v>
      </c>
      <c r="AB159" s="44">
        <v>0</v>
      </c>
      <c r="AC159" s="12">
        <f>IF(tbl_Union[[#This Row],[Year]]=2021,_xlfn.IFNA(VLOOKUP(tbl_Union[[#This Row],[Player]],raw_data_RAA_2021!$A$1:$F$169,3,FALSE),0),0)</f>
        <v>0</v>
      </c>
      <c r="AD159" s="42">
        <f>AVERAGEIFS(tbl_Union[Auction_Price],tbl_Union[Player],tbl_Union[[#This Row],[Player]])</f>
        <v>78130</v>
      </c>
    </row>
    <row r="160" spans="1:30" x14ac:dyDescent="0.25">
      <c r="A160" s="15">
        <f t="shared" si="3"/>
        <v>159</v>
      </c>
      <c r="B160" s="14">
        <v>2021</v>
      </c>
      <c r="C160" s="17" t="s">
        <v>16</v>
      </c>
      <c r="D160" s="14" t="s">
        <v>221</v>
      </c>
      <c r="E160" s="42">
        <v>31250</v>
      </c>
      <c r="F160" s="14">
        <v>0</v>
      </c>
      <c r="G160" s="14">
        <v>0</v>
      </c>
      <c r="H160" s="14">
        <v>0</v>
      </c>
      <c r="I160" s="14">
        <v>0</v>
      </c>
      <c r="J160" s="14">
        <v>0</v>
      </c>
      <c r="K160" s="14">
        <v>0</v>
      </c>
      <c r="L160" s="14">
        <v>0</v>
      </c>
      <c r="M160" s="14">
        <v>0</v>
      </c>
      <c r="N160" s="14">
        <v>0</v>
      </c>
      <c r="O160" s="14">
        <v>0</v>
      </c>
      <c r="P160" s="14">
        <v>0</v>
      </c>
      <c r="Q160" s="14">
        <f>tbl_Union[[#This Row],[Innings]]-tbl_Union[[#This Row],[Outs]]</f>
        <v>0</v>
      </c>
      <c r="R160" s="44">
        <v>0</v>
      </c>
      <c r="S160" s="44">
        <v>0</v>
      </c>
      <c r="T160" s="44">
        <v>0</v>
      </c>
      <c r="U160" s="44">
        <v>0</v>
      </c>
      <c r="V160" s="44">
        <v>0</v>
      </c>
      <c r="W160" s="44">
        <v>0</v>
      </c>
      <c r="X160" s="44">
        <v>0</v>
      </c>
      <c r="Y160" s="44">
        <v>0</v>
      </c>
      <c r="Z160" s="44">
        <v>0</v>
      </c>
      <c r="AA160" s="44">
        <v>0</v>
      </c>
      <c r="AB160" s="44">
        <v>0</v>
      </c>
      <c r="AC160" s="12">
        <f>IF(tbl_Union[[#This Row],[Year]]=2021,_xlfn.IFNA(VLOOKUP(tbl_Union[[#This Row],[Player]],raw_data_RAA_2021!$A$1:$F$169,3,FALSE),0),0)</f>
        <v>0</v>
      </c>
      <c r="AD160" s="42">
        <f>AVERAGEIFS(tbl_Union[Auction_Price],tbl_Union[Player],tbl_Union[[#This Row],[Player]])</f>
        <v>31250</v>
      </c>
    </row>
    <row r="161" spans="1:30" x14ac:dyDescent="0.25">
      <c r="A161" s="15">
        <f t="shared" si="3"/>
        <v>160</v>
      </c>
      <c r="B161" s="14">
        <v>2021</v>
      </c>
      <c r="C161" s="17" t="s">
        <v>23</v>
      </c>
      <c r="D161" s="14" t="s">
        <v>242</v>
      </c>
      <c r="E161" s="42">
        <v>625000</v>
      </c>
      <c r="F161" s="14">
        <v>0</v>
      </c>
      <c r="G161" s="14">
        <v>0</v>
      </c>
      <c r="H161" s="14">
        <v>0</v>
      </c>
      <c r="I161" s="14">
        <v>0</v>
      </c>
      <c r="J161" s="14">
        <v>0</v>
      </c>
      <c r="K161" s="14">
        <v>0</v>
      </c>
      <c r="L161" s="14">
        <v>0</v>
      </c>
      <c r="M161" s="14">
        <v>0</v>
      </c>
      <c r="N161" s="14">
        <v>0</v>
      </c>
      <c r="O161" s="14">
        <v>0</v>
      </c>
      <c r="P161" s="14">
        <v>0</v>
      </c>
      <c r="Q161" s="14">
        <f>tbl_Union[[#This Row],[Innings]]-tbl_Union[[#This Row],[Outs]]</f>
        <v>0</v>
      </c>
      <c r="R161" s="44">
        <v>14</v>
      </c>
      <c r="S161" s="44">
        <v>109</v>
      </c>
      <c r="T161" s="44">
        <v>6</v>
      </c>
      <c r="U161" s="44">
        <v>7.79</v>
      </c>
      <c r="V161" s="44">
        <v>18.170000000000002</v>
      </c>
      <c r="W161" s="44">
        <v>14</v>
      </c>
      <c r="X161" s="44">
        <v>1</v>
      </c>
      <c r="Y161" s="44">
        <v>0</v>
      </c>
      <c r="Z161" s="44">
        <v>6</v>
      </c>
      <c r="AA161" s="44">
        <v>4</v>
      </c>
      <c r="AB161" s="44">
        <v>25</v>
      </c>
      <c r="AC161" s="12">
        <f>IF(tbl_Union[[#This Row],[Year]]=2021,_xlfn.IFNA(VLOOKUP(tbl_Union[[#This Row],[Player]],raw_data_RAA_2021!$A$1:$F$169,3,FALSE),0),0)</f>
        <v>42</v>
      </c>
      <c r="AD161" s="42">
        <f>AVERAGEIFS(tbl_Union[Auction_Price],tbl_Union[Player],tbl_Union[[#This Row],[Player]])</f>
        <v>625000</v>
      </c>
    </row>
    <row r="162" spans="1:30" x14ac:dyDescent="0.25">
      <c r="A162" s="15">
        <f t="shared" si="3"/>
        <v>161</v>
      </c>
      <c r="B162" s="14">
        <v>2021</v>
      </c>
      <c r="C162" s="17" t="s">
        <v>24</v>
      </c>
      <c r="D162" s="14" t="s">
        <v>242</v>
      </c>
      <c r="E162" s="42">
        <v>28600</v>
      </c>
      <c r="F162" s="14">
        <v>0</v>
      </c>
      <c r="G162" s="14">
        <v>0</v>
      </c>
      <c r="H162" s="14">
        <v>0</v>
      </c>
      <c r="I162" s="14">
        <v>0</v>
      </c>
      <c r="J162" s="14">
        <v>0</v>
      </c>
      <c r="K162" s="14">
        <v>0</v>
      </c>
      <c r="L162" s="14">
        <v>0</v>
      </c>
      <c r="M162" s="14">
        <v>0</v>
      </c>
      <c r="N162" s="14">
        <v>0</v>
      </c>
      <c r="O162" s="14">
        <v>0</v>
      </c>
      <c r="P162" s="14">
        <v>0</v>
      </c>
      <c r="Q162" s="14">
        <f>tbl_Union[[#This Row],[Innings]]-tbl_Union[[#This Row],[Outs]]</f>
        <v>0</v>
      </c>
      <c r="R162" s="44">
        <v>30.2</v>
      </c>
      <c r="S162" s="44">
        <v>187</v>
      </c>
      <c r="T162" s="44">
        <v>12</v>
      </c>
      <c r="U162" s="44">
        <v>6.16</v>
      </c>
      <c r="V162" s="44">
        <v>15.58</v>
      </c>
      <c r="W162" s="44">
        <v>15.17</v>
      </c>
      <c r="X162" s="44">
        <v>0</v>
      </c>
      <c r="Y162" s="44">
        <v>0</v>
      </c>
      <c r="Z162" s="44">
        <v>17</v>
      </c>
      <c r="AA162" s="44">
        <v>2</v>
      </c>
      <c r="AB162" s="44">
        <v>84</v>
      </c>
      <c r="AC162" s="12">
        <f>IF(tbl_Union[[#This Row],[Year]]=2021,_xlfn.IFNA(VLOOKUP(tbl_Union[[#This Row],[Player]],raw_data_RAA_2021!$A$1:$F$169,3,FALSE),0),0)</f>
        <v>129</v>
      </c>
      <c r="AD162" s="42">
        <f>AVERAGEIFS(tbl_Union[Auction_Price],tbl_Union[Player],tbl_Union[[#This Row],[Player]])</f>
        <v>28600</v>
      </c>
    </row>
    <row r="163" spans="1:30" x14ac:dyDescent="0.25">
      <c r="A163" s="15">
        <f t="shared" si="3"/>
        <v>162</v>
      </c>
      <c r="B163" s="14">
        <v>2021</v>
      </c>
      <c r="C163" s="17" t="s">
        <v>29</v>
      </c>
      <c r="D163" s="14" t="s">
        <v>242</v>
      </c>
      <c r="E163" s="42">
        <v>157100</v>
      </c>
      <c r="F163" s="14">
        <v>0</v>
      </c>
      <c r="G163" s="14">
        <v>0</v>
      </c>
      <c r="H163" s="14">
        <v>0</v>
      </c>
      <c r="I163" s="14">
        <v>0</v>
      </c>
      <c r="J163" s="14">
        <v>0</v>
      </c>
      <c r="K163" s="14">
        <v>0</v>
      </c>
      <c r="L163" s="14">
        <v>0</v>
      </c>
      <c r="M163" s="14">
        <v>0</v>
      </c>
      <c r="N163" s="14">
        <v>0</v>
      </c>
      <c r="O163" s="14">
        <v>0</v>
      </c>
      <c r="P163" s="14">
        <v>0</v>
      </c>
      <c r="Q163" s="14">
        <f>tbl_Union[[#This Row],[Innings]]-tbl_Union[[#This Row],[Outs]]</f>
        <v>0</v>
      </c>
      <c r="R163" s="44">
        <v>12</v>
      </c>
      <c r="S163" s="44">
        <v>97</v>
      </c>
      <c r="T163" s="44">
        <v>1</v>
      </c>
      <c r="U163" s="44">
        <v>8.08</v>
      </c>
      <c r="V163" s="44">
        <v>97</v>
      </c>
      <c r="W163" s="44">
        <v>72</v>
      </c>
      <c r="X163" s="44">
        <v>0</v>
      </c>
      <c r="Y163" s="44">
        <v>0</v>
      </c>
      <c r="Z163" s="44">
        <v>7</v>
      </c>
      <c r="AA163" s="44">
        <v>5</v>
      </c>
      <c r="AB163" s="44">
        <v>26</v>
      </c>
      <c r="AC163" s="12">
        <f>IF(tbl_Union[[#This Row],[Year]]=2021,_xlfn.IFNA(VLOOKUP(tbl_Union[[#This Row],[Player]],raw_data_RAA_2021!$A$1:$F$169,3,FALSE),0),0)</f>
        <v>-72</v>
      </c>
      <c r="AD163" s="42">
        <f>AVERAGEIFS(tbl_Union[Auction_Price],tbl_Union[Player],tbl_Union[[#This Row],[Player]])</f>
        <v>157100</v>
      </c>
    </row>
    <row r="164" spans="1:30" x14ac:dyDescent="0.25">
      <c r="A164" s="15">
        <f t="shared" si="3"/>
        <v>163</v>
      </c>
      <c r="B164" s="14">
        <v>2021</v>
      </c>
      <c r="C164" s="17" t="s">
        <v>30</v>
      </c>
      <c r="D164" s="14" t="s">
        <v>242</v>
      </c>
      <c r="E164" s="42">
        <v>15000</v>
      </c>
      <c r="F164" s="14">
        <v>0</v>
      </c>
      <c r="G164" s="14">
        <v>0</v>
      </c>
      <c r="H164" s="14">
        <v>0</v>
      </c>
      <c r="I164" s="14">
        <v>0</v>
      </c>
      <c r="J164" s="14">
        <v>0</v>
      </c>
      <c r="K164" s="14">
        <v>0</v>
      </c>
      <c r="L164" s="14">
        <v>0</v>
      </c>
      <c r="M164" s="14">
        <v>0</v>
      </c>
      <c r="N164" s="14">
        <v>0</v>
      </c>
      <c r="O164" s="14">
        <v>0</v>
      </c>
      <c r="P164" s="14">
        <v>0</v>
      </c>
      <c r="Q164" s="14">
        <f>tbl_Union[[#This Row],[Innings]]-tbl_Union[[#This Row],[Outs]]</f>
        <v>0</v>
      </c>
      <c r="R164" s="44">
        <v>0</v>
      </c>
      <c r="S164" s="44">
        <v>0</v>
      </c>
      <c r="T164" s="44">
        <v>0</v>
      </c>
      <c r="U164" s="44">
        <v>0</v>
      </c>
      <c r="V164" s="44">
        <v>0</v>
      </c>
      <c r="W164" s="44">
        <v>0</v>
      </c>
      <c r="X164" s="44">
        <v>0</v>
      </c>
      <c r="Y164" s="44">
        <v>0</v>
      </c>
      <c r="Z164" s="44">
        <v>0</v>
      </c>
      <c r="AA164" s="44">
        <v>0</v>
      </c>
      <c r="AB164" s="44">
        <v>0</v>
      </c>
      <c r="AC164" s="12">
        <f>IF(tbl_Union[[#This Row],[Year]]=2021,_xlfn.IFNA(VLOOKUP(tbl_Union[[#This Row],[Player]],raw_data_RAA_2021!$A$1:$F$169,3,FALSE),0),0)</f>
        <v>0</v>
      </c>
      <c r="AD164" s="42">
        <f>AVERAGEIFS(tbl_Union[Auction_Price],tbl_Union[Player],tbl_Union[[#This Row],[Player]])</f>
        <v>15000</v>
      </c>
    </row>
    <row r="165" spans="1:30" x14ac:dyDescent="0.25">
      <c r="A165" s="15">
        <f t="shared" si="3"/>
        <v>164</v>
      </c>
      <c r="B165" s="14">
        <v>2021</v>
      </c>
      <c r="C165" s="17" t="s">
        <v>34</v>
      </c>
      <c r="D165" s="14" t="s">
        <v>242</v>
      </c>
      <c r="E165" s="42">
        <v>15000</v>
      </c>
      <c r="F165" s="14">
        <v>0</v>
      </c>
      <c r="G165" s="14">
        <v>0</v>
      </c>
      <c r="H165" s="14">
        <v>0</v>
      </c>
      <c r="I165" s="14">
        <v>0</v>
      </c>
      <c r="J165" s="14">
        <v>0</v>
      </c>
      <c r="K165" s="14">
        <v>0</v>
      </c>
      <c r="L165" s="14">
        <v>0</v>
      </c>
      <c r="M165" s="14">
        <v>0</v>
      </c>
      <c r="N165" s="14">
        <v>0</v>
      </c>
      <c r="O165" s="14">
        <v>0</v>
      </c>
      <c r="P165" s="14">
        <v>0</v>
      </c>
      <c r="Q165" s="14">
        <f>tbl_Union[[#This Row],[Innings]]-tbl_Union[[#This Row],[Outs]]</f>
        <v>0</v>
      </c>
      <c r="R165" s="44">
        <v>0</v>
      </c>
      <c r="S165" s="44">
        <v>0</v>
      </c>
      <c r="T165" s="44">
        <v>0</v>
      </c>
      <c r="U165" s="44">
        <v>0</v>
      </c>
      <c r="V165" s="44">
        <v>0</v>
      </c>
      <c r="W165" s="44">
        <v>0</v>
      </c>
      <c r="X165" s="44">
        <v>0</v>
      </c>
      <c r="Y165" s="44">
        <v>0</v>
      </c>
      <c r="Z165" s="44">
        <v>0</v>
      </c>
      <c r="AA165" s="44">
        <v>0</v>
      </c>
      <c r="AB165" s="44">
        <v>0</v>
      </c>
      <c r="AC165" s="12">
        <f>IF(tbl_Union[[#This Row],[Year]]=2021,_xlfn.IFNA(VLOOKUP(tbl_Union[[#This Row],[Player]],raw_data_RAA_2021!$A$1:$F$169,3,FALSE),0),0)</f>
        <v>0</v>
      </c>
      <c r="AD165" s="42">
        <f>AVERAGEIFS(tbl_Union[Auction_Price],tbl_Union[Player],tbl_Union[[#This Row],[Player]])</f>
        <v>15000</v>
      </c>
    </row>
    <row r="166" spans="1:30" x14ac:dyDescent="0.25">
      <c r="A166" s="15">
        <f t="shared" si="3"/>
        <v>165</v>
      </c>
      <c r="B166" s="14">
        <v>2021</v>
      </c>
      <c r="C166" s="17" t="s">
        <v>43</v>
      </c>
      <c r="D166" s="14" t="s">
        <v>242</v>
      </c>
      <c r="E166" s="42">
        <v>285700</v>
      </c>
      <c r="F166" s="14">
        <v>0</v>
      </c>
      <c r="G166" s="14">
        <v>0</v>
      </c>
      <c r="H166" s="14">
        <v>0</v>
      </c>
      <c r="I166" s="14">
        <v>0</v>
      </c>
      <c r="J166" s="14">
        <v>0</v>
      </c>
      <c r="K166" s="14">
        <v>0</v>
      </c>
      <c r="L166" s="14">
        <v>0</v>
      </c>
      <c r="M166" s="14">
        <v>0</v>
      </c>
      <c r="N166" s="14">
        <v>0</v>
      </c>
      <c r="O166" s="14">
        <v>0</v>
      </c>
      <c r="P166" s="14">
        <v>0</v>
      </c>
      <c r="Q166" s="14">
        <f>tbl_Union[[#This Row],[Innings]]-tbl_Union[[#This Row],[Outs]]</f>
        <v>0</v>
      </c>
      <c r="R166" s="44">
        <v>0</v>
      </c>
      <c r="S166" s="44">
        <v>0</v>
      </c>
      <c r="T166" s="44">
        <v>0</v>
      </c>
      <c r="U166" s="44">
        <v>0</v>
      </c>
      <c r="V166" s="44">
        <v>0</v>
      </c>
      <c r="W166" s="44">
        <v>0</v>
      </c>
      <c r="X166" s="44">
        <v>0</v>
      </c>
      <c r="Y166" s="44">
        <v>0</v>
      </c>
      <c r="Z166" s="44">
        <v>0</v>
      </c>
      <c r="AA166" s="44">
        <v>0</v>
      </c>
      <c r="AB166" s="44">
        <v>0</v>
      </c>
      <c r="AC166" s="12">
        <f>IF(tbl_Union[[#This Row],[Year]]=2021,_xlfn.IFNA(VLOOKUP(tbl_Union[[#This Row],[Player]],raw_data_RAA_2021!$A$1:$F$169,3,FALSE),0),0)</f>
        <v>0</v>
      </c>
      <c r="AD166" s="42">
        <f>AVERAGEIFS(tbl_Union[Auction_Price],tbl_Union[Player],tbl_Union[[#This Row],[Player]])</f>
        <v>220975</v>
      </c>
    </row>
    <row r="167" spans="1:30" x14ac:dyDescent="0.25">
      <c r="A167" s="15">
        <f t="shared" si="3"/>
        <v>166</v>
      </c>
      <c r="B167" s="14">
        <v>2021</v>
      </c>
      <c r="C167" s="17" t="s">
        <v>45</v>
      </c>
      <c r="D167" s="14" t="s">
        <v>242</v>
      </c>
      <c r="E167" s="42">
        <v>142900</v>
      </c>
      <c r="F167" s="14">
        <v>0</v>
      </c>
      <c r="G167" s="14">
        <v>0</v>
      </c>
      <c r="H167" s="14">
        <v>0</v>
      </c>
      <c r="I167" s="14">
        <v>0</v>
      </c>
      <c r="J167" s="14">
        <v>0</v>
      </c>
      <c r="K167" s="14">
        <v>0</v>
      </c>
      <c r="L167" s="14">
        <v>0</v>
      </c>
      <c r="M167" s="14">
        <v>0</v>
      </c>
      <c r="N167" s="14">
        <v>0</v>
      </c>
      <c r="O167" s="14">
        <v>0</v>
      </c>
      <c r="P167" s="14">
        <v>0</v>
      </c>
      <c r="Q167" s="14">
        <f>tbl_Union[[#This Row],[Innings]]-tbl_Union[[#This Row],[Outs]]</f>
        <v>0</v>
      </c>
      <c r="R167" s="44">
        <v>0</v>
      </c>
      <c r="S167" s="44">
        <v>0</v>
      </c>
      <c r="T167" s="44">
        <v>0</v>
      </c>
      <c r="U167" s="44">
        <v>0</v>
      </c>
      <c r="V167" s="44">
        <v>0</v>
      </c>
      <c r="W167" s="44">
        <v>0</v>
      </c>
      <c r="X167" s="44">
        <v>0</v>
      </c>
      <c r="Y167" s="44">
        <v>0</v>
      </c>
      <c r="Z167" s="44">
        <v>0</v>
      </c>
      <c r="AA167" s="44">
        <v>0</v>
      </c>
      <c r="AB167" s="44">
        <v>0</v>
      </c>
      <c r="AC167" s="12">
        <f>IF(tbl_Union[[#This Row],[Year]]=2021,_xlfn.IFNA(VLOOKUP(tbl_Union[[#This Row],[Player]],raw_data_RAA_2021!$A$1:$F$169,3,FALSE),0),0)</f>
        <v>0</v>
      </c>
      <c r="AD167" s="42">
        <f>AVERAGEIFS(tbl_Union[Auction_Price],tbl_Union[Player],tbl_Union[[#This Row],[Player]])</f>
        <v>485133.33333333331</v>
      </c>
    </row>
    <row r="168" spans="1:30" x14ac:dyDescent="0.25">
      <c r="A168" s="15">
        <f t="shared" si="3"/>
        <v>167</v>
      </c>
      <c r="B168" s="14">
        <v>2021</v>
      </c>
      <c r="C168" s="17" t="s">
        <v>46</v>
      </c>
      <c r="D168" s="14" t="s">
        <v>242</v>
      </c>
      <c r="E168" s="42">
        <v>28600</v>
      </c>
      <c r="F168" s="14">
        <v>0</v>
      </c>
      <c r="G168" s="14">
        <v>0</v>
      </c>
      <c r="H168" s="14">
        <v>0</v>
      </c>
      <c r="I168" s="14">
        <v>0</v>
      </c>
      <c r="J168" s="14">
        <v>0</v>
      </c>
      <c r="K168" s="14">
        <v>0</v>
      </c>
      <c r="L168" s="14">
        <v>0</v>
      </c>
      <c r="M168" s="14">
        <v>0</v>
      </c>
      <c r="N168" s="14">
        <v>0</v>
      </c>
      <c r="O168" s="14">
        <v>0</v>
      </c>
      <c r="P168" s="14">
        <v>0</v>
      </c>
      <c r="Q168" s="14">
        <f>tbl_Union[[#This Row],[Innings]]-tbl_Union[[#This Row],[Outs]]</f>
        <v>0</v>
      </c>
      <c r="R168" s="44">
        <v>0</v>
      </c>
      <c r="S168" s="44">
        <v>0</v>
      </c>
      <c r="T168" s="44">
        <v>0</v>
      </c>
      <c r="U168" s="44">
        <v>0</v>
      </c>
      <c r="V168" s="44">
        <v>0</v>
      </c>
      <c r="W168" s="44">
        <v>0</v>
      </c>
      <c r="X168" s="44">
        <v>0</v>
      </c>
      <c r="Y168" s="44">
        <v>0</v>
      </c>
      <c r="Z168" s="44">
        <v>0</v>
      </c>
      <c r="AA168" s="44">
        <v>0</v>
      </c>
      <c r="AB168" s="44">
        <v>0</v>
      </c>
      <c r="AC168" s="12">
        <f>IF(tbl_Union[[#This Row],[Year]]=2021,_xlfn.IFNA(VLOOKUP(tbl_Union[[#This Row],[Player]],raw_data_RAA_2021!$A$1:$F$169,3,FALSE),0),0)</f>
        <v>0</v>
      </c>
      <c r="AD168" s="42">
        <f>AVERAGEIFS(tbl_Union[Auction_Price],tbl_Union[Player],tbl_Union[[#This Row],[Player]])</f>
        <v>28600</v>
      </c>
    </row>
    <row r="169" spans="1:30" x14ac:dyDescent="0.25">
      <c r="A169" s="15">
        <f t="shared" si="3"/>
        <v>168</v>
      </c>
      <c r="B169" s="14">
        <v>2021</v>
      </c>
      <c r="C169" s="17" t="s">
        <v>48</v>
      </c>
      <c r="D169" s="14" t="s">
        <v>259</v>
      </c>
      <c r="E169" s="42">
        <v>107100</v>
      </c>
      <c r="F169" s="14">
        <v>0</v>
      </c>
      <c r="G169" s="14">
        <v>0</v>
      </c>
      <c r="H169" s="14">
        <v>0</v>
      </c>
      <c r="I169" s="14">
        <v>0</v>
      </c>
      <c r="J169" s="14">
        <v>0</v>
      </c>
      <c r="K169" s="14">
        <v>0</v>
      </c>
      <c r="L169" s="14">
        <v>0</v>
      </c>
      <c r="M169" s="14">
        <v>0</v>
      </c>
      <c r="N169" s="14">
        <v>0</v>
      </c>
      <c r="O169" s="14">
        <v>0</v>
      </c>
      <c r="P169" s="14">
        <v>0</v>
      </c>
      <c r="Q169" s="14">
        <f>tbl_Union[[#This Row],[Innings]]-tbl_Union[[#This Row],[Outs]]</f>
        <v>0</v>
      </c>
      <c r="R169" s="44">
        <v>0</v>
      </c>
      <c r="S169" s="44">
        <v>0</v>
      </c>
      <c r="T169" s="44">
        <v>0</v>
      </c>
      <c r="U169" s="44">
        <v>0</v>
      </c>
      <c r="V169" s="44">
        <v>0</v>
      </c>
      <c r="W169" s="44">
        <v>0</v>
      </c>
      <c r="X169" s="44">
        <v>0</v>
      </c>
      <c r="Y169" s="44">
        <v>0</v>
      </c>
      <c r="Z169" s="44">
        <v>0</v>
      </c>
      <c r="AA169" s="44">
        <v>0</v>
      </c>
      <c r="AB169" s="44">
        <v>0</v>
      </c>
      <c r="AC169" s="12">
        <f>IF(tbl_Union[[#This Row],[Year]]=2021,_xlfn.IFNA(VLOOKUP(tbl_Union[[#This Row],[Player]],raw_data_RAA_2021!$A$1:$F$169,3,FALSE),0),0)</f>
        <v>0</v>
      </c>
      <c r="AD169" s="42">
        <f>AVERAGEIFS(tbl_Union[Auction_Price],tbl_Union[Player],tbl_Union[[#This Row],[Player]])</f>
        <v>225425</v>
      </c>
    </row>
    <row r="170" spans="1:30" x14ac:dyDescent="0.25">
      <c r="A170" s="15">
        <f t="shared" si="3"/>
        <v>169</v>
      </c>
      <c r="B170" s="14">
        <v>2021</v>
      </c>
      <c r="C170" s="17" t="s">
        <v>51</v>
      </c>
      <c r="D170" s="14" t="s">
        <v>259</v>
      </c>
      <c r="E170" s="42">
        <v>71400</v>
      </c>
      <c r="F170" s="14">
        <v>0</v>
      </c>
      <c r="G170" s="14">
        <v>0</v>
      </c>
      <c r="H170" s="14">
        <v>0</v>
      </c>
      <c r="I170" s="14">
        <v>0</v>
      </c>
      <c r="J170" s="14">
        <v>0</v>
      </c>
      <c r="K170" s="14">
        <v>0</v>
      </c>
      <c r="L170" s="14">
        <v>0</v>
      </c>
      <c r="M170" s="14">
        <v>0</v>
      </c>
      <c r="N170" s="14">
        <v>0</v>
      </c>
      <c r="O170" s="14">
        <v>0</v>
      </c>
      <c r="P170" s="14">
        <v>0</v>
      </c>
      <c r="Q170" s="14">
        <f>tbl_Union[[#This Row],[Innings]]-tbl_Union[[#This Row],[Outs]]</f>
        <v>0</v>
      </c>
      <c r="R170" s="44">
        <v>0</v>
      </c>
      <c r="S170" s="44">
        <v>0</v>
      </c>
      <c r="T170" s="44">
        <v>0</v>
      </c>
      <c r="U170" s="44">
        <v>0</v>
      </c>
      <c r="V170" s="44">
        <v>0</v>
      </c>
      <c r="W170" s="44">
        <v>0</v>
      </c>
      <c r="X170" s="44">
        <v>0</v>
      </c>
      <c r="Y170" s="44">
        <v>0</v>
      </c>
      <c r="Z170" s="44">
        <v>0</v>
      </c>
      <c r="AA170" s="44">
        <v>0</v>
      </c>
      <c r="AB170" s="44">
        <v>0</v>
      </c>
      <c r="AC170" s="12">
        <f>IF(tbl_Union[[#This Row],[Year]]=2021,_xlfn.IFNA(VLOOKUP(tbl_Union[[#This Row],[Player]],raw_data_RAA_2021!$A$1:$F$169,3,FALSE),0),0)</f>
        <v>0</v>
      </c>
      <c r="AD170" s="42">
        <f>AVERAGEIFS(tbl_Union[Auction_Price],tbl_Union[Player],tbl_Union[[#This Row],[Player]])</f>
        <v>71400</v>
      </c>
    </row>
    <row r="171" spans="1:30" x14ac:dyDescent="0.25">
      <c r="A171" s="15">
        <f t="shared" si="3"/>
        <v>170</v>
      </c>
      <c r="B171" s="14">
        <v>2021</v>
      </c>
      <c r="C171" s="17" t="s">
        <v>54</v>
      </c>
      <c r="D171" s="14" t="s">
        <v>259</v>
      </c>
      <c r="E171" s="42">
        <v>71400</v>
      </c>
      <c r="F171" s="14">
        <v>0</v>
      </c>
      <c r="G171" s="14">
        <v>0</v>
      </c>
      <c r="H171" s="14">
        <v>0</v>
      </c>
      <c r="I171" s="14">
        <v>0</v>
      </c>
      <c r="J171" s="14">
        <v>0</v>
      </c>
      <c r="K171" s="14">
        <v>0</v>
      </c>
      <c r="L171" s="14">
        <v>0</v>
      </c>
      <c r="M171" s="14">
        <v>0</v>
      </c>
      <c r="N171" s="14">
        <v>0</v>
      </c>
      <c r="O171" s="14">
        <v>0</v>
      </c>
      <c r="P171" s="14">
        <v>0</v>
      </c>
      <c r="Q171" s="14">
        <f>tbl_Union[[#This Row],[Innings]]-tbl_Union[[#This Row],[Outs]]</f>
        <v>0</v>
      </c>
      <c r="R171" s="44">
        <v>0</v>
      </c>
      <c r="S171" s="44">
        <v>0</v>
      </c>
      <c r="T171" s="44">
        <v>0</v>
      </c>
      <c r="U171" s="44">
        <v>0</v>
      </c>
      <c r="V171" s="44">
        <v>0</v>
      </c>
      <c r="W171" s="44">
        <v>0</v>
      </c>
      <c r="X171" s="44">
        <v>0</v>
      </c>
      <c r="Y171" s="44">
        <v>0</v>
      </c>
      <c r="Z171" s="44">
        <v>0</v>
      </c>
      <c r="AA171" s="44">
        <v>0</v>
      </c>
      <c r="AB171" s="44">
        <v>0</v>
      </c>
      <c r="AC171" s="12">
        <f>IF(tbl_Union[[#This Row],[Year]]=2021,_xlfn.IFNA(VLOOKUP(tbl_Union[[#This Row],[Player]],raw_data_RAA_2021!$A$1:$F$169,3,FALSE),0),0)</f>
        <v>0</v>
      </c>
      <c r="AD171" s="42">
        <f>AVERAGEIFS(tbl_Union[Auction_Price],tbl_Union[Player],tbl_Union[[#This Row],[Player]])</f>
        <v>607133.33333333337</v>
      </c>
    </row>
    <row r="172" spans="1:30" x14ac:dyDescent="0.25">
      <c r="A172" s="15">
        <f t="shared" si="3"/>
        <v>171</v>
      </c>
      <c r="B172" s="14">
        <v>2021</v>
      </c>
      <c r="C172" s="17" t="s">
        <v>56</v>
      </c>
      <c r="D172" s="14" t="s">
        <v>259</v>
      </c>
      <c r="E172" s="42">
        <v>28600</v>
      </c>
      <c r="F172" s="14">
        <v>0</v>
      </c>
      <c r="G172" s="14">
        <v>0</v>
      </c>
      <c r="H172" s="14">
        <v>0</v>
      </c>
      <c r="I172" s="14">
        <v>0</v>
      </c>
      <c r="J172" s="14">
        <v>0</v>
      </c>
      <c r="K172" s="14">
        <v>0</v>
      </c>
      <c r="L172" s="14">
        <v>0</v>
      </c>
      <c r="M172" s="14">
        <v>0</v>
      </c>
      <c r="N172" s="14">
        <v>0</v>
      </c>
      <c r="O172" s="14">
        <v>0</v>
      </c>
      <c r="P172" s="14">
        <v>0</v>
      </c>
      <c r="Q172" s="14">
        <f>tbl_Union[[#This Row],[Innings]]-tbl_Union[[#This Row],[Outs]]</f>
        <v>0</v>
      </c>
      <c r="R172" s="44">
        <v>0</v>
      </c>
      <c r="S172" s="44">
        <v>0</v>
      </c>
      <c r="T172" s="44">
        <v>0</v>
      </c>
      <c r="U172" s="44">
        <v>0</v>
      </c>
      <c r="V172" s="44">
        <v>0</v>
      </c>
      <c r="W172" s="44">
        <v>0</v>
      </c>
      <c r="X172" s="44">
        <v>0</v>
      </c>
      <c r="Y172" s="44">
        <v>0</v>
      </c>
      <c r="Z172" s="44">
        <v>0</v>
      </c>
      <c r="AA172" s="44">
        <v>0</v>
      </c>
      <c r="AB172" s="44">
        <v>0</v>
      </c>
      <c r="AC172" s="12">
        <f>IF(tbl_Union[[#This Row],[Year]]=2021,_xlfn.IFNA(VLOOKUP(tbl_Union[[#This Row],[Player]],raw_data_RAA_2021!$A$1:$F$169,3,FALSE),0),0)</f>
        <v>0</v>
      </c>
      <c r="AD172" s="42">
        <f>AVERAGEIFS(tbl_Union[Auction_Price],tbl_Union[Player],tbl_Union[[#This Row],[Player]])</f>
        <v>613700</v>
      </c>
    </row>
    <row r="173" spans="1:30" x14ac:dyDescent="0.25">
      <c r="A173" s="15">
        <f t="shared" si="3"/>
        <v>172</v>
      </c>
      <c r="B173" s="14">
        <v>2021</v>
      </c>
      <c r="C173" s="17" t="s">
        <v>60</v>
      </c>
      <c r="D173" s="14" t="s">
        <v>259</v>
      </c>
      <c r="E173" s="42">
        <v>71400</v>
      </c>
      <c r="F173" s="14">
        <v>0</v>
      </c>
      <c r="G173" s="14">
        <v>0</v>
      </c>
      <c r="H173" s="14">
        <v>0</v>
      </c>
      <c r="I173" s="14">
        <v>0</v>
      </c>
      <c r="J173" s="14">
        <v>0</v>
      </c>
      <c r="K173" s="14">
        <v>0</v>
      </c>
      <c r="L173" s="14">
        <v>0</v>
      </c>
      <c r="M173" s="14">
        <v>0</v>
      </c>
      <c r="N173" s="14">
        <v>0</v>
      </c>
      <c r="O173" s="14">
        <v>0</v>
      </c>
      <c r="P173" s="14">
        <v>0</v>
      </c>
      <c r="Q173" s="14">
        <f>tbl_Union[[#This Row],[Innings]]-tbl_Union[[#This Row],[Outs]]</f>
        <v>0</v>
      </c>
      <c r="R173" s="44">
        <v>0</v>
      </c>
      <c r="S173" s="44">
        <v>0</v>
      </c>
      <c r="T173" s="44">
        <v>0</v>
      </c>
      <c r="U173" s="44">
        <v>0</v>
      </c>
      <c r="V173" s="44">
        <v>0</v>
      </c>
      <c r="W173" s="44">
        <v>0</v>
      </c>
      <c r="X173" s="44">
        <v>0</v>
      </c>
      <c r="Y173" s="44">
        <v>0</v>
      </c>
      <c r="Z173" s="44">
        <v>0</v>
      </c>
      <c r="AA173" s="44">
        <v>0</v>
      </c>
      <c r="AB173" s="44">
        <v>0</v>
      </c>
      <c r="AC173" s="12">
        <f>IF(tbl_Union[[#This Row],[Year]]=2021,_xlfn.IFNA(VLOOKUP(tbl_Union[[#This Row],[Player]],raw_data_RAA_2021!$A$1:$F$169,3,FALSE),0),0)</f>
        <v>0</v>
      </c>
      <c r="AD173" s="42">
        <f>AVERAGEIFS(tbl_Union[Auction_Price],tbl_Union[Player],tbl_Union[[#This Row],[Player]])</f>
        <v>127966.66666666667</v>
      </c>
    </row>
    <row r="174" spans="1:30" x14ac:dyDescent="0.25">
      <c r="A174" s="15">
        <f t="shared" si="3"/>
        <v>173</v>
      </c>
      <c r="B174" s="14">
        <v>2021</v>
      </c>
      <c r="C174" s="17" t="s">
        <v>63</v>
      </c>
      <c r="D174" s="14" t="s">
        <v>259</v>
      </c>
      <c r="E174" s="42">
        <v>125000</v>
      </c>
      <c r="F174" s="14">
        <v>0</v>
      </c>
      <c r="G174" s="14">
        <v>0</v>
      </c>
      <c r="H174" s="14">
        <v>0</v>
      </c>
      <c r="I174" s="14">
        <v>0</v>
      </c>
      <c r="J174" s="14">
        <v>0</v>
      </c>
      <c r="K174" s="14">
        <v>0</v>
      </c>
      <c r="L174" s="14">
        <v>0</v>
      </c>
      <c r="M174" s="14">
        <v>0</v>
      </c>
      <c r="N174" s="14">
        <v>0</v>
      </c>
      <c r="O174" s="14">
        <v>0</v>
      </c>
      <c r="P174" s="14">
        <v>0</v>
      </c>
      <c r="Q174" s="14">
        <f>tbl_Union[[#This Row],[Innings]]-tbl_Union[[#This Row],[Outs]]</f>
        <v>0</v>
      </c>
      <c r="R174" s="44">
        <v>0</v>
      </c>
      <c r="S174" s="44">
        <v>0</v>
      </c>
      <c r="T174" s="44">
        <v>0</v>
      </c>
      <c r="U174" s="44">
        <v>0</v>
      </c>
      <c r="V174" s="44">
        <v>0</v>
      </c>
      <c r="W174" s="44">
        <v>0</v>
      </c>
      <c r="X174" s="44">
        <v>0</v>
      </c>
      <c r="Y174" s="44">
        <v>0</v>
      </c>
      <c r="Z174" s="44">
        <v>0</v>
      </c>
      <c r="AA174" s="44">
        <v>0</v>
      </c>
      <c r="AB174" s="44">
        <v>0</v>
      </c>
      <c r="AC174" s="12">
        <f>IF(tbl_Union[[#This Row],[Year]]=2021,_xlfn.IFNA(VLOOKUP(tbl_Union[[#This Row],[Player]],raw_data_RAA_2021!$A$1:$F$169,3,FALSE),0),0)</f>
        <v>0</v>
      </c>
      <c r="AD174" s="42">
        <f>AVERAGEIFS(tbl_Union[Auction_Price],tbl_Union[Player],tbl_Union[[#This Row],[Player]])</f>
        <v>125000</v>
      </c>
    </row>
    <row r="175" spans="1:30" x14ac:dyDescent="0.25">
      <c r="A175" s="15">
        <f t="shared" si="3"/>
        <v>174</v>
      </c>
      <c r="B175" s="14">
        <v>2021</v>
      </c>
      <c r="C175" s="17" t="s">
        <v>64</v>
      </c>
      <c r="D175" s="14" t="s">
        <v>259</v>
      </c>
      <c r="E175" s="42">
        <v>16000</v>
      </c>
      <c r="F175" s="14">
        <v>0</v>
      </c>
      <c r="G175" s="14">
        <v>0</v>
      </c>
      <c r="H175" s="14">
        <v>0</v>
      </c>
      <c r="I175" s="14">
        <v>0</v>
      </c>
      <c r="J175" s="14">
        <v>0</v>
      </c>
      <c r="K175" s="14">
        <v>0</v>
      </c>
      <c r="L175" s="14">
        <v>0</v>
      </c>
      <c r="M175" s="14">
        <v>0</v>
      </c>
      <c r="N175" s="14">
        <v>0</v>
      </c>
      <c r="O175" s="14">
        <v>0</v>
      </c>
      <c r="P175" s="14">
        <v>0</v>
      </c>
      <c r="Q175" s="14">
        <f>tbl_Union[[#This Row],[Innings]]-tbl_Union[[#This Row],[Outs]]</f>
        <v>0</v>
      </c>
      <c r="R175" s="44">
        <v>2</v>
      </c>
      <c r="S175" s="44">
        <v>15</v>
      </c>
      <c r="T175" s="44">
        <v>0</v>
      </c>
      <c r="U175" s="44">
        <v>7.5</v>
      </c>
      <c r="V175" s="44">
        <v>0</v>
      </c>
      <c r="W175" s="44">
        <v>0</v>
      </c>
      <c r="X175" s="44">
        <v>0</v>
      </c>
      <c r="Y175" s="44">
        <v>0</v>
      </c>
      <c r="Z175" s="44">
        <v>3</v>
      </c>
      <c r="AA175" s="44">
        <v>0</v>
      </c>
      <c r="AB175" s="44">
        <v>6</v>
      </c>
      <c r="AC175" s="12">
        <f>IF(tbl_Union[[#This Row],[Year]]=2021,_xlfn.IFNA(VLOOKUP(tbl_Union[[#This Row],[Player]],raw_data_RAA_2021!$A$1:$F$169,3,FALSE),0),0)</f>
        <v>-15</v>
      </c>
      <c r="AD175" s="42">
        <f>AVERAGEIFS(tbl_Union[Auction_Price],tbl_Union[Player],tbl_Union[[#This Row],[Player]])</f>
        <v>16000</v>
      </c>
    </row>
    <row r="176" spans="1:30" x14ac:dyDescent="0.25">
      <c r="A176" s="15">
        <f t="shared" si="3"/>
        <v>175</v>
      </c>
      <c r="B176" s="14">
        <v>2021</v>
      </c>
      <c r="C176" s="17" t="s">
        <v>68</v>
      </c>
      <c r="D176" s="14" t="s">
        <v>259</v>
      </c>
      <c r="E176" s="42">
        <v>28600</v>
      </c>
      <c r="F176" s="14">
        <v>0</v>
      </c>
      <c r="G176" s="14">
        <v>0</v>
      </c>
      <c r="H176" s="14">
        <v>0</v>
      </c>
      <c r="I176" s="14">
        <v>0</v>
      </c>
      <c r="J176" s="14">
        <v>0</v>
      </c>
      <c r="K176" s="14">
        <v>0</v>
      </c>
      <c r="L176" s="14">
        <v>0</v>
      </c>
      <c r="M176" s="14">
        <v>0</v>
      </c>
      <c r="N176" s="14">
        <v>0</v>
      </c>
      <c r="O176" s="14">
        <v>0</v>
      </c>
      <c r="P176" s="14">
        <v>0</v>
      </c>
      <c r="Q176" s="14">
        <f>tbl_Union[[#This Row],[Innings]]-tbl_Union[[#This Row],[Outs]]</f>
        <v>0</v>
      </c>
      <c r="R176" s="44">
        <v>0</v>
      </c>
      <c r="S176" s="44">
        <v>0</v>
      </c>
      <c r="T176" s="44">
        <v>0</v>
      </c>
      <c r="U176" s="44">
        <v>0</v>
      </c>
      <c r="V176" s="44">
        <v>0</v>
      </c>
      <c r="W176" s="44">
        <v>0</v>
      </c>
      <c r="X176" s="44">
        <v>0</v>
      </c>
      <c r="Y176" s="44">
        <v>0</v>
      </c>
      <c r="Z176" s="44">
        <v>0</v>
      </c>
      <c r="AA176" s="44">
        <v>0</v>
      </c>
      <c r="AB176" s="44">
        <v>0</v>
      </c>
      <c r="AC176" s="12">
        <f>IF(tbl_Union[[#This Row],[Year]]=2021,_xlfn.IFNA(VLOOKUP(tbl_Union[[#This Row],[Player]],raw_data_RAA_2021!$A$1:$F$169,3,FALSE),0),0)</f>
        <v>0</v>
      </c>
      <c r="AD176" s="42">
        <f>AVERAGEIFS(tbl_Union[Auction_Price],tbl_Union[Player],tbl_Union[[#This Row],[Player]])</f>
        <v>28600</v>
      </c>
    </row>
    <row r="177" spans="1:30" x14ac:dyDescent="0.25">
      <c r="A177" s="15">
        <f t="shared" si="3"/>
        <v>176</v>
      </c>
      <c r="B177" s="14">
        <v>2021</v>
      </c>
      <c r="C177" s="17" t="s">
        <v>71</v>
      </c>
      <c r="D177" s="14" t="s">
        <v>259</v>
      </c>
      <c r="E177" s="42">
        <v>28600</v>
      </c>
      <c r="F177" s="14">
        <v>0</v>
      </c>
      <c r="G177" s="14">
        <v>0</v>
      </c>
      <c r="H177" s="14">
        <v>0</v>
      </c>
      <c r="I177" s="14">
        <v>0</v>
      </c>
      <c r="J177" s="14">
        <v>0</v>
      </c>
      <c r="K177" s="14">
        <v>0</v>
      </c>
      <c r="L177" s="14">
        <v>0</v>
      </c>
      <c r="M177" s="14">
        <v>0</v>
      </c>
      <c r="N177" s="14">
        <v>0</v>
      </c>
      <c r="O177" s="14">
        <v>0</v>
      </c>
      <c r="P177" s="14">
        <v>0</v>
      </c>
      <c r="Q177" s="14">
        <f>tbl_Union[[#This Row],[Innings]]-tbl_Union[[#This Row],[Outs]]</f>
        <v>0</v>
      </c>
      <c r="R177" s="44">
        <v>0</v>
      </c>
      <c r="S177" s="44">
        <v>0</v>
      </c>
      <c r="T177" s="44">
        <v>0</v>
      </c>
      <c r="U177" s="44">
        <v>0</v>
      </c>
      <c r="V177" s="44">
        <v>0</v>
      </c>
      <c r="W177" s="44">
        <v>0</v>
      </c>
      <c r="X177" s="44">
        <v>0</v>
      </c>
      <c r="Y177" s="44">
        <v>0</v>
      </c>
      <c r="Z177" s="44">
        <v>0</v>
      </c>
      <c r="AA177" s="44">
        <v>0</v>
      </c>
      <c r="AB177" s="44">
        <v>0</v>
      </c>
      <c r="AC177" s="12">
        <f>IF(tbl_Union[[#This Row],[Year]]=2021,_xlfn.IFNA(VLOOKUP(tbl_Union[[#This Row],[Player]],raw_data_RAA_2021!$A$1:$F$169,3,FALSE),0),0)</f>
        <v>0</v>
      </c>
      <c r="AD177" s="42">
        <f>AVERAGEIFS(tbl_Union[Auction_Price],tbl_Union[Player],tbl_Union[[#This Row],[Player]])</f>
        <v>28600</v>
      </c>
    </row>
    <row r="178" spans="1:30" x14ac:dyDescent="0.25">
      <c r="A178" s="15">
        <f t="shared" si="3"/>
        <v>177</v>
      </c>
      <c r="B178" s="14">
        <v>2021</v>
      </c>
      <c r="C178" s="17" t="s">
        <v>75</v>
      </c>
      <c r="D178" s="14" t="s">
        <v>275</v>
      </c>
      <c r="E178" s="42">
        <v>31250</v>
      </c>
      <c r="F178" s="14">
        <v>0</v>
      </c>
      <c r="G178" s="14">
        <v>0</v>
      </c>
      <c r="H178" s="14">
        <v>0</v>
      </c>
      <c r="I178" s="14">
        <v>0</v>
      </c>
      <c r="J178" s="14">
        <v>0</v>
      </c>
      <c r="K178" s="14">
        <v>0</v>
      </c>
      <c r="L178" s="14">
        <v>0</v>
      </c>
      <c r="M178" s="14">
        <v>0</v>
      </c>
      <c r="N178" s="14">
        <v>0</v>
      </c>
      <c r="O178" s="14">
        <v>0</v>
      </c>
      <c r="P178" s="14">
        <v>0</v>
      </c>
      <c r="Q178" s="14">
        <f>tbl_Union[[#This Row],[Innings]]-tbl_Union[[#This Row],[Outs]]</f>
        <v>0</v>
      </c>
      <c r="R178" s="44">
        <v>0</v>
      </c>
      <c r="S178" s="44">
        <v>0</v>
      </c>
      <c r="T178" s="44">
        <v>0</v>
      </c>
      <c r="U178" s="44">
        <v>0</v>
      </c>
      <c r="V178" s="44">
        <v>0</v>
      </c>
      <c r="W178" s="44">
        <v>0</v>
      </c>
      <c r="X178" s="44">
        <v>0</v>
      </c>
      <c r="Y178" s="44">
        <v>0</v>
      </c>
      <c r="Z178" s="44">
        <v>0</v>
      </c>
      <c r="AA178" s="44">
        <v>0</v>
      </c>
      <c r="AB178" s="44">
        <v>0</v>
      </c>
      <c r="AC178" s="12">
        <f>IF(tbl_Union[[#This Row],[Year]]=2021,_xlfn.IFNA(VLOOKUP(tbl_Union[[#This Row],[Player]],raw_data_RAA_2021!$A$1:$F$169,3,FALSE),0),0)</f>
        <v>0</v>
      </c>
      <c r="AD178" s="42">
        <f>AVERAGEIFS(tbl_Union[Auction_Price],tbl_Union[Player],tbl_Union[[#This Row],[Player]])</f>
        <v>31250</v>
      </c>
    </row>
    <row r="179" spans="1:30" x14ac:dyDescent="0.25">
      <c r="A179" s="15">
        <f t="shared" si="3"/>
        <v>178</v>
      </c>
      <c r="B179" s="14">
        <v>2021</v>
      </c>
      <c r="C179" s="17" t="s">
        <v>76</v>
      </c>
      <c r="D179" s="14" t="s">
        <v>275</v>
      </c>
      <c r="E179" s="42">
        <v>28600</v>
      </c>
      <c r="F179" s="14">
        <v>0</v>
      </c>
      <c r="G179" s="14">
        <v>0</v>
      </c>
      <c r="H179" s="14">
        <v>0</v>
      </c>
      <c r="I179" s="14">
        <v>0</v>
      </c>
      <c r="J179" s="14">
        <v>0</v>
      </c>
      <c r="K179" s="14">
        <v>0</v>
      </c>
      <c r="L179" s="14">
        <v>0</v>
      </c>
      <c r="M179" s="14">
        <v>0</v>
      </c>
      <c r="N179" s="14">
        <v>0</v>
      </c>
      <c r="O179" s="14">
        <v>0</v>
      </c>
      <c r="P179" s="14">
        <v>0</v>
      </c>
      <c r="Q179" s="14">
        <f>tbl_Union[[#This Row],[Innings]]-tbl_Union[[#This Row],[Outs]]</f>
        <v>0</v>
      </c>
      <c r="R179" s="44">
        <v>0</v>
      </c>
      <c r="S179" s="44">
        <v>0</v>
      </c>
      <c r="T179" s="44">
        <v>0</v>
      </c>
      <c r="U179" s="44">
        <v>0</v>
      </c>
      <c r="V179" s="44">
        <v>0</v>
      </c>
      <c r="W179" s="44">
        <v>0</v>
      </c>
      <c r="X179" s="44">
        <v>0</v>
      </c>
      <c r="Y179" s="44">
        <v>0</v>
      </c>
      <c r="Z179" s="44">
        <v>0</v>
      </c>
      <c r="AA179" s="44">
        <v>0</v>
      </c>
      <c r="AB179" s="44">
        <v>0</v>
      </c>
      <c r="AC179" s="12">
        <f>IF(tbl_Union[[#This Row],[Year]]=2021,_xlfn.IFNA(VLOOKUP(tbl_Union[[#This Row],[Player]],raw_data_RAA_2021!$A$1:$F$169,3,FALSE),0),0)</f>
        <v>0</v>
      </c>
      <c r="AD179" s="42">
        <f>AVERAGEIFS(tbl_Union[Auction_Price],tbl_Union[Player],tbl_Union[[#This Row],[Player]])</f>
        <v>28600</v>
      </c>
    </row>
    <row r="180" spans="1:30" x14ac:dyDescent="0.25">
      <c r="A180" s="15">
        <f t="shared" si="3"/>
        <v>179</v>
      </c>
      <c r="B180" s="14">
        <v>2021</v>
      </c>
      <c r="C180" s="17" t="s">
        <v>77</v>
      </c>
      <c r="D180" s="14" t="s">
        <v>275</v>
      </c>
      <c r="E180" s="42">
        <v>31250</v>
      </c>
      <c r="F180" s="14">
        <v>0</v>
      </c>
      <c r="G180" s="14">
        <v>0</v>
      </c>
      <c r="H180" s="14">
        <v>0</v>
      </c>
      <c r="I180" s="14">
        <v>0</v>
      </c>
      <c r="J180" s="14">
        <v>0</v>
      </c>
      <c r="K180" s="14">
        <v>0</v>
      </c>
      <c r="L180" s="14">
        <v>0</v>
      </c>
      <c r="M180" s="14">
        <v>0</v>
      </c>
      <c r="N180" s="14">
        <v>0</v>
      </c>
      <c r="O180" s="14">
        <v>0</v>
      </c>
      <c r="P180" s="14">
        <v>0</v>
      </c>
      <c r="Q180" s="14">
        <f>tbl_Union[[#This Row],[Innings]]-tbl_Union[[#This Row],[Outs]]</f>
        <v>0</v>
      </c>
      <c r="R180" s="44">
        <v>0</v>
      </c>
      <c r="S180" s="44">
        <v>0</v>
      </c>
      <c r="T180" s="44">
        <v>0</v>
      </c>
      <c r="U180" s="44">
        <v>0</v>
      </c>
      <c r="V180" s="44">
        <v>0</v>
      </c>
      <c r="W180" s="44">
        <v>0</v>
      </c>
      <c r="X180" s="44">
        <v>0</v>
      </c>
      <c r="Y180" s="44">
        <v>0</v>
      </c>
      <c r="Z180" s="44">
        <v>0</v>
      </c>
      <c r="AA180" s="44">
        <v>0</v>
      </c>
      <c r="AB180" s="44">
        <v>0</v>
      </c>
      <c r="AC180" s="12">
        <f>IF(tbl_Union[[#This Row],[Year]]=2021,_xlfn.IFNA(VLOOKUP(tbl_Union[[#This Row],[Player]],raw_data_RAA_2021!$A$1:$F$169,3,FALSE),0),0)</f>
        <v>0</v>
      </c>
      <c r="AD180" s="42">
        <f>AVERAGEIFS(tbl_Union[Auction_Price],tbl_Union[Player],tbl_Union[[#This Row],[Player]])</f>
        <v>31250</v>
      </c>
    </row>
    <row r="181" spans="1:30" x14ac:dyDescent="0.25">
      <c r="A181" s="15">
        <f t="shared" si="3"/>
        <v>180</v>
      </c>
      <c r="B181" s="14">
        <v>2021</v>
      </c>
      <c r="C181" s="17" t="s">
        <v>79</v>
      </c>
      <c r="D181" s="14" t="s">
        <v>275</v>
      </c>
      <c r="E181" s="42">
        <v>110000</v>
      </c>
      <c r="F181" s="14">
        <v>0</v>
      </c>
      <c r="G181" s="14">
        <v>0</v>
      </c>
      <c r="H181" s="14">
        <v>0</v>
      </c>
      <c r="I181" s="14">
        <v>0</v>
      </c>
      <c r="J181" s="14">
        <v>0</v>
      </c>
      <c r="K181" s="14">
        <v>0</v>
      </c>
      <c r="L181" s="14">
        <v>0</v>
      </c>
      <c r="M181" s="14">
        <v>0</v>
      </c>
      <c r="N181" s="14">
        <v>0</v>
      </c>
      <c r="O181" s="14">
        <v>0</v>
      </c>
      <c r="P181" s="14">
        <v>0</v>
      </c>
      <c r="Q181" s="14">
        <f>tbl_Union[[#This Row],[Innings]]-tbl_Union[[#This Row],[Outs]]</f>
        <v>0</v>
      </c>
      <c r="R181" s="44">
        <v>4</v>
      </c>
      <c r="S181" s="44">
        <v>48</v>
      </c>
      <c r="T181" s="44">
        <v>0</v>
      </c>
      <c r="U181" s="44">
        <v>12</v>
      </c>
      <c r="V181" s="44">
        <v>0</v>
      </c>
      <c r="W181" s="44">
        <v>0</v>
      </c>
      <c r="X181" s="44">
        <v>0</v>
      </c>
      <c r="Y181" s="44">
        <v>0</v>
      </c>
      <c r="Z181" s="44">
        <v>3</v>
      </c>
      <c r="AA181" s="44">
        <v>4</v>
      </c>
      <c r="AB181" s="44">
        <v>7</v>
      </c>
      <c r="AC181" s="12">
        <f>IF(tbl_Union[[#This Row],[Year]]=2021,_xlfn.IFNA(VLOOKUP(tbl_Union[[#This Row],[Player]],raw_data_RAA_2021!$A$1:$F$169,3,FALSE),0),0)</f>
        <v>-46</v>
      </c>
      <c r="AD181" s="42">
        <f>AVERAGEIFS(tbl_Union[Auction_Price],tbl_Union[Player],tbl_Union[[#This Row],[Player]])</f>
        <v>112396.66666666667</v>
      </c>
    </row>
    <row r="182" spans="1:30" x14ac:dyDescent="0.25">
      <c r="A182" s="15">
        <f t="shared" si="3"/>
        <v>181</v>
      </c>
      <c r="B182" s="14">
        <v>2021</v>
      </c>
      <c r="C182" s="17" t="s">
        <v>88</v>
      </c>
      <c r="D182" s="14" t="s">
        <v>275</v>
      </c>
      <c r="E182" s="42">
        <v>28600</v>
      </c>
      <c r="F182" s="14">
        <v>0</v>
      </c>
      <c r="G182" s="14">
        <v>0</v>
      </c>
      <c r="H182" s="14">
        <v>0</v>
      </c>
      <c r="I182" s="14">
        <v>0</v>
      </c>
      <c r="J182" s="14">
        <v>0</v>
      </c>
      <c r="K182" s="14">
        <v>0</v>
      </c>
      <c r="L182" s="14">
        <v>0</v>
      </c>
      <c r="M182" s="14">
        <v>0</v>
      </c>
      <c r="N182" s="14">
        <v>0</v>
      </c>
      <c r="O182" s="14">
        <v>0</v>
      </c>
      <c r="P182" s="14">
        <v>0</v>
      </c>
      <c r="Q182" s="14">
        <f>tbl_Union[[#This Row],[Innings]]-tbl_Union[[#This Row],[Outs]]</f>
        <v>0</v>
      </c>
      <c r="R182" s="44">
        <v>0</v>
      </c>
      <c r="S182" s="44">
        <v>0</v>
      </c>
      <c r="T182" s="44">
        <v>0</v>
      </c>
      <c r="U182" s="44">
        <v>0</v>
      </c>
      <c r="V182" s="44">
        <v>0</v>
      </c>
      <c r="W182" s="44">
        <v>0</v>
      </c>
      <c r="X182" s="44">
        <v>0</v>
      </c>
      <c r="Y182" s="44">
        <v>0</v>
      </c>
      <c r="Z182" s="44">
        <v>0</v>
      </c>
      <c r="AA182" s="44">
        <v>0</v>
      </c>
      <c r="AB182" s="44">
        <v>0</v>
      </c>
      <c r="AC182" s="12">
        <f>IF(tbl_Union[[#This Row],[Year]]=2021,_xlfn.IFNA(VLOOKUP(tbl_Union[[#This Row],[Player]],raw_data_RAA_2021!$A$1:$F$169,3,FALSE),0),0)</f>
        <v>0</v>
      </c>
      <c r="AD182" s="42">
        <f>AVERAGEIFS(tbl_Union[Auction_Price],tbl_Union[Player],tbl_Union[[#This Row],[Player]])</f>
        <v>28600</v>
      </c>
    </row>
    <row r="183" spans="1:30" x14ac:dyDescent="0.25">
      <c r="A183" s="15">
        <f t="shared" si="3"/>
        <v>182</v>
      </c>
      <c r="B183" s="14">
        <v>2021</v>
      </c>
      <c r="C183" s="17" t="s">
        <v>100</v>
      </c>
      <c r="D183" s="14" t="s">
        <v>285</v>
      </c>
      <c r="E183" s="42">
        <v>42900</v>
      </c>
      <c r="F183" s="14">
        <v>0</v>
      </c>
      <c r="G183" s="14">
        <v>0</v>
      </c>
      <c r="H183" s="14">
        <v>0</v>
      </c>
      <c r="I183" s="14">
        <v>0</v>
      </c>
      <c r="J183" s="14">
        <v>0</v>
      </c>
      <c r="K183" s="14">
        <v>0</v>
      </c>
      <c r="L183" s="14">
        <v>0</v>
      </c>
      <c r="M183" s="14">
        <v>0</v>
      </c>
      <c r="N183" s="14">
        <v>0</v>
      </c>
      <c r="O183" s="14">
        <v>0</v>
      </c>
      <c r="P183" s="14">
        <v>0</v>
      </c>
      <c r="Q183" s="14">
        <f>tbl_Union[[#This Row],[Innings]]-tbl_Union[[#This Row],[Outs]]</f>
        <v>0</v>
      </c>
      <c r="R183" s="44">
        <v>0</v>
      </c>
      <c r="S183" s="44">
        <v>0</v>
      </c>
      <c r="T183" s="44">
        <v>0</v>
      </c>
      <c r="U183" s="44">
        <v>0</v>
      </c>
      <c r="V183" s="44">
        <v>0</v>
      </c>
      <c r="W183" s="44">
        <v>0</v>
      </c>
      <c r="X183" s="44">
        <v>0</v>
      </c>
      <c r="Y183" s="44">
        <v>0</v>
      </c>
      <c r="Z183" s="44">
        <v>0</v>
      </c>
      <c r="AA183" s="44">
        <v>0</v>
      </c>
      <c r="AB183" s="44">
        <v>0</v>
      </c>
      <c r="AC183" s="12">
        <f>IF(tbl_Union[[#This Row],[Year]]=2021,_xlfn.IFNA(VLOOKUP(tbl_Union[[#This Row],[Player]],raw_data_RAA_2021!$A$1:$F$169,3,FALSE),0),0)</f>
        <v>0</v>
      </c>
      <c r="AD183" s="42">
        <f>AVERAGEIFS(tbl_Union[Auction_Price],tbl_Union[Player],tbl_Union[[#This Row],[Player]])</f>
        <v>42900</v>
      </c>
    </row>
    <row r="184" spans="1:30" x14ac:dyDescent="0.25">
      <c r="A184" s="15">
        <f t="shared" si="3"/>
        <v>183</v>
      </c>
      <c r="B184" s="14">
        <v>2021</v>
      </c>
      <c r="C184" s="17" t="s">
        <v>106</v>
      </c>
      <c r="D184" s="14" t="s">
        <v>285</v>
      </c>
      <c r="E184" s="42">
        <v>42900</v>
      </c>
      <c r="F184" s="14">
        <v>0</v>
      </c>
      <c r="G184" s="14">
        <v>0</v>
      </c>
      <c r="H184" s="14">
        <v>0</v>
      </c>
      <c r="I184" s="14">
        <v>0</v>
      </c>
      <c r="J184" s="14">
        <v>0</v>
      </c>
      <c r="K184" s="14">
        <v>0</v>
      </c>
      <c r="L184" s="14">
        <v>0</v>
      </c>
      <c r="M184" s="14">
        <v>0</v>
      </c>
      <c r="N184" s="14">
        <v>0</v>
      </c>
      <c r="O184" s="14">
        <v>0</v>
      </c>
      <c r="P184" s="14">
        <v>0</v>
      </c>
      <c r="Q184" s="14">
        <f>tbl_Union[[#This Row],[Innings]]-tbl_Union[[#This Row],[Outs]]</f>
        <v>0</v>
      </c>
      <c r="R184" s="44">
        <v>3</v>
      </c>
      <c r="S184" s="44">
        <v>27</v>
      </c>
      <c r="T184" s="44">
        <v>0</v>
      </c>
      <c r="U184" s="44">
        <v>9</v>
      </c>
      <c r="V184" s="44">
        <v>0</v>
      </c>
      <c r="W184" s="44">
        <v>0</v>
      </c>
      <c r="X184" s="44">
        <v>0</v>
      </c>
      <c r="Y184" s="44">
        <v>0</v>
      </c>
      <c r="Z184" s="44">
        <v>4</v>
      </c>
      <c r="AA184" s="44">
        <v>0</v>
      </c>
      <c r="AB184" s="44">
        <v>5</v>
      </c>
      <c r="AC184" s="12">
        <f>IF(tbl_Union[[#This Row],[Year]]=2021,_xlfn.IFNA(VLOOKUP(tbl_Union[[#This Row],[Player]],raw_data_RAA_2021!$A$1:$F$169,3,FALSE),0),0)</f>
        <v>-27</v>
      </c>
      <c r="AD184" s="42">
        <f>AVERAGEIFS(tbl_Union[Auction_Price],tbl_Union[Player],tbl_Union[[#This Row],[Player]])</f>
        <v>35750</v>
      </c>
    </row>
    <row r="185" spans="1:30" x14ac:dyDescent="0.25">
      <c r="A185" s="15">
        <f t="shared" si="3"/>
        <v>184</v>
      </c>
      <c r="B185" s="14">
        <v>2021</v>
      </c>
      <c r="C185" s="17" t="s">
        <v>117</v>
      </c>
      <c r="D185" s="14" t="s">
        <v>285</v>
      </c>
      <c r="E185" s="42">
        <v>1142900</v>
      </c>
      <c r="F185" s="14">
        <v>0</v>
      </c>
      <c r="G185" s="14">
        <v>0</v>
      </c>
      <c r="H185" s="14">
        <v>0</v>
      </c>
      <c r="I185" s="14">
        <v>0</v>
      </c>
      <c r="J185" s="14">
        <v>0</v>
      </c>
      <c r="K185" s="14">
        <v>0</v>
      </c>
      <c r="L185" s="14">
        <v>0</v>
      </c>
      <c r="M185" s="14">
        <v>0</v>
      </c>
      <c r="N185" s="14">
        <v>0</v>
      </c>
      <c r="O185" s="14">
        <v>0</v>
      </c>
      <c r="P185" s="14">
        <v>0</v>
      </c>
      <c r="Q185" s="14">
        <f>tbl_Union[[#This Row],[Innings]]-tbl_Union[[#This Row],[Outs]]</f>
        <v>0</v>
      </c>
      <c r="R185" s="44">
        <v>17</v>
      </c>
      <c r="S185" s="44">
        <v>170</v>
      </c>
      <c r="T185" s="44">
        <v>4</v>
      </c>
      <c r="U185" s="44">
        <v>10</v>
      </c>
      <c r="V185" s="44">
        <v>42.5</v>
      </c>
      <c r="W185" s="44">
        <v>25.5</v>
      </c>
      <c r="X185" s="44">
        <v>0</v>
      </c>
      <c r="Y185" s="44">
        <v>0</v>
      </c>
      <c r="Z185" s="44">
        <v>19</v>
      </c>
      <c r="AA185" s="44">
        <v>7</v>
      </c>
      <c r="AB185" s="44">
        <v>37</v>
      </c>
      <c r="AC185" s="12">
        <f>IF(tbl_Union[[#This Row],[Year]]=2021,_xlfn.IFNA(VLOOKUP(tbl_Union[[#This Row],[Player]],raw_data_RAA_2021!$A$1:$F$169,3,FALSE),0),0)</f>
        <v>-59</v>
      </c>
      <c r="AD185" s="42">
        <f>AVERAGEIFS(tbl_Union[Auction_Price],tbl_Union[Player],tbl_Union[[#This Row],[Player]])</f>
        <v>1142900</v>
      </c>
    </row>
    <row r="186" spans="1:30" x14ac:dyDescent="0.25">
      <c r="A186" s="15">
        <f t="shared" si="3"/>
        <v>185</v>
      </c>
      <c r="B186" s="14">
        <v>2021</v>
      </c>
      <c r="C186" s="17" t="s">
        <v>118</v>
      </c>
      <c r="D186" s="14" t="s">
        <v>285</v>
      </c>
      <c r="E186" s="42">
        <v>28600</v>
      </c>
      <c r="F186" s="14">
        <v>0</v>
      </c>
      <c r="G186" s="14">
        <v>0</v>
      </c>
      <c r="H186" s="14">
        <v>0</v>
      </c>
      <c r="I186" s="14">
        <v>0</v>
      </c>
      <c r="J186" s="14">
        <v>0</v>
      </c>
      <c r="K186" s="14">
        <v>0</v>
      </c>
      <c r="L186" s="14">
        <v>0</v>
      </c>
      <c r="M186" s="14">
        <v>0</v>
      </c>
      <c r="N186" s="14">
        <v>0</v>
      </c>
      <c r="O186" s="14">
        <v>0</v>
      </c>
      <c r="P186" s="14">
        <v>0</v>
      </c>
      <c r="Q186" s="14">
        <f>tbl_Union[[#This Row],[Innings]]-tbl_Union[[#This Row],[Outs]]</f>
        <v>0</v>
      </c>
      <c r="R186" s="44">
        <v>0</v>
      </c>
      <c r="S186" s="44">
        <v>0</v>
      </c>
      <c r="T186" s="44">
        <v>0</v>
      </c>
      <c r="U186" s="44">
        <v>0</v>
      </c>
      <c r="V186" s="44">
        <v>0</v>
      </c>
      <c r="W186" s="44">
        <v>0</v>
      </c>
      <c r="X186" s="44">
        <v>0</v>
      </c>
      <c r="Y186" s="44">
        <v>0</v>
      </c>
      <c r="Z186" s="44">
        <v>0</v>
      </c>
      <c r="AA186" s="44">
        <v>0</v>
      </c>
      <c r="AB186" s="44">
        <v>0</v>
      </c>
      <c r="AC186" s="12">
        <f>IF(tbl_Union[[#This Row],[Year]]=2021,_xlfn.IFNA(VLOOKUP(tbl_Union[[#This Row],[Player]],raw_data_RAA_2021!$A$1:$F$169,3,FALSE),0),0)</f>
        <v>0</v>
      </c>
      <c r="AD186" s="42">
        <f>AVERAGEIFS(tbl_Union[Auction_Price],tbl_Union[Player],tbl_Union[[#This Row],[Player]])</f>
        <v>28600</v>
      </c>
    </row>
    <row r="187" spans="1:30" x14ac:dyDescent="0.25">
      <c r="A187" s="15">
        <f t="shared" si="3"/>
        <v>186</v>
      </c>
      <c r="B187" s="14">
        <v>2021</v>
      </c>
      <c r="C187" s="17" t="s">
        <v>120</v>
      </c>
      <c r="D187" s="14" t="s">
        <v>285</v>
      </c>
      <c r="E187" s="42">
        <v>28600</v>
      </c>
      <c r="F187" s="14">
        <v>0</v>
      </c>
      <c r="G187" s="14">
        <v>0</v>
      </c>
      <c r="H187" s="14">
        <v>0</v>
      </c>
      <c r="I187" s="14">
        <v>0</v>
      </c>
      <c r="J187" s="14">
        <v>0</v>
      </c>
      <c r="K187" s="14">
        <v>0</v>
      </c>
      <c r="L187" s="14">
        <v>0</v>
      </c>
      <c r="M187" s="14">
        <v>0</v>
      </c>
      <c r="N187" s="14">
        <v>0</v>
      </c>
      <c r="O187" s="14">
        <v>0</v>
      </c>
      <c r="P187" s="14">
        <v>0</v>
      </c>
      <c r="Q187" s="14">
        <f>tbl_Union[[#This Row],[Innings]]-tbl_Union[[#This Row],[Outs]]</f>
        <v>0</v>
      </c>
      <c r="R187" s="44">
        <v>0</v>
      </c>
      <c r="S187" s="44">
        <v>0</v>
      </c>
      <c r="T187" s="44">
        <v>0</v>
      </c>
      <c r="U187" s="44">
        <v>0</v>
      </c>
      <c r="V187" s="44">
        <v>0</v>
      </c>
      <c r="W187" s="44">
        <v>0</v>
      </c>
      <c r="X187" s="44">
        <v>0</v>
      </c>
      <c r="Y187" s="44">
        <v>0</v>
      </c>
      <c r="Z187" s="44">
        <v>0</v>
      </c>
      <c r="AA187" s="44">
        <v>0</v>
      </c>
      <c r="AB187" s="44">
        <v>0</v>
      </c>
      <c r="AC187" s="12">
        <f>IF(tbl_Union[[#This Row],[Year]]=2021,_xlfn.IFNA(VLOOKUP(tbl_Union[[#This Row],[Player]],raw_data_RAA_2021!$A$1:$F$169,3,FALSE),0),0)</f>
        <v>0</v>
      </c>
      <c r="AD187" s="42">
        <f>AVERAGEIFS(tbl_Union[Auction_Price],tbl_Union[Player],tbl_Union[[#This Row],[Player]])</f>
        <v>28600</v>
      </c>
    </row>
    <row r="188" spans="1:30" x14ac:dyDescent="0.25">
      <c r="A188" s="15">
        <f t="shared" si="3"/>
        <v>187</v>
      </c>
      <c r="B188" s="14">
        <v>2021</v>
      </c>
      <c r="C188" s="17" t="s">
        <v>121</v>
      </c>
      <c r="D188" s="14" t="s">
        <v>294</v>
      </c>
      <c r="E188" s="42">
        <v>142900</v>
      </c>
      <c r="F188" s="14">
        <v>0</v>
      </c>
      <c r="G188" s="14">
        <v>0</v>
      </c>
      <c r="H188" s="14">
        <v>0</v>
      </c>
      <c r="I188" s="14">
        <v>0</v>
      </c>
      <c r="J188" s="14">
        <v>0</v>
      </c>
      <c r="K188" s="14">
        <v>0</v>
      </c>
      <c r="L188" s="14">
        <v>0</v>
      </c>
      <c r="M188" s="14">
        <v>0</v>
      </c>
      <c r="N188" s="14">
        <v>0</v>
      </c>
      <c r="O188" s="14">
        <v>0</v>
      </c>
      <c r="P188" s="14">
        <v>0</v>
      </c>
      <c r="Q188" s="14">
        <f>tbl_Union[[#This Row],[Innings]]-tbl_Union[[#This Row],[Outs]]</f>
        <v>0</v>
      </c>
      <c r="R188" s="44">
        <v>0</v>
      </c>
      <c r="S188" s="44">
        <v>0</v>
      </c>
      <c r="T188" s="44">
        <v>0</v>
      </c>
      <c r="U188" s="44">
        <v>0</v>
      </c>
      <c r="V188" s="44">
        <v>0</v>
      </c>
      <c r="W188" s="44">
        <v>0</v>
      </c>
      <c r="X188" s="44">
        <v>0</v>
      </c>
      <c r="Y188" s="44">
        <v>0</v>
      </c>
      <c r="Z188" s="44">
        <v>0</v>
      </c>
      <c r="AA188" s="44">
        <v>0</v>
      </c>
      <c r="AB188" s="44">
        <v>0</v>
      </c>
      <c r="AC188" s="12">
        <f>IF(tbl_Union[[#This Row],[Year]]=2021,_xlfn.IFNA(VLOOKUP(tbl_Union[[#This Row],[Player]],raw_data_RAA_2021!$A$1:$F$169,3,FALSE),0),0)</f>
        <v>0</v>
      </c>
      <c r="AD188" s="42">
        <f>AVERAGEIFS(tbl_Union[Auction_Price],tbl_Union[Player],tbl_Union[[#This Row],[Player]])</f>
        <v>470266.66666666669</v>
      </c>
    </row>
    <row r="189" spans="1:30" x14ac:dyDescent="0.25">
      <c r="A189" s="15">
        <f t="shared" si="3"/>
        <v>188</v>
      </c>
      <c r="B189" s="14">
        <v>2021</v>
      </c>
      <c r="C189" s="17" t="s">
        <v>122</v>
      </c>
      <c r="D189" s="14" t="s">
        <v>294</v>
      </c>
      <c r="E189" s="42">
        <v>28600</v>
      </c>
      <c r="F189" s="14">
        <v>0</v>
      </c>
      <c r="G189" s="14">
        <v>0</v>
      </c>
      <c r="H189" s="14">
        <v>0</v>
      </c>
      <c r="I189" s="14">
        <v>0</v>
      </c>
      <c r="J189" s="14">
        <v>0</v>
      </c>
      <c r="K189" s="14">
        <v>0</v>
      </c>
      <c r="L189" s="14">
        <v>0</v>
      </c>
      <c r="M189" s="14">
        <v>0</v>
      </c>
      <c r="N189" s="14">
        <v>0</v>
      </c>
      <c r="O189" s="14">
        <v>0</v>
      </c>
      <c r="P189" s="14">
        <v>0</v>
      </c>
      <c r="Q189" s="14">
        <f>tbl_Union[[#This Row],[Innings]]-tbl_Union[[#This Row],[Outs]]</f>
        <v>0</v>
      </c>
      <c r="R189" s="44">
        <v>4</v>
      </c>
      <c r="S189" s="44">
        <v>39</v>
      </c>
      <c r="T189" s="44">
        <v>0</v>
      </c>
      <c r="U189" s="44">
        <v>9.75</v>
      </c>
      <c r="V189" s="44">
        <v>0</v>
      </c>
      <c r="W189" s="44">
        <v>0</v>
      </c>
      <c r="X189" s="44">
        <v>0</v>
      </c>
      <c r="Y189" s="44">
        <v>0</v>
      </c>
      <c r="Z189" s="44">
        <v>5</v>
      </c>
      <c r="AA189" s="44">
        <v>1</v>
      </c>
      <c r="AB189" s="44">
        <v>7</v>
      </c>
      <c r="AC189" s="12">
        <f>IF(tbl_Union[[#This Row],[Year]]=2021,_xlfn.IFNA(VLOOKUP(tbl_Union[[#This Row],[Player]],raw_data_RAA_2021!$A$1:$F$169,3,FALSE),0),0)</f>
        <v>-39</v>
      </c>
      <c r="AD189" s="42">
        <f>AVERAGEIFS(tbl_Union[Auction_Price],tbl_Union[Player],tbl_Union[[#This Row],[Player]])</f>
        <v>28600</v>
      </c>
    </row>
    <row r="190" spans="1:30" x14ac:dyDescent="0.25">
      <c r="A190" s="15">
        <f t="shared" si="3"/>
        <v>189</v>
      </c>
      <c r="B190" s="14">
        <v>2021</v>
      </c>
      <c r="C190" s="17" t="s">
        <v>129</v>
      </c>
      <c r="D190" s="14" t="s">
        <v>294</v>
      </c>
      <c r="E190" s="42">
        <v>1125000</v>
      </c>
      <c r="F190" s="14">
        <v>0</v>
      </c>
      <c r="G190" s="14">
        <v>0</v>
      </c>
      <c r="H190" s="14">
        <v>0</v>
      </c>
      <c r="I190" s="14">
        <v>0</v>
      </c>
      <c r="J190" s="14">
        <v>0</v>
      </c>
      <c r="K190" s="14">
        <v>0</v>
      </c>
      <c r="L190" s="14">
        <v>0</v>
      </c>
      <c r="M190" s="14">
        <v>0</v>
      </c>
      <c r="N190" s="14">
        <v>0</v>
      </c>
      <c r="O190" s="14">
        <v>0</v>
      </c>
      <c r="P190" s="14">
        <v>0</v>
      </c>
      <c r="Q190" s="14">
        <f>tbl_Union[[#This Row],[Innings]]-tbl_Union[[#This Row],[Outs]]</f>
        <v>0</v>
      </c>
      <c r="R190" s="44">
        <v>0</v>
      </c>
      <c r="S190" s="44">
        <v>0</v>
      </c>
      <c r="T190" s="44">
        <v>0</v>
      </c>
      <c r="U190" s="44">
        <v>0</v>
      </c>
      <c r="V190" s="44">
        <v>0</v>
      </c>
      <c r="W190" s="44">
        <v>0</v>
      </c>
      <c r="X190" s="44">
        <v>0</v>
      </c>
      <c r="Y190" s="44">
        <v>0</v>
      </c>
      <c r="Z190" s="44">
        <v>0</v>
      </c>
      <c r="AA190" s="44">
        <v>0</v>
      </c>
      <c r="AB190" s="44">
        <v>0</v>
      </c>
      <c r="AC190" s="12">
        <f>IF(tbl_Union[[#This Row],[Year]]=2021,_xlfn.IFNA(VLOOKUP(tbl_Union[[#This Row],[Player]],raw_data_RAA_2021!$A$1:$F$169,3,FALSE),0),0)</f>
        <v>0</v>
      </c>
      <c r="AD190" s="42">
        <f>AVERAGEIFS(tbl_Union[Auction_Price],tbl_Union[Player],tbl_Union[[#This Row],[Player]])</f>
        <v>1125000</v>
      </c>
    </row>
    <row r="191" spans="1:30" x14ac:dyDescent="0.25">
      <c r="A191" s="15">
        <f t="shared" si="3"/>
        <v>190</v>
      </c>
      <c r="B191" s="14">
        <v>2021</v>
      </c>
      <c r="C191" s="17" t="s">
        <v>133</v>
      </c>
      <c r="D191" s="14" t="s">
        <v>294</v>
      </c>
      <c r="E191" s="42">
        <v>28600</v>
      </c>
      <c r="F191" s="14">
        <v>0</v>
      </c>
      <c r="G191" s="14">
        <v>0</v>
      </c>
      <c r="H191" s="14">
        <v>0</v>
      </c>
      <c r="I191" s="14">
        <v>0</v>
      </c>
      <c r="J191" s="14">
        <v>0</v>
      </c>
      <c r="K191" s="14">
        <v>0</v>
      </c>
      <c r="L191" s="14">
        <v>0</v>
      </c>
      <c r="M191" s="14">
        <v>0</v>
      </c>
      <c r="N191" s="14">
        <v>0</v>
      </c>
      <c r="O191" s="14">
        <v>0</v>
      </c>
      <c r="P191" s="14">
        <v>0</v>
      </c>
      <c r="Q191" s="14">
        <f>tbl_Union[[#This Row],[Innings]]-tbl_Union[[#This Row],[Outs]]</f>
        <v>0</v>
      </c>
      <c r="R191" s="44">
        <v>0</v>
      </c>
      <c r="S191" s="44">
        <v>0</v>
      </c>
      <c r="T191" s="44">
        <v>0</v>
      </c>
      <c r="U191" s="44">
        <v>0</v>
      </c>
      <c r="V191" s="44">
        <v>0</v>
      </c>
      <c r="W191" s="44">
        <v>0</v>
      </c>
      <c r="X191" s="44">
        <v>0</v>
      </c>
      <c r="Y191" s="44">
        <v>0</v>
      </c>
      <c r="Z191" s="44">
        <v>0</v>
      </c>
      <c r="AA191" s="44">
        <v>0</v>
      </c>
      <c r="AB191" s="44">
        <v>0</v>
      </c>
      <c r="AC191" s="12">
        <f>IF(tbl_Union[[#This Row],[Year]]=2021,_xlfn.IFNA(VLOOKUP(tbl_Union[[#This Row],[Player]],raw_data_RAA_2021!$A$1:$F$169,3,FALSE),0),0)</f>
        <v>0</v>
      </c>
      <c r="AD191" s="42">
        <f>AVERAGEIFS(tbl_Union[Auction_Price],tbl_Union[Player],tbl_Union[[#This Row],[Player]])</f>
        <v>74300</v>
      </c>
    </row>
    <row r="192" spans="1:30" x14ac:dyDescent="0.25">
      <c r="A192" s="15">
        <f t="shared" si="3"/>
        <v>191</v>
      </c>
      <c r="B192" s="14">
        <v>2021</v>
      </c>
      <c r="C192" s="17" t="s">
        <v>135</v>
      </c>
      <c r="D192" s="14" t="s">
        <v>294</v>
      </c>
      <c r="E192" s="42">
        <v>290000</v>
      </c>
      <c r="F192" s="14">
        <v>0</v>
      </c>
      <c r="G192" s="14">
        <v>0</v>
      </c>
      <c r="H192" s="14">
        <v>0</v>
      </c>
      <c r="I192" s="14">
        <v>0</v>
      </c>
      <c r="J192" s="14">
        <v>0</v>
      </c>
      <c r="K192" s="14">
        <v>0</v>
      </c>
      <c r="L192" s="14">
        <v>0</v>
      </c>
      <c r="M192" s="14">
        <v>0</v>
      </c>
      <c r="N192" s="14">
        <v>0</v>
      </c>
      <c r="O192" s="14">
        <v>0</v>
      </c>
      <c r="P192" s="14">
        <v>0</v>
      </c>
      <c r="Q192" s="14">
        <f>tbl_Union[[#This Row],[Innings]]-tbl_Union[[#This Row],[Outs]]</f>
        <v>0</v>
      </c>
      <c r="R192" s="44">
        <v>3</v>
      </c>
      <c r="S192" s="44">
        <v>26</v>
      </c>
      <c r="T192" s="44">
        <v>0</v>
      </c>
      <c r="U192" s="44">
        <v>8.67</v>
      </c>
      <c r="V192" s="44">
        <v>0</v>
      </c>
      <c r="W192" s="44">
        <v>0</v>
      </c>
      <c r="X192" s="44">
        <v>0</v>
      </c>
      <c r="Y192" s="44">
        <v>0</v>
      </c>
      <c r="Z192" s="44">
        <v>2</v>
      </c>
      <c r="AA192" s="44">
        <v>1</v>
      </c>
      <c r="AB192" s="44">
        <v>4</v>
      </c>
      <c r="AC192" s="12">
        <f>IF(tbl_Union[[#This Row],[Year]]=2021,_xlfn.IFNA(VLOOKUP(tbl_Union[[#This Row],[Player]],raw_data_RAA_2021!$A$1:$F$169,3,FALSE),0),0)</f>
        <v>-26</v>
      </c>
      <c r="AD192" s="42">
        <f>AVERAGEIFS(tbl_Union[Auction_Price],tbl_Union[Player],tbl_Union[[#This Row],[Player]])</f>
        <v>203750</v>
      </c>
    </row>
    <row r="193" spans="1:30" x14ac:dyDescent="0.25">
      <c r="A193" s="15">
        <f t="shared" si="3"/>
        <v>192</v>
      </c>
      <c r="B193" s="14">
        <v>2021</v>
      </c>
      <c r="C193" s="17" t="s">
        <v>139</v>
      </c>
      <c r="D193" s="14" t="s">
        <v>294</v>
      </c>
      <c r="E193" s="42">
        <v>71400</v>
      </c>
      <c r="F193" s="14">
        <v>0</v>
      </c>
      <c r="G193" s="14">
        <v>0</v>
      </c>
      <c r="H193" s="14">
        <v>0</v>
      </c>
      <c r="I193" s="14">
        <v>0</v>
      </c>
      <c r="J193" s="14">
        <v>0</v>
      </c>
      <c r="K193" s="14">
        <v>0</v>
      </c>
      <c r="L193" s="14">
        <v>0</v>
      </c>
      <c r="M193" s="14">
        <v>0</v>
      </c>
      <c r="N193" s="14">
        <v>0</v>
      </c>
      <c r="O193" s="14">
        <v>0</v>
      </c>
      <c r="P193" s="14">
        <v>0</v>
      </c>
      <c r="Q193" s="14">
        <f>tbl_Union[[#This Row],[Innings]]-tbl_Union[[#This Row],[Outs]]</f>
        <v>0</v>
      </c>
      <c r="R193" s="44">
        <v>0</v>
      </c>
      <c r="S193" s="44">
        <v>0</v>
      </c>
      <c r="T193" s="44">
        <v>0</v>
      </c>
      <c r="U193" s="44">
        <v>0</v>
      </c>
      <c r="V193" s="44">
        <v>0</v>
      </c>
      <c r="W193" s="44">
        <v>0</v>
      </c>
      <c r="X193" s="44">
        <v>0</v>
      </c>
      <c r="Y193" s="44">
        <v>0</v>
      </c>
      <c r="Z193" s="44">
        <v>0</v>
      </c>
      <c r="AA193" s="44">
        <v>0</v>
      </c>
      <c r="AB193" s="44">
        <v>0</v>
      </c>
      <c r="AC193" s="12">
        <f>IF(tbl_Union[[#This Row],[Year]]=2021,_xlfn.IFNA(VLOOKUP(tbl_Union[[#This Row],[Player]],raw_data_RAA_2021!$A$1:$F$169,3,FALSE),0),0)</f>
        <v>0</v>
      </c>
      <c r="AD193" s="42">
        <f>AVERAGEIFS(tbl_Union[Auction_Price],tbl_Union[Player],tbl_Union[[#This Row],[Player]])</f>
        <v>99966.666666666672</v>
      </c>
    </row>
    <row r="194" spans="1:30" x14ac:dyDescent="0.25">
      <c r="A194" s="15">
        <f t="shared" si="3"/>
        <v>193</v>
      </c>
      <c r="B194" s="14">
        <v>2020</v>
      </c>
      <c r="C194" s="17" t="s">
        <v>51</v>
      </c>
      <c r="D194" s="14" t="s">
        <v>305</v>
      </c>
      <c r="E194" s="42">
        <v>71400</v>
      </c>
      <c r="F194" s="14">
        <v>5</v>
      </c>
      <c r="G194" s="14">
        <v>71</v>
      </c>
      <c r="H194" s="14">
        <v>80</v>
      </c>
      <c r="I194" s="14">
        <v>0</v>
      </c>
      <c r="J194" s="14">
        <v>0</v>
      </c>
      <c r="K194" s="14">
        <v>88.75</v>
      </c>
      <c r="L194" s="14">
        <v>21</v>
      </c>
      <c r="M194" s="14">
        <v>8</v>
      </c>
      <c r="N194" s="14">
        <v>0</v>
      </c>
      <c r="O194" s="14">
        <v>0</v>
      </c>
      <c r="P194" s="14">
        <v>0</v>
      </c>
      <c r="Q194" s="14">
        <f>tbl_Union[[#This Row],[Innings]]-tbl_Union[[#This Row],[Outs]]</f>
        <v>5</v>
      </c>
      <c r="R194" s="44">
        <v>0</v>
      </c>
      <c r="S194" s="44">
        <v>0</v>
      </c>
      <c r="T194" s="44">
        <v>0</v>
      </c>
      <c r="U194" s="44">
        <v>0</v>
      </c>
      <c r="V194" s="44">
        <v>0</v>
      </c>
      <c r="W194" s="44">
        <v>0</v>
      </c>
      <c r="X194" s="44">
        <v>0</v>
      </c>
      <c r="Y194" s="44">
        <v>0</v>
      </c>
      <c r="Z194" s="44">
        <v>0</v>
      </c>
      <c r="AA194" s="44">
        <v>0</v>
      </c>
      <c r="AB194" s="44">
        <v>0</v>
      </c>
      <c r="AC194" s="12">
        <f>IF(tbl_Union[[#This Row],[Year]]=2021,_xlfn.IFNA(VLOOKUP(tbl_Union[[#This Row],[Player]],raw_data_RAA_2021!$A$1:$F$169,3,FALSE),0),0)</f>
        <v>0</v>
      </c>
      <c r="AD194" s="42">
        <f>AVERAGEIFS(tbl_Union[Auction_Price],tbl_Union[Player],tbl_Union[[#This Row],[Player]])</f>
        <v>71400</v>
      </c>
    </row>
    <row r="195" spans="1:30" x14ac:dyDescent="0.25">
      <c r="A195" s="15">
        <f t="shared" si="3"/>
        <v>194</v>
      </c>
      <c r="B195" s="14">
        <v>2020</v>
      </c>
      <c r="C195" s="17" t="s">
        <v>392</v>
      </c>
      <c r="D195" s="14" t="s">
        <v>305</v>
      </c>
      <c r="E195" s="42">
        <v>71400</v>
      </c>
      <c r="F195" s="14">
        <v>4</v>
      </c>
      <c r="G195" s="14">
        <v>15</v>
      </c>
      <c r="H195" s="14">
        <v>11</v>
      </c>
      <c r="I195" s="14">
        <v>3</v>
      </c>
      <c r="J195" s="14">
        <v>5</v>
      </c>
      <c r="K195" s="14">
        <v>136.36000000000001</v>
      </c>
      <c r="L195" s="14">
        <v>10</v>
      </c>
      <c r="M195" s="14">
        <v>1</v>
      </c>
      <c r="N195" s="14">
        <v>1</v>
      </c>
      <c r="O195" s="14">
        <v>0</v>
      </c>
      <c r="P195" s="14">
        <v>0</v>
      </c>
      <c r="Q195" s="14">
        <f>tbl_Union[[#This Row],[Innings]]-tbl_Union[[#This Row],[Outs]]</f>
        <v>1</v>
      </c>
      <c r="R195" s="44">
        <v>29.1</v>
      </c>
      <c r="S195" s="44">
        <v>288</v>
      </c>
      <c r="T195" s="44">
        <v>8</v>
      </c>
      <c r="U195" s="44">
        <v>9.8699999999999992</v>
      </c>
      <c r="V195" s="44">
        <v>36</v>
      </c>
      <c r="W195" s="44">
        <v>21.88</v>
      </c>
      <c r="X195" s="44">
        <v>0</v>
      </c>
      <c r="Y195" s="44">
        <v>0</v>
      </c>
      <c r="Z195" s="44">
        <v>26</v>
      </c>
      <c r="AA195" s="44">
        <v>12</v>
      </c>
      <c r="AB195" s="44">
        <v>49</v>
      </c>
      <c r="AC195" s="12">
        <f>IF(tbl_Union[[#This Row],[Year]]=2021,_xlfn.IFNA(VLOOKUP(tbl_Union[[#This Row],[Player]],raw_data_RAA_2021!$A$1:$F$169,3,FALSE),0),0)</f>
        <v>0</v>
      </c>
      <c r="AD195" s="42">
        <f>AVERAGEIFS(tbl_Union[Auction_Price],tbl_Union[Player],tbl_Union[[#This Row],[Player]])</f>
        <v>71400</v>
      </c>
    </row>
    <row r="196" spans="1:30" x14ac:dyDescent="0.25">
      <c r="A196" s="15">
        <f t="shared" si="3"/>
        <v>195</v>
      </c>
      <c r="B196" s="14">
        <v>2020</v>
      </c>
      <c r="C196" s="17" t="s">
        <v>393</v>
      </c>
      <c r="D196" s="14" t="s">
        <v>305</v>
      </c>
      <c r="E196" s="42">
        <v>28600</v>
      </c>
      <c r="F196" s="14">
        <v>5</v>
      </c>
      <c r="G196" s="14">
        <v>78</v>
      </c>
      <c r="H196" s="14">
        <v>77</v>
      </c>
      <c r="I196" s="14">
        <v>4</v>
      </c>
      <c r="J196" s="14">
        <v>19.5</v>
      </c>
      <c r="K196" s="14">
        <v>101.3</v>
      </c>
      <c r="L196" s="14">
        <v>33</v>
      </c>
      <c r="M196" s="14">
        <v>9</v>
      </c>
      <c r="N196" s="14">
        <v>1</v>
      </c>
      <c r="O196" s="14">
        <v>0</v>
      </c>
      <c r="P196" s="14">
        <v>0</v>
      </c>
      <c r="Q196" s="14">
        <f>tbl_Union[[#This Row],[Innings]]-tbl_Union[[#This Row],[Outs]]</f>
        <v>1</v>
      </c>
      <c r="R196" s="44">
        <v>0</v>
      </c>
      <c r="S196" s="44">
        <v>0</v>
      </c>
      <c r="T196" s="44">
        <v>0</v>
      </c>
      <c r="U196" s="44">
        <v>0</v>
      </c>
      <c r="V196" s="44">
        <v>0</v>
      </c>
      <c r="W196" s="44">
        <v>0</v>
      </c>
      <c r="X196" s="44">
        <v>0</v>
      </c>
      <c r="Y196" s="44">
        <v>0</v>
      </c>
      <c r="Z196" s="44">
        <v>0</v>
      </c>
      <c r="AA196" s="44">
        <v>0</v>
      </c>
      <c r="AB196" s="44">
        <v>0</v>
      </c>
      <c r="AC196" s="12">
        <f>IF(tbl_Union[[#This Row],[Year]]=2021,_xlfn.IFNA(VLOOKUP(tbl_Union[[#This Row],[Player]],raw_data_RAA_2021!$A$1:$F$169,3,FALSE),0),0)</f>
        <v>0</v>
      </c>
      <c r="AD196" s="42">
        <f>AVERAGEIFS(tbl_Union[Auction_Price],tbl_Union[Player],tbl_Union[[#This Row],[Player]])</f>
        <v>28600</v>
      </c>
    </row>
    <row r="197" spans="1:30" x14ac:dyDescent="0.25">
      <c r="A197" s="15">
        <f t="shared" si="3"/>
        <v>196</v>
      </c>
      <c r="B197" s="14">
        <v>2021</v>
      </c>
      <c r="C197" s="17" t="s">
        <v>167</v>
      </c>
      <c r="D197" s="14" t="s">
        <v>313</v>
      </c>
      <c r="E197" s="42">
        <v>148440</v>
      </c>
      <c r="F197" s="14">
        <v>0</v>
      </c>
      <c r="G197" s="14">
        <v>0</v>
      </c>
      <c r="H197" s="14">
        <v>0</v>
      </c>
      <c r="I197" s="14">
        <v>0</v>
      </c>
      <c r="J197" s="14">
        <v>0</v>
      </c>
      <c r="K197" s="14">
        <v>0</v>
      </c>
      <c r="L197" s="14">
        <v>0</v>
      </c>
      <c r="M197" s="14">
        <v>0</v>
      </c>
      <c r="N197" s="14">
        <v>0</v>
      </c>
      <c r="O197" s="14">
        <v>0</v>
      </c>
      <c r="P197" s="14">
        <v>0</v>
      </c>
      <c r="Q197" s="14">
        <f>tbl_Union[[#This Row],[Innings]]-tbl_Union[[#This Row],[Outs]]</f>
        <v>0</v>
      </c>
      <c r="R197" s="44">
        <v>0</v>
      </c>
      <c r="S197" s="44">
        <v>0</v>
      </c>
      <c r="T197" s="44">
        <v>0</v>
      </c>
      <c r="U197" s="44">
        <v>0</v>
      </c>
      <c r="V197" s="44">
        <v>0</v>
      </c>
      <c r="W197" s="44">
        <v>0</v>
      </c>
      <c r="X197" s="44">
        <v>0</v>
      </c>
      <c r="Y197" s="44">
        <v>0</v>
      </c>
      <c r="Z197" s="44">
        <v>0</v>
      </c>
      <c r="AA197" s="44">
        <v>0</v>
      </c>
      <c r="AB197" s="44">
        <v>0</v>
      </c>
      <c r="AC197" s="12">
        <f>IF(tbl_Union[[#This Row],[Year]]=2021,_xlfn.IFNA(VLOOKUP(tbl_Union[[#This Row],[Player]],raw_data_RAA_2021!$A$1:$F$169,3,FALSE),0),0)</f>
        <v>0</v>
      </c>
      <c r="AD197" s="42">
        <f>AVERAGEIFS(tbl_Union[Auction_Price],tbl_Union[Player],tbl_Union[[#This Row],[Player]])</f>
        <v>148440</v>
      </c>
    </row>
    <row r="198" spans="1:30" x14ac:dyDescent="0.25">
      <c r="A198" s="15">
        <f t="shared" si="3"/>
        <v>197</v>
      </c>
      <c r="B198" s="14">
        <v>2021</v>
      </c>
      <c r="C198" s="17" t="s">
        <v>178</v>
      </c>
      <c r="D198" s="14" t="s">
        <v>313</v>
      </c>
      <c r="E198" s="42">
        <v>285700</v>
      </c>
      <c r="F198" s="14">
        <v>0</v>
      </c>
      <c r="G198" s="14">
        <v>0</v>
      </c>
      <c r="H198" s="14">
        <v>0</v>
      </c>
      <c r="I198" s="14">
        <v>0</v>
      </c>
      <c r="J198" s="14">
        <v>0</v>
      </c>
      <c r="K198" s="14">
        <v>0</v>
      </c>
      <c r="L198" s="14">
        <v>0</v>
      </c>
      <c r="M198" s="14">
        <v>0</v>
      </c>
      <c r="N198" s="14">
        <v>0</v>
      </c>
      <c r="O198" s="14">
        <v>0</v>
      </c>
      <c r="P198" s="14">
        <v>0</v>
      </c>
      <c r="Q198" s="14">
        <f>tbl_Union[[#This Row],[Innings]]-tbl_Union[[#This Row],[Outs]]</f>
        <v>0</v>
      </c>
      <c r="R198" s="44">
        <v>0</v>
      </c>
      <c r="S198" s="44">
        <v>0</v>
      </c>
      <c r="T198" s="44">
        <v>0</v>
      </c>
      <c r="U198" s="44">
        <v>0</v>
      </c>
      <c r="V198" s="44">
        <v>0</v>
      </c>
      <c r="W198" s="44">
        <v>0</v>
      </c>
      <c r="X198" s="44">
        <v>0</v>
      </c>
      <c r="Y198" s="44">
        <v>0</v>
      </c>
      <c r="Z198" s="44">
        <v>0</v>
      </c>
      <c r="AA198" s="44">
        <v>0</v>
      </c>
      <c r="AB198" s="44">
        <v>0</v>
      </c>
      <c r="AC198" s="12">
        <f>IF(tbl_Union[[#This Row],[Year]]=2021,_xlfn.IFNA(VLOOKUP(tbl_Union[[#This Row],[Player]],raw_data_RAA_2021!$A$1:$F$169,3,FALSE),0),0)</f>
        <v>0</v>
      </c>
      <c r="AD198" s="42">
        <f>AVERAGEIFS(tbl_Union[Auction_Price],tbl_Union[Player],tbl_Union[[#This Row],[Player]])</f>
        <v>285700</v>
      </c>
    </row>
    <row r="199" spans="1:30" x14ac:dyDescent="0.25">
      <c r="A199" s="15">
        <f t="shared" si="3"/>
        <v>198</v>
      </c>
      <c r="B199" s="14">
        <v>2021</v>
      </c>
      <c r="C199" s="17" t="s">
        <v>185</v>
      </c>
      <c r="D199" s="14" t="s">
        <v>313</v>
      </c>
      <c r="E199" s="42">
        <v>290000</v>
      </c>
      <c r="F199" s="14">
        <v>0</v>
      </c>
      <c r="G199" s="14">
        <v>0</v>
      </c>
      <c r="H199" s="14">
        <v>0</v>
      </c>
      <c r="I199" s="14">
        <v>0</v>
      </c>
      <c r="J199" s="14">
        <v>0</v>
      </c>
      <c r="K199" s="14">
        <v>0</v>
      </c>
      <c r="L199" s="14">
        <v>0</v>
      </c>
      <c r="M199" s="14">
        <v>0</v>
      </c>
      <c r="N199" s="14">
        <v>0</v>
      </c>
      <c r="O199" s="14">
        <v>0</v>
      </c>
      <c r="P199" s="14">
        <v>0</v>
      </c>
      <c r="Q199" s="14">
        <f>tbl_Union[[#This Row],[Innings]]-tbl_Union[[#This Row],[Outs]]</f>
        <v>0</v>
      </c>
      <c r="R199" s="44">
        <v>0</v>
      </c>
      <c r="S199" s="44">
        <v>0</v>
      </c>
      <c r="T199" s="44">
        <v>0</v>
      </c>
      <c r="U199" s="44">
        <v>0</v>
      </c>
      <c r="V199" s="44">
        <v>0</v>
      </c>
      <c r="W199" s="44">
        <v>0</v>
      </c>
      <c r="X199" s="44">
        <v>0</v>
      </c>
      <c r="Y199" s="44">
        <v>0</v>
      </c>
      <c r="Z199" s="44">
        <v>0</v>
      </c>
      <c r="AA199" s="44">
        <v>0</v>
      </c>
      <c r="AB199" s="44">
        <v>0</v>
      </c>
      <c r="AC199" s="12">
        <f>IF(tbl_Union[[#This Row],[Year]]=2021,_xlfn.IFNA(VLOOKUP(tbl_Union[[#This Row],[Player]],raw_data_RAA_2021!$A$1:$F$169,3,FALSE),0),0)</f>
        <v>0</v>
      </c>
      <c r="AD199" s="42">
        <f>AVERAGEIFS(tbl_Union[Auction_Price],tbl_Union[Player],tbl_Union[[#This Row],[Player]])</f>
        <v>288566.66666666669</v>
      </c>
    </row>
    <row r="200" spans="1:30" x14ac:dyDescent="0.25">
      <c r="A200" s="15">
        <f t="shared" si="3"/>
        <v>199</v>
      </c>
      <c r="B200" s="14">
        <v>2021</v>
      </c>
      <c r="C200" s="17" t="s">
        <v>186</v>
      </c>
      <c r="D200" s="14" t="s">
        <v>313</v>
      </c>
      <c r="E200" s="42">
        <v>156250</v>
      </c>
      <c r="F200" s="14">
        <v>0</v>
      </c>
      <c r="G200" s="14">
        <v>0</v>
      </c>
      <c r="H200" s="14">
        <v>0</v>
      </c>
      <c r="I200" s="14">
        <v>0</v>
      </c>
      <c r="J200" s="14">
        <v>0</v>
      </c>
      <c r="K200" s="14">
        <v>0</v>
      </c>
      <c r="L200" s="14">
        <v>0</v>
      </c>
      <c r="M200" s="14">
        <v>0</v>
      </c>
      <c r="N200" s="14">
        <v>0</v>
      </c>
      <c r="O200" s="14">
        <v>0</v>
      </c>
      <c r="P200" s="14">
        <v>0</v>
      </c>
      <c r="Q200" s="14">
        <f>tbl_Union[[#This Row],[Innings]]-tbl_Union[[#This Row],[Outs]]</f>
        <v>0</v>
      </c>
      <c r="R200" s="44">
        <v>0</v>
      </c>
      <c r="S200" s="44">
        <v>0</v>
      </c>
      <c r="T200" s="44">
        <v>0</v>
      </c>
      <c r="U200" s="44">
        <v>0</v>
      </c>
      <c r="V200" s="44">
        <v>0</v>
      </c>
      <c r="W200" s="44">
        <v>0</v>
      </c>
      <c r="X200" s="44">
        <v>0</v>
      </c>
      <c r="Y200" s="44">
        <v>0</v>
      </c>
      <c r="Z200" s="44">
        <v>0</v>
      </c>
      <c r="AA200" s="44">
        <v>0</v>
      </c>
      <c r="AB200" s="44">
        <v>0</v>
      </c>
      <c r="AC200" s="12">
        <f>IF(tbl_Union[[#This Row],[Year]]=2021,_xlfn.IFNA(VLOOKUP(tbl_Union[[#This Row],[Player]],raw_data_RAA_2021!$A$1:$F$169,3,FALSE),0),0)</f>
        <v>0</v>
      </c>
      <c r="AD200" s="42">
        <f>AVERAGEIFS(tbl_Union[Auction_Price],tbl_Union[Player],tbl_Union[[#This Row],[Player]])</f>
        <v>156250</v>
      </c>
    </row>
    <row r="201" spans="1:30" x14ac:dyDescent="0.25">
      <c r="A201" s="15">
        <f t="shared" si="3"/>
        <v>200</v>
      </c>
      <c r="B201" s="14">
        <v>2021</v>
      </c>
      <c r="C201" s="17" t="s">
        <v>187</v>
      </c>
      <c r="D201" s="14" t="s">
        <v>313</v>
      </c>
      <c r="E201" s="42">
        <v>62500</v>
      </c>
      <c r="F201" s="14">
        <v>0</v>
      </c>
      <c r="G201" s="14">
        <v>0</v>
      </c>
      <c r="H201" s="14">
        <v>0</v>
      </c>
      <c r="I201" s="14">
        <v>0</v>
      </c>
      <c r="J201" s="14">
        <v>0</v>
      </c>
      <c r="K201" s="14">
        <v>0</v>
      </c>
      <c r="L201" s="14">
        <v>0</v>
      </c>
      <c r="M201" s="14">
        <v>0</v>
      </c>
      <c r="N201" s="14">
        <v>0</v>
      </c>
      <c r="O201" s="14">
        <v>0</v>
      </c>
      <c r="P201" s="14">
        <v>0</v>
      </c>
      <c r="Q201" s="14">
        <f>tbl_Union[[#This Row],[Innings]]-tbl_Union[[#This Row],[Outs]]</f>
        <v>0</v>
      </c>
      <c r="R201" s="44">
        <v>62.5</v>
      </c>
      <c r="S201" s="44">
        <v>504</v>
      </c>
      <c r="T201" s="44">
        <v>16</v>
      </c>
      <c r="U201" s="44">
        <v>8.02</v>
      </c>
      <c r="V201" s="44">
        <v>31.5</v>
      </c>
      <c r="W201" s="44">
        <v>23.56</v>
      </c>
      <c r="X201" s="44">
        <v>0</v>
      </c>
      <c r="Y201" s="44">
        <v>0</v>
      </c>
      <c r="Z201" s="44">
        <v>44</v>
      </c>
      <c r="AA201" s="44">
        <v>19</v>
      </c>
      <c r="AB201" s="44">
        <v>136</v>
      </c>
      <c r="AC201" s="12">
        <f>IF(tbl_Union[[#This Row],[Year]]=2021,_xlfn.IFNA(VLOOKUP(tbl_Union[[#This Row],[Player]],raw_data_RAA_2021!$A$1:$F$169,3,FALSE),0),0)</f>
        <v>-17</v>
      </c>
      <c r="AD201" s="42">
        <f>AVERAGEIFS(tbl_Union[Auction_Price],tbl_Union[Player],tbl_Union[[#This Row],[Player]])</f>
        <v>62500</v>
      </c>
    </row>
    <row r="202" spans="1:30" x14ac:dyDescent="0.25">
      <c r="A202" s="15">
        <f t="shared" si="3"/>
        <v>201</v>
      </c>
      <c r="B202" s="14">
        <v>2020</v>
      </c>
      <c r="C202" s="17" t="s">
        <v>24</v>
      </c>
      <c r="D202" s="14" t="s">
        <v>242</v>
      </c>
      <c r="E202" s="42">
        <v>28600</v>
      </c>
      <c r="F202" s="14">
        <v>3</v>
      </c>
      <c r="G202" s="14">
        <v>7</v>
      </c>
      <c r="H202" s="14">
        <v>6</v>
      </c>
      <c r="I202" s="14">
        <v>1</v>
      </c>
      <c r="J202" s="14">
        <v>7</v>
      </c>
      <c r="K202" s="14">
        <v>116.67</v>
      </c>
      <c r="L202" s="14">
        <v>3</v>
      </c>
      <c r="M202" s="14">
        <v>0</v>
      </c>
      <c r="N202" s="14">
        <v>0</v>
      </c>
      <c r="O202" s="14">
        <v>0</v>
      </c>
      <c r="P202" s="14">
        <v>0</v>
      </c>
      <c r="Q202" s="14">
        <f>tbl_Union[[#This Row],[Innings]]-tbl_Union[[#This Row],[Outs]]</f>
        <v>2</v>
      </c>
      <c r="R202" s="44">
        <v>61</v>
      </c>
      <c r="S202" s="44">
        <v>512</v>
      </c>
      <c r="T202" s="44">
        <v>22</v>
      </c>
      <c r="U202" s="44">
        <v>8.39</v>
      </c>
      <c r="V202" s="44">
        <v>23.27</v>
      </c>
      <c r="W202" s="44">
        <v>16.64</v>
      </c>
      <c r="X202" s="44">
        <v>0</v>
      </c>
      <c r="Y202" s="44">
        <v>0</v>
      </c>
      <c r="Z202" s="44">
        <v>55</v>
      </c>
      <c r="AA202" s="44">
        <v>22</v>
      </c>
      <c r="AB202" s="44">
        <v>160</v>
      </c>
      <c r="AC202" s="12">
        <f>IF(tbl_Union[[#This Row],[Year]]=2021,_xlfn.IFNA(VLOOKUP(tbl_Union[[#This Row],[Player]],raw_data_RAA_2021!$A$1:$F$169,3,FALSE),0),0)</f>
        <v>0</v>
      </c>
      <c r="AD202" s="42">
        <f>AVERAGEIFS(tbl_Union[Auction_Price],tbl_Union[Player],tbl_Union[[#This Row],[Player]])</f>
        <v>28600</v>
      </c>
    </row>
    <row r="203" spans="1:30" x14ac:dyDescent="0.25">
      <c r="A203" s="15">
        <f t="shared" si="3"/>
        <v>202</v>
      </c>
      <c r="B203" s="14">
        <v>2020</v>
      </c>
      <c r="C203" s="17" t="s">
        <v>14</v>
      </c>
      <c r="D203" s="14" t="s">
        <v>305</v>
      </c>
      <c r="E203" s="42">
        <v>265630</v>
      </c>
      <c r="F203" s="14">
        <v>3</v>
      </c>
      <c r="G203" s="14">
        <v>12</v>
      </c>
      <c r="H203" s="14">
        <v>16</v>
      </c>
      <c r="I203" s="14">
        <v>3</v>
      </c>
      <c r="J203" s="14">
        <v>4</v>
      </c>
      <c r="K203" s="14">
        <v>75</v>
      </c>
      <c r="L203" s="14">
        <v>11</v>
      </c>
      <c r="M203" s="14">
        <v>1</v>
      </c>
      <c r="N203" s="14">
        <v>0</v>
      </c>
      <c r="O203" s="14">
        <v>0</v>
      </c>
      <c r="P203" s="14">
        <v>0</v>
      </c>
      <c r="Q203" s="14">
        <f>tbl_Union[[#This Row],[Innings]]-tbl_Union[[#This Row],[Outs]]</f>
        <v>0</v>
      </c>
      <c r="R203" s="44">
        <v>5</v>
      </c>
      <c r="S203" s="44">
        <v>42</v>
      </c>
      <c r="T203" s="44">
        <v>1</v>
      </c>
      <c r="U203" s="44">
        <v>8.4</v>
      </c>
      <c r="V203" s="44">
        <v>42</v>
      </c>
      <c r="W203" s="44">
        <v>30</v>
      </c>
      <c r="X203" s="44">
        <v>0</v>
      </c>
      <c r="Y203" s="44">
        <v>0</v>
      </c>
      <c r="Z203" s="44">
        <v>2</v>
      </c>
      <c r="AA203" s="44">
        <v>2</v>
      </c>
      <c r="AB203" s="44">
        <v>8</v>
      </c>
      <c r="AC203" s="12">
        <f>IF(tbl_Union[[#This Row],[Year]]=2021,_xlfn.IFNA(VLOOKUP(tbl_Union[[#This Row],[Player]],raw_data_RAA_2021!$A$1:$F$169,3,FALSE),0),0)</f>
        <v>0</v>
      </c>
      <c r="AD203" s="42">
        <f>AVERAGEIFS(tbl_Union[Auction_Price],tbl_Union[Player],tbl_Union[[#This Row],[Player]])</f>
        <v>510420</v>
      </c>
    </row>
    <row r="204" spans="1:30" x14ac:dyDescent="0.25">
      <c r="A204" s="15">
        <f t="shared" si="3"/>
        <v>203</v>
      </c>
      <c r="B204" s="14">
        <v>2020</v>
      </c>
      <c r="C204" s="17" t="s">
        <v>164</v>
      </c>
      <c r="D204" s="14" t="s">
        <v>313</v>
      </c>
      <c r="E204" s="42">
        <v>28600</v>
      </c>
      <c r="F204" s="14">
        <v>7</v>
      </c>
      <c r="G204" s="14">
        <v>111</v>
      </c>
      <c r="H204" s="14">
        <v>65</v>
      </c>
      <c r="I204" s="14">
        <v>5</v>
      </c>
      <c r="J204" s="14">
        <v>22.2</v>
      </c>
      <c r="K204" s="14">
        <v>170.77</v>
      </c>
      <c r="L204" s="14">
        <v>33</v>
      </c>
      <c r="M204" s="14">
        <v>8</v>
      </c>
      <c r="N204" s="14">
        <v>6</v>
      </c>
      <c r="O204" s="14">
        <v>0</v>
      </c>
      <c r="P204" s="14">
        <v>0</v>
      </c>
      <c r="Q204" s="14">
        <f>tbl_Union[[#This Row],[Innings]]-tbl_Union[[#This Row],[Outs]]</f>
        <v>2</v>
      </c>
      <c r="R204" s="44">
        <v>7</v>
      </c>
      <c r="S204" s="44">
        <v>96</v>
      </c>
      <c r="T204" s="44">
        <v>1</v>
      </c>
      <c r="U204" s="44">
        <v>13.71</v>
      </c>
      <c r="V204" s="44">
        <v>96</v>
      </c>
      <c r="W204" s="44">
        <v>42</v>
      </c>
      <c r="X204" s="44">
        <v>0</v>
      </c>
      <c r="Y204" s="44">
        <v>0</v>
      </c>
      <c r="Z204" s="44">
        <v>4</v>
      </c>
      <c r="AA204" s="44">
        <v>8</v>
      </c>
      <c r="AB204" s="44">
        <v>9</v>
      </c>
      <c r="AC204" s="12">
        <f>IF(tbl_Union[[#This Row],[Year]]=2021,_xlfn.IFNA(VLOOKUP(tbl_Union[[#This Row],[Player]],raw_data_RAA_2021!$A$1:$F$169,3,FALSE),0),0)</f>
        <v>0</v>
      </c>
      <c r="AD204" s="42">
        <f>AVERAGEIFS(tbl_Union[Auction_Price],tbl_Union[Player],tbl_Union[[#This Row],[Player]])</f>
        <v>28600</v>
      </c>
    </row>
    <row r="205" spans="1:30" x14ac:dyDescent="0.25">
      <c r="A205" s="15">
        <f t="shared" si="3"/>
        <v>204</v>
      </c>
      <c r="B205" s="14">
        <v>2020</v>
      </c>
      <c r="C205" s="17" t="s">
        <v>165</v>
      </c>
      <c r="D205" s="14" t="s">
        <v>313</v>
      </c>
      <c r="E205" s="42">
        <v>85940</v>
      </c>
      <c r="F205" s="14">
        <v>7</v>
      </c>
      <c r="G205" s="14">
        <v>71</v>
      </c>
      <c r="H205" s="14">
        <v>56</v>
      </c>
      <c r="I205" s="14">
        <v>5</v>
      </c>
      <c r="J205" s="14">
        <v>14.2</v>
      </c>
      <c r="K205" s="14">
        <v>126.79</v>
      </c>
      <c r="L205" s="14">
        <v>31</v>
      </c>
      <c r="M205" s="14">
        <v>6</v>
      </c>
      <c r="N205" s="14">
        <v>3</v>
      </c>
      <c r="O205" s="14">
        <v>0</v>
      </c>
      <c r="P205" s="14">
        <v>0</v>
      </c>
      <c r="Q205" s="14">
        <f>tbl_Union[[#This Row],[Innings]]-tbl_Union[[#This Row],[Outs]]</f>
        <v>2</v>
      </c>
      <c r="R205" s="44">
        <v>10</v>
      </c>
      <c r="S205" s="44">
        <v>91</v>
      </c>
      <c r="T205" s="44">
        <v>2</v>
      </c>
      <c r="U205" s="44">
        <v>9.1</v>
      </c>
      <c r="V205" s="44">
        <v>45.5</v>
      </c>
      <c r="W205" s="44">
        <v>30</v>
      </c>
      <c r="X205" s="44">
        <v>0</v>
      </c>
      <c r="Y205" s="44">
        <v>0</v>
      </c>
      <c r="Z205" s="44">
        <v>3</v>
      </c>
      <c r="AA205" s="44">
        <v>5</v>
      </c>
      <c r="AB205" s="44">
        <v>11</v>
      </c>
      <c r="AC205" s="12">
        <f>IF(tbl_Union[[#This Row],[Year]]=2021,_xlfn.IFNA(VLOOKUP(tbl_Union[[#This Row],[Player]],raw_data_RAA_2021!$A$1:$F$169,3,FALSE),0),0)</f>
        <v>0</v>
      </c>
      <c r="AD205" s="42">
        <f>AVERAGEIFS(tbl_Union[Auction_Price],tbl_Union[Player],tbl_Union[[#This Row],[Player]])</f>
        <v>85940</v>
      </c>
    </row>
    <row r="206" spans="1:30" x14ac:dyDescent="0.25">
      <c r="A206" s="15">
        <f t="shared" si="3"/>
        <v>205</v>
      </c>
      <c r="B206" s="14">
        <v>2020</v>
      </c>
      <c r="C206" s="17" t="s">
        <v>47</v>
      </c>
      <c r="D206" s="14" t="s">
        <v>259</v>
      </c>
      <c r="E206" s="42">
        <v>1328130</v>
      </c>
      <c r="F206" s="14">
        <v>9</v>
      </c>
      <c r="G206" s="14">
        <v>117</v>
      </c>
      <c r="H206" s="14">
        <v>81</v>
      </c>
      <c r="I206" s="14">
        <v>9</v>
      </c>
      <c r="J206" s="14">
        <v>13</v>
      </c>
      <c r="K206" s="14">
        <v>144.44</v>
      </c>
      <c r="L206" s="14">
        <v>25</v>
      </c>
      <c r="M206" s="14">
        <v>9</v>
      </c>
      <c r="N206" s="14">
        <v>9</v>
      </c>
      <c r="O206" s="14">
        <v>0</v>
      </c>
      <c r="P206" s="14">
        <v>0</v>
      </c>
      <c r="Q206" s="14">
        <f>tbl_Union[[#This Row],[Innings]]-tbl_Union[[#This Row],[Outs]]</f>
        <v>0</v>
      </c>
      <c r="R206" s="44">
        <v>18</v>
      </c>
      <c r="S206" s="44">
        <v>175</v>
      </c>
      <c r="T206" s="44">
        <v>6</v>
      </c>
      <c r="U206" s="44">
        <v>9.7200000000000006</v>
      </c>
      <c r="V206" s="44">
        <v>29.17</v>
      </c>
      <c r="W206" s="44">
        <v>18</v>
      </c>
      <c r="X206" s="44">
        <v>0</v>
      </c>
      <c r="Y206" s="44">
        <v>0</v>
      </c>
      <c r="Z206" s="44">
        <v>17</v>
      </c>
      <c r="AA206" s="44">
        <v>8</v>
      </c>
      <c r="AB206" s="44">
        <v>40</v>
      </c>
      <c r="AC206" s="12">
        <f>IF(tbl_Union[[#This Row],[Year]]=2021,_xlfn.IFNA(VLOOKUP(tbl_Union[[#This Row],[Player]],raw_data_RAA_2021!$A$1:$F$169,3,FALSE),0),0)</f>
        <v>0</v>
      </c>
      <c r="AD206" s="42">
        <f>AVERAGEIFS(tbl_Union[Auction_Price],tbl_Union[Player],tbl_Union[[#This Row],[Player]])</f>
        <v>1328130</v>
      </c>
    </row>
    <row r="207" spans="1:30" x14ac:dyDescent="0.25">
      <c r="A207" s="15">
        <f t="shared" si="3"/>
        <v>206</v>
      </c>
      <c r="B207" s="14">
        <v>2020</v>
      </c>
      <c r="C207" s="17" t="s">
        <v>155</v>
      </c>
      <c r="D207" s="14" t="s">
        <v>305</v>
      </c>
      <c r="E207" s="42">
        <v>406250</v>
      </c>
      <c r="F207" s="14">
        <v>3</v>
      </c>
      <c r="G207" s="14">
        <v>17</v>
      </c>
      <c r="H207" s="14">
        <v>14</v>
      </c>
      <c r="I207" s="14">
        <v>1</v>
      </c>
      <c r="J207" s="14">
        <v>17</v>
      </c>
      <c r="K207" s="14">
        <v>121.43</v>
      </c>
      <c r="L207" s="14">
        <v>10</v>
      </c>
      <c r="M207" s="14">
        <v>2</v>
      </c>
      <c r="N207" s="14">
        <v>0</v>
      </c>
      <c r="O207" s="14">
        <v>0</v>
      </c>
      <c r="P207" s="14">
        <v>0</v>
      </c>
      <c r="Q207" s="14">
        <f>tbl_Union[[#This Row],[Innings]]-tbl_Union[[#This Row],[Outs]]</f>
        <v>2</v>
      </c>
      <c r="R207" s="44">
        <v>27</v>
      </c>
      <c r="S207" s="44">
        <v>232</v>
      </c>
      <c r="T207" s="44">
        <v>11</v>
      </c>
      <c r="U207" s="44">
        <v>8.59</v>
      </c>
      <c r="V207" s="44">
        <v>21.09</v>
      </c>
      <c r="W207" s="44">
        <v>14.73</v>
      </c>
      <c r="X207" s="44">
        <v>0</v>
      </c>
      <c r="Y207" s="44">
        <v>0</v>
      </c>
      <c r="Z207" s="44">
        <v>24</v>
      </c>
      <c r="AA207" s="44">
        <v>11</v>
      </c>
      <c r="AB207" s="44">
        <v>77</v>
      </c>
      <c r="AC207" s="12">
        <f>IF(tbl_Union[[#This Row],[Year]]=2021,_xlfn.IFNA(VLOOKUP(tbl_Union[[#This Row],[Player]],raw_data_RAA_2021!$A$1:$F$169,3,FALSE),0),0)</f>
        <v>0</v>
      </c>
      <c r="AD207" s="42">
        <f>AVERAGEIFS(tbl_Union[Auction_Price],tbl_Union[Player],tbl_Union[[#This Row],[Player]])</f>
        <v>406250</v>
      </c>
    </row>
    <row r="208" spans="1:30" x14ac:dyDescent="0.25">
      <c r="A208" s="15">
        <f t="shared" si="3"/>
        <v>207</v>
      </c>
      <c r="B208" s="14">
        <v>2020</v>
      </c>
      <c r="C208" s="17" t="s">
        <v>121</v>
      </c>
      <c r="D208" s="14" t="s">
        <v>294</v>
      </c>
      <c r="E208" s="42">
        <v>142900</v>
      </c>
      <c r="F208" s="14">
        <v>1</v>
      </c>
      <c r="G208" s="14">
        <v>6</v>
      </c>
      <c r="H208" s="14">
        <v>6</v>
      </c>
      <c r="I208" s="14">
        <v>1</v>
      </c>
      <c r="J208" s="14">
        <v>6</v>
      </c>
      <c r="K208" s="14">
        <v>100</v>
      </c>
      <c r="L208" s="14">
        <v>6</v>
      </c>
      <c r="M208" s="14">
        <v>0</v>
      </c>
      <c r="N208" s="14">
        <v>1</v>
      </c>
      <c r="O208" s="14">
        <v>0</v>
      </c>
      <c r="P208" s="14">
        <v>0</v>
      </c>
      <c r="Q208" s="14">
        <f>tbl_Union[[#This Row],[Innings]]-tbl_Union[[#This Row],[Outs]]</f>
        <v>0</v>
      </c>
      <c r="R208" s="44">
        <v>4</v>
      </c>
      <c r="S208" s="44">
        <v>46</v>
      </c>
      <c r="T208" s="44">
        <v>1</v>
      </c>
      <c r="U208" s="44">
        <v>11.5</v>
      </c>
      <c r="V208" s="44">
        <v>46</v>
      </c>
      <c r="W208" s="44">
        <v>24</v>
      </c>
      <c r="X208" s="44">
        <v>0</v>
      </c>
      <c r="Y208" s="44">
        <v>0</v>
      </c>
      <c r="Z208" s="44">
        <v>4</v>
      </c>
      <c r="AA208" s="44">
        <v>3</v>
      </c>
      <c r="AB208" s="44">
        <v>5</v>
      </c>
      <c r="AC208" s="12">
        <f>IF(tbl_Union[[#This Row],[Year]]=2021,_xlfn.IFNA(VLOOKUP(tbl_Union[[#This Row],[Player]],raw_data_RAA_2021!$A$1:$F$169,3,FALSE),0),0)</f>
        <v>0</v>
      </c>
      <c r="AD208" s="42">
        <f>AVERAGEIFS(tbl_Union[Auction_Price],tbl_Union[Player],tbl_Union[[#This Row],[Player]])</f>
        <v>470266.66666666669</v>
      </c>
    </row>
    <row r="209" spans="1:30" x14ac:dyDescent="0.25">
      <c r="A209" s="15">
        <f t="shared" si="3"/>
        <v>208</v>
      </c>
      <c r="B209" s="14">
        <v>2020</v>
      </c>
      <c r="C209" s="17" t="s">
        <v>25</v>
      </c>
      <c r="D209" s="14" t="s">
        <v>242</v>
      </c>
      <c r="E209" s="42">
        <v>760000</v>
      </c>
      <c r="F209" s="14">
        <v>8</v>
      </c>
      <c r="G209" s="14">
        <v>113</v>
      </c>
      <c r="H209" s="14">
        <v>107</v>
      </c>
      <c r="I209" s="14">
        <v>8</v>
      </c>
      <c r="J209" s="14">
        <v>14.12</v>
      </c>
      <c r="K209" s="14">
        <v>105.61</v>
      </c>
      <c r="L209" s="14">
        <v>60</v>
      </c>
      <c r="M209" s="14">
        <v>12</v>
      </c>
      <c r="N209" s="14">
        <v>2</v>
      </c>
      <c r="O209" s="14">
        <v>1</v>
      </c>
      <c r="P209" s="14">
        <v>0</v>
      </c>
      <c r="Q209" s="14">
        <f>tbl_Union[[#This Row],[Innings]]-tbl_Union[[#This Row],[Outs]]</f>
        <v>0</v>
      </c>
      <c r="R209" s="44">
        <v>0</v>
      </c>
      <c r="S209" s="44">
        <v>0</v>
      </c>
      <c r="T209" s="44">
        <v>0</v>
      </c>
      <c r="U209" s="44">
        <v>0</v>
      </c>
      <c r="V209" s="44">
        <v>0</v>
      </c>
      <c r="W209" s="44">
        <v>0</v>
      </c>
      <c r="X209" s="44">
        <v>0</v>
      </c>
      <c r="Y209" s="44">
        <v>0</v>
      </c>
      <c r="Z209" s="44">
        <v>0</v>
      </c>
      <c r="AA209" s="44">
        <v>0</v>
      </c>
      <c r="AB209" s="44">
        <v>0</v>
      </c>
      <c r="AC209" s="12">
        <f>IF(tbl_Union[[#This Row],[Year]]=2021,_xlfn.IFNA(VLOOKUP(tbl_Union[[#This Row],[Player]],raw_data_RAA_2021!$A$1:$F$169,3,FALSE),0),0)</f>
        <v>0</v>
      </c>
      <c r="AD209" s="42">
        <f>AVERAGEIFS(tbl_Union[Auction_Price],tbl_Union[Player],tbl_Union[[#This Row],[Player]])</f>
        <v>715000</v>
      </c>
    </row>
    <row r="210" spans="1:30" x14ac:dyDescent="0.25">
      <c r="A210" s="15">
        <f t="shared" si="3"/>
        <v>209</v>
      </c>
      <c r="B210" s="14">
        <v>2020</v>
      </c>
      <c r="C210" s="17" t="s">
        <v>26</v>
      </c>
      <c r="D210" s="14" t="s">
        <v>242</v>
      </c>
      <c r="E210" s="42">
        <v>714300</v>
      </c>
      <c r="F210" s="14">
        <v>9</v>
      </c>
      <c r="G210" s="14">
        <v>113</v>
      </c>
      <c r="H210" s="14">
        <v>85</v>
      </c>
      <c r="I210" s="14">
        <v>8</v>
      </c>
      <c r="J210" s="14">
        <v>14.12</v>
      </c>
      <c r="K210" s="14">
        <v>132.94</v>
      </c>
      <c r="L210" s="14">
        <v>42</v>
      </c>
      <c r="M210" s="14">
        <v>6</v>
      </c>
      <c r="N210" s="14">
        <v>8</v>
      </c>
      <c r="O210" s="14">
        <v>0</v>
      </c>
      <c r="P210" s="14">
        <v>0</v>
      </c>
      <c r="Q210" s="14">
        <f>tbl_Union[[#This Row],[Innings]]-tbl_Union[[#This Row],[Outs]]</f>
        <v>1</v>
      </c>
      <c r="R210" s="44">
        <v>51</v>
      </c>
      <c r="S210" s="44">
        <v>327</v>
      </c>
      <c r="T210" s="44">
        <v>9</v>
      </c>
      <c r="U210" s="44">
        <v>6.41</v>
      </c>
      <c r="V210" s="44">
        <v>36.33</v>
      </c>
      <c r="W210" s="44">
        <v>34</v>
      </c>
      <c r="X210" s="44">
        <v>0</v>
      </c>
      <c r="Y210" s="44">
        <v>0</v>
      </c>
      <c r="Z210" s="44">
        <v>20</v>
      </c>
      <c r="AA210" s="44">
        <v>7</v>
      </c>
      <c r="AB210" s="44">
        <v>100</v>
      </c>
      <c r="AC210" s="12">
        <f>IF(tbl_Union[[#This Row],[Year]]=2021,_xlfn.IFNA(VLOOKUP(tbl_Union[[#This Row],[Player]],raw_data_RAA_2021!$A$1:$F$169,3,FALSE),0),0)</f>
        <v>0</v>
      </c>
      <c r="AD210" s="42">
        <f>AVERAGEIFS(tbl_Union[Auction_Price],tbl_Union[Player],tbl_Union[[#This Row],[Player]])</f>
        <v>714300</v>
      </c>
    </row>
    <row r="211" spans="1:30" x14ac:dyDescent="0.25">
      <c r="A211" s="15">
        <f t="shared" si="3"/>
        <v>210</v>
      </c>
      <c r="B211" s="14">
        <v>2020</v>
      </c>
      <c r="C211" s="17" t="s">
        <v>97</v>
      </c>
      <c r="D211" s="14" t="s">
        <v>285</v>
      </c>
      <c r="E211" s="42">
        <v>28600</v>
      </c>
      <c r="F211" s="14">
        <v>1</v>
      </c>
      <c r="G211" s="14">
        <v>0</v>
      </c>
      <c r="H211" s="14">
        <v>3</v>
      </c>
      <c r="I211" s="14">
        <v>1</v>
      </c>
      <c r="J211" s="14">
        <v>0</v>
      </c>
      <c r="K211" s="14">
        <v>0</v>
      </c>
      <c r="L211" s="14">
        <v>0</v>
      </c>
      <c r="M211" s="14">
        <v>0</v>
      </c>
      <c r="N211" s="14">
        <v>0</v>
      </c>
      <c r="O211" s="14">
        <v>0</v>
      </c>
      <c r="P211" s="14">
        <v>0</v>
      </c>
      <c r="Q211" s="14">
        <f>tbl_Union[[#This Row],[Innings]]-tbl_Union[[#This Row],[Outs]]</f>
        <v>0</v>
      </c>
      <c r="R211" s="44">
        <v>24.5</v>
      </c>
      <c r="S211" s="44">
        <v>218</v>
      </c>
      <c r="T211" s="44">
        <v>9</v>
      </c>
      <c r="U211" s="44">
        <v>8.7799999999999994</v>
      </c>
      <c r="V211" s="44">
        <v>24.22</v>
      </c>
      <c r="W211" s="44">
        <v>16.559999999999999</v>
      </c>
      <c r="X211" s="44">
        <v>0</v>
      </c>
      <c r="Y211" s="44">
        <v>0</v>
      </c>
      <c r="Z211" s="44">
        <v>22</v>
      </c>
      <c r="AA211" s="44">
        <v>7</v>
      </c>
      <c r="AB211" s="44">
        <v>56</v>
      </c>
      <c r="AC211" s="12">
        <f>IF(tbl_Union[[#This Row],[Year]]=2021,_xlfn.IFNA(VLOOKUP(tbl_Union[[#This Row],[Player]],raw_data_RAA_2021!$A$1:$F$169,3,FALSE),0),0)</f>
        <v>0</v>
      </c>
      <c r="AD211" s="42">
        <f>AVERAGEIFS(tbl_Union[Auction_Price],tbl_Union[Player],tbl_Union[[#This Row],[Player]])</f>
        <v>28600</v>
      </c>
    </row>
    <row r="212" spans="1:30" x14ac:dyDescent="0.25">
      <c r="A212" s="15">
        <f t="shared" si="3"/>
        <v>211</v>
      </c>
      <c r="B212" s="14">
        <v>2020</v>
      </c>
      <c r="C212" s="17" t="s">
        <v>387</v>
      </c>
      <c r="D212" s="14" t="s">
        <v>294</v>
      </c>
      <c r="E212" s="42">
        <v>430000</v>
      </c>
      <c r="F212" s="14">
        <v>2</v>
      </c>
      <c r="G212" s="14">
        <v>9</v>
      </c>
      <c r="H212" s="14">
        <v>10</v>
      </c>
      <c r="I212" s="14">
        <v>1</v>
      </c>
      <c r="J212" s="14">
        <v>9</v>
      </c>
      <c r="K212" s="14">
        <v>90</v>
      </c>
      <c r="L212" s="14">
        <v>7</v>
      </c>
      <c r="M212" s="14">
        <v>0</v>
      </c>
      <c r="N212" s="14">
        <v>1</v>
      </c>
      <c r="O212" s="14">
        <v>0</v>
      </c>
      <c r="P212" s="14">
        <v>0</v>
      </c>
      <c r="Q212" s="14">
        <f>tbl_Union[[#This Row],[Innings]]-tbl_Union[[#This Row],[Outs]]</f>
        <v>1</v>
      </c>
      <c r="R212" s="44">
        <v>17</v>
      </c>
      <c r="S212" s="44">
        <v>198</v>
      </c>
      <c r="T212" s="44">
        <v>2</v>
      </c>
      <c r="U212" s="44">
        <v>11.65</v>
      </c>
      <c r="V212" s="44">
        <v>99</v>
      </c>
      <c r="W212" s="44">
        <v>51</v>
      </c>
      <c r="X212" s="44">
        <v>0</v>
      </c>
      <c r="Y212" s="44">
        <v>0</v>
      </c>
      <c r="Z212" s="44">
        <v>18</v>
      </c>
      <c r="AA212" s="44">
        <v>12</v>
      </c>
      <c r="AB212" s="44">
        <v>34</v>
      </c>
      <c r="AC212" s="12">
        <f>IF(tbl_Union[[#This Row],[Year]]=2021,_xlfn.IFNA(VLOOKUP(tbl_Union[[#This Row],[Player]],raw_data_RAA_2021!$A$1:$F$169,3,FALSE),0),0)</f>
        <v>0</v>
      </c>
      <c r="AD212" s="42">
        <f>AVERAGEIFS(tbl_Union[Auction_Price],tbl_Union[Player],tbl_Union[[#This Row],[Player]])</f>
        <v>449375</v>
      </c>
    </row>
    <row r="213" spans="1:30" x14ac:dyDescent="0.25">
      <c r="A213" s="15">
        <f t="shared" si="3"/>
        <v>212</v>
      </c>
      <c r="B213" s="14">
        <v>2020</v>
      </c>
      <c r="C213" s="17" t="s">
        <v>361</v>
      </c>
      <c r="D213" s="14" t="s">
        <v>242</v>
      </c>
      <c r="E213" s="42">
        <v>342900</v>
      </c>
      <c r="F213" s="14">
        <v>3</v>
      </c>
      <c r="G213" s="14">
        <v>32</v>
      </c>
      <c r="H213" s="14">
        <v>29</v>
      </c>
      <c r="I213" s="14">
        <v>2</v>
      </c>
      <c r="J213" s="14">
        <v>16</v>
      </c>
      <c r="K213" s="14">
        <v>110.34</v>
      </c>
      <c r="L213" s="14">
        <v>14</v>
      </c>
      <c r="M213" s="14">
        <v>0</v>
      </c>
      <c r="N213" s="14">
        <v>1</v>
      </c>
      <c r="O213" s="14">
        <v>0</v>
      </c>
      <c r="P213" s="14">
        <v>0</v>
      </c>
      <c r="Q213" s="14">
        <f>tbl_Union[[#This Row],[Innings]]-tbl_Union[[#This Row],[Outs]]</f>
        <v>1</v>
      </c>
      <c r="R213" s="44">
        <v>0</v>
      </c>
      <c r="S213" s="44">
        <v>0</v>
      </c>
      <c r="T213" s="44">
        <v>0</v>
      </c>
      <c r="U213" s="44">
        <v>0</v>
      </c>
      <c r="V213" s="44">
        <v>0</v>
      </c>
      <c r="W213" s="44">
        <v>0</v>
      </c>
      <c r="X213" s="44">
        <v>0</v>
      </c>
      <c r="Y213" s="44">
        <v>0</v>
      </c>
      <c r="Z213" s="44">
        <v>0</v>
      </c>
      <c r="AA213" s="44">
        <v>0</v>
      </c>
      <c r="AB213" s="44">
        <v>0</v>
      </c>
      <c r="AC213" s="12">
        <f>IF(tbl_Union[[#This Row],[Year]]=2021,_xlfn.IFNA(VLOOKUP(tbl_Union[[#This Row],[Player]],raw_data_RAA_2021!$A$1:$F$169,3,FALSE),0),0)</f>
        <v>0</v>
      </c>
      <c r="AD213" s="42">
        <f>AVERAGEIFS(tbl_Union[Auction_Price],tbl_Union[Player],tbl_Union[[#This Row],[Player]])</f>
        <v>342900</v>
      </c>
    </row>
    <row r="214" spans="1:30" x14ac:dyDescent="0.25">
      <c r="A214" s="15">
        <f t="shared" si="3"/>
        <v>213</v>
      </c>
      <c r="B214" s="14">
        <v>2020</v>
      </c>
      <c r="C214" s="17" t="s">
        <v>1</v>
      </c>
      <c r="D214" s="14" t="s">
        <v>221</v>
      </c>
      <c r="E214" s="42">
        <v>343750</v>
      </c>
      <c r="F214" s="14">
        <v>11</v>
      </c>
      <c r="G214" s="14">
        <v>359</v>
      </c>
      <c r="H214" s="14">
        <v>282</v>
      </c>
      <c r="I214" s="14">
        <v>9</v>
      </c>
      <c r="J214" s="14">
        <v>39.89</v>
      </c>
      <c r="K214" s="14">
        <v>127.3</v>
      </c>
      <c r="L214" s="14">
        <v>71</v>
      </c>
      <c r="M214" s="14">
        <v>30</v>
      </c>
      <c r="N214" s="14">
        <v>12</v>
      </c>
      <c r="O214" s="14">
        <v>1</v>
      </c>
      <c r="P214" s="14">
        <v>0</v>
      </c>
      <c r="Q214" s="14">
        <f>tbl_Union[[#This Row],[Innings]]-tbl_Union[[#This Row],[Outs]]</f>
        <v>2</v>
      </c>
      <c r="R214" s="44">
        <v>0</v>
      </c>
      <c r="S214" s="44">
        <v>0</v>
      </c>
      <c r="T214" s="44">
        <v>0</v>
      </c>
      <c r="U214" s="44">
        <v>0</v>
      </c>
      <c r="V214" s="44">
        <v>0</v>
      </c>
      <c r="W214" s="44">
        <v>0</v>
      </c>
      <c r="X214" s="44">
        <v>0</v>
      </c>
      <c r="Y214" s="44">
        <v>0</v>
      </c>
      <c r="Z214" s="44">
        <v>0</v>
      </c>
      <c r="AA214" s="44">
        <v>0</v>
      </c>
      <c r="AB214" s="44">
        <v>0</v>
      </c>
      <c r="AC214" s="12">
        <f>IF(tbl_Union[[#This Row],[Year]]=2021,_xlfn.IFNA(VLOOKUP(tbl_Union[[#This Row],[Player]],raw_data_RAA_2021!$A$1:$F$169,3,FALSE),0),0)</f>
        <v>0</v>
      </c>
      <c r="AD214" s="42">
        <f>AVERAGEIFS(tbl_Union[Auction_Price],tbl_Union[Player],tbl_Union[[#This Row],[Player]])</f>
        <v>343750</v>
      </c>
    </row>
    <row r="215" spans="1:30" x14ac:dyDescent="0.25">
      <c r="A215" s="15">
        <f t="shared" si="3"/>
        <v>214</v>
      </c>
      <c r="B215" s="14">
        <v>2020</v>
      </c>
      <c r="C215" s="17" t="s">
        <v>166</v>
      </c>
      <c r="D215" s="14" t="s">
        <v>313</v>
      </c>
      <c r="E215" s="42">
        <v>1328130</v>
      </c>
      <c r="F215" s="14">
        <v>1</v>
      </c>
      <c r="G215" s="14">
        <v>0</v>
      </c>
      <c r="H215" s="14">
        <v>2</v>
      </c>
      <c r="I215" s="14">
        <v>1</v>
      </c>
      <c r="J215" s="14">
        <v>0</v>
      </c>
      <c r="K215" s="14">
        <v>0</v>
      </c>
      <c r="L215" s="14">
        <v>0</v>
      </c>
      <c r="M215" s="14">
        <v>0</v>
      </c>
      <c r="N215" s="14">
        <v>0</v>
      </c>
      <c r="O215" s="14">
        <v>0</v>
      </c>
      <c r="P215" s="14">
        <v>0</v>
      </c>
      <c r="Q215" s="14">
        <f>tbl_Union[[#This Row],[Innings]]-tbl_Union[[#This Row],[Outs]]</f>
        <v>0</v>
      </c>
      <c r="R215" s="44">
        <v>14.1</v>
      </c>
      <c r="S215" s="44">
        <v>99</v>
      </c>
      <c r="T215" s="44">
        <v>3</v>
      </c>
      <c r="U215" s="44">
        <v>6.99</v>
      </c>
      <c r="V215" s="44">
        <v>33</v>
      </c>
      <c r="W215" s="44">
        <v>28.33</v>
      </c>
      <c r="X215" s="44">
        <v>0</v>
      </c>
      <c r="Y215" s="44">
        <v>0</v>
      </c>
      <c r="Z215" s="44">
        <v>13</v>
      </c>
      <c r="AA215" s="44">
        <v>1</v>
      </c>
      <c r="AB215" s="44">
        <v>40</v>
      </c>
      <c r="AC215" s="12">
        <f>IF(tbl_Union[[#This Row],[Year]]=2021,_xlfn.IFNA(VLOOKUP(tbl_Union[[#This Row],[Player]],raw_data_RAA_2021!$A$1:$F$169,3,FALSE),0),0)</f>
        <v>0</v>
      </c>
      <c r="AD215" s="42">
        <f>AVERAGEIFS(tbl_Union[Auction_Price],tbl_Union[Player],tbl_Union[[#This Row],[Player]])</f>
        <v>1328130</v>
      </c>
    </row>
    <row r="216" spans="1:30" x14ac:dyDescent="0.25">
      <c r="A216" s="15">
        <f t="shared" ref="A216:A279" si="4">1+A215</f>
        <v>215</v>
      </c>
      <c r="B216" s="14">
        <v>2020</v>
      </c>
      <c r="C216" s="17" t="s">
        <v>124</v>
      </c>
      <c r="D216" s="14" t="s">
        <v>294</v>
      </c>
      <c r="E216" s="42">
        <v>1953130</v>
      </c>
      <c r="F216" s="14">
        <v>8</v>
      </c>
      <c r="G216" s="14">
        <v>285</v>
      </c>
      <c r="H216" s="14">
        <v>200</v>
      </c>
      <c r="I216" s="14">
        <v>7</v>
      </c>
      <c r="J216" s="14">
        <v>40.71</v>
      </c>
      <c r="K216" s="14">
        <v>142.5</v>
      </c>
      <c r="L216" s="14">
        <v>107</v>
      </c>
      <c r="M216" s="14">
        <v>36</v>
      </c>
      <c r="N216" s="14">
        <v>7</v>
      </c>
      <c r="O216" s="14">
        <v>1</v>
      </c>
      <c r="P216" s="14">
        <v>1</v>
      </c>
      <c r="Q216" s="14">
        <f>tbl_Union[[#This Row],[Innings]]-tbl_Union[[#This Row],[Outs]]</f>
        <v>1</v>
      </c>
      <c r="R216" s="44">
        <v>15</v>
      </c>
      <c r="S216" s="44">
        <v>154</v>
      </c>
      <c r="T216" s="44">
        <v>2</v>
      </c>
      <c r="U216" s="44">
        <v>10.27</v>
      </c>
      <c r="V216" s="44">
        <v>77</v>
      </c>
      <c r="W216" s="44">
        <v>45</v>
      </c>
      <c r="X216" s="44">
        <v>0</v>
      </c>
      <c r="Y216" s="44">
        <v>0</v>
      </c>
      <c r="Z216" s="44">
        <v>10</v>
      </c>
      <c r="AA216" s="44">
        <v>9</v>
      </c>
      <c r="AB216" s="44">
        <v>24</v>
      </c>
      <c r="AC216" s="12">
        <f>IF(tbl_Union[[#This Row],[Year]]=2021,_xlfn.IFNA(VLOOKUP(tbl_Union[[#This Row],[Player]],raw_data_RAA_2021!$A$1:$F$169,3,FALSE),0),0)</f>
        <v>0</v>
      </c>
      <c r="AD216" s="42">
        <f>AVERAGEIFS(tbl_Union[Auction_Price],tbl_Union[Player],tbl_Union[[#This Row],[Player]])</f>
        <v>1953130</v>
      </c>
    </row>
    <row r="217" spans="1:30" x14ac:dyDescent="0.25">
      <c r="A217" s="15">
        <f t="shared" si="4"/>
        <v>216</v>
      </c>
      <c r="B217" s="14">
        <v>2020</v>
      </c>
      <c r="C217" s="17" t="s">
        <v>98</v>
      </c>
      <c r="D217" s="14" t="s">
        <v>285</v>
      </c>
      <c r="E217" s="42">
        <v>312500</v>
      </c>
      <c r="F217" s="14">
        <v>7</v>
      </c>
      <c r="G217" s="14">
        <v>288</v>
      </c>
      <c r="H217" s="14">
        <v>210</v>
      </c>
      <c r="I217" s="14">
        <v>7</v>
      </c>
      <c r="J217" s="14">
        <v>41.14</v>
      </c>
      <c r="K217" s="14">
        <v>137.13999999999999</v>
      </c>
      <c r="L217" s="14">
        <v>99</v>
      </c>
      <c r="M217" s="14">
        <v>15</v>
      </c>
      <c r="N217" s="14">
        <v>23</v>
      </c>
      <c r="O217" s="14">
        <v>3</v>
      </c>
      <c r="P217" s="14">
        <v>0</v>
      </c>
      <c r="Q217" s="14">
        <f>tbl_Union[[#This Row],[Innings]]-tbl_Union[[#This Row],[Outs]]</f>
        <v>0</v>
      </c>
      <c r="R217" s="44">
        <v>0.5</v>
      </c>
      <c r="S217" s="44">
        <v>5</v>
      </c>
      <c r="T217" s="44">
        <v>0</v>
      </c>
      <c r="U217" s="44">
        <v>6</v>
      </c>
      <c r="V217" s="44">
        <v>0</v>
      </c>
      <c r="W217" s="44">
        <v>0</v>
      </c>
      <c r="X217" s="44">
        <v>0</v>
      </c>
      <c r="Y217" s="44">
        <v>0</v>
      </c>
      <c r="Z217" s="44">
        <v>0</v>
      </c>
      <c r="AA217" s="44">
        <v>0</v>
      </c>
      <c r="AB217" s="44">
        <v>0</v>
      </c>
      <c r="AC217" s="12">
        <f>IF(tbl_Union[[#This Row],[Year]]=2021,_xlfn.IFNA(VLOOKUP(tbl_Union[[#This Row],[Player]],raw_data_RAA_2021!$A$1:$F$169,3,FALSE),0),0)</f>
        <v>0</v>
      </c>
      <c r="AD217" s="42">
        <f>AVERAGEIFS(tbl_Union[Auction_Price],tbl_Union[Player],tbl_Union[[#This Row],[Player]])</f>
        <v>312500</v>
      </c>
    </row>
    <row r="218" spans="1:30" x14ac:dyDescent="0.25">
      <c r="A218" s="15">
        <f t="shared" si="4"/>
        <v>217</v>
      </c>
      <c r="B218" s="14">
        <v>2020</v>
      </c>
      <c r="C218" s="17" t="s">
        <v>156</v>
      </c>
      <c r="D218" s="14" t="s">
        <v>305</v>
      </c>
      <c r="E218" s="42">
        <v>468750</v>
      </c>
      <c r="F218" s="14">
        <v>3</v>
      </c>
      <c r="G218" s="14">
        <v>27</v>
      </c>
      <c r="H218" s="14">
        <v>27</v>
      </c>
      <c r="I218" s="14">
        <v>1</v>
      </c>
      <c r="J218" s="14">
        <v>27</v>
      </c>
      <c r="K218" s="14">
        <v>100</v>
      </c>
      <c r="L218" s="14">
        <v>12</v>
      </c>
      <c r="M218" s="14">
        <v>3</v>
      </c>
      <c r="N218" s="14">
        <v>0</v>
      </c>
      <c r="O218" s="14">
        <v>0</v>
      </c>
      <c r="P218" s="14">
        <v>0</v>
      </c>
      <c r="Q218" s="14">
        <f>tbl_Union[[#This Row],[Innings]]-tbl_Union[[#This Row],[Outs]]</f>
        <v>2</v>
      </c>
      <c r="R218" s="44">
        <v>45.4</v>
      </c>
      <c r="S218" s="44">
        <v>379</v>
      </c>
      <c r="T218" s="44">
        <v>6</v>
      </c>
      <c r="U218" s="44">
        <v>8.3000000000000007</v>
      </c>
      <c r="V218" s="44">
        <v>63.17</v>
      </c>
      <c r="W218" s="44">
        <v>45.67</v>
      </c>
      <c r="X218" s="44">
        <v>0</v>
      </c>
      <c r="Y218" s="44">
        <v>0</v>
      </c>
      <c r="Z218" s="44">
        <v>34</v>
      </c>
      <c r="AA218" s="44">
        <v>17</v>
      </c>
      <c r="AB218" s="44">
        <v>118</v>
      </c>
      <c r="AC218" s="12">
        <f>IF(tbl_Union[[#This Row],[Year]]=2021,_xlfn.IFNA(VLOOKUP(tbl_Union[[#This Row],[Player]],raw_data_RAA_2021!$A$1:$F$169,3,FALSE),0),0)</f>
        <v>0</v>
      </c>
      <c r="AD218" s="42">
        <f>AVERAGEIFS(tbl_Union[Auction_Price],tbl_Union[Player],tbl_Union[[#This Row],[Player]])</f>
        <v>468750</v>
      </c>
    </row>
    <row r="219" spans="1:30" x14ac:dyDescent="0.25">
      <c r="A219" s="15">
        <f t="shared" si="4"/>
        <v>218</v>
      </c>
      <c r="B219" s="14">
        <v>2020</v>
      </c>
      <c r="C219" s="17" t="s">
        <v>99</v>
      </c>
      <c r="D219" s="14" t="s">
        <v>285</v>
      </c>
      <c r="E219" s="42">
        <v>428600</v>
      </c>
      <c r="F219" s="14">
        <v>4</v>
      </c>
      <c r="G219" s="14">
        <v>29</v>
      </c>
      <c r="H219" s="14">
        <v>31</v>
      </c>
      <c r="I219" s="14">
        <v>3</v>
      </c>
      <c r="J219" s="14">
        <v>9.67</v>
      </c>
      <c r="K219" s="14">
        <v>93.55</v>
      </c>
      <c r="L219" s="14">
        <v>13</v>
      </c>
      <c r="M219" s="14">
        <v>2</v>
      </c>
      <c r="N219" s="14">
        <v>0</v>
      </c>
      <c r="O219" s="14">
        <v>0</v>
      </c>
      <c r="P219" s="14">
        <v>0</v>
      </c>
      <c r="Q219" s="14">
        <f>tbl_Union[[#This Row],[Innings]]-tbl_Union[[#This Row],[Outs]]</f>
        <v>1</v>
      </c>
      <c r="R219" s="44">
        <v>31.3</v>
      </c>
      <c r="S219" s="44">
        <v>304</v>
      </c>
      <c r="T219" s="44">
        <v>9</v>
      </c>
      <c r="U219" s="44">
        <v>9.65</v>
      </c>
      <c r="V219" s="44">
        <v>33.78</v>
      </c>
      <c r="W219" s="44">
        <v>21</v>
      </c>
      <c r="X219" s="44">
        <v>0</v>
      </c>
      <c r="Y219" s="44">
        <v>0</v>
      </c>
      <c r="Z219" s="44">
        <v>27</v>
      </c>
      <c r="AA219" s="44">
        <v>12</v>
      </c>
      <c r="AB219" s="44">
        <v>62</v>
      </c>
      <c r="AC219" s="12">
        <f>IF(tbl_Union[[#This Row],[Year]]=2021,_xlfn.IFNA(VLOOKUP(tbl_Union[[#This Row],[Player]],raw_data_RAA_2021!$A$1:$F$169,3,FALSE),0),0)</f>
        <v>0</v>
      </c>
      <c r="AD219" s="42">
        <f>AVERAGEIFS(tbl_Union[Auction_Price],tbl_Union[Player],tbl_Union[[#This Row],[Player]])</f>
        <v>428600</v>
      </c>
    </row>
    <row r="220" spans="1:30" x14ac:dyDescent="0.25">
      <c r="A220" s="15">
        <f t="shared" si="4"/>
        <v>219</v>
      </c>
      <c r="B220" s="14">
        <v>2020</v>
      </c>
      <c r="C220" s="17" t="s">
        <v>49</v>
      </c>
      <c r="D220" s="14" t="s">
        <v>259</v>
      </c>
      <c r="E220" s="42">
        <v>1200000</v>
      </c>
      <c r="F220" s="14">
        <v>3</v>
      </c>
      <c r="G220" s="14">
        <v>10</v>
      </c>
      <c r="H220" s="14">
        <v>15</v>
      </c>
      <c r="I220" s="14">
        <v>2</v>
      </c>
      <c r="J220" s="14">
        <v>5</v>
      </c>
      <c r="K220" s="14">
        <v>66.67</v>
      </c>
      <c r="L220" s="14">
        <v>7</v>
      </c>
      <c r="M220" s="14">
        <v>0</v>
      </c>
      <c r="N220" s="14">
        <v>0</v>
      </c>
      <c r="O220" s="14">
        <v>0</v>
      </c>
      <c r="P220" s="14">
        <v>0</v>
      </c>
      <c r="Q220" s="14">
        <f>tbl_Union[[#This Row],[Innings]]-tbl_Union[[#This Row],[Outs]]</f>
        <v>1</v>
      </c>
      <c r="R220" s="44">
        <v>52</v>
      </c>
      <c r="S220" s="44">
        <v>356</v>
      </c>
      <c r="T220" s="44">
        <v>17</v>
      </c>
      <c r="U220" s="44">
        <v>6.85</v>
      </c>
      <c r="V220" s="44">
        <v>20.94</v>
      </c>
      <c r="W220" s="44">
        <v>18.350000000000001</v>
      </c>
      <c r="X220" s="44">
        <v>0</v>
      </c>
      <c r="Y220" s="44">
        <v>1</v>
      </c>
      <c r="Z220" s="44">
        <v>27</v>
      </c>
      <c r="AA220" s="44">
        <v>9</v>
      </c>
      <c r="AB220" s="44">
        <v>111</v>
      </c>
      <c r="AC220" s="12">
        <f>IF(tbl_Union[[#This Row],[Year]]=2021,_xlfn.IFNA(VLOOKUP(tbl_Union[[#This Row],[Player]],raw_data_RAA_2021!$A$1:$F$169,3,FALSE),0),0)</f>
        <v>0</v>
      </c>
      <c r="AD220" s="42">
        <f>AVERAGEIFS(tbl_Union[Auction_Price],tbl_Union[Player],tbl_Union[[#This Row],[Player]])</f>
        <v>1200000</v>
      </c>
    </row>
    <row r="221" spans="1:30" x14ac:dyDescent="0.25">
      <c r="A221" s="15">
        <f t="shared" si="4"/>
        <v>220</v>
      </c>
      <c r="B221" s="14">
        <v>2020</v>
      </c>
      <c r="C221" s="17" t="s">
        <v>142</v>
      </c>
      <c r="D221" s="14" t="s">
        <v>305</v>
      </c>
      <c r="E221" s="42">
        <v>714300</v>
      </c>
      <c r="F221" s="14">
        <v>9</v>
      </c>
      <c r="G221" s="14">
        <v>129</v>
      </c>
      <c r="H221" s="14">
        <v>105</v>
      </c>
      <c r="I221" s="14">
        <v>7</v>
      </c>
      <c r="J221" s="14">
        <v>18.43</v>
      </c>
      <c r="K221" s="14">
        <v>122.86</v>
      </c>
      <c r="L221" s="14">
        <v>27</v>
      </c>
      <c r="M221" s="14">
        <v>5</v>
      </c>
      <c r="N221" s="14">
        <v>9</v>
      </c>
      <c r="O221" s="14">
        <v>0</v>
      </c>
      <c r="P221" s="14">
        <v>0</v>
      </c>
      <c r="Q221" s="14">
        <f>tbl_Union[[#This Row],[Innings]]-tbl_Union[[#This Row],[Outs]]</f>
        <v>2</v>
      </c>
      <c r="R221" s="44">
        <v>9</v>
      </c>
      <c r="S221" s="44">
        <v>73</v>
      </c>
      <c r="T221" s="44">
        <v>4</v>
      </c>
      <c r="U221" s="44">
        <v>8.11</v>
      </c>
      <c r="V221" s="44">
        <v>18.25</v>
      </c>
      <c r="W221" s="44">
        <v>13.5</v>
      </c>
      <c r="X221" s="44">
        <v>0</v>
      </c>
      <c r="Y221" s="44">
        <v>0</v>
      </c>
      <c r="Z221" s="44">
        <v>6</v>
      </c>
      <c r="AA221" s="44">
        <v>2</v>
      </c>
      <c r="AB221" s="44">
        <v>14</v>
      </c>
      <c r="AC221" s="12">
        <f>IF(tbl_Union[[#This Row],[Year]]=2021,_xlfn.IFNA(VLOOKUP(tbl_Union[[#This Row],[Player]],raw_data_RAA_2021!$A$1:$F$169,3,FALSE),0),0)</f>
        <v>0</v>
      </c>
      <c r="AD221" s="42">
        <f>AVERAGEIFS(tbl_Union[Auction_Price],tbl_Union[Player],tbl_Union[[#This Row],[Player]])</f>
        <v>685733.33333333337</v>
      </c>
    </row>
    <row r="222" spans="1:30" x14ac:dyDescent="0.25">
      <c r="A222" s="15">
        <f t="shared" si="4"/>
        <v>221</v>
      </c>
      <c r="B222" s="14">
        <v>2020</v>
      </c>
      <c r="C222" s="17" t="s">
        <v>168</v>
      </c>
      <c r="D222" s="14" t="s">
        <v>313</v>
      </c>
      <c r="E222" s="42">
        <v>1953130</v>
      </c>
      <c r="F222" s="14">
        <v>16</v>
      </c>
      <c r="G222" s="14">
        <v>548</v>
      </c>
      <c r="H222" s="14">
        <v>407</v>
      </c>
      <c r="I222" s="14">
        <v>14</v>
      </c>
      <c r="J222" s="14">
        <v>39.14</v>
      </c>
      <c r="K222" s="14">
        <v>134.63999999999999</v>
      </c>
      <c r="L222" s="14">
        <v>85</v>
      </c>
      <c r="M222" s="14">
        <v>52</v>
      </c>
      <c r="N222" s="14">
        <v>14</v>
      </c>
      <c r="O222" s="14">
        <v>4</v>
      </c>
      <c r="P222" s="14">
        <v>0</v>
      </c>
      <c r="Q222" s="14">
        <f>tbl_Union[[#This Row],[Innings]]-tbl_Union[[#This Row],[Outs]]</f>
        <v>2</v>
      </c>
      <c r="R222" s="44">
        <v>0.1</v>
      </c>
      <c r="S222" s="44">
        <v>2</v>
      </c>
      <c r="T222" s="44">
        <v>0</v>
      </c>
      <c r="U222" s="44">
        <v>12</v>
      </c>
      <c r="V222" s="44">
        <v>0</v>
      </c>
      <c r="W222" s="44">
        <v>0</v>
      </c>
      <c r="X222" s="44">
        <v>0</v>
      </c>
      <c r="Y222" s="44">
        <v>0</v>
      </c>
      <c r="Z222" s="44">
        <v>0</v>
      </c>
      <c r="AA222" s="44">
        <v>0</v>
      </c>
      <c r="AB222" s="44">
        <v>0</v>
      </c>
      <c r="AC222" s="12">
        <f>IF(tbl_Union[[#This Row],[Year]]=2021,_xlfn.IFNA(VLOOKUP(tbl_Union[[#This Row],[Player]],raw_data_RAA_2021!$A$1:$F$169,3,FALSE),0),0)</f>
        <v>0</v>
      </c>
      <c r="AD222" s="42">
        <f>AVERAGEIFS(tbl_Union[Auction_Price],tbl_Union[Player],tbl_Union[[#This Row],[Player]])</f>
        <v>1953130</v>
      </c>
    </row>
    <row r="223" spans="1:30" x14ac:dyDescent="0.25">
      <c r="A223" s="15">
        <f t="shared" si="4"/>
        <v>222</v>
      </c>
      <c r="B223" s="14">
        <v>2020</v>
      </c>
      <c r="C223" s="17" t="s">
        <v>3</v>
      </c>
      <c r="D223" s="14" t="s">
        <v>221</v>
      </c>
      <c r="E223" s="42">
        <v>1000000</v>
      </c>
      <c r="F223" s="14">
        <v>2</v>
      </c>
      <c r="G223" s="14">
        <v>7</v>
      </c>
      <c r="H223" s="14">
        <v>6</v>
      </c>
      <c r="I223" s="14">
        <v>2</v>
      </c>
      <c r="J223" s="14">
        <v>3.5</v>
      </c>
      <c r="K223" s="14">
        <v>116.67</v>
      </c>
      <c r="L223" s="14">
        <v>7</v>
      </c>
      <c r="M223" s="14">
        <v>0</v>
      </c>
      <c r="N223" s="14">
        <v>0</v>
      </c>
      <c r="O223" s="14">
        <v>0</v>
      </c>
      <c r="P223" s="14">
        <v>0</v>
      </c>
      <c r="Q223" s="14">
        <f>tbl_Union[[#This Row],[Innings]]-tbl_Union[[#This Row],[Outs]]</f>
        <v>0</v>
      </c>
      <c r="R223" s="44">
        <v>21</v>
      </c>
      <c r="S223" s="44">
        <v>180</v>
      </c>
      <c r="T223" s="44">
        <v>6</v>
      </c>
      <c r="U223" s="44">
        <v>8.57</v>
      </c>
      <c r="V223" s="44">
        <v>30</v>
      </c>
      <c r="W223" s="44">
        <v>21</v>
      </c>
      <c r="X223" s="44">
        <v>0</v>
      </c>
      <c r="Y223" s="44">
        <v>0</v>
      </c>
      <c r="Z223" s="44">
        <v>15</v>
      </c>
      <c r="AA223" s="44">
        <v>3</v>
      </c>
      <c r="AB223" s="44">
        <v>35</v>
      </c>
      <c r="AC223" s="12">
        <f>IF(tbl_Union[[#This Row],[Year]]=2021,_xlfn.IFNA(VLOOKUP(tbl_Union[[#This Row],[Player]],raw_data_RAA_2021!$A$1:$F$169,3,FALSE),0),0)</f>
        <v>0</v>
      </c>
      <c r="AD223" s="42">
        <f>AVERAGEIFS(tbl_Union[Auction_Price],tbl_Union[Player],tbl_Union[[#This Row],[Player]])</f>
        <v>1000000</v>
      </c>
    </row>
    <row r="224" spans="1:30" x14ac:dyDescent="0.25">
      <c r="A224" s="15">
        <f t="shared" si="4"/>
        <v>223</v>
      </c>
      <c r="B224" s="14">
        <v>2020</v>
      </c>
      <c r="C224" s="17" t="s">
        <v>101</v>
      </c>
      <c r="D224" s="14" t="s">
        <v>285</v>
      </c>
      <c r="E224" s="42">
        <v>71400</v>
      </c>
      <c r="F224" s="14">
        <v>5</v>
      </c>
      <c r="G224" s="14">
        <v>101</v>
      </c>
      <c r="H224" s="14">
        <v>71</v>
      </c>
      <c r="I224" s="14">
        <v>1</v>
      </c>
      <c r="J224" s="14">
        <v>101</v>
      </c>
      <c r="K224" s="14">
        <v>142.25</v>
      </c>
      <c r="L224" s="14">
        <v>62</v>
      </c>
      <c r="M224" s="14">
        <v>5</v>
      </c>
      <c r="N224" s="14">
        <v>5</v>
      </c>
      <c r="O224" s="14">
        <v>1</v>
      </c>
      <c r="P224" s="14">
        <v>0</v>
      </c>
      <c r="Q224" s="14">
        <f>tbl_Union[[#This Row],[Innings]]-tbl_Union[[#This Row],[Outs]]</f>
        <v>4</v>
      </c>
      <c r="R224" s="44">
        <v>1</v>
      </c>
      <c r="S224" s="44">
        <v>9</v>
      </c>
      <c r="T224" s="44">
        <v>0</v>
      </c>
      <c r="U224" s="44">
        <v>9</v>
      </c>
      <c r="V224" s="44">
        <v>0</v>
      </c>
      <c r="W224" s="44">
        <v>0</v>
      </c>
      <c r="X224" s="44">
        <v>0</v>
      </c>
      <c r="Y224" s="44">
        <v>0</v>
      </c>
      <c r="Z224" s="44">
        <v>0</v>
      </c>
      <c r="AA224" s="44">
        <v>1</v>
      </c>
      <c r="AB224" s="44">
        <v>2</v>
      </c>
      <c r="AC224" s="12">
        <f>IF(tbl_Union[[#This Row],[Year]]=2021,_xlfn.IFNA(VLOOKUP(tbl_Union[[#This Row],[Player]],raw_data_RAA_2021!$A$1:$F$169,3,FALSE),0),0)</f>
        <v>0</v>
      </c>
      <c r="AD224" s="42">
        <f>AVERAGEIFS(tbl_Union[Auction_Price],tbl_Union[Player],tbl_Union[[#This Row],[Player]])</f>
        <v>235100</v>
      </c>
    </row>
    <row r="225" spans="1:30" x14ac:dyDescent="0.25">
      <c r="A225" s="15">
        <f t="shared" si="4"/>
        <v>224</v>
      </c>
      <c r="B225" s="14">
        <v>2020</v>
      </c>
      <c r="C225" s="17" t="s">
        <v>4</v>
      </c>
      <c r="D225" s="14" t="s">
        <v>221</v>
      </c>
      <c r="E225" s="42">
        <v>125000</v>
      </c>
      <c r="F225" s="14">
        <v>3</v>
      </c>
      <c r="G225" s="14">
        <v>7</v>
      </c>
      <c r="H225" s="14">
        <v>12</v>
      </c>
      <c r="I225" s="14">
        <v>1</v>
      </c>
      <c r="J225" s="14">
        <v>7</v>
      </c>
      <c r="K225" s="14">
        <v>58.33</v>
      </c>
      <c r="L225" s="14">
        <v>5</v>
      </c>
      <c r="M225" s="14">
        <v>0</v>
      </c>
      <c r="N225" s="14">
        <v>0</v>
      </c>
      <c r="O225" s="14">
        <v>0</v>
      </c>
      <c r="P225" s="14">
        <v>0</v>
      </c>
      <c r="Q225" s="14">
        <f>tbl_Union[[#This Row],[Innings]]-tbl_Union[[#This Row],[Outs]]</f>
        <v>2</v>
      </c>
      <c r="R225" s="44">
        <v>52</v>
      </c>
      <c r="S225" s="44">
        <v>396</v>
      </c>
      <c r="T225" s="44">
        <v>12</v>
      </c>
      <c r="U225" s="44">
        <v>7.62</v>
      </c>
      <c r="V225" s="44">
        <v>33</v>
      </c>
      <c r="W225" s="44">
        <v>26</v>
      </c>
      <c r="X225" s="44">
        <v>0</v>
      </c>
      <c r="Y225" s="44">
        <v>0</v>
      </c>
      <c r="Z225" s="44">
        <v>45</v>
      </c>
      <c r="AA225" s="44">
        <v>6</v>
      </c>
      <c r="AB225" s="44">
        <v>118</v>
      </c>
      <c r="AC225" s="12">
        <f>IF(tbl_Union[[#This Row],[Year]]=2021,_xlfn.IFNA(VLOOKUP(tbl_Union[[#This Row],[Player]],raw_data_RAA_2021!$A$1:$F$169,3,FALSE),0),0)</f>
        <v>0</v>
      </c>
      <c r="AD225" s="42">
        <f>AVERAGEIFS(tbl_Union[Auction_Price],tbl_Union[Player],tbl_Union[[#This Row],[Player]])</f>
        <v>125000</v>
      </c>
    </row>
    <row r="226" spans="1:30" x14ac:dyDescent="0.25">
      <c r="A226" s="15">
        <f t="shared" si="4"/>
        <v>225</v>
      </c>
      <c r="B226" s="14">
        <v>2020</v>
      </c>
      <c r="C226" s="17" t="s">
        <v>192</v>
      </c>
      <c r="D226" s="14" t="e">
        <v>#N/A</v>
      </c>
      <c r="E226" s="42">
        <v>0</v>
      </c>
      <c r="F226" s="14">
        <v>1</v>
      </c>
      <c r="G226" s="14">
        <v>0</v>
      </c>
      <c r="H226" s="14">
        <v>2</v>
      </c>
      <c r="I226" s="14">
        <v>1</v>
      </c>
      <c r="J226" s="14">
        <v>0</v>
      </c>
      <c r="K226" s="14">
        <v>0</v>
      </c>
      <c r="L226" s="14">
        <v>0</v>
      </c>
      <c r="M226" s="14">
        <v>0</v>
      </c>
      <c r="N226" s="14">
        <v>0</v>
      </c>
      <c r="O226" s="14">
        <v>0</v>
      </c>
      <c r="P226" s="14">
        <v>0</v>
      </c>
      <c r="Q226" s="14">
        <f>tbl_Union[[#This Row],[Innings]]-tbl_Union[[#This Row],[Outs]]</f>
        <v>0</v>
      </c>
      <c r="R226" s="44">
        <v>12</v>
      </c>
      <c r="S226" s="44">
        <v>114</v>
      </c>
      <c r="T226" s="44">
        <v>0</v>
      </c>
      <c r="U226" s="44">
        <v>9.5</v>
      </c>
      <c r="V226" s="44">
        <v>0</v>
      </c>
      <c r="W226" s="44">
        <v>0</v>
      </c>
      <c r="X226" s="44">
        <v>0</v>
      </c>
      <c r="Y226" s="44">
        <v>0</v>
      </c>
      <c r="Z226" s="44">
        <v>9</v>
      </c>
      <c r="AA226" s="44">
        <v>5</v>
      </c>
      <c r="AB226" s="44">
        <v>23</v>
      </c>
      <c r="AC226" s="12">
        <f>IF(tbl_Union[[#This Row],[Year]]=2021,_xlfn.IFNA(VLOOKUP(tbl_Union[[#This Row],[Player]],raw_data_RAA_2021!$A$1:$F$169,3,FALSE),0),0)</f>
        <v>0</v>
      </c>
      <c r="AD226" s="42">
        <f>AVERAGEIFS(tbl_Union[Auction_Price],tbl_Union[Player],tbl_Union[[#This Row],[Player]])</f>
        <v>0</v>
      </c>
    </row>
    <row r="227" spans="1:30" x14ac:dyDescent="0.25">
      <c r="A227" s="15">
        <f t="shared" si="4"/>
        <v>226</v>
      </c>
      <c r="B227" s="14">
        <v>2020</v>
      </c>
      <c r="C227" s="17" t="s">
        <v>79</v>
      </c>
      <c r="D227" s="14" t="s">
        <v>275</v>
      </c>
      <c r="E227" s="42">
        <v>110000</v>
      </c>
      <c r="F227" s="14">
        <v>1</v>
      </c>
      <c r="G227" s="14">
        <v>3</v>
      </c>
      <c r="H227" s="14">
        <v>2</v>
      </c>
      <c r="I227" s="14">
        <v>0</v>
      </c>
      <c r="J227" s="14">
        <v>0</v>
      </c>
      <c r="K227" s="14">
        <v>150</v>
      </c>
      <c r="L227" s="14">
        <v>3</v>
      </c>
      <c r="M227" s="14">
        <v>0</v>
      </c>
      <c r="N227" s="14">
        <v>0</v>
      </c>
      <c r="O227" s="14">
        <v>0</v>
      </c>
      <c r="P227" s="14">
        <v>0</v>
      </c>
      <c r="Q227" s="14">
        <f>tbl_Union[[#This Row],[Innings]]-tbl_Union[[#This Row],[Outs]]</f>
        <v>1</v>
      </c>
      <c r="R227" s="44">
        <v>3</v>
      </c>
      <c r="S227" s="44">
        <v>22</v>
      </c>
      <c r="T227" s="44">
        <v>0</v>
      </c>
      <c r="U227" s="44">
        <v>7.33</v>
      </c>
      <c r="V227" s="44">
        <v>0</v>
      </c>
      <c r="W227" s="44">
        <v>0</v>
      </c>
      <c r="X227" s="44">
        <v>0</v>
      </c>
      <c r="Y227" s="44">
        <v>0</v>
      </c>
      <c r="Z227" s="44">
        <v>2</v>
      </c>
      <c r="AA227" s="44">
        <v>0</v>
      </c>
      <c r="AB227" s="44">
        <v>6</v>
      </c>
      <c r="AC227" s="12">
        <f>IF(tbl_Union[[#This Row],[Year]]=2021,_xlfn.IFNA(VLOOKUP(tbl_Union[[#This Row],[Player]],raw_data_RAA_2021!$A$1:$F$169,3,FALSE),0),0)</f>
        <v>0</v>
      </c>
      <c r="AD227" s="42">
        <f>AVERAGEIFS(tbl_Union[Auction_Price],tbl_Union[Player],tbl_Union[[#This Row],[Player]])</f>
        <v>112396.66666666667</v>
      </c>
    </row>
    <row r="228" spans="1:30" x14ac:dyDescent="0.25">
      <c r="A228" s="15">
        <f t="shared" si="4"/>
        <v>227</v>
      </c>
      <c r="B228" s="14">
        <v>2020</v>
      </c>
      <c r="C228" s="17" t="s">
        <v>160</v>
      </c>
      <c r="D228" s="14" t="s">
        <v>305</v>
      </c>
      <c r="E228" s="42">
        <v>28600</v>
      </c>
      <c r="F228" s="14">
        <v>1</v>
      </c>
      <c r="G228" s="14">
        <v>1</v>
      </c>
      <c r="H228" s="14">
        <v>1</v>
      </c>
      <c r="I228" s="14">
        <v>0</v>
      </c>
      <c r="J228" s="14">
        <v>0</v>
      </c>
      <c r="K228" s="14">
        <v>100</v>
      </c>
      <c r="L228" s="14">
        <v>1</v>
      </c>
      <c r="M228" s="14">
        <v>0</v>
      </c>
      <c r="N228" s="14">
        <v>0</v>
      </c>
      <c r="O228" s="14">
        <v>0</v>
      </c>
      <c r="P228" s="14">
        <v>0</v>
      </c>
      <c r="Q228" s="14">
        <f>tbl_Union[[#This Row],[Innings]]-tbl_Union[[#This Row],[Outs]]</f>
        <v>1</v>
      </c>
      <c r="R228" s="44">
        <v>6</v>
      </c>
      <c r="S228" s="44">
        <v>44</v>
      </c>
      <c r="T228" s="44">
        <v>2</v>
      </c>
      <c r="U228" s="44">
        <v>7.33</v>
      </c>
      <c r="V228" s="44">
        <v>22</v>
      </c>
      <c r="W228" s="44">
        <v>18</v>
      </c>
      <c r="X228" s="44">
        <v>0</v>
      </c>
      <c r="Y228" s="44">
        <v>0</v>
      </c>
      <c r="Z228" s="44">
        <v>1</v>
      </c>
      <c r="AA228" s="44">
        <v>2</v>
      </c>
      <c r="AB228" s="44">
        <v>9</v>
      </c>
      <c r="AC228" s="12">
        <f>IF(tbl_Union[[#This Row],[Year]]=2021,_xlfn.IFNA(VLOOKUP(tbl_Union[[#This Row],[Player]],raw_data_RAA_2021!$A$1:$F$169,3,FALSE),0),0)</f>
        <v>0</v>
      </c>
      <c r="AD228" s="42">
        <f>AVERAGEIFS(tbl_Union[Auction_Price],tbl_Union[Player],tbl_Union[[#This Row],[Player]])</f>
        <v>28600</v>
      </c>
    </row>
    <row r="229" spans="1:30" x14ac:dyDescent="0.25">
      <c r="A229" s="15">
        <f t="shared" si="4"/>
        <v>228</v>
      </c>
      <c r="B229" s="14">
        <v>2020</v>
      </c>
      <c r="C229" s="17" t="s">
        <v>50</v>
      </c>
      <c r="D229" s="14" t="s">
        <v>259</v>
      </c>
      <c r="E229" s="42">
        <v>750000</v>
      </c>
      <c r="F229" s="14">
        <v>14</v>
      </c>
      <c r="G229" s="14">
        <v>418</v>
      </c>
      <c r="H229" s="14">
        <v>302</v>
      </c>
      <c r="I229" s="14">
        <v>10</v>
      </c>
      <c r="J229" s="14">
        <v>41.8</v>
      </c>
      <c r="K229" s="14">
        <v>138.41</v>
      </c>
      <c r="L229" s="14">
        <v>68</v>
      </c>
      <c r="M229" s="14">
        <v>32</v>
      </c>
      <c r="N229" s="14">
        <v>24</v>
      </c>
      <c r="O229" s="14">
        <v>1</v>
      </c>
      <c r="P229" s="14">
        <v>0</v>
      </c>
      <c r="Q229" s="14">
        <f>tbl_Union[[#This Row],[Innings]]-tbl_Union[[#This Row],[Outs]]</f>
        <v>4</v>
      </c>
      <c r="R229" s="44">
        <v>0</v>
      </c>
      <c r="S229" s="44">
        <v>0</v>
      </c>
      <c r="T229" s="44">
        <v>0</v>
      </c>
      <c r="U229" s="44">
        <v>0</v>
      </c>
      <c r="V229" s="44">
        <v>0</v>
      </c>
      <c r="W229" s="44">
        <v>0</v>
      </c>
      <c r="X229" s="44">
        <v>0</v>
      </c>
      <c r="Y229" s="44">
        <v>0</v>
      </c>
      <c r="Z229" s="44">
        <v>0</v>
      </c>
      <c r="AA229" s="44">
        <v>0</v>
      </c>
      <c r="AB229" s="44">
        <v>0</v>
      </c>
      <c r="AC229" s="12">
        <f>IF(tbl_Union[[#This Row],[Year]]=2021,_xlfn.IFNA(VLOOKUP(tbl_Union[[#This Row],[Player]],raw_data_RAA_2021!$A$1:$F$169,3,FALSE),0),0)</f>
        <v>0</v>
      </c>
      <c r="AD229" s="42">
        <f>AVERAGEIFS(tbl_Union[Auction_Price],tbl_Union[Player],tbl_Union[[#This Row],[Player]])</f>
        <v>750000</v>
      </c>
    </row>
    <row r="230" spans="1:30" x14ac:dyDescent="0.25">
      <c r="A230" s="15">
        <f t="shared" si="4"/>
        <v>229</v>
      </c>
      <c r="B230" s="14">
        <v>2020</v>
      </c>
      <c r="C230" s="17" t="s">
        <v>5</v>
      </c>
      <c r="D230" s="14" t="s">
        <v>221</v>
      </c>
      <c r="E230" s="42">
        <v>250000</v>
      </c>
      <c r="F230" s="14">
        <v>13</v>
      </c>
      <c r="G230" s="14">
        <v>449</v>
      </c>
      <c r="H230" s="14">
        <v>319</v>
      </c>
      <c r="I230" s="14">
        <v>11</v>
      </c>
      <c r="J230" s="14">
        <v>40.82</v>
      </c>
      <c r="K230" s="14">
        <v>140.75</v>
      </c>
      <c r="L230" s="14">
        <v>87</v>
      </c>
      <c r="M230" s="14">
        <v>42</v>
      </c>
      <c r="N230" s="14">
        <v>14</v>
      </c>
      <c r="O230" s="14">
        <v>4</v>
      </c>
      <c r="P230" s="14">
        <v>0</v>
      </c>
      <c r="Q230" s="14">
        <f>tbl_Union[[#This Row],[Innings]]-tbl_Union[[#This Row],[Outs]]</f>
        <v>2</v>
      </c>
      <c r="R230" s="44">
        <v>0</v>
      </c>
      <c r="S230" s="44">
        <v>0</v>
      </c>
      <c r="T230" s="44">
        <v>0</v>
      </c>
      <c r="U230" s="44">
        <v>0</v>
      </c>
      <c r="V230" s="44">
        <v>0</v>
      </c>
      <c r="W230" s="44">
        <v>0</v>
      </c>
      <c r="X230" s="44">
        <v>0</v>
      </c>
      <c r="Y230" s="44">
        <v>0</v>
      </c>
      <c r="Z230" s="44">
        <v>0</v>
      </c>
      <c r="AA230" s="44">
        <v>0</v>
      </c>
      <c r="AB230" s="44">
        <v>0</v>
      </c>
      <c r="AC230" s="12">
        <f>IF(tbl_Union[[#This Row],[Year]]=2021,_xlfn.IFNA(VLOOKUP(tbl_Union[[#This Row],[Player]],raw_data_RAA_2021!$A$1:$F$169,3,FALSE),0),0)</f>
        <v>0</v>
      </c>
      <c r="AD230" s="42">
        <f>AVERAGEIFS(tbl_Union[Auction_Price],tbl_Union[Player],tbl_Union[[#This Row],[Player]])</f>
        <v>250000</v>
      </c>
    </row>
    <row r="231" spans="1:30" x14ac:dyDescent="0.25">
      <c r="A231" s="15">
        <f t="shared" si="4"/>
        <v>230</v>
      </c>
      <c r="B231" s="14">
        <v>2020</v>
      </c>
      <c r="C231" s="17" t="s">
        <v>150</v>
      </c>
      <c r="D231" s="14" t="s">
        <v>285</v>
      </c>
      <c r="E231" s="42">
        <v>1535700</v>
      </c>
      <c r="F231" s="14">
        <v>11</v>
      </c>
      <c r="G231" s="14">
        <v>108</v>
      </c>
      <c r="H231" s="14">
        <v>106</v>
      </c>
      <c r="I231" s="14">
        <v>7</v>
      </c>
      <c r="J231" s="14">
        <v>15.43</v>
      </c>
      <c r="K231" s="14">
        <v>101.89</v>
      </c>
      <c r="L231" s="14">
        <v>32</v>
      </c>
      <c r="M231" s="14">
        <v>9</v>
      </c>
      <c r="N231" s="14">
        <v>0</v>
      </c>
      <c r="O231" s="14">
        <v>0</v>
      </c>
      <c r="P231" s="14">
        <v>0</v>
      </c>
      <c r="Q231" s="14">
        <f>tbl_Union[[#This Row],[Innings]]-tbl_Union[[#This Row],[Outs]]</f>
        <v>4</v>
      </c>
      <c r="R231" s="44">
        <v>21</v>
      </c>
      <c r="S231" s="44">
        <v>169</v>
      </c>
      <c r="T231" s="44">
        <v>3</v>
      </c>
      <c r="U231" s="44">
        <v>8.0500000000000007</v>
      </c>
      <c r="V231" s="44">
        <v>56.33</v>
      </c>
      <c r="W231" s="44">
        <v>42</v>
      </c>
      <c r="X231" s="44">
        <v>0</v>
      </c>
      <c r="Y231" s="44">
        <v>0</v>
      </c>
      <c r="Z231" s="44">
        <v>9</v>
      </c>
      <c r="AA231" s="44">
        <v>9</v>
      </c>
      <c r="AB231" s="44">
        <v>37</v>
      </c>
      <c r="AC231" s="12">
        <f>IF(tbl_Union[[#This Row],[Year]]=2021,_xlfn.IFNA(VLOOKUP(tbl_Union[[#This Row],[Player]],raw_data_RAA_2021!$A$1:$F$169,3,FALSE),0),0)</f>
        <v>0</v>
      </c>
      <c r="AD231" s="42">
        <f>AVERAGEIFS(tbl_Union[Auction_Price],tbl_Union[Player],tbl_Union[[#This Row],[Player]])</f>
        <v>1785700</v>
      </c>
    </row>
    <row r="232" spans="1:30" x14ac:dyDescent="0.25">
      <c r="A232" s="15">
        <f t="shared" si="4"/>
        <v>231</v>
      </c>
      <c r="B232" s="14">
        <v>2020</v>
      </c>
      <c r="C232" s="17" t="s">
        <v>45</v>
      </c>
      <c r="D232" s="14" t="s">
        <v>305</v>
      </c>
      <c r="E232" s="42">
        <v>656250</v>
      </c>
      <c r="F232" s="14">
        <v>1</v>
      </c>
      <c r="G232" s="14">
        <v>0</v>
      </c>
      <c r="H232" s="14">
        <v>2</v>
      </c>
      <c r="I232" s="14">
        <v>1</v>
      </c>
      <c r="J232" s="14">
        <v>0</v>
      </c>
      <c r="K232" s="14">
        <v>0</v>
      </c>
      <c r="L232" s="14">
        <v>0</v>
      </c>
      <c r="M232" s="14">
        <v>0</v>
      </c>
      <c r="N232" s="14">
        <v>0</v>
      </c>
      <c r="O232" s="14">
        <v>0</v>
      </c>
      <c r="P232" s="14">
        <v>0</v>
      </c>
      <c r="Q232" s="14">
        <f>tbl_Union[[#This Row],[Innings]]-tbl_Union[[#This Row],[Outs]]</f>
        <v>0</v>
      </c>
      <c r="R232" s="44">
        <v>7</v>
      </c>
      <c r="S232" s="44">
        <v>81</v>
      </c>
      <c r="T232" s="44">
        <v>0</v>
      </c>
      <c r="U232" s="44">
        <v>11.57</v>
      </c>
      <c r="V232" s="44">
        <v>0</v>
      </c>
      <c r="W232" s="44">
        <v>0</v>
      </c>
      <c r="X232" s="44">
        <v>0</v>
      </c>
      <c r="Y232" s="44">
        <v>0</v>
      </c>
      <c r="Z232" s="44">
        <v>11</v>
      </c>
      <c r="AA232" s="44">
        <v>3</v>
      </c>
      <c r="AB232" s="44">
        <v>14</v>
      </c>
      <c r="AC232" s="12">
        <f>IF(tbl_Union[[#This Row],[Year]]=2021,_xlfn.IFNA(VLOOKUP(tbl_Union[[#This Row],[Player]],raw_data_RAA_2021!$A$1:$F$169,3,FALSE),0),0)</f>
        <v>0</v>
      </c>
      <c r="AD232" s="42">
        <f>AVERAGEIFS(tbl_Union[Auction_Price],tbl_Union[Player],tbl_Union[[#This Row],[Player]])</f>
        <v>485133.33333333331</v>
      </c>
    </row>
    <row r="233" spans="1:30" x14ac:dyDescent="0.25">
      <c r="A233" s="15">
        <f t="shared" si="4"/>
        <v>232</v>
      </c>
      <c r="B233" s="14">
        <v>2020</v>
      </c>
      <c r="C233" s="17" t="s">
        <v>80</v>
      </c>
      <c r="D233" s="14" t="s">
        <v>275</v>
      </c>
      <c r="E233" s="42">
        <v>1718750</v>
      </c>
      <c r="F233" s="14">
        <v>13</v>
      </c>
      <c r="G233" s="14">
        <v>281</v>
      </c>
      <c r="H233" s="14">
        <v>157</v>
      </c>
      <c r="I233" s="14">
        <v>8</v>
      </c>
      <c r="J233" s="14">
        <v>35.119999999999997</v>
      </c>
      <c r="K233" s="14">
        <v>178.98</v>
      </c>
      <c r="L233" s="14">
        <v>60</v>
      </c>
      <c r="M233" s="14">
        <v>14</v>
      </c>
      <c r="N233" s="14">
        <v>25</v>
      </c>
      <c r="O233" s="14">
        <v>1</v>
      </c>
      <c r="P233" s="14">
        <v>0</v>
      </c>
      <c r="Q233" s="14">
        <f>tbl_Union[[#This Row],[Innings]]-tbl_Union[[#This Row],[Outs]]</f>
        <v>5</v>
      </c>
      <c r="R233" s="44">
        <v>0</v>
      </c>
      <c r="S233" s="44">
        <v>0</v>
      </c>
      <c r="T233" s="44">
        <v>0</v>
      </c>
      <c r="U233" s="44">
        <v>0</v>
      </c>
      <c r="V233" s="44">
        <v>0</v>
      </c>
      <c r="W233" s="44">
        <v>0</v>
      </c>
      <c r="X233" s="44">
        <v>0</v>
      </c>
      <c r="Y233" s="44">
        <v>0</v>
      </c>
      <c r="Z233" s="44">
        <v>0</v>
      </c>
      <c r="AA233" s="44">
        <v>0</v>
      </c>
      <c r="AB233" s="44">
        <v>0</v>
      </c>
      <c r="AC233" s="12">
        <f>IF(tbl_Union[[#This Row],[Year]]=2021,_xlfn.IFNA(VLOOKUP(tbl_Union[[#This Row],[Player]],raw_data_RAA_2021!$A$1:$F$169,3,FALSE),0),0)</f>
        <v>0</v>
      </c>
      <c r="AD233" s="42">
        <f>AVERAGEIFS(tbl_Union[Auction_Price],tbl_Union[Player],tbl_Union[[#This Row],[Player]])</f>
        <v>1718750</v>
      </c>
    </row>
    <row r="234" spans="1:30" x14ac:dyDescent="0.25">
      <c r="A234" s="15">
        <f t="shared" si="4"/>
        <v>233</v>
      </c>
      <c r="B234" s="14">
        <v>2020</v>
      </c>
      <c r="C234" s="17" t="s">
        <v>151</v>
      </c>
      <c r="D234" s="14" t="s">
        <v>242</v>
      </c>
      <c r="E234" s="42">
        <v>31250</v>
      </c>
      <c r="F234" s="14">
        <v>2</v>
      </c>
      <c r="G234" s="14">
        <v>21</v>
      </c>
      <c r="H234" s="14">
        <v>24</v>
      </c>
      <c r="I234" s="14">
        <v>2</v>
      </c>
      <c r="J234" s="14">
        <v>10.5</v>
      </c>
      <c r="K234" s="14">
        <v>87.5</v>
      </c>
      <c r="L234" s="14">
        <v>16</v>
      </c>
      <c r="M234" s="14">
        <v>2</v>
      </c>
      <c r="N234" s="14">
        <v>0</v>
      </c>
      <c r="O234" s="14">
        <v>0</v>
      </c>
      <c r="P234" s="14">
        <v>0</v>
      </c>
      <c r="Q234" s="14">
        <f>tbl_Union[[#This Row],[Innings]]-tbl_Union[[#This Row],[Outs]]</f>
        <v>0</v>
      </c>
      <c r="R234" s="44">
        <v>15</v>
      </c>
      <c r="S234" s="44">
        <v>134</v>
      </c>
      <c r="T234" s="44">
        <v>3</v>
      </c>
      <c r="U234" s="44">
        <v>8.93</v>
      </c>
      <c r="V234" s="44">
        <v>44.67</v>
      </c>
      <c r="W234" s="44">
        <v>30</v>
      </c>
      <c r="X234" s="44">
        <v>0</v>
      </c>
      <c r="Y234" s="44">
        <v>0</v>
      </c>
      <c r="Z234" s="44">
        <v>10</v>
      </c>
      <c r="AA234" s="44">
        <v>4</v>
      </c>
      <c r="AB234" s="44">
        <v>24</v>
      </c>
      <c r="AC234" s="12">
        <f>IF(tbl_Union[[#This Row],[Year]]=2021,_xlfn.IFNA(VLOOKUP(tbl_Union[[#This Row],[Player]],raw_data_RAA_2021!$A$1:$F$169,3,FALSE),0),0)</f>
        <v>0</v>
      </c>
      <c r="AD234" s="42">
        <f>AVERAGEIFS(tbl_Union[Auction_Price],tbl_Union[Player],tbl_Union[[#This Row],[Player]])</f>
        <v>31250</v>
      </c>
    </row>
    <row r="235" spans="1:30" x14ac:dyDescent="0.25">
      <c r="A235" s="15">
        <f t="shared" si="4"/>
        <v>234</v>
      </c>
      <c r="B235" s="14">
        <v>2020</v>
      </c>
      <c r="C235" s="17" t="s">
        <v>161</v>
      </c>
      <c r="D235" s="14" t="s">
        <v>305</v>
      </c>
      <c r="E235" s="42">
        <v>2656250</v>
      </c>
      <c r="F235" s="14">
        <v>15</v>
      </c>
      <c r="G235" s="14">
        <v>466</v>
      </c>
      <c r="H235" s="14">
        <v>384</v>
      </c>
      <c r="I235" s="14">
        <v>11</v>
      </c>
      <c r="J235" s="14">
        <v>42.36</v>
      </c>
      <c r="K235" s="14">
        <v>121.35</v>
      </c>
      <c r="L235" s="14">
        <v>90</v>
      </c>
      <c r="M235" s="14">
        <v>23</v>
      </c>
      <c r="N235" s="14">
        <v>11</v>
      </c>
      <c r="O235" s="14">
        <v>3</v>
      </c>
      <c r="P235" s="14">
        <v>0</v>
      </c>
      <c r="Q235" s="14">
        <f>tbl_Union[[#This Row],[Innings]]-tbl_Union[[#This Row],[Outs]]</f>
        <v>4</v>
      </c>
      <c r="R235" s="44">
        <v>0</v>
      </c>
      <c r="S235" s="44">
        <v>0</v>
      </c>
      <c r="T235" s="44">
        <v>0</v>
      </c>
      <c r="U235" s="44">
        <v>0</v>
      </c>
      <c r="V235" s="44">
        <v>0</v>
      </c>
      <c r="W235" s="44">
        <v>0</v>
      </c>
      <c r="X235" s="44">
        <v>0</v>
      </c>
      <c r="Y235" s="44">
        <v>0</v>
      </c>
      <c r="Z235" s="44">
        <v>0</v>
      </c>
      <c r="AA235" s="44">
        <v>0</v>
      </c>
      <c r="AB235" s="44">
        <v>0</v>
      </c>
      <c r="AC235" s="12">
        <f>IF(tbl_Union[[#This Row],[Year]]=2021,_xlfn.IFNA(VLOOKUP(tbl_Union[[#This Row],[Player]],raw_data_RAA_2021!$A$1:$F$169,3,FALSE),0),0)</f>
        <v>0</v>
      </c>
      <c r="AD235" s="42">
        <f>AVERAGEIFS(tbl_Union[Auction_Price],tbl_Union[Player],tbl_Union[[#This Row],[Player]])</f>
        <v>2656250</v>
      </c>
    </row>
    <row r="236" spans="1:30" x14ac:dyDescent="0.25">
      <c r="A236" s="15">
        <f t="shared" si="4"/>
        <v>235</v>
      </c>
      <c r="B236" s="14">
        <v>2020</v>
      </c>
      <c r="C236" s="17" t="s">
        <v>6</v>
      </c>
      <c r="D236" s="14" t="s">
        <v>221</v>
      </c>
      <c r="E236" s="42">
        <v>156250</v>
      </c>
      <c r="F236" s="14">
        <v>1</v>
      </c>
      <c r="G236" s="14">
        <v>13</v>
      </c>
      <c r="H236" s="14">
        <v>10</v>
      </c>
      <c r="I236" s="14">
        <v>0</v>
      </c>
      <c r="J236" s="14">
        <v>0</v>
      </c>
      <c r="K236" s="14">
        <v>130</v>
      </c>
      <c r="L236" s="14">
        <v>13</v>
      </c>
      <c r="M236" s="14">
        <v>2</v>
      </c>
      <c r="N236" s="14">
        <v>0</v>
      </c>
      <c r="O236" s="14">
        <v>0</v>
      </c>
      <c r="P236" s="14">
        <v>0</v>
      </c>
      <c r="Q236" s="14">
        <f>tbl_Union[[#This Row],[Innings]]-tbl_Union[[#This Row],[Outs]]</f>
        <v>1</v>
      </c>
      <c r="R236" s="44">
        <v>11</v>
      </c>
      <c r="S236" s="44">
        <v>76</v>
      </c>
      <c r="T236" s="44">
        <v>1</v>
      </c>
      <c r="U236" s="44">
        <v>6.91</v>
      </c>
      <c r="V236" s="44">
        <v>76</v>
      </c>
      <c r="W236" s="44">
        <v>66</v>
      </c>
      <c r="X236" s="44">
        <v>0</v>
      </c>
      <c r="Y236" s="44">
        <v>0</v>
      </c>
      <c r="Z236" s="44">
        <v>3</v>
      </c>
      <c r="AA236" s="44">
        <v>3</v>
      </c>
      <c r="AB236" s="44">
        <v>19</v>
      </c>
      <c r="AC236" s="12">
        <f>IF(tbl_Union[[#This Row],[Year]]=2021,_xlfn.IFNA(VLOOKUP(tbl_Union[[#This Row],[Player]],raw_data_RAA_2021!$A$1:$F$169,3,FALSE),0),0)</f>
        <v>0</v>
      </c>
      <c r="AD236" s="42">
        <f>AVERAGEIFS(tbl_Union[Auction_Price],tbl_Union[Player],tbl_Union[[#This Row],[Player]])</f>
        <v>156250</v>
      </c>
    </row>
    <row r="237" spans="1:30" x14ac:dyDescent="0.25">
      <c r="A237" s="15">
        <f t="shared" si="4"/>
        <v>236</v>
      </c>
      <c r="B237" s="14">
        <v>2020</v>
      </c>
      <c r="C237" s="17" t="s">
        <v>81</v>
      </c>
      <c r="D237" s="14" t="s">
        <v>275</v>
      </c>
      <c r="E237" s="42">
        <v>968750</v>
      </c>
      <c r="F237" s="14">
        <v>13</v>
      </c>
      <c r="G237" s="14">
        <v>516</v>
      </c>
      <c r="H237" s="14">
        <v>354</v>
      </c>
      <c r="I237" s="14">
        <v>9</v>
      </c>
      <c r="J237" s="14">
        <v>57.33</v>
      </c>
      <c r="K237" s="14">
        <v>145.76</v>
      </c>
      <c r="L237" s="14">
        <v>99</v>
      </c>
      <c r="M237" s="14">
        <v>36</v>
      </c>
      <c r="N237" s="14">
        <v>30</v>
      </c>
      <c r="O237" s="14">
        <v>4</v>
      </c>
      <c r="P237" s="14">
        <v>0</v>
      </c>
      <c r="Q237" s="14">
        <f>tbl_Union[[#This Row],[Innings]]-tbl_Union[[#This Row],[Outs]]</f>
        <v>4</v>
      </c>
      <c r="R237" s="44">
        <v>0</v>
      </c>
      <c r="S237" s="44">
        <v>0</v>
      </c>
      <c r="T237" s="44">
        <v>0</v>
      </c>
      <c r="U237" s="44">
        <v>0</v>
      </c>
      <c r="V237" s="44">
        <v>0</v>
      </c>
      <c r="W237" s="44">
        <v>0</v>
      </c>
      <c r="X237" s="44">
        <v>0</v>
      </c>
      <c r="Y237" s="44">
        <v>0</v>
      </c>
      <c r="Z237" s="44">
        <v>0</v>
      </c>
      <c r="AA237" s="44">
        <v>0</v>
      </c>
      <c r="AB237" s="44">
        <v>0</v>
      </c>
      <c r="AC237" s="12">
        <f>IF(tbl_Union[[#This Row],[Year]]=2021,_xlfn.IFNA(VLOOKUP(tbl_Union[[#This Row],[Player]],raw_data_RAA_2021!$A$1:$F$169,3,FALSE),0),0)</f>
        <v>0</v>
      </c>
      <c r="AD237" s="42">
        <f>AVERAGEIFS(tbl_Union[Auction_Price],tbl_Union[Player],tbl_Union[[#This Row],[Player]])</f>
        <v>968750</v>
      </c>
    </row>
    <row r="238" spans="1:30" x14ac:dyDescent="0.25">
      <c r="A238" s="15">
        <f t="shared" si="4"/>
        <v>237</v>
      </c>
      <c r="B238" s="14">
        <v>2020</v>
      </c>
      <c r="C238" s="17" t="s">
        <v>129</v>
      </c>
      <c r="D238" s="14" t="s">
        <v>294</v>
      </c>
      <c r="E238" s="42">
        <v>1125000</v>
      </c>
      <c r="F238" s="14">
        <v>10</v>
      </c>
      <c r="G238" s="14">
        <v>112</v>
      </c>
      <c r="H238" s="14">
        <v>63</v>
      </c>
      <c r="I238" s="14">
        <v>6</v>
      </c>
      <c r="J238" s="14">
        <v>18.670000000000002</v>
      </c>
      <c r="K238" s="14">
        <v>177.78</v>
      </c>
      <c r="L238" s="14">
        <v>27</v>
      </c>
      <c r="M238" s="14">
        <v>5</v>
      </c>
      <c r="N238" s="14">
        <v>10</v>
      </c>
      <c r="O238" s="14">
        <v>0</v>
      </c>
      <c r="P238" s="14">
        <v>0</v>
      </c>
      <c r="Q238" s="14">
        <f>tbl_Union[[#This Row],[Innings]]-tbl_Union[[#This Row],[Outs]]</f>
        <v>4</v>
      </c>
      <c r="R238" s="44">
        <v>55.4</v>
      </c>
      <c r="S238" s="44">
        <v>365</v>
      </c>
      <c r="T238" s="44">
        <v>20</v>
      </c>
      <c r="U238" s="44">
        <v>6.56</v>
      </c>
      <c r="V238" s="44">
        <v>18.25</v>
      </c>
      <c r="W238" s="44">
        <v>16.7</v>
      </c>
      <c r="X238" s="44">
        <v>0</v>
      </c>
      <c r="Y238" s="44">
        <v>0</v>
      </c>
      <c r="Z238" s="44">
        <v>29</v>
      </c>
      <c r="AA238" s="44">
        <v>18</v>
      </c>
      <c r="AB238" s="44">
        <v>176</v>
      </c>
      <c r="AC238" s="12">
        <f>IF(tbl_Union[[#This Row],[Year]]=2021,_xlfn.IFNA(VLOOKUP(tbl_Union[[#This Row],[Player]],raw_data_RAA_2021!$A$1:$F$169,3,FALSE),0),0)</f>
        <v>0</v>
      </c>
      <c r="AD238" s="42">
        <f>AVERAGEIFS(tbl_Union[Auction_Price],tbl_Union[Player],tbl_Union[[#This Row],[Player]])</f>
        <v>1125000</v>
      </c>
    </row>
    <row r="239" spans="1:30" x14ac:dyDescent="0.25">
      <c r="A239" s="15">
        <f t="shared" si="4"/>
        <v>238</v>
      </c>
      <c r="B239" s="14">
        <v>2020</v>
      </c>
      <c r="C239" s="17" t="s">
        <v>130</v>
      </c>
      <c r="D239" s="14" t="s">
        <v>294</v>
      </c>
      <c r="E239" s="42">
        <v>687500</v>
      </c>
      <c r="F239" s="14">
        <v>12</v>
      </c>
      <c r="G239" s="14">
        <v>328</v>
      </c>
      <c r="H239" s="14">
        <v>227</v>
      </c>
      <c r="I239" s="14">
        <v>10</v>
      </c>
      <c r="J239" s="14">
        <v>32.799999999999997</v>
      </c>
      <c r="K239" s="14">
        <v>144.49</v>
      </c>
      <c r="L239" s="14">
        <v>70</v>
      </c>
      <c r="M239" s="14">
        <v>27</v>
      </c>
      <c r="N239" s="14">
        <v>16</v>
      </c>
      <c r="O239" s="14">
        <v>2</v>
      </c>
      <c r="P239" s="14">
        <v>0</v>
      </c>
      <c r="Q239" s="14">
        <f>tbl_Union[[#This Row],[Innings]]-tbl_Union[[#This Row],[Outs]]</f>
        <v>2</v>
      </c>
      <c r="R239" s="44">
        <v>0</v>
      </c>
      <c r="S239" s="44">
        <v>0</v>
      </c>
      <c r="T239" s="44">
        <v>0</v>
      </c>
      <c r="U239" s="44">
        <v>0</v>
      </c>
      <c r="V239" s="44">
        <v>0</v>
      </c>
      <c r="W239" s="44">
        <v>0</v>
      </c>
      <c r="X239" s="44">
        <v>0</v>
      </c>
      <c r="Y239" s="44">
        <v>0</v>
      </c>
      <c r="Z239" s="44">
        <v>0</v>
      </c>
      <c r="AA239" s="44">
        <v>0</v>
      </c>
      <c r="AB239" s="44">
        <v>0</v>
      </c>
      <c r="AC239" s="12">
        <f>IF(tbl_Union[[#This Row],[Year]]=2021,_xlfn.IFNA(VLOOKUP(tbl_Union[[#This Row],[Player]],raw_data_RAA_2021!$A$1:$F$169,3,FALSE),0),0)</f>
        <v>0</v>
      </c>
      <c r="AD239" s="42">
        <f>AVERAGEIFS(tbl_Union[Auction_Price],tbl_Union[Player],tbl_Union[[#This Row],[Player]])</f>
        <v>687500</v>
      </c>
    </row>
    <row r="240" spans="1:30" x14ac:dyDescent="0.25">
      <c r="A240" s="15">
        <f t="shared" si="4"/>
        <v>239</v>
      </c>
      <c r="B240" s="14">
        <v>2020</v>
      </c>
      <c r="C240" s="17" t="s">
        <v>131</v>
      </c>
      <c r="D240" s="14" t="s">
        <v>294</v>
      </c>
      <c r="E240" s="42">
        <v>428600</v>
      </c>
      <c r="F240" s="14">
        <v>1</v>
      </c>
      <c r="G240" s="14">
        <v>9</v>
      </c>
      <c r="H240" s="14">
        <v>13</v>
      </c>
      <c r="I240" s="14">
        <v>1</v>
      </c>
      <c r="J240" s="14">
        <v>9</v>
      </c>
      <c r="K240" s="14">
        <v>69.23</v>
      </c>
      <c r="L240" s="14">
        <v>9</v>
      </c>
      <c r="M240" s="14">
        <v>0</v>
      </c>
      <c r="N240" s="14">
        <v>0</v>
      </c>
      <c r="O240" s="14">
        <v>0</v>
      </c>
      <c r="P240" s="14">
        <v>0</v>
      </c>
      <c r="Q240" s="14">
        <f>tbl_Union[[#This Row],[Innings]]-tbl_Union[[#This Row],[Outs]]</f>
        <v>0</v>
      </c>
      <c r="R240" s="44">
        <v>23</v>
      </c>
      <c r="S240" s="44">
        <v>228</v>
      </c>
      <c r="T240" s="44">
        <v>4</v>
      </c>
      <c r="U240" s="44">
        <v>9.91</v>
      </c>
      <c r="V240" s="44">
        <v>57</v>
      </c>
      <c r="W240" s="44">
        <v>34.5</v>
      </c>
      <c r="X240" s="44">
        <v>0</v>
      </c>
      <c r="Y240" s="44">
        <v>0</v>
      </c>
      <c r="Z240" s="44">
        <v>12</v>
      </c>
      <c r="AA240" s="44">
        <v>13</v>
      </c>
      <c r="AB240" s="44">
        <v>35</v>
      </c>
      <c r="AC240" s="12">
        <f>IF(tbl_Union[[#This Row],[Year]]=2021,_xlfn.IFNA(VLOOKUP(tbl_Union[[#This Row],[Player]],raw_data_RAA_2021!$A$1:$F$169,3,FALSE),0),0)</f>
        <v>0</v>
      </c>
      <c r="AD240" s="42">
        <f>AVERAGEIFS(tbl_Union[Auction_Price],tbl_Union[Player],tbl_Union[[#This Row],[Player]])</f>
        <v>685733.33333333337</v>
      </c>
    </row>
    <row r="241" spans="1:30" x14ac:dyDescent="0.25">
      <c r="A241" s="15">
        <f t="shared" si="4"/>
        <v>240</v>
      </c>
      <c r="B241" s="14">
        <v>2020</v>
      </c>
      <c r="C241" s="17" t="s">
        <v>83</v>
      </c>
      <c r="D241" s="14" t="s">
        <v>285</v>
      </c>
      <c r="E241" s="42">
        <v>71400</v>
      </c>
      <c r="F241" s="14">
        <v>3</v>
      </c>
      <c r="G241" s="14">
        <v>19</v>
      </c>
      <c r="H241" s="14">
        <v>18</v>
      </c>
      <c r="I241" s="14">
        <v>2</v>
      </c>
      <c r="J241" s="14">
        <v>9.5</v>
      </c>
      <c r="K241" s="14">
        <v>105.56</v>
      </c>
      <c r="L241" s="14">
        <v>10</v>
      </c>
      <c r="M241" s="14">
        <v>0</v>
      </c>
      <c r="N241" s="14">
        <v>1</v>
      </c>
      <c r="O241" s="14">
        <v>0</v>
      </c>
      <c r="P241" s="14">
        <v>0</v>
      </c>
      <c r="Q241" s="14">
        <f>tbl_Union[[#This Row],[Innings]]-tbl_Union[[#This Row],[Outs]]</f>
        <v>1</v>
      </c>
      <c r="R241" s="44">
        <v>15</v>
      </c>
      <c r="S241" s="44">
        <v>148</v>
      </c>
      <c r="T241" s="44">
        <v>2</v>
      </c>
      <c r="U241" s="44">
        <v>9.8699999999999992</v>
      </c>
      <c r="V241" s="44">
        <v>74</v>
      </c>
      <c r="W241" s="44">
        <v>45</v>
      </c>
      <c r="X241" s="44">
        <v>0</v>
      </c>
      <c r="Y241" s="44">
        <v>0</v>
      </c>
      <c r="Z241" s="44">
        <v>13</v>
      </c>
      <c r="AA241" s="44">
        <v>7</v>
      </c>
      <c r="AB241" s="44">
        <v>26</v>
      </c>
      <c r="AC241" s="12">
        <f>IF(tbl_Union[[#This Row],[Year]]=2021,_xlfn.IFNA(VLOOKUP(tbl_Union[[#This Row],[Player]],raw_data_RAA_2021!$A$1:$F$169,3,FALSE),0),0)</f>
        <v>0</v>
      </c>
      <c r="AD241" s="42">
        <f>AVERAGEIFS(tbl_Union[Auction_Price],tbl_Union[Player],tbl_Union[[#This Row],[Player]])</f>
        <v>71400</v>
      </c>
    </row>
    <row r="242" spans="1:30" x14ac:dyDescent="0.25">
      <c r="A242" s="15">
        <f t="shared" si="4"/>
        <v>241</v>
      </c>
      <c r="B242" s="14">
        <v>2020</v>
      </c>
      <c r="C242" s="17" t="s">
        <v>84</v>
      </c>
      <c r="D242" s="14" t="s">
        <v>275</v>
      </c>
      <c r="E242" s="42">
        <v>1093750</v>
      </c>
      <c r="F242" s="14">
        <v>1</v>
      </c>
      <c r="G242" s="14">
        <v>5</v>
      </c>
      <c r="H242" s="14">
        <v>3</v>
      </c>
      <c r="I242" s="14">
        <v>0</v>
      </c>
      <c r="J242" s="14">
        <v>0</v>
      </c>
      <c r="K242" s="14">
        <v>166.67</v>
      </c>
      <c r="L242" s="14">
        <v>5</v>
      </c>
      <c r="M242" s="14">
        <v>0</v>
      </c>
      <c r="N242" s="14">
        <v>0</v>
      </c>
      <c r="O242" s="14">
        <v>0</v>
      </c>
      <c r="P242" s="14">
        <v>0</v>
      </c>
      <c r="Q242" s="14">
        <f>tbl_Union[[#This Row],[Innings]]-tbl_Union[[#This Row],[Outs]]</f>
        <v>1</v>
      </c>
      <c r="R242" s="44">
        <v>60</v>
      </c>
      <c r="S242" s="44">
        <v>404</v>
      </c>
      <c r="T242" s="44">
        <v>27</v>
      </c>
      <c r="U242" s="44">
        <v>6.73</v>
      </c>
      <c r="V242" s="44">
        <v>14.96</v>
      </c>
      <c r="W242" s="44">
        <v>13.33</v>
      </c>
      <c r="X242" s="44">
        <v>2</v>
      </c>
      <c r="Y242" s="44">
        <v>0</v>
      </c>
      <c r="Z242" s="44">
        <v>37</v>
      </c>
      <c r="AA242" s="44">
        <v>13</v>
      </c>
      <c r="AB242" s="44">
        <v>175</v>
      </c>
      <c r="AC242" s="12">
        <f>IF(tbl_Union[[#This Row],[Year]]=2021,_xlfn.IFNA(VLOOKUP(tbl_Union[[#This Row],[Player]],raw_data_RAA_2021!$A$1:$F$169,3,FALSE),0),0)</f>
        <v>0</v>
      </c>
      <c r="AD242" s="42">
        <f>AVERAGEIFS(tbl_Union[Auction_Price],tbl_Union[Player],tbl_Union[[#This Row],[Player]])</f>
        <v>1093750</v>
      </c>
    </row>
    <row r="243" spans="1:30" x14ac:dyDescent="0.25">
      <c r="A243" s="15">
        <f t="shared" si="4"/>
        <v>242</v>
      </c>
      <c r="B243" s="14">
        <v>2020</v>
      </c>
      <c r="C243" s="17" t="s">
        <v>382</v>
      </c>
      <c r="D243" s="14" t="s">
        <v>275</v>
      </c>
      <c r="E243" s="42">
        <v>100000</v>
      </c>
      <c r="F243" s="14">
        <v>2</v>
      </c>
      <c r="G243" s="14">
        <v>15</v>
      </c>
      <c r="H243" s="14">
        <v>13</v>
      </c>
      <c r="I243" s="14">
        <v>1</v>
      </c>
      <c r="J243" s="14">
        <v>15</v>
      </c>
      <c r="K243" s="14">
        <v>115.38</v>
      </c>
      <c r="L243" s="14">
        <v>11</v>
      </c>
      <c r="M243" s="14">
        <v>2</v>
      </c>
      <c r="N243" s="14">
        <v>0</v>
      </c>
      <c r="O243" s="14">
        <v>0</v>
      </c>
      <c r="P243" s="14">
        <v>0</v>
      </c>
      <c r="Q243" s="14">
        <f>tbl_Union[[#This Row],[Innings]]-tbl_Union[[#This Row],[Outs]]</f>
        <v>1</v>
      </c>
      <c r="R243" s="44">
        <v>35.299999999999997</v>
      </c>
      <c r="S243" s="44">
        <v>320</v>
      </c>
      <c r="T243" s="44">
        <v>11</v>
      </c>
      <c r="U243" s="44">
        <v>9.01</v>
      </c>
      <c r="V243" s="44">
        <v>29.09</v>
      </c>
      <c r="W243" s="44">
        <v>19.36</v>
      </c>
      <c r="X243" s="44">
        <v>0</v>
      </c>
      <c r="Y243" s="44">
        <v>0</v>
      </c>
      <c r="Z243" s="44">
        <v>34</v>
      </c>
      <c r="AA243" s="44">
        <v>10</v>
      </c>
      <c r="AB243" s="44">
        <v>78</v>
      </c>
      <c r="AC243" s="12">
        <f>IF(tbl_Union[[#This Row],[Year]]=2021,_xlfn.IFNA(VLOOKUP(tbl_Union[[#This Row],[Player]],raw_data_RAA_2021!$A$1:$F$169,3,FALSE),0),0)</f>
        <v>0</v>
      </c>
      <c r="AD243" s="42">
        <f>AVERAGEIFS(tbl_Union[Auction_Price],tbl_Union[Player],tbl_Union[[#This Row],[Player]])</f>
        <v>100000</v>
      </c>
    </row>
    <row r="244" spans="1:30" x14ac:dyDescent="0.25">
      <c r="A244" s="15">
        <f t="shared" si="4"/>
        <v>243</v>
      </c>
      <c r="B244" s="14">
        <v>2020</v>
      </c>
      <c r="C244" s="17" t="s">
        <v>171</v>
      </c>
      <c r="D244" s="14" t="s">
        <v>313</v>
      </c>
      <c r="E244" s="42">
        <v>314300</v>
      </c>
      <c r="F244" s="14">
        <v>11</v>
      </c>
      <c r="G244" s="14">
        <v>345</v>
      </c>
      <c r="H244" s="14">
        <v>272</v>
      </c>
      <c r="I244" s="14">
        <v>11</v>
      </c>
      <c r="J244" s="14">
        <v>31.36</v>
      </c>
      <c r="K244" s="14">
        <v>126.84</v>
      </c>
      <c r="L244" s="14">
        <v>97</v>
      </c>
      <c r="M244" s="14">
        <v>31</v>
      </c>
      <c r="N244" s="14">
        <v>13</v>
      </c>
      <c r="O244" s="14">
        <v>3</v>
      </c>
      <c r="P244" s="14">
        <v>0</v>
      </c>
      <c r="Q244" s="14">
        <f>tbl_Union[[#This Row],[Innings]]-tbl_Union[[#This Row],[Outs]]</f>
        <v>0</v>
      </c>
      <c r="R244" s="44">
        <v>0</v>
      </c>
      <c r="S244" s="44">
        <v>0</v>
      </c>
      <c r="T244" s="44">
        <v>0</v>
      </c>
      <c r="U244" s="44">
        <v>0</v>
      </c>
      <c r="V244" s="44">
        <v>0</v>
      </c>
      <c r="W244" s="44">
        <v>0</v>
      </c>
      <c r="X244" s="44">
        <v>0</v>
      </c>
      <c r="Y244" s="44">
        <v>0</v>
      </c>
      <c r="Z244" s="44">
        <v>0</v>
      </c>
      <c r="AA244" s="44">
        <v>0</v>
      </c>
      <c r="AB244" s="44">
        <v>0</v>
      </c>
      <c r="AC244" s="12">
        <f>IF(tbl_Union[[#This Row],[Year]]=2021,_xlfn.IFNA(VLOOKUP(tbl_Union[[#This Row],[Player]],raw_data_RAA_2021!$A$1:$F$169,3,FALSE),0),0)</f>
        <v>0</v>
      </c>
      <c r="AD244" s="42">
        <f>AVERAGEIFS(tbl_Union[Auction_Price],tbl_Union[Player],tbl_Union[[#This Row],[Player]])</f>
        <v>314300</v>
      </c>
    </row>
    <row r="245" spans="1:30" x14ac:dyDescent="0.25">
      <c r="A245" s="15">
        <f t="shared" si="4"/>
        <v>244</v>
      </c>
      <c r="B245" s="14">
        <v>2020</v>
      </c>
      <c r="C245" s="17" t="s">
        <v>172</v>
      </c>
      <c r="D245" s="14" t="s">
        <v>313</v>
      </c>
      <c r="E245" s="42">
        <v>105000</v>
      </c>
      <c r="F245" s="14">
        <v>4</v>
      </c>
      <c r="G245" s="14">
        <v>66</v>
      </c>
      <c r="H245" s="14">
        <v>53</v>
      </c>
      <c r="I245" s="14">
        <v>2</v>
      </c>
      <c r="J245" s="14">
        <v>33</v>
      </c>
      <c r="K245" s="14">
        <v>124.53</v>
      </c>
      <c r="L245" s="14">
        <v>26</v>
      </c>
      <c r="M245" s="14">
        <v>5</v>
      </c>
      <c r="N245" s="14">
        <v>3</v>
      </c>
      <c r="O245" s="14">
        <v>0</v>
      </c>
      <c r="P245" s="14">
        <v>0</v>
      </c>
      <c r="Q245" s="14">
        <f>tbl_Union[[#This Row],[Innings]]-tbl_Union[[#This Row],[Outs]]</f>
        <v>2</v>
      </c>
      <c r="R245" s="44">
        <v>28</v>
      </c>
      <c r="S245" s="44">
        <v>233</v>
      </c>
      <c r="T245" s="44">
        <v>14</v>
      </c>
      <c r="U245" s="44">
        <v>8.32</v>
      </c>
      <c r="V245" s="44">
        <v>16.64</v>
      </c>
      <c r="W245" s="44">
        <v>12</v>
      </c>
      <c r="X245" s="44">
        <v>0</v>
      </c>
      <c r="Y245" s="44">
        <v>0</v>
      </c>
      <c r="Z245" s="44">
        <v>24</v>
      </c>
      <c r="AA245" s="44">
        <v>5</v>
      </c>
      <c r="AB245" s="44">
        <v>58</v>
      </c>
      <c r="AC245" s="12">
        <f>IF(tbl_Union[[#This Row],[Year]]=2021,_xlfn.IFNA(VLOOKUP(tbl_Union[[#This Row],[Player]],raw_data_RAA_2021!$A$1:$F$169,3,FALSE),0),0)</f>
        <v>0</v>
      </c>
      <c r="AD245" s="42">
        <f>AVERAGEIFS(tbl_Union[Auction_Price],tbl_Union[Player],tbl_Union[[#This Row],[Player]])</f>
        <v>105000</v>
      </c>
    </row>
    <row r="246" spans="1:30" x14ac:dyDescent="0.25">
      <c r="A246" s="15">
        <f t="shared" si="4"/>
        <v>245</v>
      </c>
      <c r="B246" s="14">
        <v>2020</v>
      </c>
      <c r="C246" s="17" t="s">
        <v>162</v>
      </c>
      <c r="D246" s="14" t="s">
        <v>305</v>
      </c>
      <c r="E246" s="42">
        <v>500000</v>
      </c>
      <c r="F246" s="14">
        <v>9</v>
      </c>
      <c r="G246" s="14">
        <v>111</v>
      </c>
      <c r="H246" s="14">
        <v>95</v>
      </c>
      <c r="I246" s="14">
        <v>6</v>
      </c>
      <c r="J246" s="14">
        <v>18.5</v>
      </c>
      <c r="K246" s="14">
        <v>116.84</v>
      </c>
      <c r="L246" s="14">
        <v>30</v>
      </c>
      <c r="M246" s="14">
        <v>10</v>
      </c>
      <c r="N246" s="14">
        <v>2</v>
      </c>
      <c r="O246" s="14">
        <v>0</v>
      </c>
      <c r="P246" s="14">
        <v>0</v>
      </c>
      <c r="Q246" s="14">
        <f>tbl_Union[[#This Row],[Innings]]-tbl_Union[[#This Row],[Outs]]</f>
        <v>3</v>
      </c>
      <c r="R246" s="44">
        <v>50</v>
      </c>
      <c r="S246" s="44">
        <v>298</v>
      </c>
      <c r="T246" s="44">
        <v>8</v>
      </c>
      <c r="U246" s="44">
        <v>5.96</v>
      </c>
      <c r="V246" s="44">
        <v>37.25</v>
      </c>
      <c r="W246" s="44">
        <v>37.5</v>
      </c>
      <c r="X246" s="44">
        <v>0</v>
      </c>
      <c r="Y246" s="44">
        <v>0</v>
      </c>
      <c r="Z246" s="44">
        <v>16</v>
      </c>
      <c r="AA246" s="44">
        <v>8</v>
      </c>
      <c r="AB246" s="44">
        <v>115</v>
      </c>
      <c r="AC246" s="12">
        <f>IF(tbl_Union[[#This Row],[Year]]=2021,_xlfn.IFNA(VLOOKUP(tbl_Union[[#This Row],[Player]],raw_data_RAA_2021!$A$1:$F$169,3,FALSE),0),0)</f>
        <v>0</v>
      </c>
      <c r="AD246" s="42">
        <f>AVERAGEIFS(tbl_Union[Auction_Price],tbl_Union[Player],tbl_Union[[#This Row],[Player]])</f>
        <v>500000</v>
      </c>
    </row>
    <row r="247" spans="1:30" x14ac:dyDescent="0.25">
      <c r="A247" s="15">
        <f t="shared" si="4"/>
        <v>246</v>
      </c>
      <c r="B247" s="14">
        <v>2020</v>
      </c>
      <c r="C247" s="17" t="s">
        <v>9</v>
      </c>
      <c r="D247" s="14" t="s">
        <v>285</v>
      </c>
      <c r="E247" s="42">
        <v>900000</v>
      </c>
      <c r="F247" s="14">
        <v>2</v>
      </c>
      <c r="G247" s="14">
        <v>42</v>
      </c>
      <c r="H247" s="14">
        <v>27</v>
      </c>
      <c r="I247" s="14">
        <v>1</v>
      </c>
      <c r="J247" s="14">
        <v>42</v>
      </c>
      <c r="K247" s="14">
        <v>155.56</v>
      </c>
      <c r="L247" s="14">
        <v>22</v>
      </c>
      <c r="M247" s="14">
        <v>3</v>
      </c>
      <c r="N247" s="14">
        <v>2</v>
      </c>
      <c r="O247" s="14">
        <v>0</v>
      </c>
      <c r="P247" s="14">
        <v>0</v>
      </c>
      <c r="Q247" s="14">
        <f>tbl_Union[[#This Row],[Innings]]-tbl_Union[[#This Row],[Outs]]</f>
        <v>1</v>
      </c>
      <c r="R247" s="44">
        <v>8</v>
      </c>
      <c r="S247" s="44">
        <v>84</v>
      </c>
      <c r="T247" s="44">
        <v>1</v>
      </c>
      <c r="U247" s="44">
        <v>10.5</v>
      </c>
      <c r="V247" s="44">
        <v>84</v>
      </c>
      <c r="W247" s="44">
        <v>48</v>
      </c>
      <c r="X247" s="44">
        <v>0</v>
      </c>
      <c r="Y247" s="44">
        <v>0</v>
      </c>
      <c r="Z247" s="44">
        <v>3</v>
      </c>
      <c r="AA247" s="44">
        <v>7</v>
      </c>
      <c r="AB247" s="44">
        <v>11</v>
      </c>
      <c r="AC247" s="12">
        <f>IF(tbl_Union[[#This Row],[Year]]=2021,_xlfn.IFNA(VLOOKUP(tbl_Union[[#This Row],[Player]],raw_data_RAA_2021!$A$1:$F$169,3,FALSE),0),0)</f>
        <v>0</v>
      </c>
      <c r="AD247" s="42">
        <f>AVERAGEIFS(tbl_Union[Auction_Price],tbl_Union[Player],tbl_Union[[#This Row],[Player]])</f>
        <v>922916.66666666663</v>
      </c>
    </row>
    <row r="248" spans="1:30" x14ac:dyDescent="0.25">
      <c r="A248" s="15">
        <f t="shared" si="4"/>
        <v>247</v>
      </c>
      <c r="B248" s="14">
        <v>2020</v>
      </c>
      <c r="C248" s="17" t="s">
        <v>31</v>
      </c>
      <c r="D248" s="14" t="s">
        <v>242</v>
      </c>
      <c r="E248" s="42">
        <v>656250</v>
      </c>
      <c r="F248" s="14">
        <v>6</v>
      </c>
      <c r="G248" s="14">
        <v>56</v>
      </c>
      <c r="H248" s="14">
        <v>49</v>
      </c>
      <c r="I248" s="14">
        <v>4</v>
      </c>
      <c r="J248" s="14">
        <v>14</v>
      </c>
      <c r="K248" s="14">
        <v>114.29</v>
      </c>
      <c r="L248" s="14">
        <v>15</v>
      </c>
      <c r="M248" s="14">
        <v>4</v>
      </c>
      <c r="N248" s="14">
        <v>2</v>
      </c>
      <c r="O248" s="14">
        <v>0</v>
      </c>
      <c r="P248" s="14">
        <v>0</v>
      </c>
      <c r="Q248" s="14">
        <f>tbl_Union[[#This Row],[Innings]]-tbl_Union[[#This Row],[Outs]]</f>
        <v>2</v>
      </c>
      <c r="R248" s="44">
        <v>65.400000000000006</v>
      </c>
      <c r="S248" s="44">
        <v>547</v>
      </c>
      <c r="T248" s="44">
        <v>30</v>
      </c>
      <c r="U248" s="44">
        <v>8.33</v>
      </c>
      <c r="V248" s="44">
        <v>18.23</v>
      </c>
      <c r="W248" s="44">
        <v>13.13</v>
      </c>
      <c r="X248" s="44">
        <v>2</v>
      </c>
      <c r="Y248" s="44">
        <v>0</v>
      </c>
      <c r="Z248" s="44">
        <v>51</v>
      </c>
      <c r="AA248" s="44">
        <v>21</v>
      </c>
      <c r="AB248" s="44">
        <v>157</v>
      </c>
      <c r="AC248" s="12">
        <f>IF(tbl_Union[[#This Row],[Year]]=2021,_xlfn.IFNA(VLOOKUP(tbl_Union[[#This Row],[Player]],raw_data_RAA_2021!$A$1:$F$169,3,FALSE),0),0)</f>
        <v>0</v>
      </c>
      <c r="AD248" s="42">
        <f>AVERAGEIFS(tbl_Union[Auction_Price],tbl_Union[Player],tbl_Union[[#This Row],[Player]])</f>
        <v>656250</v>
      </c>
    </row>
    <row r="249" spans="1:30" x14ac:dyDescent="0.25">
      <c r="A249" s="15">
        <f t="shared" si="4"/>
        <v>248</v>
      </c>
      <c r="B249" s="14">
        <v>2020</v>
      </c>
      <c r="C249" s="17" t="s">
        <v>85</v>
      </c>
      <c r="D249" s="14" t="s">
        <v>275</v>
      </c>
      <c r="E249" s="42">
        <v>843750</v>
      </c>
      <c r="F249" s="14">
        <v>12</v>
      </c>
      <c r="G249" s="14">
        <v>268</v>
      </c>
      <c r="H249" s="14">
        <v>140</v>
      </c>
      <c r="I249" s="14">
        <v>5</v>
      </c>
      <c r="J249" s="14">
        <v>53.6</v>
      </c>
      <c r="K249" s="14">
        <v>191.43</v>
      </c>
      <c r="L249" s="14">
        <v>60</v>
      </c>
      <c r="M249" s="14">
        <v>15</v>
      </c>
      <c r="N249" s="14">
        <v>22</v>
      </c>
      <c r="O249" s="14">
        <v>1</v>
      </c>
      <c r="P249" s="14">
        <v>0</v>
      </c>
      <c r="Q249" s="14">
        <f>tbl_Union[[#This Row],[Innings]]-tbl_Union[[#This Row],[Outs]]</f>
        <v>7</v>
      </c>
      <c r="R249" s="44">
        <v>21</v>
      </c>
      <c r="S249" s="44">
        <v>190</v>
      </c>
      <c r="T249" s="44">
        <v>4</v>
      </c>
      <c r="U249" s="44">
        <v>9.0500000000000007</v>
      </c>
      <c r="V249" s="44">
        <v>47.5</v>
      </c>
      <c r="W249" s="44">
        <v>31.5</v>
      </c>
      <c r="X249" s="44">
        <v>0</v>
      </c>
      <c r="Y249" s="44">
        <v>0</v>
      </c>
      <c r="Z249" s="44">
        <v>13</v>
      </c>
      <c r="AA249" s="44">
        <v>7</v>
      </c>
      <c r="AB249" s="44">
        <v>33</v>
      </c>
      <c r="AC249" s="12">
        <f>IF(tbl_Union[[#This Row],[Year]]=2021,_xlfn.IFNA(VLOOKUP(tbl_Union[[#This Row],[Player]],raw_data_RAA_2021!$A$1:$F$169,3,FALSE),0),0)</f>
        <v>0</v>
      </c>
      <c r="AD249" s="42">
        <f>AVERAGEIFS(tbl_Union[Auction_Price],tbl_Union[Player],tbl_Union[[#This Row],[Player]])</f>
        <v>843750</v>
      </c>
    </row>
    <row r="250" spans="1:30" x14ac:dyDescent="0.25">
      <c r="A250" s="15">
        <f t="shared" si="4"/>
        <v>249</v>
      </c>
      <c r="B250" s="14">
        <v>2020</v>
      </c>
      <c r="C250" s="17" t="s">
        <v>132</v>
      </c>
      <c r="D250" s="14" t="s">
        <v>294</v>
      </c>
      <c r="E250" s="42">
        <v>185700</v>
      </c>
      <c r="F250" s="14">
        <v>2</v>
      </c>
      <c r="G250" s="14">
        <v>4</v>
      </c>
      <c r="H250" s="14">
        <v>6</v>
      </c>
      <c r="I250" s="14">
        <v>1</v>
      </c>
      <c r="J250" s="14">
        <v>4</v>
      </c>
      <c r="K250" s="14">
        <v>66.67</v>
      </c>
      <c r="L250" s="14">
        <v>2</v>
      </c>
      <c r="M250" s="14">
        <v>0</v>
      </c>
      <c r="N250" s="14">
        <v>0</v>
      </c>
      <c r="O250" s="14">
        <v>0</v>
      </c>
      <c r="P250" s="14">
        <v>0</v>
      </c>
      <c r="Q250" s="14">
        <f>tbl_Union[[#This Row],[Innings]]-tbl_Union[[#This Row],[Outs]]</f>
        <v>1</v>
      </c>
      <c r="R250" s="44">
        <v>38.1</v>
      </c>
      <c r="S250" s="44">
        <v>367</v>
      </c>
      <c r="T250" s="44">
        <v>9</v>
      </c>
      <c r="U250" s="44">
        <v>9.6199999999999992</v>
      </c>
      <c r="V250" s="44">
        <v>40.78</v>
      </c>
      <c r="W250" s="44">
        <v>25.44</v>
      </c>
      <c r="X250" s="44">
        <v>0</v>
      </c>
      <c r="Y250" s="44">
        <v>0</v>
      </c>
      <c r="Z250" s="44">
        <v>28</v>
      </c>
      <c r="AA250" s="44">
        <v>21</v>
      </c>
      <c r="AB250" s="44">
        <v>83</v>
      </c>
      <c r="AC250" s="12">
        <f>IF(tbl_Union[[#This Row],[Year]]=2021,_xlfn.IFNA(VLOOKUP(tbl_Union[[#This Row],[Player]],raw_data_RAA_2021!$A$1:$F$169,3,FALSE),0),0)</f>
        <v>0</v>
      </c>
      <c r="AD250" s="42">
        <f>AVERAGEIFS(tbl_Union[Auction_Price],tbl_Union[Player],tbl_Union[[#This Row],[Player]])</f>
        <v>185700</v>
      </c>
    </row>
    <row r="251" spans="1:30" x14ac:dyDescent="0.25">
      <c r="A251" s="15">
        <f t="shared" si="4"/>
        <v>250</v>
      </c>
      <c r="B251" s="14">
        <v>2020</v>
      </c>
      <c r="C251" s="17" t="s">
        <v>53</v>
      </c>
      <c r="D251" s="14" t="s">
        <v>259</v>
      </c>
      <c r="E251" s="42">
        <v>1156250</v>
      </c>
      <c r="F251" s="14">
        <v>14</v>
      </c>
      <c r="G251" s="14">
        <v>169</v>
      </c>
      <c r="H251" s="14">
        <v>134</v>
      </c>
      <c r="I251" s="14">
        <v>12</v>
      </c>
      <c r="J251" s="14">
        <v>14.08</v>
      </c>
      <c r="K251" s="14">
        <v>126.12</v>
      </c>
      <c r="L251" s="14">
        <v>58</v>
      </c>
      <c r="M251" s="14">
        <v>20</v>
      </c>
      <c r="N251" s="14">
        <v>4</v>
      </c>
      <c r="O251" s="14">
        <v>1</v>
      </c>
      <c r="P251" s="14">
        <v>0</v>
      </c>
      <c r="Q251" s="14">
        <f>tbl_Union[[#This Row],[Innings]]-tbl_Union[[#This Row],[Outs]]</f>
        <v>2</v>
      </c>
      <c r="R251" s="44">
        <v>0</v>
      </c>
      <c r="S251" s="44">
        <v>0</v>
      </c>
      <c r="T251" s="44">
        <v>0</v>
      </c>
      <c r="U251" s="44">
        <v>0</v>
      </c>
      <c r="V251" s="44">
        <v>0</v>
      </c>
      <c r="W251" s="44">
        <v>0</v>
      </c>
      <c r="X251" s="44">
        <v>0</v>
      </c>
      <c r="Y251" s="44">
        <v>0</v>
      </c>
      <c r="Z251" s="44">
        <v>0</v>
      </c>
      <c r="AA251" s="44">
        <v>0</v>
      </c>
      <c r="AB251" s="44">
        <v>0</v>
      </c>
      <c r="AC251" s="12">
        <f>IF(tbl_Union[[#This Row],[Year]]=2021,_xlfn.IFNA(VLOOKUP(tbl_Union[[#This Row],[Player]],raw_data_RAA_2021!$A$1:$F$169,3,FALSE),0),0)</f>
        <v>0</v>
      </c>
      <c r="AD251" s="42">
        <f>AVERAGEIFS(tbl_Union[Auction_Price],tbl_Union[Player],tbl_Union[[#This Row],[Player]])</f>
        <v>1156250</v>
      </c>
    </row>
    <row r="252" spans="1:30" x14ac:dyDescent="0.25">
      <c r="A252" s="15">
        <f t="shared" si="4"/>
        <v>251</v>
      </c>
      <c r="B252" s="14">
        <v>2020</v>
      </c>
      <c r="C252" s="17" t="s">
        <v>86</v>
      </c>
      <c r="D252" s="14" t="s">
        <v>275</v>
      </c>
      <c r="E252" s="42">
        <v>1375000</v>
      </c>
      <c r="F252" s="14">
        <v>11</v>
      </c>
      <c r="G252" s="14">
        <v>109</v>
      </c>
      <c r="H252" s="14">
        <v>92</v>
      </c>
      <c r="I252" s="14">
        <v>6</v>
      </c>
      <c r="J252" s="14">
        <v>18.170000000000002</v>
      </c>
      <c r="K252" s="14">
        <v>118.48</v>
      </c>
      <c r="L252" s="14">
        <v>34</v>
      </c>
      <c r="M252" s="14">
        <v>9</v>
      </c>
      <c r="N252" s="14">
        <v>5</v>
      </c>
      <c r="O252" s="14">
        <v>0</v>
      </c>
      <c r="P252" s="14">
        <v>0</v>
      </c>
      <c r="Q252" s="14">
        <f>tbl_Union[[#This Row],[Innings]]-tbl_Union[[#This Row],[Outs]]</f>
        <v>5</v>
      </c>
      <c r="R252" s="44">
        <v>50.1</v>
      </c>
      <c r="S252" s="44">
        <v>380</v>
      </c>
      <c r="T252" s="44">
        <v>6</v>
      </c>
      <c r="U252" s="44">
        <v>7.57</v>
      </c>
      <c r="V252" s="44">
        <v>63.33</v>
      </c>
      <c r="W252" s="44">
        <v>50.17</v>
      </c>
      <c r="X252" s="44">
        <v>0</v>
      </c>
      <c r="Y252" s="44">
        <v>0</v>
      </c>
      <c r="Z252" s="44">
        <v>27</v>
      </c>
      <c r="AA252" s="44">
        <v>11</v>
      </c>
      <c r="AB252" s="44">
        <v>100</v>
      </c>
      <c r="AC252" s="12">
        <f>IF(tbl_Union[[#This Row],[Year]]=2021,_xlfn.IFNA(VLOOKUP(tbl_Union[[#This Row],[Player]],raw_data_RAA_2021!$A$1:$F$169,3,FALSE),0),0)</f>
        <v>0</v>
      </c>
      <c r="AD252" s="42">
        <f>AVERAGEIFS(tbl_Union[Auction_Price],tbl_Union[Player],tbl_Union[[#This Row],[Player]])</f>
        <v>1375000</v>
      </c>
    </row>
    <row r="253" spans="1:30" x14ac:dyDescent="0.25">
      <c r="A253" s="15">
        <f t="shared" si="4"/>
        <v>252</v>
      </c>
      <c r="B253" s="14">
        <v>2020</v>
      </c>
      <c r="C253" s="17" t="s">
        <v>173</v>
      </c>
      <c r="D253" s="14" t="s">
        <v>313</v>
      </c>
      <c r="E253" s="42">
        <v>468750</v>
      </c>
      <c r="F253" s="14">
        <v>1</v>
      </c>
      <c r="G253" s="14">
        <v>0</v>
      </c>
      <c r="H253" s="14">
        <v>2</v>
      </c>
      <c r="I253" s="14">
        <v>1</v>
      </c>
      <c r="J253" s="14">
        <v>0</v>
      </c>
      <c r="K253" s="14">
        <v>0</v>
      </c>
      <c r="L253" s="14">
        <v>0</v>
      </c>
      <c r="M253" s="14">
        <v>0</v>
      </c>
      <c r="N253" s="14">
        <v>0</v>
      </c>
      <c r="O253" s="14">
        <v>0</v>
      </c>
      <c r="P253" s="14">
        <v>0</v>
      </c>
      <c r="Q253" s="14">
        <f>tbl_Union[[#This Row],[Innings]]-tbl_Union[[#This Row],[Outs]]</f>
        <v>0</v>
      </c>
      <c r="R253" s="44">
        <v>25.4</v>
      </c>
      <c r="S253" s="44">
        <v>242</v>
      </c>
      <c r="T253" s="44">
        <v>8</v>
      </c>
      <c r="U253" s="44">
        <v>9.43</v>
      </c>
      <c r="V253" s="44">
        <v>30.25</v>
      </c>
      <c r="W253" s="44">
        <v>19.25</v>
      </c>
      <c r="X253" s="44">
        <v>0</v>
      </c>
      <c r="Y253" s="44">
        <v>0</v>
      </c>
      <c r="Z253" s="44">
        <v>22</v>
      </c>
      <c r="AA253" s="44">
        <v>11</v>
      </c>
      <c r="AB253" s="44">
        <v>62</v>
      </c>
      <c r="AC253" s="12">
        <f>IF(tbl_Union[[#This Row],[Year]]=2021,_xlfn.IFNA(VLOOKUP(tbl_Union[[#This Row],[Player]],raw_data_RAA_2021!$A$1:$F$169,3,FALSE),0),0)</f>
        <v>0</v>
      </c>
      <c r="AD253" s="42">
        <f>AVERAGEIFS(tbl_Union[Auction_Price],tbl_Union[Player],tbl_Union[[#This Row],[Player]])</f>
        <v>468750</v>
      </c>
    </row>
    <row r="254" spans="1:30" x14ac:dyDescent="0.25">
      <c r="A254" s="15">
        <f t="shared" si="4"/>
        <v>253</v>
      </c>
      <c r="B254" s="14">
        <v>2020</v>
      </c>
      <c r="C254" s="17" t="s">
        <v>54</v>
      </c>
      <c r="D254" s="14" t="s">
        <v>285</v>
      </c>
      <c r="E254" s="42">
        <v>875000</v>
      </c>
      <c r="F254" s="14">
        <v>3</v>
      </c>
      <c r="G254" s="14">
        <v>16</v>
      </c>
      <c r="H254" s="14">
        <v>14</v>
      </c>
      <c r="I254" s="14">
        <v>2</v>
      </c>
      <c r="J254" s="14">
        <v>8</v>
      </c>
      <c r="K254" s="14">
        <v>114.29</v>
      </c>
      <c r="L254" s="14">
        <v>15</v>
      </c>
      <c r="M254" s="14">
        <v>2</v>
      </c>
      <c r="N254" s="14">
        <v>0</v>
      </c>
      <c r="O254" s="14">
        <v>0</v>
      </c>
      <c r="P254" s="14">
        <v>0</v>
      </c>
      <c r="Q254" s="14">
        <f>tbl_Union[[#This Row],[Innings]]-tbl_Union[[#This Row],[Outs]]</f>
        <v>1</v>
      </c>
      <c r="R254" s="44">
        <v>0</v>
      </c>
      <c r="S254" s="44">
        <v>0</v>
      </c>
      <c r="T254" s="44">
        <v>0</v>
      </c>
      <c r="U254" s="44">
        <v>0</v>
      </c>
      <c r="V254" s="44">
        <v>0</v>
      </c>
      <c r="W254" s="44">
        <v>0</v>
      </c>
      <c r="X254" s="44">
        <v>0</v>
      </c>
      <c r="Y254" s="44">
        <v>0</v>
      </c>
      <c r="Z254" s="44">
        <v>0</v>
      </c>
      <c r="AA254" s="44">
        <v>0</v>
      </c>
      <c r="AB254" s="44">
        <v>0</v>
      </c>
      <c r="AC254" s="12">
        <f>IF(tbl_Union[[#This Row],[Year]]=2021,_xlfn.IFNA(VLOOKUP(tbl_Union[[#This Row],[Player]],raw_data_RAA_2021!$A$1:$F$169,3,FALSE),0),0)</f>
        <v>0</v>
      </c>
      <c r="AD254" s="42">
        <f>AVERAGEIFS(tbl_Union[Auction_Price],tbl_Union[Player],tbl_Union[[#This Row],[Player]])</f>
        <v>607133.33333333337</v>
      </c>
    </row>
    <row r="255" spans="1:30" x14ac:dyDescent="0.25">
      <c r="A255" s="15">
        <f t="shared" si="4"/>
        <v>254</v>
      </c>
      <c r="B255" s="14">
        <v>2020</v>
      </c>
      <c r="C255" s="17" t="s">
        <v>55</v>
      </c>
      <c r="D255" s="14" t="s">
        <v>259</v>
      </c>
      <c r="E255" s="42">
        <v>500000</v>
      </c>
      <c r="F255" s="14">
        <v>6</v>
      </c>
      <c r="G255" s="14">
        <v>22</v>
      </c>
      <c r="H255" s="14">
        <v>31</v>
      </c>
      <c r="I255" s="14">
        <v>3</v>
      </c>
      <c r="J255" s="14">
        <v>7.33</v>
      </c>
      <c r="K255" s="14">
        <v>70.97</v>
      </c>
      <c r="L255" s="14">
        <v>8</v>
      </c>
      <c r="M255" s="14">
        <v>1</v>
      </c>
      <c r="N255" s="14">
        <v>0</v>
      </c>
      <c r="O255" s="14">
        <v>0</v>
      </c>
      <c r="P255" s="14">
        <v>0</v>
      </c>
      <c r="Q255" s="14">
        <f>tbl_Union[[#This Row],[Innings]]-tbl_Union[[#This Row],[Outs]]</f>
        <v>3</v>
      </c>
      <c r="R255" s="44">
        <v>26</v>
      </c>
      <c r="S255" s="44">
        <v>231</v>
      </c>
      <c r="T255" s="44">
        <v>5</v>
      </c>
      <c r="U255" s="44">
        <v>8.8800000000000008</v>
      </c>
      <c r="V255" s="44">
        <v>46.2</v>
      </c>
      <c r="W255" s="44">
        <v>31.2</v>
      </c>
      <c r="X255" s="44">
        <v>0</v>
      </c>
      <c r="Y255" s="44">
        <v>0</v>
      </c>
      <c r="Z255" s="44">
        <v>15</v>
      </c>
      <c r="AA255" s="44">
        <v>11</v>
      </c>
      <c r="AB255" s="44">
        <v>46</v>
      </c>
      <c r="AC255" s="12">
        <f>IF(tbl_Union[[#This Row],[Year]]=2021,_xlfn.IFNA(VLOOKUP(tbl_Union[[#This Row],[Player]],raw_data_RAA_2021!$A$1:$F$169,3,FALSE),0),0)</f>
        <v>0</v>
      </c>
      <c r="AD255" s="42">
        <f>AVERAGEIFS(tbl_Union[Auction_Price],tbl_Union[Player],tbl_Union[[#This Row],[Player]])</f>
        <v>500000</v>
      </c>
    </row>
    <row r="256" spans="1:30" x14ac:dyDescent="0.25">
      <c r="A256" s="15">
        <f t="shared" si="4"/>
        <v>255</v>
      </c>
      <c r="B256" s="14">
        <v>2020</v>
      </c>
      <c r="C256" s="17" t="s">
        <v>107</v>
      </c>
      <c r="D256" s="14" t="s">
        <v>285</v>
      </c>
      <c r="E256" s="42">
        <v>1718750</v>
      </c>
      <c r="F256" s="14">
        <v>14</v>
      </c>
      <c r="G256" s="14">
        <v>668</v>
      </c>
      <c r="H256" s="14">
        <v>518</v>
      </c>
      <c r="I256" s="14">
        <v>12</v>
      </c>
      <c r="J256" s="14">
        <v>55.67</v>
      </c>
      <c r="K256" s="14">
        <v>128.96</v>
      </c>
      <c r="L256" s="14">
        <v>130</v>
      </c>
      <c r="M256" s="14">
        <v>58</v>
      </c>
      <c r="N256" s="14">
        <v>23</v>
      </c>
      <c r="O256" s="14">
        <v>5</v>
      </c>
      <c r="P256" s="14">
        <v>1</v>
      </c>
      <c r="Q256" s="14">
        <f>tbl_Union[[#This Row],[Innings]]-tbl_Union[[#This Row],[Outs]]</f>
        <v>2</v>
      </c>
      <c r="R256" s="44">
        <v>0</v>
      </c>
      <c r="S256" s="44">
        <v>0</v>
      </c>
      <c r="T256" s="44">
        <v>0</v>
      </c>
      <c r="U256" s="44">
        <v>0</v>
      </c>
      <c r="V256" s="44">
        <v>0</v>
      </c>
      <c r="W256" s="44">
        <v>0</v>
      </c>
      <c r="X256" s="44">
        <v>0</v>
      </c>
      <c r="Y256" s="44">
        <v>0</v>
      </c>
      <c r="Z256" s="44">
        <v>0</v>
      </c>
      <c r="AA256" s="44">
        <v>0</v>
      </c>
      <c r="AB256" s="44">
        <v>0</v>
      </c>
      <c r="AC256" s="12">
        <f>IF(tbl_Union[[#This Row],[Year]]=2021,_xlfn.IFNA(VLOOKUP(tbl_Union[[#This Row],[Player]],raw_data_RAA_2021!$A$1:$F$169,3,FALSE),0),0)</f>
        <v>0</v>
      </c>
      <c r="AD256" s="42">
        <f>AVERAGEIFS(tbl_Union[Auction_Price],tbl_Union[Player],tbl_Union[[#This Row],[Player]])</f>
        <v>1718750</v>
      </c>
    </row>
    <row r="257" spans="1:30" x14ac:dyDescent="0.25">
      <c r="A257" s="15">
        <f t="shared" si="4"/>
        <v>256</v>
      </c>
      <c r="B257" s="14">
        <v>2020</v>
      </c>
      <c r="C257" s="17" t="s">
        <v>174</v>
      </c>
      <c r="D257" s="14" t="s">
        <v>221</v>
      </c>
      <c r="E257" s="42">
        <v>1218750</v>
      </c>
      <c r="F257" s="14">
        <v>5</v>
      </c>
      <c r="G257" s="14">
        <v>62</v>
      </c>
      <c r="H257" s="14">
        <v>66</v>
      </c>
      <c r="I257" s="14">
        <v>3</v>
      </c>
      <c r="J257" s="14">
        <v>20.67</v>
      </c>
      <c r="K257" s="14">
        <v>93.94</v>
      </c>
      <c r="L257" s="14">
        <v>26</v>
      </c>
      <c r="M257" s="14">
        <v>7</v>
      </c>
      <c r="N257" s="14">
        <v>0</v>
      </c>
      <c r="O257" s="14">
        <v>0</v>
      </c>
      <c r="P257" s="14">
        <v>0</v>
      </c>
      <c r="Q257" s="14">
        <f>tbl_Union[[#This Row],[Innings]]-tbl_Union[[#This Row],[Outs]]</f>
        <v>2</v>
      </c>
      <c r="R257" s="44">
        <v>0</v>
      </c>
      <c r="S257" s="44">
        <v>0</v>
      </c>
      <c r="T257" s="44">
        <v>0</v>
      </c>
      <c r="U257" s="44">
        <v>0</v>
      </c>
      <c r="V257" s="44">
        <v>0</v>
      </c>
      <c r="W257" s="44">
        <v>0</v>
      </c>
      <c r="X257" s="44">
        <v>0</v>
      </c>
      <c r="Y257" s="44">
        <v>0</v>
      </c>
      <c r="Z257" s="44">
        <v>0</v>
      </c>
      <c r="AA257" s="44">
        <v>0</v>
      </c>
      <c r="AB257" s="44">
        <v>0</v>
      </c>
      <c r="AC257" s="12">
        <f>IF(tbl_Union[[#This Row],[Year]]=2021,_xlfn.IFNA(VLOOKUP(tbl_Union[[#This Row],[Player]],raw_data_RAA_2021!$A$1:$F$169,3,FALSE),0),0)</f>
        <v>0</v>
      </c>
      <c r="AD257" s="42">
        <f>AVERAGEIFS(tbl_Union[Auction_Price],tbl_Union[Player],tbl_Union[[#This Row],[Player]])</f>
        <v>907733.33333333337</v>
      </c>
    </row>
    <row r="258" spans="1:30" x14ac:dyDescent="0.25">
      <c r="A258" s="15">
        <f t="shared" si="4"/>
        <v>257</v>
      </c>
      <c r="B258" s="14">
        <v>2020</v>
      </c>
      <c r="C258" s="17" t="s">
        <v>175</v>
      </c>
      <c r="D258" s="14" t="s">
        <v>313</v>
      </c>
      <c r="E258" s="42">
        <v>468750</v>
      </c>
      <c r="F258" s="14">
        <v>11</v>
      </c>
      <c r="G258" s="14">
        <v>317</v>
      </c>
      <c r="H258" s="14">
        <v>237</v>
      </c>
      <c r="I258" s="14">
        <v>7</v>
      </c>
      <c r="J258" s="14">
        <v>45.29</v>
      </c>
      <c r="K258" s="14">
        <v>133.76</v>
      </c>
      <c r="L258" s="14">
        <v>67</v>
      </c>
      <c r="M258" s="14">
        <v>26</v>
      </c>
      <c r="N258" s="14">
        <v>10</v>
      </c>
      <c r="O258" s="14">
        <v>3</v>
      </c>
      <c r="P258" s="14">
        <v>0</v>
      </c>
      <c r="Q258" s="14">
        <f>tbl_Union[[#This Row],[Innings]]-tbl_Union[[#This Row],[Outs]]</f>
        <v>4</v>
      </c>
      <c r="R258" s="44">
        <v>2</v>
      </c>
      <c r="S258" s="44">
        <v>24</v>
      </c>
      <c r="T258" s="44">
        <v>0</v>
      </c>
      <c r="U258" s="44">
        <v>12</v>
      </c>
      <c r="V258" s="44">
        <v>0</v>
      </c>
      <c r="W258" s="44">
        <v>0</v>
      </c>
      <c r="X258" s="44">
        <v>0</v>
      </c>
      <c r="Y258" s="44">
        <v>0</v>
      </c>
      <c r="Z258" s="44">
        <v>0</v>
      </c>
      <c r="AA258" s="44">
        <v>2</v>
      </c>
      <c r="AB258" s="44">
        <v>0</v>
      </c>
      <c r="AC258" s="12">
        <f>IF(tbl_Union[[#This Row],[Year]]=2021,_xlfn.IFNA(VLOOKUP(tbl_Union[[#This Row],[Player]],raw_data_RAA_2021!$A$1:$F$169,3,FALSE),0),0)</f>
        <v>0</v>
      </c>
      <c r="AD258" s="42">
        <f>AVERAGEIFS(tbl_Union[Auction_Price],tbl_Union[Player],tbl_Union[[#This Row],[Player]])</f>
        <v>468750</v>
      </c>
    </row>
    <row r="259" spans="1:30" x14ac:dyDescent="0.25">
      <c r="A259" s="15">
        <f t="shared" si="4"/>
        <v>258</v>
      </c>
      <c r="B259" s="14">
        <v>2020</v>
      </c>
      <c r="C259" s="17" t="s">
        <v>56</v>
      </c>
      <c r="D259" s="14" t="s">
        <v>259</v>
      </c>
      <c r="E259" s="42">
        <v>906250</v>
      </c>
      <c r="F259" s="14">
        <v>2</v>
      </c>
      <c r="G259" s="14">
        <v>13</v>
      </c>
      <c r="H259" s="14">
        <v>21</v>
      </c>
      <c r="I259" s="14">
        <v>1</v>
      </c>
      <c r="J259" s="14">
        <v>13</v>
      </c>
      <c r="K259" s="14">
        <v>61.9</v>
      </c>
      <c r="L259" s="14">
        <v>12</v>
      </c>
      <c r="M259" s="14">
        <v>1</v>
      </c>
      <c r="N259" s="14">
        <v>0</v>
      </c>
      <c r="O259" s="14">
        <v>0</v>
      </c>
      <c r="P259" s="14">
        <v>0</v>
      </c>
      <c r="Q259" s="14">
        <f>tbl_Union[[#This Row],[Innings]]-tbl_Union[[#This Row],[Outs]]</f>
        <v>1</v>
      </c>
      <c r="R259" s="44">
        <v>12</v>
      </c>
      <c r="S259" s="44">
        <v>92</v>
      </c>
      <c r="T259" s="44">
        <v>1</v>
      </c>
      <c r="U259" s="44">
        <v>7.67</v>
      </c>
      <c r="V259" s="44">
        <v>92</v>
      </c>
      <c r="W259" s="44">
        <v>72</v>
      </c>
      <c r="X259" s="44">
        <v>0</v>
      </c>
      <c r="Y259" s="44">
        <v>0</v>
      </c>
      <c r="Z259" s="44">
        <v>1</v>
      </c>
      <c r="AA259" s="44">
        <v>5</v>
      </c>
      <c r="AB259" s="44">
        <v>20</v>
      </c>
      <c r="AC259" s="12">
        <f>IF(tbl_Union[[#This Row],[Year]]=2021,_xlfn.IFNA(VLOOKUP(tbl_Union[[#This Row],[Player]],raw_data_RAA_2021!$A$1:$F$169,3,FALSE),0),0)</f>
        <v>0</v>
      </c>
      <c r="AD259" s="42">
        <f>AVERAGEIFS(tbl_Union[Auction_Price],tbl_Union[Player],tbl_Union[[#This Row],[Player]])</f>
        <v>613700</v>
      </c>
    </row>
    <row r="260" spans="1:30" x14ac:dyDescent="0.25">
      <c r="A260" s="15">
        <f t="shared" si="4"/>
        <v>259</v>
      </c>
      <c r="B260" s="14">
        <v>2020</v>
      </c>
      <c r="C260" s="17" t="s">
        <v>57</v>
      </c>
      <c r="D260" s="14" t="s">
        <v>259</v>
      </c>
      <c r="E260" s="42">
        <v>228600</v>
      </c>
      <c r="F260" s="14">
        <v>2</v>
      </c>
      <c r="G260" s="14">
        <v>43</v>
      </c>
      <c r="H260" s="14">
        <v>29</v>
      </c>
      <c r="I260" s="14">
        <v>0</v>
      </c>
      <c r="J260" s="14">
        <v>0</v>
      </c>
      <c r="K260" s="14">
        <v>148.28</v>
      </c>
      <c r="L260" s="14">
        <v>24</v>
      </c>
      <c r="M260" s="14">
        <v>4</v>
      </c>
      <c r="N260" s="14">
        <v>1</v>
      </c>
      <c r="O260" s="14">
        <v>0</v>
      </c>
      <c r="P260" s="14">
        <v>0</v>
      </c>
      <c r="Q260" s="14">
        <f>tbl_Union[[#This Row],[Innings]]-tbl_Union[[#This Row],[Outs]]</f>
        <v>2</v>
      </c>
      <c r="R260" s="44">
        <v>19.5</v>
      </c>
      <c r="S260" s="44">
        <v>148</v>
      </c>
      <c r="T260" s="44">
        <v>6</v>
      </c>
      <c r="U260" s="44">
        <v>7.46</v>
      </c>
      <c r="V260" s="44">
        <v>24.67</v>
      </c>
      <c r="W260" s="44">
        <v>19.829999999999998</v>
      </c>
      <c r="X260" s="44">
        <v>0</v>
      </c>
      <c r="Y260" s="44">
        <v>0</v>
      </c>
      <c r="Z260" s="44">
        <v>16</v>
      </c>
      <c r="AA260" s="44">
        <v>3</v>
      </c>
      <c r="AB260" s="44">
        <v>48</v>
      </c>
      <c r="AC260" s="12">
        <f>IF(tbl_Union[[#This Row],[Year]]=2021,_xlfn.IFNA(VLOOKUP(tbl_Union[[#This Row],[Player]],raw_data_RAA_2021!$A$1:$F$169,3,FALSE),0),0)</f>
        <v>0</v>
      </c>
      <c r="AD260" s="42">
        <f>AVERAGEIFS(tbl_Union[Auction_Price],tbl_Union[Player],tbl_Union[[#This Row],[Player]])</f>
        <v>228600</v>
      </c>
    </row>
    <row r="261" spans="1:30" x14ac:dyDescent="0.25">
      <c r="A261" s="15">
        <f t="shared" si="4"/>
        <v>260</v>
      </c>
      <c r="B261" s="14">
        <v>2020</v>
      </c>
      <c r="C261" s="17" t="s">
        <v>108</v>
      </c>
      <c r="D261" s="14" t="s">
        <v>285</v>
      </c>
      <c r="E261" s="42">
        <v>28600</v>
      </c>
      <c r="F261" s="14">
        <v>1</v>
      </c>
      <c r="G261" s="14">
        <v>4</v>
      </c>
      <c r="H261" s="14">
        <v>4</v>
      </c>
      <c r="I261" s="14">
        <v>1</v>
      </c>
      <c r="J261" s="14">
        <v>4</v>
      </c>
      <c r="K261" s="14">
        <v>100</v>
      </c>
      <c r="L261" s="14">
        <v>4</v>
      </c>
      <c r="M261" s="14">
        <v>0</v>
      </c>
      <c r="N261" s="14">
        <v>0</v>
      </c>
      <c r="O261" s="14">
        <v>0</v>
      </c>
      <c r="P261" s="14">
        <v>0</v>
      </c>
      <c r="Q261" s="14">
        <f>tbl_Union[[#This Row],[Innings]]-tbl_Union[[#This Row],[Outs]]</f>
        <v>0</v>
      </c>
      <c r="R261" s="44">
        <v>31.3</v>
      </c>
      <c r="S261" s="44">
        <v>235</v>
      </c>
      <c r="T261" s="44">
        <v>10</v>
      </c>
      <c r="U261" s="44">
        <v>7.46</v>
      </c>
      <c r="V261" s="44">
        <v>23.5</v>
      </c>
      <c r="W261" s="44">
        <v>18.899999999999999</v>
      </c>
      <c r="X261" s="44">
        <v>0</v>
      </c>
      <c r="Y261" s="44">
        <v>0</v>
      </c>
      <c r="Z261" s="44">
        <v>20</v>
      </c>
      <c r="AA261" s="44">
        <v>9</v>
      </c>
      <c r="AB261" s="44">
        <v>70</v>
      </c>
      <c r="AC261" s="12">
        <f>IF(tbl_Union[[#This Row],[Year]]=2021,_xlfn.IFNA(VLOOKUP(tbl_Union[[#This Row],[Player]],raw_data_RAA_2021!$A$1:$F$169,3,FALSE),0),0)</f>
        <v>0</v>
      </c>
      <c r="AD261" s="42">
        <f>AVERAGEIFS(tbl_Union[Auction_Price],tbl_Union[Player],tbl_Union[[#This Row],[Player]])</f>
        <v>28600</v>
      </c>
    </row>
    <row r="262" spans="1:30" x14ac:dyDescent="0.25">
      <c r="A262" s="15">
        <f t="shared" si="4"/>
        <v>261</v>
      </c>
      <c r="B262" s="14">
        <v>2020</v>
      </c>
      <c r="C262" s="17" t="s">
        <v>58</v>
      </c>
      <c r="D262" s="14" t="s">
        <v>259</v>
      </c>
      <c r="E262" s="42">
        <v>15620</v>
      </c>
      <c r="F262" s="14">
        <v>2</v>
      </c>
      <c r="G262" s="14">
        <v>2</v>
      </c>
      <c r="H262" s="14">
        <v>4</v>
      </c>
      <c r="I262" s="14">
        <v>0</v>
      </c>
      <c r="J262" s="14">
        <v>0</v>
      </c>
      <c r="K262" s="14">
        <v>50</v>
      </c>
      <c r="L262" s="14">
        <v>2</v>
      </c>
      <c r="M262" s="14">
        <v>0</v>
      </c>
      <c r="N262" s="14">
        <v>0</v>
      </c>
      <c r="O262" s="14">
        <v>0</v>
      </c>
      <c r="P262" s="14">
        <v>0</v>
      </c>
      <c r="Q262" s="14">
        <f>tbl_Union[[#This Row],[Innings]]-tbl_Union[[#This Row],[Outs]]</f>
        <v>2</v>
      </c>
      <c r="R262" s="44">
        <v>17.3</v>
      </c>
      <c r="S262" s="44">
        <v>163</v>
      </c>
      <c r="T262" s="44">
        <v>4</v>
      </c>
      <c r="U262" s="44">
        <v>9.31</v>
      </c>
      <c r="V262" s="44">
        <v>40.75</v>
      </c>
      <c r="W262" s="44">
        <v>26.25</v>
      </c>
      <c r="X262" s="44">
        <v>0</v>
      </c>
      <c r="Y262" s="44">
        <v>0</v>
      </c>
      <c r="Z262" s="44">
        <v>20</v>
      </c>
      <c r="AA262" s="44">
        <v>4</v>
      </c>
      <c r="AB262" s="44">
        <v>36</v>
      </c>
      <c r="AC262" s="12">
        <f>IF(tbl_Union[[#This Row],[Year]]=2021,_xlfn.IFNA(VLOOKUP(tbl_Union[[#This Row],[Player]],raw_data_RAA_2021!$A$1:$F$169,3,FALSE),0),0)</f>
        <v>0</v>
      </c>
      <c r="AD262" s="42">
        <f>AVERAGEIFS(tbl_Union[Auction_Price],tbl_Union[Player],tbl_Union[[#This Row],[Player]])</f>
        <v>15620</v>
      </c>
    </row>
    <row r="263" spans="1:30" x14ac:dyDescent="0.25">
      <c r="A263" s="15">
        <f t="shared" si="4"/>
        <v>262</v>
      </c>
      <c r="B263" s="14">
        <v>2020</v>
      </c>
      <c r="C263" s="17" t="s">
        <v>357</v>
      </c>
      <c r="D263" s="14" t="s">
        <v>221</v>
      </c>
      <c r="E263" s="42">
        <v>312500</v>
      </c>
      <c r="F263" s="14">
        <v>3</v>
      </c>
      <c r="G263" s="14">
        <v>32</v>
      </c>
      <c r="H263" s="14">
        <v>43</v>
      </c>
      <c r="I263" s="14">
        <v>3</v>
      </c>
      <c r="J263" s="14">
        <v>10.67</v>
      </c>
      <c r="K263" s="14">
        <v>74.42</v>
      </c>
      <c r="L263" s="14">
        <v>21</v>
      </c>
      <c r="M263" s="14">
        <v>4</v>
      </c>
      <c r="N263" s="14">
        <v>0</v>
      </c>
      <c r="O263" s="14">
        <v>0</v>
      </c>
      <c r="P263" s="14">
        <v>0</v>
      </c>
      <c r="Q263" s="14">
        <f>tbl_Union[[#This Row],[Innings]]-tbl_Union[[#This Row],[Outs]]</f>
        <v>0</v>
      </c>
      <c r="R263" s="44">
        <v>0</v>
      </c>
      <c r="S263" s="44">
        <v>0</v>
      </c>
      <c r="T263" s="44">
        <v>0</v>
      </c>
      <c r="U263" s="44">
        <v>0</v>
      </c>
      <c r="V263" s="44">
        <v>0</v>
      </c>
      <c r="W263" s="44">
        <v>0</v>
      </c>
      <c r="X263" s="44">
        <v>0</v>
      </c>
      <c r="Y263" s="44">
        <v>0</v>
      </c>
      <c r="Z263" s="44">
        <v>0</v>
      </c>
      <c r="AA263" s="44">
        <v>0</v>
      </c>
      <c r="AB263" s="44">
        <v>0</v>
      </c>
      <c r="AC263" s="12">
        <f>IF(tbl_Union[[#This Row],[Year]]=2021,_xlfn.IFNA(VLOOKUP(tbl_Union[[#This Row],[Player]],raw_data_RAA_2021!$A$1:$F$169,3,FALSE),0),0)</f>
        <v>0</v>
      </c>
      <c r="AD263" s="42">
        <f>AVERAGEIFS(tbl_Union[Auction_Price],tbl_Union[Player],tbl_Union[[#This Row],[Player]])</f>
        <v>312500</v>
      </c>
    </row>
    <row r="264" spans="1:30" x14ac:dyDescent="0.25">
      <c r="A264" s="15">
        <f t="shared" si="4"/>
        <v>263</v>
      </c>
      <c r="B264" s="14">
        <v>2020</v>
      </c>
      <c r="C264" s="17" t="s">
        <v>110</v>
      </c>
      <c r="D264" s="14" t="s">
        <v>285</v>
      </c>
      <c r="E264" s="42">
        <v>156250</v>
      </c>
      <c r="F264" s="14">
        <v>11</v>
      </c>
      <c r="G264" s="14">
        <v>423</v>
      </c>
      <c r="H264" s="14">
        <v>271</v>
      </c>
      <c r="I264" s="14">
        <v>11</v>
      </c>
      <c r="J264" s="14">
        <v>38.450000000000003</v>
      </c>
      <c r="K264" s="14">
        <v>156.09</v>
      </c>
      <c r="L264" s="14">
        <v>105</v>
      </c>
      <c r="M264" s="14">
        <v>44</v>
      </c>
      <c r="N264" s="14">
        <v>15</v>
      </c>
      <c r="O264" s="14">
        <v>2</v>
      </c>
      <c r="P264" s="14">
        <v>1</v>
      </c>
      <c r="Q264" s="14">
        <f>tbl_Union[[#This Row],[Innings]]-tbl_Union[[#This Row],[Outs]]</f>
        <v>0</v>
      </c>
      <c r="R264" s="44">
        <v>0</v>
      </c>
      <c r="S264" s="44">
        <v>0</v>
      </c>
      <c r="T264" s="44">
        <v>0</v>
      </c>
      <c r="U264" s="44">
        <v>0</v>
      </c>
      <c r="V264" s="44">
        <v>0</v>
      </c>
      <c r="W264" s="44">
        <v>0</v>
      </c>
      <c r="X264" s="44">
        <v>0</v>
      </c>
      <c r="Y264" s="44">
        <v>0</v>
      </c>
      <c r="Z264" s="44">
        <v>0</v>
      </c>
      <c r="AA264" s="44">
        <v>0</v>
      </c>
      <c r="AB264" s="44">
        <v>0</v>
      </c>
      <c r="AC264" s="12">
        <f>IF(tbl_Union[[#This Row],[Year]]=2021,_xlfn.IFNA(VLOOKUP(tbl_Union[[#This Row],[Player]],raw_data_RAA_2021!$A$1:$F$169,3,FALSE),0),0)</f>
        <v>0</v>
      </c>
      <c r="AD264" s="42">
        <f>AVERAGEIFS(tbl_Union[Auction_Price],tbl_Union[Player],tbl_Union[[#This Row],[Player]])</f>
        <v>156250</v>
      </c>
    </row>
    <row r="265" spans="1:30" x14ac:dyDescent="0.25">
      <c r="A265" s="15">
        <f t="shared" si="4"/>
        <v>264</v>
      </c>
      <c r="B265" s="14">
        <v>2020</v>
      </c>
      <c r="C265" s="17" t="s">
        <v>111</v>
      </c>
      <c r="D265" s="14" t="s">
        <v>285</v>
      </c>
      <c r="E265" s="42">
        <v>218750</v>
      </c>
      <c r="F265" s="14">
        <v>7</v>
      </c>
      <c r="G265" s="14">
        <v>130</v>
      </c>
      <c r="H265" s="14">
        <v>109</v>
      </c>
      <c r="I265" s="14">
        <v>6</v>
      </c>
      <c r="J265" s="14">
        <v>21.67</v>
      </c>
      <c r="K265" s="14">
        <v>119.27</v>
      </c>
      <c r="L265" s="14">
        <v>66</v>
      </c>
      <c r="M265" s="14">
        <v>10</v>
      </c>
      <c r="N265" s="14">
        <v>4</v>
      </c>
      <c r="O265" s="14">
        <v>1</v>
      </c>
      <c r="P265" s="14">
        <v>0</v>
      </c>
      <c r="Q265" s="14">
        <f>tbl_Union[[#This Row],[Innings]]-tbl_Union[[#This Row],[Outs]]</f>
        <v>1</v>
      </c>
      <c r="R265" s="44">
        <v>0</v>
      </c>
      <c r="S265" s="44">
        <v>0</v>
      </c>
      <c r="T265" s="44">
        <v>0</v>
      </c>
      <c r="U265" s="44">
        <v>0</v>
      </c>
      <c r="V265" s="44">
        <v>0</v>
      </c>
      <c r="W265" s="44">
        <v>0</v>
      </c>
      <c r="X265" s="44">
        <v>0</v>
      </c>
      <c r="Y265" s="44">
        <v>0</v>
      </c>
      <c r="Z265" s="44">
        <v>0</v>
      </c>
      <c r="AA265" s="44">
        <v>0</v>
      </c>
      <c r="AB265" s="44">
        <v>0</v>
      </c>
      <c r="AC265" s="12">
        <f>IF(tbl_Union[[#This Row],[Year]]=2021,_xlfn.IFNA(VLOOKUP(tbl_Union[[#This Row],[Player]],raw_data_RAA_2021!$A$1:$F$169,3,FALSE),0),0)</f>
        <v>0</v>
      </c>
      <c r="AD265" s="42">
        <f>AVERAGEIFS(tbl_Union[Auction_Price],tbl_Union[Player],tbl_Union[[#This Row],[Player]])</f>
        <v>218750</v>
      </c>
    </row>
    <row r="266" spans="1:30" x14ac:dyDescent="0.25">
      <c r="A266" s="15">
        <f t="shared" si="4"/>
        <v>265</v>
      </c>
      <c r="B266" s="14">
        <v>2020</v>
      </c>
      <c r="C266" s="17" t="s">
        <v>137</v>
      </c>
      <c r="D266" s="14" t="s">
        <v>294</v>
      </c>
      <c r="E266" s="42">
        <v>31250</v>
      </c>
      <c r="F266" s="14">
        <v>3</v>
      </c>
      <c r="G266" s="14">
        <v>59</v>
      </c>
      <c r="H266" s="14">
        <v>54</v>
      </c>
      <c r="I266" s="14">
        <v>3</v>
      </c>
      <c r="J266" s="14">
        <v>19.670000000000002</v>
      </c>
      <c r="K266" s="14">
        <v>109.26</v>
      </c>
      <c r="L266" s="14">
        <v>47</v>
      </c>
      <c r="M266" s="14">
        <v>2</v>
      </c>
      <c r="N266" s="14">
        <v>3</v>
      </c>
      <c r="O266" s="14">
        <v>0</v>
      </c>
      <c r="P266" s="14">
        <v>0</v>
      </c>
      <c r="Q266" s="14">
        <f>tbl_Union[[#This Row],[Innings]]-tbl_Union[[#This Row],[Outs]]</f>
        <v>0</v>
      </c>
      <c r="R266" s="44">
        <v>0</v>
      </c>
      <c r="S266" s="44">
        <v>0</v>
      </c>
      <c r="T266" s="44">
        <v>0</v>
      </c>
      <c r="U266" s="44">
        <v>0</v>
      </c>
      <c r="V266" s="44">
        <v>0</v>
      </c>
      <c r="W266" s="44">
        <v>0</v>
      </c>
      <c r="X266" s="44">
        <v>0</v>
      </c>
      <c r="Y266" s="44">
        <v>0</v>
      </c>
      <c r="Z266" s="44">
        <v>0</v>
      </c>
      <c r="AA266" s="44">
        <v>0</v>
      </c>
      <c r="AB266" s="44">
        <v>0</v>
      </c>
      <c r="AC266" s="12">
        <f>IF(tbl_Union[[#This Row],[Year]]=2021,_xlfn.IFNA(VLOOKUP(tbl_Union[[#This Row],[Player]],raw_data_RAA_2021!$A$1:$F$169,3,FALSE),0),0)</f>
        <v>0</v>
      </c>
      <c r="AD266" s="42">
        <f>AVERAGEIFS(tbl_Union[Auction_Price],tbl_Union[Player],tbl_Union[[#This Row],[Player]])</f>
        <v>31250</v>
      </c>
    </row>
    <row r="267" spans="1:30" x14ac:dyDescent="0.25">
      <c r="A267" s="15">
        <f t="shared" si="4"/>
        <v>266</v>
      </c>
      <c r="B267" s="14">
        <v>2020</v>
      </c>
      <c r="C267" s="17" t="s">
        <v>176</v>
      </c>
      <c r="D267" s="14" t="s">
        <v>313</v>
      </c>
      <c r="E267" s="42">
        <v>1718750</v>
      </c>
      <c r="F267" s="14">
        <v>15</v>
      </c>
      <c r="G267" s="14">
        <v>425</v>
      </c>
      <c r="H267" s="14">
        <v>333</v>
      </c>
      <c r="I267" s="14">
        <v>13</v>
      </c>
      <c r="J267" s="14">
        <v>32.69</v>
      </c>
      <c r="K267" s="14">
        <v>127.63</v>
      </c>
      <c r="L267" s="14">
        <v>83</v>
      </c>
      <c r="M267" s="14">
        <v>35</v>
      </c>
      <c r="N267" s="14">
        <v>18</v>
      </c>
      <c r="O267" s="14">
        <v>3</v>
      </c>
      <c r="P267" s="14">
        <v>0</v>
      </c>
      <c r="Q267" s="14">
        <f>tbl_Union[[#This Row],[Innings]]-tbl_Union[[#This Row],[Outs]]</f>
        <v>2</v>
      </c>
      <c r="R267" s="44">
        <v>0</v>
      </c>
      <c r="S267" s="44">
        <v>0</v>
      </c>
      <c r="T267" s="44">
        <v>0</v>
      </c>
      <c r="U267" s="44">
        <v>0</v>
      </c>
      <c r="V267" s="44">
        <v>0</v>
      </c>
      <c r="W267" s="44">
        <v>0</v>
      </c>
      <c r="X267" s="44">
        <v>0</v>
      </c>
      <c r="Y267" s="44">
        <v>0</v>
      </c>
      <c r="Z267" s="44">
        <v>0</v>
      </c>
      <c r="AA267" s="44">
        <v>0</v>
      </c>
      <c r="AB267" s="44">
        <v>0</v>
      </c>
      <c r="AC267" s="12">
        <f>IF(tbl_Union[[#This Row],[Year]]=2021,_xlfn.IFNA(VLOOKUP(tbl_Union[[#This Row],[Player]],raw_data_RAA_2021!$A$1:$F$169,3,FALSE),0),0)</f>
        <v>0</v>
      </c>
      <c r="AD267" s="42">
        <f>AVERAGEIFS(tbl_Union[Auction_Price],tbl_Union[Player],tbl_Union[[#This Row],[Player]])</f>
        <v>1718750</v>
      </c>
    </row>
    <row r="268" spans="1:30" x14ac:dyDescent="0.25">
      <c r="A268" s="15">
        <f t="shared" si="4"/>
        <v>267</v>
      </c>
      <c r="B268" s="14">
        <v>2020</v>
      </c>
      <c r="C268" s="17" t="s">
        <v>163</v>
      </c>
      <c r="D268" s="14" t="s">
        <v>305</v>
      </c>
      <c r="E268" s="42">
        <v>937500</v>
      </c>
      <c r="F268" s="14">
        <v>2</v>
      </c>
      <c r="G268" s="14">
        <v>1</v>
      </c>
      <c r="H268" s="14">
        <v>3</v>
      </c>
      <c r="I268" s="14">
        <v>1</v>
      </c>
      <c r="J268" s="14">
        <v>1</v>
      </c>
      <c r="K268" s="14">
        <v>33.33</v>
      </c>
      <c r="L268" s="14">
        <v>1</v>
      </c>
      <c r="M268" s="14">
        <v>0</v>
      </c>
      <c r="N268" s="14">
        <v>0</v>
      </c>
      <c r="O268" s="14">
        <v>0</v>
      </c>
      <c r="P268" s="14">
        <v>0</v>
      </c>
      <c r="Q268" s="14">
        <f>tbl_Union[[#This Row],[Innings]]-tbl_Union[[#This Row],[Outs]]</f>
        <v>1</v>
      </c>
      <c r="R268" s="44">
        <v>57</v>
      </c>
      <c r="S268" s="44">
        <v>399</v>
      </c>
      <c r="T268" s="44">
        <v>21</v>
      </c>
      <c r="U268" s="44">
        <v>7</v>
      </c>
      <c r="V268" s="44">
        <v>19</v>
      </c>
      <c r="W268" s="44">
        <v>16.29</v>
      </c>
      <c r="X268" s="44">
        <v>0</v>
      </c>
      <c r="Y268" s="44">
        <v>0</v>
      </c>
      <c r="Z268" s="44">
        <v>23</v>
      </c>
      <c r="AA268" s="44">
        <v>15</v>
      </c>
      <c r="AB268" s="44">
        <v>118</v>
      </c>
      <c r="AC268" s="12">
        <f>IF(tbl_Union[[#This Row],[Year]]=2021,_xlfn.IFNA(VLOOKUP(tbl_Union[[#This Row],[Player]],raw_data_RAA_2021!$A$1:$F$169,3,FALSE),0),0)</f>
        <v>0</v>
      </c>
      <c r="AD268" s="42">
        <f>AVERAGEIFS(tbl_Union[Auction_Price],tbl_Union[Player],tbl_Union[[#This Row],[Player]])</f>
        <v>937500</v>
      </c>
    </row>
    <row r="269" spans="1:30" x14ac:dyDescent="0.25">
      <c r="A269" s="15">
        <f t="shared" si="4"/>
        <v>268</v>
      </c>
      <c r="B269" s="14">
        <v>2020</v>
      </c>
      <c r="C269" s="17" t="s">
        <v>177</v>
      </c>
      <c r="D269" s="14" t="s">
        <v>313</v>
      </c>
      <c r="E269" s="42">
        <v>156250</v>
      </c>
      <c r="F269" s="14">
        <v>1</v>
      </c>
      <c r="G269" s="14">
        <v>11</v>
      </c>
      <c r="H269" s="14">
        <v>8</v>
      </c>
      <c r="I269" s="14">
        <v>0</v>
      </c>
      <c r="J269" s="14">
        <v>0</v>
      </c>
      <c r="K269" s="14">
        <v>137.5</v>
      </c>
      <c r="L269" s="14">
        <v>11</v>
      </c>
      <c r="M269" s="14">
        <v>2</v>
      </c>
      <c r="N269" s="14">
        <v>0</v>
      </c>
      <c r="O269" s="14">
        <v>0</v>
      </c>
      <c r="P269" s="14">
        <v>0</v>
      </c>
      <c r="Q269" s="14">
        <f>tbl_Union[[#This Row],[Innings]]-tbl_Union[[#This Row],[Outs]]</f>
        <v>1</v>
      </c>
      <c r="R269" s="44">
        <v>4</v>
      </c>
      <c r="S269" s="44">
        <v>23</v>
      </c>
      <c r="T269" s="44">
        <v>0</v>
      </c>
      <c r="U269" s="44">
        <v>5.75</v>
      </c>
      <c r="V269" s="44">
        <v>0</v>
      </c>
      <c r="W269" s="44">
        <v>0</v>
      </c>
      <c r="X269" s="44">
        <v>0</v>
      </c>
      <c r="Y269" s="44">
        <v>0</v>
      </c>
      <c r="Z269" s="44">
        <v>0</v>
      </c>
      <c r="AA269" s="44">
        <v>0</v>
      </c>
      <c r="AB269" s="44">
        <v>5</v>
      </c>
      <c r="AC269" s="12">
        <f>IF(tbl_Union[[#This Row],[Year]]=2021,_xlfn.IFNA(VLOOKUP(tbl_Union[[#This Row],[Player]],raw_data_RAA_2021!$A$1:$F$169,3,FALSE),0),0)</f>
        <v>0</v>
      </c>
      <c r="AD269" s="42">
        <f>AVERAGEIFS(tbl_Union[Auction_Price],tbl_Union[Player],tbl_Union[[#This Row],[Player]])</f>
        <v>156250</v>
      </c>
    </row>
    <row r="270" spans="1:30" x14ac:dyDescent="0.25">
      <c r="A270" s="15">
        <f t="shared" si="4"/>
        <v>269</v>
      </c>
      <c r="B270" s="14">
        <v>2020</v>
      </c>
      <c r="C270" s="17" t="s">
        <v>113</v>
      </c>
      <c r="D270" s="14" t="s">
        <v>285</v>
      </c>
      <c r="E270" s="42">
        <v>685700</v>
      </c>
      <c r="F270" s="14">
        <v>2</v>
      </c>
      <c r="G270" s="14">
        <v>2</v>
      </c>
      <c r="H270" s="14">
        <v>3</v>
      </c>
      <c r="I270" s="14">
        <v>1</v>
      </c>
      <c r="J270" s="14">
        <v>2</v>
      </c>
      <c r="K270" s="14">
        <v>66.67</v>
      </c>
      <c r="L270" s="14">
        <v>2</v>
      </c>
      <c r="M270" s="14">
        <v>0</v>
      </c>
      <c r="N270" s="14">
        <v>0</v>
      </c>
      <c r="O270" s="14">
        <v>0</v>
      </c>
      <c r="P270" s="14">
        <v>0</v>
      </c>
      <c r="Q270" s="14">
        <f>tbl_Union[[#This Row],[Innings]]-tbl_Union[[#This Row],[Outs]]</f>
        <v>1</v>
      </c>
      <c r="R270" s="44">
        <v>53.4</v>
      </c>
      <c r="S270" s="44">
        <v>460</v>
      </c>
      <c r="T270" s="44">
        <v>20</v>
      </c>
      <c r="U270" s="44">
        <v>8.57</v>
      </c>
      <c r="V270" s="44">
        <v>23</v>
      </c>
      <c r="W270" s="44">
        <v>16.100000000000001</v>
      </c>
      <c r="X270" s="44">
        <v>0</v>
      </c>
      <c r="Y270" s="44">
        <v>0</v>
      </c>
      <c r="Z270" s="44">
        <v>51</v>
      </c>
      <c r="AA270" s="44">
        <v>15</v>
      </c>
      <c r="AB270" s="44">
        <v>141</v>
      </c>
      <c r="AC270" s="12">
        <f>IF(tbl_Union[[#This Row],[Year]]=2021,_xlfn.IFNA(VLOOKUP(tbl_Union[[#This Row],[Player]],raw_data_RAA_2021!$A$1:$F$169,3,FALSE),0),0)</f>
        <v>0</v>
      </c>
      <c r="AD270" s="42">
        <f>AVERAGEIFS(tbl_Union[Auction_Price],tbl_Union[Player],tbl_Union[[#This Row],[Player]])</f>
        <v>685700</v>
      </c>
    </row>
    <row r="271" spans="1:30" x14ac:dyDescent="0.25">
      <c r="A271" s="15">
        <f t="shared" si="4"/>
        <v>270</v>
      </c>
      <c r="B271" s="14">
        <v>2020</v>
      </c>
      <c r="C271" s="17" t="s">
        <v>146</v>
      </c>
      <c r="D271" s="14" t="s">
        <v>305</v>
      </c>
      <c r="E271" s="42">
        <v>45000</v>
      </c>
      <c r="F271" s="14">
        <v>0</v>
      </c>
      <c r="G271" s="14">
        <v>0</v>
      </c>
      <c r="H271" s="14">
        <v>0</v>
      </c>
      <c r="I271" s="14">
        <v>0</v>
      </c>
      <c r="J271" s="14">
        <v>0</v>
      </c>
      <c r="K271" s="14">
        <v>0</v>
      </c>
      <c r="L271" s="14">
        <v>0</v>
      </c>
      <c r="M271" s="14">
        <v>0</v>
      </c>
      <c r="N271" s="14">
        <v>0</v>
      </c>
      <c r="O271" s="14">
        <v>0</v>
      </c>
      <c r="P271" s="14">
        <v>0</v>
      </c>
      <c r="Q271" s="14">
        <f>tbl_Union[[#This Row],[Innings]]-tbl_Union[[#This Row],[Outs]]</f>
        <v>0</v>
      </c>
      <c r="R271" s="44">
        <v>11</v>
      </c>
      <c r="S271" s="44">
        <v>92</v>
      </c>
      <c r="T271" s="44">
        <v>2</v>
      </c>
      <c r="U271" s="44">
        <v>8.36</v>
      </c>
      <c r="V271" s="44">
        <v>46</v>
      </c>
      <c r="W271" s="44">
        <v>33</v>
      </c>
      <c r="X271" s="44">
        <v>0</v>
      </c>
      <c r="Y271" s="44">
        <v>0</v>
      </c>
      <c r="Z271" s="44">
        <v>3</v>
      </c>
      <c r="AA271" s="44">
        <v>6</v>
      </c>
      <c r="AB271" s="44">
        <v>20</v>
      </c>
      <c r="AC271" s="12">
        <f>IF(tbl_Union[[#This Row],[Year]]=2021,_xlfn.IFNA(VLOOKUP(tbl_Union[[#This Row],[Player]],raw_data_RAA_2021!$A$1:$F$169,3,FALSE),0),0)</f>
        <v>0</v>
      </c>
      <c r="AD271" s="42">
        <f>AVERAGEIFS(tbl_Union[Auction_Price],tbl_Union[Player],tbl_Union[[#This Row],[Player]])</f>
        <v>45000</v>
      </c>
    </row>
    <row r="272" spans="1:30" x14ac:dyDescent="0.25">
      <c r="A272" s="15">
        <f t="shared" si="4"/>
        <v>271</v>
      </c>
      <c r="B272" s="14">
        <v>2020</v>
      </c>
      <c r="C272" s="17" t="s">
        <v>33</v>
      </c>
      <c r="D272" s="14" t="s">
        <v>242</v>
      </c>
      <c r="E272" s="42">
        <v>685700</v>
      </c>
      <c r="F272" s="14">
        <v>17</v>
      </c>
      <c r="G272" s="14">
        <v>352</v>
      </c>
      <c r="H272" s="14">
        <v>237</v>
      </c>
      <c r="I272" s="14">
        <v>14</v>
      </c>
      <c r="J272" s="14">
        <v>25.14</v>
      </c>
      <c r="K272" s="14">
        <v>148.52000000000001</v>
      </c>
      <c r="L272" s="14">
        <v>65</v>
      </c>
      <c r="M272" s="14">
        <v>31</v>
      </c>
      <c r="N272" s="14">
        <v>16</v>
      </c>
      <c r="O272" s="14">
        <v>3</v>
      </c>
      <c r="P272" s="14">
        <v>0</v>
      </c>
      <c r="Q272" s="14">
        <f>tbl_Union[[#This Row],[Innings]]-tbl_Union[[#This Row],[Outs]]</f>
        <v>3</v>
      </c>
      <c r="R272" s="44">
        <v>29.4</v>
      </c>
      <c r="S272" s="44">
        <v>283</v>
      </c>
      <c r="T272" s="44">
        <v>13</v>
      </c>
      <c r="U272" s="44">
        <v>9.5399999999999991</v>
      </c>
      <c r="V272" s="44">
        <v>21.77</v>
      </c>
      <c r="W272" s="44">
        <v>13.69</v>
      </c>
      <c r="X272" s="44">
        <v>0</v>
      </c>
      <c r="Y272" s="44">
        <v>0</v>
      </c>
      <c r="Z272" s="44">
        <v>23</v>
      </c>
      <c r="AA272" s="44">
        <v>14</v>
      </c>
      <c r="AB272" s="44">
        <v>50</v>
      </c>
      <c r="AC272" s="12">
        <f>IF(tbl_Union[[#This Row],[Year]]=2021,_xlfn.IFNA(VLOOKUP(tbl_Union[[#This Row],[Player]],raw_data_RAA_2021!$A$1:$F$169,3,FALSE),0),0)</f>
        <v>0</v>
      </c>
      <c r="AD272" s="42">
        <f>AVERAGEIFS(tbl_Union[Auction_Price],tbl_Union[Player],tbl_Union[[#This Row],[Player]])</f>
        <v>780050</v>
      </c>
    </row>
    <row r="273" spans="1:30" x14ac:dyDescent="0.25">
      <c r="A273" s="15">
        <f t="shared" si="4"/>
        <v>272</v>
      </c>
      <c r="B273" s="14">
        <v>2020</v>
      </c>
      <c r="C273" s="17" t="s">
        <v>178</v>
      </c>
      <c r="D273" s="14" t="s">
        <v>313</v>
      </c>
      <c r="E273" s="42">
        <v>285700</v>
      </c>
      <c r="F273" s="14">
        <v>1</v>
      </c>
      <c r="G273" s="14">
        <v>0</v>
      </c>
      <c r="H273" s="14">
        <v>1</v>
      </c>
      <c r="I273" s="14">
        <v>1</v>
      </c>
      <c r="J273" s="14">
        <v>0</v>
      </c>
      <c r="K273" s="14">
        <v>0</v>
      </c>
      <c r="L273" s="14">
        <v>0</v>
      </c>
      <c r="M273" s="14">
        <v>0</v>
      </c>
      <c r="N273" s="14">
        <v>0</v>
      </c>
      <c r="O273" s="14">
        <v>0</v>
      </c>
      <c r="P273" s="14">
        <v>0</v>
      </c>
      <c r="Q273" s="14">
        <f>tbl_Union[[#This Row],[Innings]]-tbl_Union[[#This Row],[Outs]]</f>
        <v>0</v>
      </c>
      <c r="R273" s="44">
        <v>0.4</v>
      </c>
      <c r="S273" s="44">
        <v>6</v>
      </c>
      <c r="T273" s="44">
        <v>0</v>
      </c>
      <c r="U273" s="44">
        <v>9</v>
      </c>
      <c r="V273" s="44">
        <v>0</v>
      </c>
      <c r="W273" s="44">
        <v>0</v>
      </c>
      <c r="X273" s="44">
        <v>0</v>
      </c>
      <c r="Y273" s="44">
        <v>0</v>
      </c>
      <c r="Z273" s="44">
        <v>1</v>
      </c>
      <c r="AA273" s="44">
        <v>0</v>
      </c>
      <c r="AB273" s="44">
        <v>1</v>
      </c>
      <c r="AC273" s="12">
        <f>IF(tbl_Union[[#This Row],[Year]]=2021,_xlfn.IFNA(VLOOKUP(tbl_Union[[#This Row],[Player]],raw_data_RAA_2021!$A$1:$F$169,3,FALSE),0),0)</f>
        <v>0</v>
      </c>
      <c r="AD273" s="42">
        <f>AVERAGEIFS(tbl_Union[Auction_Price],tbl_Union[Player],tbl_Union[[#This Row],[Player]])</f>
        <v>285700</v>
      </c>
    </row>
    <row r="274" spans="1:30" x14ac:dyDescent="0.25">
      <c r="A274" s="15">
        <f t="shared" si="4"/>
        <v>273</v>
      </c>
      <c r="B274" s="14">
        <v>2020</v>
      </c>
      <c r="C274" s="17" t="s">
        <v>15</v>
      </c>
      <c r="D274" s="14" t="s">
        <v>221</v>
      </c>
      <c r="E274" s="42">
        <v>2343750</v>
      </c>
      <c r="F274" s="14">
        <v>12</v>
      </c>
      <c r="G274" s="14">
        <v>200</v>
      </c>
      <c r="H274" s="14">
        <v>172</v>
      </c>
      <c r="I274" s="14">
        <v>8</v>
      </c>
      <c r="J274" s="14">
        <v>25</v>
      </c>
      <c r="K274" s="14">
        <v>116.28</v>
      </c>
      <c r="L274" s="14">
        <v>47</v>
      </c>
      <c r="M274" s="14">
        <v>16</v>
      </c>
      <c r="N274" s="14">
        <v>7</v>
      </c>
      <c r="O274" s="14">
        <v>0</v>
      </c>
      <c r="P274" s="14">
        <v>0</v>
      </c>
      <c r="Q274" s="14">
        <f>tbl_Union[[#This Row],[Innings]]-tbl_Union[[#This Row],[Outs]]</f>
        <v>4</v>
      </c>
      <c r="R274" s="44">
        <v>0</v>
      </c>
      <c r="S274" s="44">
        <v>0</v>
      </c>
      <c r="T274" s="44">
        <v>0</v>
      </c>
      <c r="U274" s="44">
        <v>0</v>
      </c>
      <c r="V274" s="44">
        <v>0</v>
      </c>
      <c r="W274" s="44">
        <v>0</v>
      </c>
      <c r="X274" s="44">
        <v>0</v>
      </c>
      <c r="Y274" s="44">
        <v>0</v>
      </c>
      <c r="Z274" s="44">
        <v>0</v>
      </c>
      <c r="AA274" s="44">
        <v>0</v>
      </c>
      <c r="AB274" s="44">
        <v>0</v>
      </c>
      <c r="AC274" s="12">
        <f>IF(tbl_Union[[#This Row],[Year]]=2021,_xlfn.IFNA(VLOOKUP(tbl_Union[[#This Row],[Player]],raw_data_RAA_2021!$A$1:$F$169,3,FALSE),0),0)</f>
        <v>0</v>
      </c>
      <c r="AD274" s="42">
        <f>AVERAGEIFS(tbl_Union[Auction_Price],tbl_Union[Player],tbl_Union[[#This Row],[Player]])</f>
        <v>2343750</v>
      </c>
    </row>
    <row r="275" spans="1:30" x14ac:dyDescent="0.25">
      <c r="A275" s="15">
        <f t="shared" si="4"/>
        <v>274</v>
      </c>
      <c r="B275" s="14">
        <v>2020</v>
      </c>
      <c r="C275" s="17" t="s">
        <v>179</v>
      </c>
      <c r="D275" s="14" t="s">
        <v>285</v>
      </c>
      <c r="E275" s="42">
        <v>625000</v>
      </c>
      <c r="F275" s="14">
        <v>1</v>
      </c>
      <c r="G275" s="14">
        <v>1</v>
      </c>
      <c r="H275" s="14">
        <v>3</v>
      </c>
      <c r="I275" s="14">
        <v>1</v>
      </c>
      <c r="J275" s="14">
        <v>1</v>
      </c>
      <c r="K275" s="14">
        <v>33.33</v>
      </c>
      <c r="L275" s="14">
        <v>1</v>
      </c>
      <c r="M275" s="14">
        <v>0</v>
      </c>
      <c r="N275" s="14">
        <v>0</v>
      </c>
      <c r="O275" s="14">
        <v>0</v>
      </c>
      <c r="P275" s="14">
        <v>0</v>
      </c>
      <c r="Q275" s="14">
        <f>tbl_Union[[#This Row],[Innings]]-tbl_Union[[#This Row],[Outs]]</f>
        <v>0</v>
      </c>
      <c r="R275" s="44">
        <v>8</v>
      </c>
      <c r="S275" s="44">
        <v>83</v>
      </c>
      <c r="T275" s="44">
        <v>0</v>
      </c>
      <c r="U275" s="44">
        <v>10.38</v>
      </c>
      <c r="V275" s="44">
        <v>0</v>
      </c>
      <c r="W275" s="44">
        <v>0</v>
      </c>
      <c r="X275" s="44">
        <v>0</v>
      </c>
      <c r="Y275" s="44">
        <v>0</v>
      </c>
      <c r="Z275" s="44">
        <v>4</v>
      </c>
      <c r="AA275" s="44">
        <v>5</v>
      </c>
      <c r="AB275" s="44">
        <v>12</v>
      </c>
      <c r="AC275" s="12">
        <f>IF(tbl_Union[[#This Row],[Year]]=2021,_xlfn.IFNA(VLOOKUP(tbl_Union[[#This Row],[Player]],raw_data_RAA_2021!$A$1:$F$169,3,FALSE),0),0)</f>
        <v>0</v>
      </c>
      <c r="AD275" s="42">
        <f>AVERAGEIFS(tbl_Union[Auction_Price],tbl_Union[Player],tbl_Union[[#This Row],[Player]])</f>
        <v>625000</v>
      </c>
    </row>
    <row r="276" spans="1:30" x14ac:dyDescent="0.25">
      <c r="A276" s="15">
        <f t="shared" si="4"/>
        <v>275</v>
      </c>
      <c r="B276" s="14">
        <v>2020</v>
      </c>
      <c r="C276" s="17" t="s">
        <v>16</v>
      </c>
      <c r="D276" s="14" t="s">
        <v>221</v>
      </c>
      <c r="E276" s="42">
        <v>31250</v>
      </c>
      <c r="F276" s="14">
        <v>2</v>
      </c>
      <c r="G276" s="14">
        <v>33</v>
      </c>
      <c r="H276" s="14">
        <v>29</v>
      </c>
      <c r="I276" s="14">
        <v>2</v>
      </c>
      <c r="J276" s="14">
        <v>16.5</v>
      </c>
      <c r="K276" s="14">
        <v>113.79</v>
      </c>
      <c r="L276" s="14">
        <v>33</v>
      </c>
      <c r="M276" s="14">
        <v>4</v>
      </c>
      <c r="N276" s="14">
        <v>0</v>
      </c>
      <c r="O276" s="14">
        <v>0</v>
      </c>
      <c r="P276" s="14">
        <v>0</v>
      </c>
      <c r="Q276" s="14">
        <f>tbl_Union[[#This Row],[Innings]]-tbl_Union[[#This Row],[Outs]]</f>
        <v>0</v>
      </c>
      <c r="R276" s="44">
        <v>0</v>
      </c>
      <c r="S276" s="44">
        <v>0</v>
      </c>
      <c r="T276" s="44">
        <v>0</v>
      </c>
      <c r="U276" s="44">
        <v>0</v>
      </c>
      <c r="V276" s="44">
        <v>0</v>
      </c>
      <c r="W276" s="44">
        <v>0</v>
      </c>
      <c r="X276" s="44">
        <v>0</v>
      </c>
      <c r="Y276" s="44">
        <v>0</v>
      </c>
      <c r="Z276" s="44">
        <v>0</v>
      </c>
      <c r="AA276" s="44">
        <v>0</v>
      </c>
      <c r="AB276" s="44">
        <v>0</v>
      </c>
      <c r="AC276" s="12">
        <f>IF(tbl_Union[[#This Row],[Year]]=2021,_xlfn.IFNA(VLOOKUP(tbl_Union[[#This Row],[Player]],raw_data_RAA_2021!$A$1:$F$169,3,FALSE),0),0)</f>
        <v>0</v>
      </c>
      <c r="AD276" s="42">
        <f>AVERAGEIFS(tbl_Union[Auction_Price],tbl_Union[Player],tbl_Union[[#This Row],[Player]])</f>
        <v>31250</v>
      </c>
    </row>
    <row r="277" spans="1:30" x14ac:dyDescent="0.25">
      <c r="A277" s="15">
        <f t="shared" si="4"/>
        <v>276</v>
      </c>
      <c r="B277" s="14">
        <v>2020</v>
      </c>
      <c r="C277" s="17" t="s">
        <v>114</v>
      </c>
      <c r="D277" s="14" t="s">
        <v>285</v>
      </c>
      <c r="E277" s="42">
        <v>600000</v>
      </c>
      <c r="F277" s="14">
        <v>14</v>
      </c>
      <c r="G277" s="14">
        <v>353</v>
      </c>
      <c r="H277" s="14">
        <v>208</v>
      </c>
      <c r="I277" s="14">
        <v>10</v>
      </c>
      <c r="J277" s="14">
        <v>35.299999999999997</v>
      </c>
      <c r="K277" s="14">
        <v>169.71</v>
      </c>
      <c r="L277" s="14">
        <v>77</v>
      </c>
      <c r="M277" s="14">
        <v>23</v>
      </c>
      <c r="N277" s="14">
        <v>25</v>
      </c>
      <c r="O277" s="14">
        <v>2</v>
      </c>
      <c r="P277" s="14">
        <v>0</v>
      </c>
      <c r="Q277" s="14">
        <f>tbl_Union[[#This Row],[Innings]]-tbl_Union[[#This Row],[Outs]]</f>
        <v>4</v>
      </c>
      <c r="R277" s="44">
        <v>0</v>
      </c>
      <c r="S277" s="44">
        <v>0</v>
      </c>
      <c r="T277" s="44">
        <v>0</v>
      </c>
      <c r="U277" s="44">
        <v>0</v>
      </c>
      <c r="V277" s="44">
        <v>0</v>
      </c>
      <c r="W277" s="44">
        <v>0</v>
      </c>
      <c r="X277" s="44">
        <v>0</v>
      </c>
      <c r="Y277" s="44">
        <v>0</v>
      </c>
      <c r="Z277" s="44">
        <v>0</v>
      </c>
      <c r="AA277" s="44">
        <v>0</v>
      </c>
      <c r="AB277" s="44">
        <v>0</v>
      </c>
      <c r="AC277" s="12">
        <f>IF(tbl_Union[[#This Row],[Year]]=2021,_xlfn.IFNA(VLOOKUP(tbl_Union[[#This Row],[Player]],raw_data_RAA_2021!$A$1:$F$169,3,FALSE),0),0)</f>
        <v>0</v>
      </c>
      <c r="AD277" s="42">
        <f>AVERAGEIFS(tbl_Union[Auction_Price],tbl_Union[Player],tbl_Union[[#This Row],[Player]])</f>
        <v>600000</v>
      </c>
    </row>
    <row r="278" spans="1:30" x14ac:dyDescent="0.25">
      <c r="A278" s="15">
        <f t="shared" si="4"/>
        <v>277</v>
      </c>
      <c r="B278" s="14">
        <v>2020</v>
      </c>
      <c r="C278" s="17" t="s">
        <v>59</v>
      </c>
      <c r="D278" s="14" t="s">
        <v>259</v>
      </c>
      <c r="E278" s="42">
        <v>531250</v>
      </c>
      <c r="F278" s="14">
        <v>14</v>
      </c>
      <c r="G278" s="14">
        <v>352</v>
      </c>
      <c r="H278" s="14">
        <v>254</v>
      </c>
      <c r="I278" s="14">
        <v>14</v>
      </c>
      <c r="J278" s="14">
        <v>25.14</v>
      </c>
      <c r="K278" s="14">
        <v>138.58000000000001</v>
      </c>
      <c r="L278" s="14">
        <v>87</v>
      </c>
      <c r="M278" s="14">
        <v>43</v>
      </c>
      <c r="N278" s="14">
        <v>12</v>
      </c>
      <c r="O278" s="14">
        <v>3</v>
      </c>
      <c r="P278" s="14">
        <v>0</v>
      </c>
      <c r="Q278" s="14">
        <f>tbl_Union[[#This Row],[Innings]]-tbl_Union[[#This Row],[Outs]]</f>
        <v>0</v>
      </c>
      <c r="R278" s="44">
        <v>2</v>
      </c>
      <c r="S278" s="44">
        <v>23</v>
      </c>
      <c r="T278" s="44">
        <v>0</v>
      </c>
      <c r="U278" s="44">
        <v>11.5</v>
      </c>
      <c r="V278" s="44">
        <v>0</v>
      </c>
      <c r="W278" s="44">
        <v>0</v>
      </c>
      <c r="X278" s="44">
        <v>0</v>
      </c>
      <c r="Y278" s="44">
        <v>0</v>
      </c>
      <c r="Z278" s="44">
        <v>3</v>
      </c>
      <c r="AA278" s="44">
        <v>0</v>
      </c>
      <c r="AB278" s="44">
        <v>0</v>
      </c>
      <c r="AC278" s="12">
        <f>IF(tbl_Union[[#This Row],[Year]]=2021,_xlfn.IFNA(VLOOKUP(tbl_Union[[#This Row],[Player]],raw_data_RAA_2021!$A$1:$F$169,3,FALSE),0),0)</f>
        <v>0</v>
      </c>
      <c r="AD278" s="42">
        <f>AVERAGEIFS(tbl_Union[Auction_Price],tbl_Union[Player],tbl_Union[[#This Row],[Player]])</f>
        <v>531250</v>
      </c>
    </row>
    <row r="279" spans="1:30" x14ac:dyDescent="0.25">
      <c r="A279" s="15">
        <f t="shared" si="4"/>
        <v>278</v>
      </c>
      <c r="B279" s="14">
        <v>2020</v>
      </c>
      <c r="C279" s="17" t="s">
        <v>154</v>
      </c>
      <c r="D279" s="14" t="s">
        <v>305</v>
      </c>
      <c r="E279" s="42">
        <v>571400</v>
      </c>
      <c r="F279" s="14">
        <v>0</v>
      </c>
      <c r="G279" s="14">
        <v>0</v>
      </c>
      <c r="H279" s="14">
        <v>0</v>
      </c>
      <c r="I279" s="14">
        <v>0</v>
      </c>
      <c r="J279" s="14">
        <v>0</v>
      </c>
      <c r="K279" s="14">
        <v>0</v>
      </c>
      <c r="L279" s="14">
        <v>0</v>
      </c>
      <c r="M279" s="14">
        <v>0</v>
      </c>
      <c r="N279" s="14">
        <v>0</v>
      </c>
      <c r="O279" s="14">
        <v>0</v>
      </c>
      <c r="P279" s="14">
        <v>0</v>
      </c>
      <c r="Q279" s="14">
        <f>tbl_Union[[#This Row],[Innings]]-tbl_Union[[#This Row],[Outs]]</f>
        <v>0</v>
      </c>
      <c r="R279" s="44">
        <v>0</v>
      </c>
      <c r="S279" s="44">
        <v>0</v>
      </c>
      <c r="T279" s="44">
        <v>0</v>
      </c>
      <c r="U279" s="44">
        <v>0</v>
      </c>
      <c r="V279" s="44">
        <v>0</v>
      </c>
      <c r="W279" s="44">
        <v>0</v>
      </c>
      <c r="X279" s="44">
        <v>0</v>
      </c>
      <c r="Y279" s="44">
        <v>0</v>
      </c>
      <c r="Z279" s="44">
        <v>0</v>
      </c>
      <c r="AA279" s="44">
        <v>0</v>
      </c>
      <c r="AB279" s="44">
        <v>0</v>
      </c>
      <c r="AC279" s="12">
        <f>IF(tbl_Union[[#This Row],[Year]]=2021,_xlfn.IFNA(VLOOKUP(tbl_Union[[#This Row],[Player]],raw_data_RAA_2021!$A$1:$F$169,3,FALSE),0),0)</f>
        <v>0</v>
      </c>
      <c r="AD279" s="42">
        <f>AVERAGEIFS(tbl_Union[Auction_Price],tbl_Union[Player],tbl_Union[[#This Row],[Player]])</f>
        <v>571400</v>
      </c>
    </row>
    <row r="280" spans="1:30" x14ac:dyDescent="0.25">
      <c r="A280" s="15">
        <f t="shared" ref="A280:A343" si="5">1+A279</f>
        <v>279</v>
      </c>
      <c r="B280" s="14">
        <v>2020</v>
      </c>
      <c r="C280" s="17" t="s">
        <v>89</v>
      </c>
      <c r="D280" s="14" t="s">
        <v>275</v>
      </c>
      <c r="E280" s="42">
        <v>1142900</v>
      </c>
      <c r="F280" s="14">
        <v>2</v>
      </c>
      <c r="G280" s="14">
        <v>25</v>
      </c>
      <c r="H280" s="14">
        <v>15</v>
      </c>
      <c r="I280" s="14">
        <v>1</v>
      </c>
      <c r="J280" s="14">
        <v>25</v>
      </c>
      <c r="K280" s="14">
        <v>166.67</v>
      </c>
      <c r="L280" s="14">
        <v>24</v>
      </c>
      <c r="M280" s="14">
        <v>4</v>
      </c>
      <c r="N280" s="14">
        <v>0</v>
      </c>
      <c r="O280" s="14">
        <v>0</v>
      </c>
      <c r="P280" s="14">
        <v>0</v>
      </c>
      <c r="Q280" s="14">
        <f>tbl_Union[[#This Row],[Innings]]-tbl_Union[[#This Row],[Outs]]</f>
        <v>1</v>
      </c>
      <c r="R280" s="44">
        <v>26</v>
      </c>
      <c r="S280" s="44">
        <v>206</v>
      </c>
      <c r="T280" s="44">
        <v>5</v>
      </c>
      <c r="U280" s="44">
        <v>7.92</v>
      </c>
      <c r="V280" s="44">
        <v>41.2</v>
      </c>
      <c r="W280" s="44">
        <v>31.2</v>
      </c>
      <c r="X280" s="44">
        <v>0</v>
      </c>
      <c r="Y280" s="44">
        <v>0</v>
      </c>
      <c r="Z280" s="44">
        <v>17</v>
      </c>
      <c r="AA280" s="44">
        <v>9</v>
      </c>
      <c r="AB280" s="44">
        <v>69</v>
      </c>
      <c r="AC280" s="12">
        <f>IF(tbl_Union[[#This Row],[Year]]=2021,_xlfn.IFNA(VLOOKUP(tbl_Union[[#This Row],[Player]],raw_data_RAA_2021!$A$1:$F$169,3,FALSE),0),0)</f>
        <v>0</v>
      </c>
      <c r="AD280" s="42">
        <f>AVERAGEIFS(tbl_Union[Auction_Price],tbl_Union[Player],tbl_Union[[#This Row],[Player]])</f>
        <v>733650</v>
      </c>
    </row>
    <row r="281" spans="1:30" x14ac:dyDescent="0.25">
      <c r="A281" s="15">
        <f t="shared" si="5"/>
        <v>280</v>
      </c>
      <c r="B281" s="14">
        <v>2020</v>
      </c>
      <c r="C281" s="17" t="s">
        <v>377</v>
      </c>
      <c r="D281" s="14" t="s">
        <v>259</v>
      </c>
      <c r="E281" s="42">
        <v>28600</v>
      </c>
      <c r="F281" s="14">
        <v>1</v>
      </c>
      <c r="G281" s="14">
        <v>1</v>
      </c>
      <c r="H281" s="14">
        <v>3</v>
      </c>
      <c r="I281" s="14">
        <v>1</v>
      </c>
      <c r="J281" s="14">
        <v>1</v>
      </c>
      <c r="K281" s="14">
        <v>33.33</v>
      </c>
      <c r="L281" s="14">
        <v>1</v>
      </c>
      <c r="M281" s="14">
        <v>0</v>
      </c>
      <c r="N281" s="14">
        <v>0</v>
      </c>
      <c r="O281" s="14">
        <v>0</v>
      </c>
      <c r="P281" s="14">
        <v>0</v>
      </c>
      <c r="Q281" s="14">
        <f>tbl_Union[[#This Row],[Innings]]-tbl_Union[[#This Row],[Outs]]</f>
        <v>0</v>
      </c>
      <c r="R281" s="44">
        <v>0</v>
      </c>
      <c r="S281" s="44">
        <v>0</v>
      </c>
      <c r="T281" s="44">
        <v>0</v>
      </c>
      <c r="U281" s="44">
        <v>0</v>
      </c>
      <c r="V281" s="44">
        <v>0</v>
      </c>
      <c r="W281" s="44">
        <v>0</v>
      </c>
      <c r="X281" s="44">
        <v>0</v>
      </c>
      <c r="Y281" s="44">
        <v>0</v>
      </c>
      <c r="Z281" s="44">
        <v>0</v>
      </c>
      <c r="AA281" s="44">
        <v>0</v>
      </c>
      <c r="AB281" s="44">
        <v>0</v>
      </c>
      <c r="AC281" s="12">
        <f>IF(tbl_Union[[#This Row],[Year]]=2021,_xlfn.IFNA(VLOOKUP(tbl_Union[[#This Row],[Player]],raw_data_RAA_2021!$A$1:$F$169,3,FALSE),0),0)</f>
        <v>0</v>
      </c>
      <c r="AD281" s="42">
        <f>AVERAGEIFS(tbl_Union[Auction_Price],tbl_Union[Player],tbl_Union[[#This Row],[Player]])</f>
        <v>28600</v>
      </c>
    </row>
    <row r="282" spans="1:30" x14ac:dyDescent="0.25">
      <c r="A282" s="15">
        <f t="shared" si="5"/>
        <v>281</v>
      </c>
      <c r="B282" s="14">
        <v>2020</v>
      </c>
      <c r="C282" s="17" t="s">
        <v>34</v>
      </c>
      <c r="D282" s="14" t="s">
        <v>242</v>
      </c>
      <c r="E282" s="42">
        <v>15000</v>
      </c>
      <c r="F282" s="14">
        <v>1</v>
      </c>
      <c r="G282" s="14">
        <v>7</v>
      </c>
      <c r="H282" s="14">
        <v>13</v>
      </c>
      <c r="I282" s="14">
        <v>0</v>
      </c>
      <c r="J282" s="14">
        <v>0</v>
      </c>
      <c r="K282" s="14">
        <v>53.85</v>
      </c>
      <c r="L282" s="14">
        <v>7</v>
      </c>
      <c r="M282" s="14">
        <v>0</v>
      </c>
      <c r="N282" s="14">
        <v>0</v>
      </c>
      <c r="O282" s="14">
        <v>0</v>
      </c>
      <c r="P282" s="14">
        <v>0</v>
      </c>
      <c r="Q282" s="14">
        <f>tbl_Union[[#This Row],[Innings]]-tbl_Union[[#This Row],[Outs]]</f>
        <v>1</v>
      </c>
      <c r="R282" s="44">
        <v>8</v>
      </c>
      <c r="S282" s="44">
        <v>72</v>
      </c>
      <c r="T282" s="44">
        <v>0</v>
      </c>
      <c r="U282" s="44">
        <v>9</v>
      </c>
      <c r="V282" s="44">
        <v>0</v>
      </c>
      <c r="W282" s="44">
        <v>0</v>
      </c>
      <c r="X282" s="44">
        <v>0</v>
      </c>
      <c r="Y282" s="44">
        <v>0</v>
      </c>
      <c r="Z282" s="44">
        <v>5</v>
      </c>
      <c r="AA282" s="44">
        <v>4</v>
      </c>
      <c r="AB282" s="44">
        <v>12</v>
      </c>
      <c r="AC282" s="12">
        <f>IF(tbl_Union[[#This Row],[Year]]=2021,_xlfn.IFNA(VLOOKUP(tbl_Union[[#This Row],[Player]],raw_data_RAA_2021!$A$1:$F$169,3,FALSE),0),0)</f>
        <v>0</v>
      </c>
      <c r="AD282" s="42">
        <f>AVERAGEIFS(tbl_Union[Auction_Price],tbl_Union[Player],tbl_Union[[#This Row],[Player]])</f>
        <v>15000</v>
      </c>
    </row>
    <row r="283" spans="1:30" x14ac:dyDescent="0.25">
      <c r="A283" s="15">
        <f t="shared" si="5"/>
        <v>282</v>
      </c>
      <c r="B283" s="14">
        <v>2020</v>
      </c>
      <c r="C283" s="17" t="s">
        <v>61</v>
      </c>
      <c r="D283" s="14" t="s">
        <v>259</v>
      </c>
      <c r="E283" s="42">
        <v>2214300</v>
      </c>
      <c r="F283" s="14">
        <v>10</v>
      </c>
      <c r="G283" s="14">
        <v>146</v>
      </c>
      <c r="H283" s="14">
        <v>114</v>
      </c>
      <c r="I283" s="14">
        <v>7</v>
      </c>
      <c r="J283" s="14">
        <v>20.86</v>
      </c>
      <c r="K283" s="14">
        <v>128.07</v>
      </c>
      <c r="L283" s="14">
        <v>53</v>
      </c>
      <c r="M283" s="14">
        <v>9</v>
      </c>
      <c r="N283" s="14">
        <v>8</v>
      </c>
      <c r="O283" s="14">
        <v>1</v>
      </c>
      <c r="P283" s="14">
        <v>0</v>
      </c>
      <c r="Q283" s="14">
        <f>tbl_Union[[#This Row],[Innings]]-tbl_Union[[#This Row],[Outs]]</f>
        <v>3</v>
      </c>
      <c r="R283" s="44">
        <v>52</v>
      </c>
      <c r="S283" s="44">
        <v>409</v>
      </c>
      <c r="T283" s="44">
        <v>12</v>
      </c>
      <c r="U283" s="44">
        <v>7.87</v>
      </c>
      <c r="V283" s="44">
        <v>34.08</v>
      </c>
      <c r="W283" s="44">
        <v>26</v>
      </c>
      <c r="X283" s="44">
        <v>1</v>
      </c>
      <c r="Y283" s="44">
        <v>0</v>
      </c>
      <c r="Z283" s="44">
        <v>43</v>
      </c>
      <c r="AA283" s="44">
        <v>15</v>
      </c>
      <c r="AB283" s="44">
        <v>140</v>
      </c>
      <c r="AC283" s="12">
        <f>IF(tbl_Union[[#This Row],[Year]]=2021,_xlfn.IFNA(VLOOKUP(tbl_Union[[#This Row],[Player]],raw_data_RAA_2021!$A$1:$F$169,3,FALSE),0),0)</f>
        <v>0</v>
      </c>
      <c r="AD283" s="42">
        <f>AVERAGEIFS(tbl_Union[Auction_Price],tbl_Union[Player],tbl_Union[[#This Row],[Player]])</f>
        <v>2214300</v>
      </c>
    </row>
    <row r="284" spans="1:30" x14ac:dyDescent="0.25">
      <c r="A284" s="15">
        <f t="shared" si="5"/>
        <v>283</v>
      </c>
      <c r="B284" s="14">
        <v>2020</v>
      </c>
      <c r="C284" s="17" t="s">
        <v>180</v>
      </c>
      <c r="D284" s="14" t="s">
        <v>313</v>
      </c>
      <c r="E284" s="42">
        <v>271400</v>
      </c>
      <c r="F284" s="14">
        <v>10</v>
      </c>
      <c r="G284" s="14">
        <v>133</v>
      </c>
      <c r="H284" s="14">
        <v>111</v>
      </c>
      <c r="I284" s="14">
        <v>9</v>
      </c>
      <c r="J284" s="14">
        <v>14.78</v>
      </c>
      <c r="K284" s="14">
        <v>119.82</v>
      </c>
      <c r="L284" s="14">
        <v>51</v>
      </c>
      <c r="M284" s="14">
        <v>9</v>
      </c>
      <c r="N284" s="14">
        <v>4</v>
      </c>
      <c r="O284" s="14">
        <v>1</v>
      </c>
      <c r="P284" s="14">
        <v>0</v>
      </c>
      <c r="Q284" s="14">
        <f>tbl_Union[[#This Row],[Innings]]-tbl_Union[[#This Row],[Outs]]</f>
        <v>1</v>
      </c>
      <c r="R284" s="44">
        <v>0</v>
      </c>
      <c r="S284" s="44">
        <v>0</v>
      </c>
      <c r="T284" s="44">
        <v>0</v>
      </c>
      <c r="U284" s="44">
        <v>0</v>
      </c>
      <c r="V284" s="44">
        <v>0</v>
      </c>
      <c r="W284" s="44">
        <v>0</v>
      </c>
      <c r="X284" s="44">
        <v>0</v>
      </c>
      <c r="Y284" s="44">
        <v>0</v>
      </c>
      <c r="Z284" s="44">
        <v>0</v>
      </c>
      <c r="AA284" s="44">
        <v>0</v>
      </c>
      <c r="AB284" s="44">
        <v>0</v>
      </c>
      <c r="AC284" s="12">
        <f>IF(tbl_Union[[#This Row],[Year]]=2021,_xlfn.IFNA(VLOOKUP(tbl_Union[[#This Row],[Player]],raw_data_RAA_2021!$A$1:$F$169,3,FALSE),0),0)</f>
        <v>0</v>
      </c>
      <c r="AD284" s="42">
        <f>AVERAGEIFS(tbl_Union[Auction_Price],tbl_Union[Player],tbl_Union[[#This Row],[Player]])</f>
        <v>271400</v>
      </c>
    </row>
    <row r="285" spans="1:30" x14ac:dyDescent="0.25">
      <c r="A285" s="15">
        <f t="shared" si="5"/>
        <v>284</v>
      </c>
      <c r="B285" s="14">
        <v>2020</v>
      </c>
      <c r="C285" s="17" t="s">
        <v>35</v>
      </c>
      <c r="D285" s="14" t="s">
        <v>242</v>
      </c>
      <c r="E285" s="42">
        <v>187500</v>
      </c>
      <c r="F285" s="14">
        <v>13</v>
      </c>
      <c r="G285" s="14">
        <v>228</v>
      </c>
      <c r="H285" s="14">
        <v>167</v>
      </c>
      <c r="I285" s="14">
        <v>13</v>
      </c>
      <c r="J285" s="14">
        <v>17.54</v>
      </c>
      <c r="K285" s="14">
        <v>136.53</v>
      </c>
      <c r="L285" s="14">
        <v>66</v>
      </c>
      <c r="M285" s="14">
        <v>27</v>
      </c>
      <c r="N285" s="14">
        <v>8</v>
      </c>
      <c r="O285" s="14">
        <v>2</v>
      </c>
      <c r="P285" s="14">
        <v>0</v>
      </c>
      <c r="Q285" s="14">
        <f>tbl_Union[[#This Row],[Innings]]-tbl_Union[[#This Row],[Outs]]</f>
        <v>0</v>
      </c>
      <c r="R285" s="44">
        <v>0</v>
      </c>
      <c r="S285" s="44">
        <v>0</v>
      </c>
      <c r="T285" s="44">
        <v>0</v>
      </c>
      <c r="U285" s="44">
        <v>0</v>
      </c>
      <c r="V285" s="44">
        <v>0</v>
      </c>
      <c r="W285" s="44">
        <v>0</v>
      </c>
      <c r="X285" s="44">
        <v>0</v>
      </c>
      <c r="Y285" s="44">
        <v>0</v>
      </c>
      <c r="Z285" s="44">
        <v>0</v>
      </c>
      <c r="AA285" s="44">
        <v>0</v>
      </c>
      <c r="AB285" s="44">
        <v>0</v>
      </c>
      <c r="AC285" s="12">
        <f>IF(tbl_Union[[#This Row],[Year]]=2021,_xlfn.IFNA(VLOOKUP(tbl_Union[[#This Row],[Player]],raw_data_RAA_2021!$A$1:$F$169,3,FALSE),0),0)</f>
        <v>0</v>
      </c>
      <c r="AD285" s="42">
        <f>AVERAGEIFS(tbl_Union[Auction_Price],tbl_Union[Player],tbl_Union[[#This Row],[Player]])</f>
        <v>187500</v>
      </c>
    </row>
    <row r="286" spans="1:30" x14ac:dyDescent="0.25">
      <c r="A286" s="15">
        <f t="shared" si="5"/>
        <v>285</v>
      </c>
      <c r="B286" s="14">
        <v>2020</v>
      </c>
      <c r="C286" s="17" t="s">
        <v>115</v>
      </c>
      <c r="D286" s="14" t="s">
        <v>285</v>
      </c>
      <c r="E286" s="42">
        <v>78600</v>
      </c>
      <c r="F286" s="14">
        <v>2</v>
      </c>
      <c r="G286" s="14">
        <v>15</v>
      </c>
      <c r="H286" s="14">
        <v>15</v>
      </c>
      <c r="I286" s="14">
        <v>2</v>
      </c>
      <c r="J286" s="14">
        <v>7.5</v>
      </c>
      <c r="K286" s="14">
        <v>100</v>
      </c>
      <c r="L286" s="14">
        <v>11</v>
      </c>
      <c r="M286" s="14">
        <v>2</v>
      </c>
      <c r="N286" s="14">
        <v>0</v>
      </c>
      <c r="O286" s="14">
        <v>0</v>
      </c>
      <c r="P286" s="14">
        <v>0</v>
      </c>
      <c r="Q286" s="14">
        <f>tbl_Union[[#This Row],[Innings]]-tbl_Union[[#This Row],[Outs]]</f>
        <v>0</v>
      </c>
      <c r="R286" s="44">
        <v>0</v>
      </c>
      <c r="S286" s="44">
        <v>0</v>
      </c>
      <c r="T286" s="44">
        <v>0</v>
      </c>
      <c r="U286" s="44">
        <v>0</v>
      </c>
      <c r="V286" s="44">
        <v>0</v>
      </c>
      <c r="W286" s="44">
        <v>0</v>
      </c>
      <c r="X286" s="44">
        <v>0</v>
      </c>
      <c r="Y286" s="44">
        <v>0</v>
      </c>
      <c r="Z286" s="44">
        <v>0</v>
      </c>
      <c r="AA286" s="44">
        <v>0</v>
      </c>
      <c r="AB286" s="44">
        <v>0</v>
      </c>
      <c r="AC286" s="12">
        <f>IF(tbl_Union[[#This Row],[Year]]=2021,_xlfn.IFNA(VLOOKUP(tbl_Union[[#This Row],[Player]],raw_data_RAA_2021!$A$1:$F$169,3,FALSE),0),0)</f>
        <v>0</v>
      </c>
      <c r="AD286" s="42">
        <f>AVERAGEIFS(tbl_Union[Auction_Price],tbl_Union[Player],tbl_Union[[#This Row],[Player]])</f>
        <v>52400</v>
      </c>
    </row>
    <row r="287" spans="1:30" x14ac:dyDescent="0.25">
      <c r="A287" s="15">
        <f t="shared" si="5"/>
        <v>286</v>
      </c>
      <c r="B287" s="14">
        <v>2020</v>
      </c>
      <c r="C287" s="17" t="s">
        <v>91</v>
      </c>
      <c r="D287" s="14" t="s">
        <v>275</v>
      </c>
      <c r="E287" s="42">
        <v>437500</v>
      </c>
      <c r="F287" s="14">
        <v>16</v>
      </c>
      <c r="G287" s="14">
        <v>503</v>
      </c>
      <c r="H287" s="14">
        <v>358</v>
      </c>
      <c r="I287" s="14">
        <v>14</v>
      </c>
      <c r="J287" s="14">
        <v>35.93</v>
      </c>
      <c r="K287" s="14">
        <v>140.5</v>
      </c>
      <c r="L287" s="14">
        <v>78</v>
      </c>
      <c r="M287" s="14">
        <v>46</v>
      </c>
      <c r="N287" s="14">
        <v>22</v>
      </c>
      <c r="O287" s="14">
        <v>4</v>
      </c>
      <c r="P287" s="14">
        <v>0</v>
      </c>
      <c r="Q287" s="14">
        <f>tbl_Union[[#This Row],[Innings]]-tbl_Union[[#This Row],[Outs]]</f>
        <v>2</v>
      </c>
      <c r="R287" s="44">
        <v>0</v>
      </c>
      <c r="S287" s="44">
        <v>0</v>
      </c>
      <c r="T287" s="44">
        <v>0</v>
      </c>
      <c r="U287" s="44">
        <v>0</v>
      </c>
      <c r="V287" s="44">
        <v>0</v>
      </c>
      <c r="W287" s="44">
        <v>0</v>
      </c>
      <c r="X287" s="44">
        <v>0</v>
      </c>
      <c r="Y287" s="44">
        <v>0</v>
      </c>
      <c r="Z287" s="44">
        <v>0</v>
      </c>
      <c r="AA287" s="44">
        <v>0</v>
      </c>
      <c r="AB287" s="44">
        <v>0</v>
      </c>
      <c r="AC287" s="12">
        <f>IF(tbl_Union[[#This Row],[Year]]=2021,_xlfn.IFNA(VLOOKUP(tbl_Union[[#This Row],[Player]],raw_data_RAA_2021!$A$1:$F$169,3,FALSE),0),0)</f>
        <v>0</v>
      </c>
      <c r="AD287" s="42">
        <f>AVERAGEIFS(tbl_Union[Auction_Price],tbl_Union[Player],tbl_Union[[#This Row],[Player]])</f>
        <v>437500</v>
      </c>
    </row>
    <row r="288" spans="1:30" x14ac:dyDescent="0.25">
      <c r="A288" s="15">
        <f t="shared" si="5"/>
        <v>287</v>
      </c>
      <c r="B288" s="14">
        <v>2020</v>
      </c>
      <c r="C288" s="17" t="s">
        <v>36</v>
      </c>
      <c r="D288" s="14" t="s">
        <v>242</v>
      </c>
      <c r="E288" s="42">
        <v>1100000</v>
      </c>
      <c r="F288" s="14">
        <v>5</v>
      </c>
      <c r="G288" s="14">
        <v>37</v>
      </c>
      <c r="H288" s="14">
        <v>34</v>
      </c>
      <c r="I288" s="14">
        <v>3</v>
      </c>
      <c r="J288" s="14">
        <v>12.33</v>
      </c>
      <c r="K288" s="14">
        <v>108.82</v>
      </c>
      <c r="L288" s="14">
        <v>14</v>
      </c>
      <c r="M288" s="14">
        <v>3</v>
      </c>
      <c r="N288" s="14">
        <v>1</v>
      </c>
      <c r="O288" s="14">
        <v>0</v>
      </c>
      <c r="P288" s="14">
        <v>0</v>
      </c>
      <c r="Q288" s="14">
        <f>tbl_Union[[#This Row],[Innings]]-tbl_Union[[#This Row],[Outs]]</f>
        <v>2</v>
      </c>
      <c r="R288" s="44">
        <v>51</v>
      </c>
      <c r="S288" s="44">
        <v>391</v>
      </c>
      <c r="T288" s="44">
        <v>13</v>
      </c>
      <c r="U288" s="44">
        <v>7.67</v>
      </c>
      <c r="V288" s="44">
        <v>30.08</v>
      </c>
      <c r="W288" s="44">
        <v>23.54</v>
      </c>
      <c r="X288" s="44">
        <v>0</v>
      </c>
      <c r="Y288" s="44">
        <v>0</v>
      </c>
      <c r="Z288" s="44">
        <v>29</v>
      </c>
      <c r="AA288" s="44">
        <v>14</v>
      </c>
      <c r="AB288" s="44">
        <v>101</v>
      </c>
      <c r="AC288" s="12">
        <f>IF(tbl_Union[[#This Row],[Year]]=2021,_xlfn.IFNA(VLOOKUP(tbl_Union[[#This Row],[Player]],raw_data_RAA_2021!$A$1:$F$169,3,FALSE),0),0)</f>
        <v>0</v>
      </c>
      <c r="AD288" s="42">
        <f>AVERAGEIFS(tbl_Union[Auction_Price],tbl_Union[Player],tbl_Union[[#This Row],[Player]])</f>
        <v>1129166.6666666667</v>
      </c>
    </row>
    <row r="289" spans="1:30" x14ac:dyDescent="0.25">
      <c r="A289" s="15">
        <f t="shared" si="5"/>
        <v>288</v>
      </c>
      <c r="B289" s="14">
        <v>2020</v>
      </c>
      <c r="C289" s="17" t="s">
        <v>140</v>
      </c>
      <c r="D289" s="14" t="s">
        <v>294</v>
      </c>
      <c r="E289" s="42">
        <v>28600</v>
      </c>
      <c r="F289" s="14">
        <v>8</v>
      </c>
      <c r="G289" s="14">
        <v>86</v>
      </c>
      <c r="H289" s="14">
        <v>77</v>
      </c>
      <c r="I289" s="14">
        <v>7</v>
      </c>
      <c r="J289" s="14">
        <v>12.29</v>
      </c>
      <c r="K289" s="14">
        <v>111.69</v>
      </c>
      <c r="L289" s="14">
        <v>42</v>
      </c>
      <c r="M289" s="14">
        <v>6</v>
      </c>
      <c r="N289" s="14">
        <v>3</v>
      </c>
      <c r="O289" s="14">
        <v>0</v>
      </c>
      <c r="P289" s="14">
        <v>0</v>
      </c>
      <c r="Q289" s="14">
        <f>tbl_Union[[#This Row],[Innings]]-tbl_Union[[#This Row],[Outs]]</f>
        <v>1</v>
      </c>
      <c r="R289" s="44">
        <v>2</v>
      </c>
      <c r="S289" s="44">
        <v>27</v>
      </c>
      <c r="T289" s="44">
        <v>0</v>
      </c>
      <c r="U289" s="44">
        <v>13.5</v>
      </c>
      <c r="V289" s="44">
        <v>0</v>
      </c>
      <c r="W289" s="44">
        <v>0</v>
      </c>
      <c r="X289" s="44">
        <v>0</v>
      </c>
      <c r="Y289" s="44">
        <v>0</v>
      </c>
      <c r="Z289" s="44">
        <v>1</v>
      </c>
      <c r="AA289" s="44">
        <v>2</v>
      </c>
      <c r="AB289" s="44">
        <v>3</v>
      </c>
      <c r="AC289" s="12">
        <f>IF(tbl_Union[[#This Row],[Year]]=2021,_xlfn.IFNA(VLOOKUP(tbl_Union[[#This Row],[Player]],raw_data_RAA_2021!$A$1:$F$169,3,FALSE),0),0)</f>
        <v>0</v>
      </c>
      <c r="AD289" s="42">
        <f>AVERAGEIFS(tbl_Union[Auction_Price],tbl_Union[Player],tbl_Union[[#This Row],[Player]])</f>
        <v>28600</v>
      </c>
    </row>
    <row r="290" spans="1:30" x14ac:dyDescent="0.25">
      <c r="A290" s="15">
        <f t="shared" si="5"/>
        <v>289</v>
      </c>
      <c r="B290" s="14">
        <v>2020</v>
      </c>
      <c r="C290" s="17" t="s">
        <v>141</v>
      </c>
      <c r="D290" s="14" t="s">
        <v>294</v>
      </c>
      <c r="E290" s="42">
        <v>430000</v>
      </c>
      <c r="F290" s="14">
        <v>11</v>
      </c>
      <c r="G290" s="14">
        <v>255</v>
      </c>
      <c r="H290" s="14">
        <v>183</v>
      </c>
      <c r="I290" s="14">
        <v>6</v>
      </c>
      <c r="J290" s="14">
        <v>42.5</v>
      </c>
      <c r="K290" s="14">
        <v>139.34</v>
      </c>
      <c r="L290" s="14">
        <v>53</v>
      </c>
      <c r="M290" s="14">
        <v>13</v>
      </c>
      <c r="N290" s="14">
        <v>17</v>
      </c>
      <c r="O290" s="14">
        <v>1</v>
      </c>
      <c r="P290" s="14">
        <v>0</v>
      </c>
      <c r="Q290" s="14">
        <f>tbl_Union[[#This Row],[Innings]]-tbl_Union[[#This Row],[Outs]]</f>
        <v>5</v>
      </c>
      <c r="R290" s="44">
        <v>46</v>
      </c>
      <c r="S290" s="44">
        <v>326</v>
      </c>
      <c r="T290" s="44">
        <v>10</v>
      </c>
      <c r="U290" s="44">
        <v>7.09</v>
      </c>
      <c r="V290" s="44">
        <v>32.6</v>
      </c>
      <c r="W290" s="44">
        <v>27.6</v>
      </c>
      <c r="X290" s="44">
        <v>0</v>
      </c>
      <c r="Y290" s="44">
        <v>0</v>
      </c>
      <c r="Z290" s="44">
        <v>12</v>
      </c>
      <c r="AA290" s="44">
        <v>16</v>
      </c>
      <c r="AB290" s="44">
        <v>96</v>
      </c>
      <c r="AC290" s="12">
        <f>IF(tbl_Union[[#This Row],[Year]]=2021,_xlfn.IFNA(VLOOKUP(tbl_Union[[#This Row],[Player]],raw_data_RAA_2021!$A$1:$F$169,3,FALSE),0),0)</f>
        <v>0</v>
      </c>
      <c r="AD290" s="42">
        <f>AVERAGEIFS(tbl_Union[Auction_Price],tbl_Union[Player],tbl_Union[[#This Row],[Player]])</f>
        <v>442916.66666666669</v>
      </c>
    </row>
    <row r="291" spans="1:30" x14ac:dyDescent="0.25">
      <c r="A291" s="15">
        <f t="shared" si="5"/>
        <v>290</v>
      </c>
      <c r="B291" s="14">
        <v>2020</v>
      </c>
      <c r="C291" s="17" t="s">
        <v>17</v>
      </c>
      <c r="D291" s="14" t="s">
        <v>221</v>
      </c>
      <c r="E291" s="42">
        <v>1093750</v>
      </c>
      <c r="F291" s="14">
        <v>11</v>
      </c>
      <c r="G291" s="14">
        <v>232</v>
      </c>
      <c r="H291" s="14">
        <v>135</v>
      </c>
      <c r="I291" s="14">
        <v>5</v>
      </c>
      <c r="J291" s="14">
        <v>46.4</v>
      </c>
      <c r="K291" s="14">
        <v>171.85</v>
      </c>
      <c r="L291" s="14">
        <v>50</v>
      </c>
      <c r="M291" s="14">
        <v>22</v>
      </c>
      <c r="N291" s="14">
        <v>11</v>
      </c>
      <c r="O291" s="14">
        <v>1</v>
      </c>
      <c r="P291" s="14">
        <v>0</v>
      </c>
      <c r="Q291" s="14">
        <f>tbl_Union[[#This Row],[Innings]]-tbl_Union[[#This Row],[Outs]]</f>
        <v>6</v>
      </c>
      <c r="R291" s="44">
        <v>36.200000000000003</v>
      </c>
      <c r="S291" s="44">
        <v>318</v>
      </c>
      <c r="T291" s="44">
        <v>6</v>
      </c>
      <c r="U291" s="44">
        <v>8.75</v>
      </c>
      <c r="V291" s="44">
        <v>53</v>
      </c>
      <c r="W291" s="44">
        <v>36.33</v>
      </c>
      <c r="X291" s="44">
        <v>0</v>
      </c>
      <c r="Y291" s="44">
        <v>0</v>
      </c>
      <c r="Z291" s="44">
        <v>15</v>
      </c>
      <c r="AA291" s="44">
        <v>17</v>
      </c>
      <c r="AB291" s="44">
        <v>56</v>
      </c>
      <c r="AC291" s="12">
        <f>IF(tbl_Union[[#This Row],[Year]]=2021,_xlfn.IFNA(VLOOKUP(tbl_Union[[#This Row],[Player]],raw_data_RAA_2021!$A$1:$F$169,3,FALSE),0),0)</f>
        <v>0</v>
      </c>
      <c r="AD291" s="42">
        <f>AVERAGEIFS(tbl_Union[Auction_Price],tbl_Union[Player],tbl_Union[[#This Row],[Player]])</f>
        <v>1093750</v>
      </c>
    </row>
    <row r="292" spans="1:30" x14ac:dyDescent="0.25">
      <c r="A292" s="15">
        <f t="shared" si="5"/>
        <v>291</v>
      </c>
      <c r="B292" s="14">
        <v>2020</v>
      </c>
      <c r="C292" s="17" t="s">
        <v>62</v>
      </c>
      <c r="D292" s="14" t="s">
        <v>259</v>
      </c>
      <c r="E292" s="42">
        <v>85700</v>
      </c>
      <c r="F292" s="14">
        <v>11</v>
      </c>
      <c r="G292" s="14">
        <v>230</v>
      </c>
      <c r="H292" s="14">
        <v>181</v>
      </c>
      <c r="I292" s="14">
        <v>10</v>
      </c>
      <c r="J292" s="14">
        <v>23</v>
      </c>
      <c r="K292" s="14">
        <v>127.07</v>
      </c>
      <c r="L292" s="14">
        <v>81</v>
      </c>
      <c r="M292" s="14">
        <v>21</v>
      </c>
      <c r="N292" s="14">
        <v>10</v>
      </c>
      <c r="O292" s="14">
        <v>1</v>
      </c>
      <c r="P292" s="14">
        <v>0</v>
      </c>
      <c r="Q292" s="14">
        <f>tbl_Union[[#This Row],[Innings]]-tbl_Union[[#This Row],[Outs]]</f>
        <v>1</v>
      </c>
      <c r="R292" s="44">
        <v>0</v>
      </c>
      <c r="S292" s="44">
        <v>0</v>
      </c>
      <c r="T292" s="44">
        <v>0</v>
      </c>
      <c r="U292" s="44">
        <v>0</v>
      </c>
      <c r="V292" s="44">
        <v>0</v>
      </c>
      <c r="W292" s="44">
        <v>0</v>
      </c>
      <c r="X292" s="44">
        <v>0</v>
      </c>
      <c r="Y292" s="44">
        <v>0</v>
      </c>
      <c r="Z292" s="44">
        <v>0</v>
      </c>
      <c r="AA292" s="44">
        <v>0</v>
      </c>
      <c r="AB292" s="44">
        <v>0</v>
      </c>
      <c r="AC292" s="12">
        <f>IF(tbl_Union[[#This Row],[Year]]=2021,_xlfn.IFNA(VLOOKUP(tbl_Union[[#This Row],[Player]],raw_data_RAA_2021!$A$1:$F$169,3,FALSE),0),0)</f>
        <v>0</v>
      </c>
      <c r="AD292" s="42">
        <f>AVERAGEIFS(tbl_Union[Auction_Price],tbl_Union[Player],tbl_Union[[#This Row],[Player]])</f>
        <v>234216.66666666666</v>
      </c>
    </row>
    <row r="293" spans="1:30" x14ac:dyDescent="0.25">
      <c r="A293" s="15">
        <f t="shared" si="5"/>
        <v>292</v>
      </c>
      <c r="B293" s="14">
        <v>2020</v>
      </c>
      <c r="C293" s="17" t="s">
        <v>181</v>
      </c>
      <c r="D293" s="14" t="s">
        <v>313</v>
      </c>
      <c r="E293" s="42">
        <v>1406250</v>
      </c>
      <c r="F293" s="14">
        <v>6</v>
      </c>
      <c r="G293" s="14">
        <v>35</v>
      </c>
      <c r="H293" s="14">
        <v>30</v>
      </c>
      <c r="I293" s="14">
        <v>4</v>
      </c>
      <c r="J293" s="14">
        <v>8.75</v>
      </c>
      <c r="K293" s="14">
        <v>116.67</v>
      </c>
      <c r="L293" s="14">
        <v>14</v>
      </c>
      <c r="M293" s="14">
        <v>3</v>
      </c>
      <c r="N293" s="14">
        <v>2</v>
      </c>
      <c r="O293" s="14">
        <v>0</v>
      </c>
      <c r="P293" s="14">
        <v>0</v>
      </c>
      <c r="Q293" s="14">
        <f>tbl_Union[[#This Row],[Innings]]-tbl_Union[[#This Row],[Outs]]</f>
        <v>2</v>
      </c>
      <c r="R293" s="44">
        <v>64</v>
      </c>
      <c r="S293" s="44">
        <v>344</v>
      </c>
      <c r="T293" s="44">
        <v>20</v>
      </c>
      <c r="U293" s="44">
        <v>5.38</v>
      </c>
      <c r="V293" s="44">
        <v>17.2</v>
      </c>
      <c r="W293" s="44">
        <v>19.2</v>
      </c>
      <c r="X293" s="44">
        <v>0</v>
      </c>
      <c r="Y293" s="44">
        <v>0</v>
      </c>
      <c r="Z293" s="44">
        <v>17</v>
      </c>
      <c r="AA293" s="44">
        <v>10</v>
      </c>
      <c r="AB293" s="44">
        <v>168</v>
      </c>
      <c r="AC293" s="12">
        <f>IF(tbl_Union[[#This Row],[Year]]=2021,_xlfn.IFNA(VLOOKUP(tbl_Union[[#This Row],[Player]],raw_data_RAA_2021!$A$1:$F$169,3,FALSE),0),0)</f>
        <v>0</v>
      </c>
      <c r="AD293" s="42">
        <f>AVERAGEIFS(tbl_Union[Auction_Price],tbl_Union[Player],tbl_Union[[#This Row],[Player]])</f>
        <v>1406250</v>
      </c>
    </row>
    <row r="294" spans="1:30" x14ac:dyDescent="0.25">
      <c r="A294" s="15">
        <f t="shared" si="5"/>
        <v>293</v>
      </c>
      <c r="B294" s="14">
        <v>2020</v>
      </c>
      <c r="C294" s="17" t="s">
        <v>116</v>
      </c>
      <c r="D294" s="14" t="s">
        <v>285</v>
      </c>
      <c r="E294" s="42">
        <v>285700</v>
      </c>
      <c r="F294" s="14">
        <v>2</v>
      </c>
      <c r="G294" s="14">
        <v>7</v>
      </c>
      <c r="H294" s="14">
        <v>12</v>
      </c>
      <c r="I294" s="14">
        <v>1</v>
      </c>
      <c r="J294" s="14">
        <v>7</v>
      </c>
      <c r="K294" s="14">
        <v>58.33</v>
      </c>
      <c r="L294" s="14">
        <v>6</v>
      </c>
      <c r="M294" s="14">
        <v>1</v>
      </c>
      <c r="N294" s="14">
        <v>0</v>
      </c>
      <c r="O294" s="14">
        <v>0</v>
      </c>
      <c r="P294" s="14">
        <v>0</v>
      </c>
      <c r="Q294" s="14">
        <f>tbl_Union[[#This Row],[Innings]]-tbl_Union[[#This Row],[Outs]]</f>
        <v>1</v>
      </c>
      <c r="R294" s="44">
        <v>51</v>
      </c>
      <c r="S294" s="44">
        <v>376</v>
      </c>
      <c r="T294" s="44">
        <v>12</v>
      </c>
      <c r="U294" s="44">
        <v>7.37</v>
      </c>
      <c r="V294" s="44">
        <v>31.33</v>
      </c>
      <c r="W294" s="44">
        <v>25.5</v>
      </c>
      <c r="X294" s="44">
        <v>0</v>
      </c>
      <c r="Y294" s="44">
        <v>0</v>
      </c>
      <c r="Z294" s="44">
        <v>25</v>
      </c>
      <c r="AA294" s="44">
        <v>17</v>
      </c>
      <c r="AB294" s="44">
        <v>122</v>
      </c>
      <c r="AC294" s="12">
        <f>IF(tbl_Union[[#This Row],[Year]]=2021,_xlfn.IFNA(VLOOKUP(tbl_Union[[#This Row],[Player]],raw_data_RAA_2021!$A$1:$F$169,3,FALSE),0),0)</f>
        <v>0</v>
      </c>
      <c r="AD294" s="42">
        <f>AVERAGEIFS(tbl_Union[Auction_Price],tbl_Union[Player],tbl_Union[[#This Row],[Player]])</f>
        <v>285700</v>
      </c>
    </row>
    <row r="295" spans="1:30" x14ac:dyDescent="0.25">
      <c r="A295" s="15">
        <f t="shared" si="5"/>
        <v>294</v>
      </c>
      <c r="B295" s="14">
        <v>2020</v>
      </c>
      <c r="C295" s="17" t="s">
        <v>92</v>
      </c>
      <c r="D295" s="14" t="s">
        <v>275</v>
      </c>
      <c r="E295" s="42">
        <v>296880</v>
      </c>
      <c r="F295" s="14">
        <v>1</v>
      </c>
      <c r="G295" s="14">
        <v>2</v>
      </c>
      <c r="H295" s="14">
        <v>4</v>
      </c>
      <c r="I295" s="14">
        <v>0</v>
      </c>
      <c r="J295" s="14">
        <v>0</v>
      </c>
      <c r="K295" s="14">
        <v>50</v>
      </c>
      <c r="L295" s="14">
        <v>2</v>
      </c>
      <c r="M295" s="14">
        <v>0</v>
      </c>
      <c r="N295" s="14">
        <v>0</v>
      </c>
      <c r="O295" s="14">
        <v>0</v>
      </c>
      <c r="P295" s="14">
        <v>0</v>
      </c>
      <c r="Q295" s="14">
        <f>tbl_Union[[#This Row],[Innings]]-tbl_Union[[#This Row],[Outs]]</f>
        <v>1</v>
      </c>
      <c r="R295" s="44">
        <v>53</v>
      </c>
      <c r="S295" s="44">
        <v>433</v>
      </c>
      <c r="T295" s="44">
        <v>15</v>
      </c>
      <c r="U295" s="44">
        <v>8.17</v>
      </c>
      <c r="V295" s="44">
        <v>28.87</v>
      </c>
      <c r="W295" s="44">
        <v>21.2</v>
      </c>
      <c r="X295" s="44">
        <v>0</v>
      </c>
      <c r="Y295" s="44">
        <v>0</v>
      </c>
      <c r="Z295" s="44">
        <v>30</v>
      </c>
      <c r="AA295" s="44">
        <v>19</v>
      </c>
      <c r="AB295" s="44">
        <v>104</v>
      </c>
      <c r="AC295" s="12">
        <f>IF(tbl_Union[[#This Row],[Year]]=2021,_xlfn.IFNA(VLOOKUP(tbl_Union[[#This Row],[Player]],raw_data_RAA_2021!$A$1:$F$169,3,FALSE),0),0)</f>
        <v>0</v>
      </c>
      <c r="AD295" s="42">
        <f>AVERAGEIFS(tbl_Union[Auction_Price],tbl_Union[Player],tbl_Union[[#This Row],[Player]])</f>
        <v>296880</v>
      </c>
    </row>
    <row r="296" spans="1:30" x14ac:dyDescent="0.25">
      <c r="A296" s="15">
        <f t="shared" si="5"/>
        <v>295</v>
      </c>
      <c r="B296" s="14">
        <v>2020</v>
      </c>
      <c r="C296" s="17" t="s">
        <v>18</v>
      </c>
      <c r="D296" s="14" t="s">
        <v>221</v>
      </c>
      <c r="E296" s="42">
        <v>28600</v>
      </c>
      <c r="F296" s="14">
        <v>6</v>
      </c>
      <c r="G296" s="14">
        <v>204</v>
      </c>
      <c r="H296" s="14">
        <v>169</v>
      </c>
      <c r="I296" s="14">
        <v>4</v>
      </c>
      <c r="J296" s="14">
        <v>51</v>
      </c>
      <c r="K296" s="14">
        <v>120.71</v>
      </c>
      <c r="L296" s="14">
        <v>72</v>
      </c>
      <c r="M296" s="14">
        <v>16</v>
      </c>
      <c r="N296" s="14">
        <v>6</v>
      </c>
      <c r="O296" s="14">
        <v>3</v>
      </c>
      <c r="P296" s="14">
        <v>0</v>
      </c>
      <c r="Q296" s="14">
        <f>tbl_Union[[#This Row],[Innings]]-tbl_Union[[#This Row],[Outs]]</f>
        <v>2</v>
      </c>
      <c r="R296" s="44">
        <v>0</v>
      </c>
      <c r="S296" s="44">
        <v>0</v>
      </c>
      <c r="T296" s="44">
        <v>0</v>
      </c>
      <c r="U296" s="44">
        <v>0</v>
      </c>
      <c r="V296" s="44">
        <v>0</v>
      </c>
      <c r="W296" s="44">
        <v>0</v>
      </c>
      <c r="X296" s="44">
        <v>0</v>
      </c>
      <c r="Y296" s="44">
        <v>0</v>
      </c>
      <c r="Z296" s="44">
        <v>0</v>
      </c>
      <c r="AA296" s="44">
        <v>0</v>
      </c>
      <c r="AB296" s="44">
        <v>0</v>
      </c>
      <c r="AC296" s="12">
        <f>IF(tbl_Union[[#This Row],[Year]]=2021,_xlfn.IFNA(VLOOKUP(tbl_Union[[#This Row],[Player]],raw_data_RAA_2021!$A$1:$F$169,3,FALSE),0),0)</f>
        <v>0</v>
      </c>
      <c r="AD296" s="42">
        <f>AVERAGEIFS(tbl_Union[Auction_Price],tbl_Union[Player],tbl_Union[[#This Row],[Player]])</f>
        <v>28600</v>
      </c>
    </row>
    <row r="297" spans="1:30" x14ac:dyDescent="0.25">
      <c r="A297" s="15">
        <f t="shared" si="5"/>
        <v>296</v>
      </c>
      <c r="B297" s="14">
        <v>2020</v>
      </c>
      <c r="C297" s="17" t="s">
        <v>93</v>
      </c>
      <c r="D297" s="14" t="s">
        <v>275</v>
      </c>
      <c r="E297" s="42">
        <v>2343750</v>
      </c>
      <c r="F297" s="14">
        <v>12</v>
      </c>
      <c r="G297" s="14">
        <v>332</v>
      </c>
      <c r="H297" s="14">
        <v>260</v>
      </c>
      <c r="I297" s="14">
        <v>12</v>
      </c>
      <c r="J297" s="14">
        <v>27.67</v>
      </c>
      <c r="K297" s="14">
        <v>127.69</v>
      </c>
      <c r="L297" s="14">
        <v>80</v>
      </c>
      <c r="M297" s="14">
        <v>27</v>
      </c>
      <c r="N297" s="14">
        <v>19</v>
      </c>
      <c r="O297" s="14">
        <v>3</v>
      </c>
      <c r="P297" s="14">
        <v>0</v>
      </c>
      <c r="Q297" s="14">
        <f>tbl_Union[[#This Row],[Innings]]-tbl_Union[[#This Row],[Outs]]</f>
        <v>0</v>
      </c>
      <c r="R297" s="44">
        <v>0</v>
      </c>
      <c r="S297" s="44">
        <v>0</v>
      </c>
      <c r="T297" s="44">
        <v>0</v>
      </c>
      <c r="U297" s="44">
        <v>0</v>
      </c>
      <c r="V297" s="44">
        <v>0</v>
      </c>
      <c r="W297" s="44">
        <v>0</v>
      </c>
      <c r="X297" s="44">
        <v>0</v>
      </c>
      <c r="Y297" s="44">
        <v>0</v>
      </c>
      <c r="Z297" s="44">
        <v>0</v>
      </c>
      <c r="AA297" s="44">
        <v>0</v>
      </c>
      <c r="AB297" s="44">
        <v>0</v>
      </c>
      <c r="AC297" s="12">
        <f>IF(tbl_Union[[#This Row],[Year]]=2021,_xlfn.IFNA(VLOOKUP(tbl_Union[[#This Row],[Player]],raw_data_RAA_2021!$A$1:$F$169,3,FALSE),0),0)</f>
        <v>0</v>
      </c>
      <c r="AD297" s="42">
        <f>AVERAGEIFS(tbl_Union[Auction_Price],tbl_Union[Player],tbl_Union[[#This Row],[Player]])</f>
        <v>2343750</v>
      </c>
    </row>
    <row r="298" spans="1:30" x14ac:dyDescent="0.25">
      <c r="A298" s="15">
        <f t="shared" si="5"/>
        <v>297</v>
      </c>
      <c r="B298" s="14">
        <v>2020</v>
      </c>
      <c r="C298" s="17" t="s">
        <v>63</v>
      </c>
      <c r="D298" s="14" t="s">
        <v>259</v>
      </c>
      <c r="E298" s="42">
        <v>125000</v>
      </c>
      <c r="F298" s="14">
        <v>1</v>
      </c>
      <c r="G298" s="14">
        <v>11</v>
      </c>
      <c r="H298" s="14">
        <v>11</v>
      </c>
      <c r="I298" s="14">
        <v>1</v>
      </c>
      <c r="J298" s="14">
        <v>11</v>
      </c>
      <c r="K298" s="14">
        <v>100</v>
      </c>
      <c r="L298" s="14">
        <v>11</v>
      </c>
      <c r="M298" s="14">
        <v>1</v>
      </c>
      <c r="N298" s="14">
        <v>0</v>
      </c>
      <c r="O298" s="14">
        <v>0</v>
      </c>
      <c r="P298" s="14">
        <v>0</v>
      </c>
      <c r="Q298" s="14">
        <f>tbl_Union[[#This Row],[Innings]]-tbl_Union[[#This Row],[Outs]]</f>
        <v>0</v>
      </c>
      <c r="R298" s="44">
        <v>0</v>
      </c>
      <c r="S298" s="44">
        <v>0</v>
      </c>
      <c r="T298" s="44">
        <v>0</v>
      </c>
      <c r="U298" s="44">
        <v>0</v>
      </c>
      <c r="V298" s="44">
        <v>0</v>
      </c>
      <c r="W298" s="44">
        <v>0</v>
      </c>
      <c r="X298" s="44">
        <v>0</v>
      </c>
      <c r="Y298" s="44">
        <v>0</v>
      </c>
      <c r="Z298" s="44">
        <v>0</v>
      </c>
      <c r="AA298" s="44">
        <v>0</v>
      </c>
      <c r="AB298" s="44">
        <v>0</v>
      </c>
      <c r="AC298" s="12">
        <f>IF(tbl_Union[[#This Row],[Year]]=2021,_xlfn.IFNA(VLOOKUP(tbl_Union[[#This Row],[Player]],raw_data_RAA_2021!$A$1:$F$169,3,FALSE),0),0)</f>
        <v>0</v>
      </c>
      <c r="AD298" s="42">
        <f>AVERAGEIFS(tbl_Union[Auction_Price],tbl_Union[Player],tbl_Union[[#This Row],[Player]])</f>
        <v>125000</v>
      </c>
    </row>
    <row r="299" spans="1:30" x14ac:dyDescent="0.25">
      <c r="A299" s="15">
        <f t="shared" si="5"/>
        <v>298</v>
      </c>
      <c r="B299" s="14">
        <v>2020</v>
      </c>
      <c r="C299" s="17" t="s">
        <v>37</v>
      </c>
      <c r="D299" s="14" t="s">
        <v>242</v>
      </c>
      <c r="E299" s="42">
        <v>2343750</v>
      </c>
      <c r="F299" s="14">
        <v>14</v>
      </c>
      <c r="G299" s="14">
        <v>342</v>
      </c>
      <c r="H299" s="14">
        <v>301</v>
      </c>
      <c r="I299" s="14">
        <v>11</v>
      </c>
      <c r="J299" s="14">
        <v>31.09</v>
      </c>
      <c r="K299" s="14">
        <v>113.62</v>
      </c>
      <c r="L299" s="14">
        <v>56</v>
      </c>
      <c r="M299" s="14">
        <v>32</v>
      </c>
      <c r="N299" s="14">
        <v>9</v>
      </c>
      <c r="O299" s="14">
        <v>1</v>
      </c>
      <c r="P299" s="14">
        <v>0</v>
      </c>
      <c r="Q299" s="14">
        <f>tbl_Union[[#This Row],[Innings]]-tbl_Union[[#This Row],[Outs]]</f>
        <v>3</v>
      </c>
      <c r="R299" s="44">
        <v>0</v>
      </c>
      <c r="S299" s="44">
        <v>0</v>
      </c>
      <c r="T299" s="44">
        <v>0</v>
      </c>
      <c r="U299" s="44">
        <v>0</v>
      </c>
      <c r="V299" s="44">
        <v>0</v>
      </c>
      <c r="W299" s="44">
        <v>0</v>
      </c>
      <c r="X299" s="44">
        <v>0</v>
      </c>
      <c r="Y299" s="44">
        <v>0</v>
      </c>
      <c r="Z299" s="44">
        <v>0</v>
      </c>
      <c r="AA299" s="44">
        <v>0</v>
      </c>
      <c r="AB299" s="44">
        <v>0</v>
      </c>
      <c r="AC299" s="12">
        <f>IF(tbl_Union[[#This Row],[Year]]=2021,_xlfn.IFNA(VLOOKUP(tbl_Union[[#This Row],[Player]],raw_data_RAA_2021!$A$1:$F$169,3,FALSE),0),0)</f>
        <v>0</v>
      </c>
      <c r="AD299" s="42">
        <f>AVERAGEIFS(tbl_Union[Auction_Price],tbl_Union[Player],tbl_Union[[#This Row],[Player]])</f>
        <v>2343750</v>
      </c>
    </row>
    <row r="300" spans="1:30" x14ac:dyDescent="0.25">
      <c r="A300" s="15">
        <f t="shared" si="5"/>
        <v>299</v>
      </c>
      <c r="B300" s="14">
        <v>2020</v>
      </c>
      <c r="C300" s="17" t="s">
        <v>19</v>
      </c>
      <c r="D300" s="14" t="s">
        <v>294</v>
      </c>
      <c r="E300" s="42">
        <v>428600</v>
      </c>
      <c r="F300" s="14">
        <v>12</v>
      </c>
      <c r="G300" s="14">
        <v>196</v>
      </c>
      <c r="H300" s="14">
        <v>164</v>
      </c>
      <c r="I300" s="14">
        <v>12</v>
      </c>
      <c r="J300" s="14">
        <v>16.329999999999998</v>
      </c>
      <c r="K300" s="14">
        <v>119.51</v>
      </c>
      <c r="L300" s="14">
        <v>41</v>
      </c>
      <c r="M300" s="14">
        <v>19</v>
      </c>
      <c r="N300" s="14">
        <v>7</v>
      </c>
      <c r="O300" s="14">
        <v>0</v>
      </c>
      <c r="P300" s="14">
        <v>0</v>
      </c>
      <c r="Q300" s="14">
        <f>tbl_Union[[#This Row],[Innings]]-tbl_Union[[#This Row],[Outs]]</f>
        <v>0</v>
      </c>
      <c r="R300" s="44">
        <v>0</v>
      </c>
      <c r="S300" s="44">
        <v>0</v>
      </c>
      <c r="T300" s="44">
        <v>0</v>
      </c>
      <c r="U300" s="44">
        <v>0</v>
      </c>
      <c r="V300" s="44">
        <v>0</v>
      </c>
      <c r="W300" s="44">
        <v>0</v>
      </c>
      <c r="X300" s="44">
        <v>0</v>
      </c>
      <c r="Y300" s="44">
        <v>0</v>
      </c>
      <c r="Z300" s="44">
        <v>0</v>
      </c>
      <c r="AA300" s="44">
        <v>0</v>
      </c>
      <c r="AB300" s="44">
        <v>0</v>
      </c>
      <c r="AC300" s="12">
        <f>IF(tbl_Union[[#This Row],[Year]]=2021,_xlfn.IFNA(VLOOKUP(tbl_Union[[#This Row],[Player]],raw_data_RAA_2021!$A$1:$F$169,3,FALSE),0),0)</f>
        <v>0</v>
      </c>
      <c r="AD300" s="42">
        <f>AVERAGEIFS(tbl_Union[Auction_Price],tbl_Union[Player],tbl_Union[[#This Row],[Player]])</f>
        <v>619066.66666666663</v>
      </c>
    </row>
    <row r="301" spans="1:30" x14ac:dyDescent="0.25">
      <c r="A301" s="15">
        <f t="shared" si="5"/>
        <v>300</v>
      </c>
      <c r="B301" s="14">
        <v>2020</v>
      </c>
      <c r="C301" s="17" t="s">
        <v>39</v>
      </c>
      <c r="D301" s="14" t="s">
        <v>242</v>
      </c>
      <c r="E301" s="42">
        <v>812500</v>
      </c>
      <c r="F301" s="14">
        <v>17</v>
      </c>
      <c r="G301" s="14">
        <v>618</v>
      </c>
      <c r="H301" s="14">
        <v>427</v>
      </c>
      <c r="I301" s="14">
        <v>14</v>
      </c>
      <c r="J301" s="14">
        <v>44.14</v>
      </c>
      <c r="K301" s="14">
        <v>144.72999999999999</v>
      </c>
      <c r="L301" s="14">
        <v>106</v>
      </c>
      <c r="M301" s="14">
        <v>67</v>
      </c>
      <c r="N301" s="14">
        <v>13</v>
      </c>
      <c r="O301" s="14">
        <v>4</v>
      </c>
      <c r="P301" s="14">
        <v>2</v>
      </c>
      <c r="Q301" s="14">
        <f>tbl_Union[[#This Row],[Innings]]-tbl_Union[[#This Row],[Outs]]</f>
        <v>3</v>
      </c>
      <c r="R301" s="44">
        <v>0</v>
      </c>
      <c r="S301" s="44">
        <v>0</v>
      </c>
      <c r="T301" s="44">
        <v>0</v>
      </c>
      <c r="U301" s="44">
        <v>0</v>
      </c>
      <c r="V301" s="44">
        <v>0</v>
      </c>
      <c r="W301" s="44">
        <v>0</v>
      </c>
      <c r="X301" s="44">
        <v>0</v>
      </c>
      <c r="Y301" s="44">
        <v>0</v>
      </c>
      <c r="Z301" s="44">
        <v>0</v>
      </c>
      <c r="AA301" s="44">
        <v>0</v>
      </c>
      <c r="AB301" s="44">
        <v>0</v>
      </c>
      <c r="AC301" s="12">
        <f>IF(tbl_Union[[#This Row],[Year]]=2021,_xlfn.IFNA(VLOOKUP(tbl_Union[[#This Row],[Player]],raw_data_RAA_2021!$A$1:$F$169,3,FALSE),0),0)</f>
        <v>0</v>
      </c>
      <c r="AD301" s="42">
        <f>AVERAGEIFS(tbl_Union[Auction_Price],tbl_Union[Player],tbl_Union[[#This Row],[Player]])</f>
        <v>812500</v>
      </c>
    </row>
    <row r="302" spans="1:30" x14ac:dyDescent="0.25">
      <c r="A302" s="15">
        <f t="shared" si="5"/>
        <v>301</v>
      </c>
      <c r="B302" s="14">
        <v>2020</v>
      </c>
      <c r="C302" s="17" t="s">
        <v>60</v>
      </c>
      <c r="D302" s="14" t="s">
        <v>305</v>
      </c>
      <c r="E302" s="42">
        <v>156250</v>
      </c>
      <c r="F302" s="14">
        <v>0</v>
      </c>
      <c r="G302" s="14">
        <v>0</v>
      </c>
      <c r="H302" s="14">
        <v>0</v>
      </c>
      <c r="I302" s="14">
        <v>0</v>
      </c>
      <c r="J302" s="14">
        <v>0</v>
      </c>
      <c r="K302" s="14">
        <v>0</v>
      </c>
      <c r="L302" s="14">
        <v>0</v>
      </c>
      <c r="M302" s="14">
        <v>0</v>
      </c>
      <c r="N302" s="14">
        <v>0</v>
      </c>
      <c r="O302" s="14">
        <v>0</v>
      </c>
      <c r="P302" s="14">
        <v>0</v>
      </c>
      <c r="Q302" s="14">
        <f>tbl_Union[[#This Row],[Innings]]-tbl_Union[[#This Row],[Outs]]</f>
        <v>0</v>
      </c>
      <c r="R302" s="44">
        <v>0</v>
      </c>
      <c r="S302" s="44">
        <v>0</v>
      </c>
      <c r="T302" s="44">
        <v>0</v>
      </c>
      <c r="U302" s="44">
        <v>0</v>
      </c>
      <c r="V302" s="44">
        <v>0</v>
      </c>
      <c r="W302" s="44">
        <v>0</v>
      </c>
      <c r="X302" s="44">
        <v>0</v>
      </c>
      <c r="Y302" s="44">
        <v>0</v>
      </c>
      <c r="Z302" s="44">
        <v>0</v>
      </c>
      <c r="AA302" s="44">
        <v>0</v>
      </c>
      <c r="AB302" s="44">
        <v>0</v>
      </c>
      <c r="AC302" s="12">
        <f>IF(tbl_Union[[#This Row],[Year]]=2021,_xlfn.IFNA(VLOOKUP(tbl_Union[[#This Row],[Player]],raw_data_RAA_2021!$A$1:$F$169,3,FALSE),0),0)</f>
        <v>0</v>
      </c>
      <c r="AD302" s="42">
        <f>AVERAGEIFS(tbl_Union[Auction_Price],tbl_Union[Player],tbl_Union[[#This Row],[Player]])</f>
        <v>127966.66666666667</v>
      </c>
    </row>
    <row r="303" spans="1:30" x14ac:dyDescent="0.25">
      <c r="A303" s="15">
        <f t="shared" si="5"/>
        <v>302</v>
      </c>
      <c r="B303" s="14">
        <v>2020</v>
      </c>
      <c r="C303" s="17" t="s">
        <v>143</v>
      </c>
      <c r="D303" s="14" t="s">
        <v>294</v>
      </c>
      <c r="E303" s="42">
        <v>31250</v>
      </c>
      <c r="F303" s="14">
        <v>5</v>
      </c>
      <c r="G303" s="14">
        <v>37</v>
      </c>
      <c r="H303" s="14">
        <v>39</v>
      </c>
      <c r="I303" s="14">
        <v>4</v>
      </c>
      <c r="J303" s="14">
        <v>9.25</v>
      </c>
      <c r="K303" s="14">
        <v>94.87</v>
      </c>
      <c r="L303" s="14">
        <v>23</v>
      </c>
      <c r="M303" s="14">
        <v>3</v>
      </c>
      <c r="N303" s="14">
        <v>0</v>
      </c>
      <c r="O303" s="14">
        <v>0</v>
      </c>
      <c r="P303" s="14">
        <v>0</v>
      </c>
      <c r="Q303" s="14">
        <f>tbl_Union[[#This Row],[Innings]]-tbl_Union[[#This Row],[Outs]]</f>
        <v>1</v>
      </c>
      <c r="R303" s="44">
        <v>50</v>
      </c>
      <c r="S303" s="44">
        <v>427</v>
      </c>
      <c r="T303" s="44">
        <v>10</v>
      </c>
      <c r="U303" s="44">
        <v>8.5399999999999991</v>
      </c>
      <c r="V303" s="44">
        <v>42.7</v>
      </c>
      <c r="W303" s="44">
        <v>30</v>
      </c>
      <c r="X303" s="44">
        <v>0</v>
      </c>
      <c r="Y303" s="44">
        <v>0</v>
      </c>
      <c r="Z303" s="44">
        <v>30</v>
      </c>
      <c r="AA303" s="44">
        <v>19</v>
      </c>
      <c r="AB303" s="44">
        <v>86</v>
      </c>
      <c r="AC303" s="12">
        <f>IF(tbl_Union[[#This Row],[Year]]=2021,_xlfn.IFNA(VLOOKUP(tbl_Union[[#This Row],[Player]],raw_data_RAA_2021!$A$1:$F$169,3,FALSE),0),0)</f>
        <v>0</v>
      </c>
      <c r="AD303" s="42">
        <f>AVERAGEIFS(tbl_Union[Auction_Price],tbl_Union[Player],tbl_Union[[#This Row],[Player]])</f>
        <v>31250</v>
      </c>
    </row>
    <row r="304" spans="1:30" x14ac:dyDescent="0.25">
      <c r="A304" s="15">
        <f t="shared" si="5"/>
        <v>303</v>
      </c>
      <c r="B304" s="14">
        <v>2020</v>
      </c>
      <c r="C304" s="17" t="s">
        <v>183</v>
      </c>
      <c r="D304" s="14" t="s">
        <v>313</v>
      </c>
      <c r="E304" s="42">
        <v>500000</v>
      </c>
      <c r="F304" s="14">
        <v>2</v>
      </c>
      <c r="G304" s="14">
        <v>7</v>
      </c>
      <c r="H304" s="14">
        <v>8</v>
      </c>
      <c r="I304" s="14">
        <v>1</v>
      </c>
      <c r="J304" s="14">
        <v>7</v>
      </c>
      <c r="K304" s="14">
        <v>87.5</v>
      </c>
      <c r="L304" s="14">
        <v>5</v>
      </c>
      <c r="M304" s="14">
        <v>1</v>
      </c>
      <c r="N304" s="14">
        <v>0</v>
      </c>
      <c r="O304" s="14">
        <v>0</v>
      </c>
      <c r="P304" s="14">
        <v>0</v>
      </c>
      <c r="Q304" s="14">
        <f>tbl_Union[[#This Row],[Innings]]-tbl_Union[[#This Row],[Outs]]</f>
        <v>1</v>
      </c>
      <c r="R304" s="44">
        <v>22</v>
      </c>
      <c r="S304" s="44">
        <v>178</v>
      </c>
      <c r="T304" s="44">
        <v>5</v>
      </c>
      <c r="U304" s="44">
        <v>8.09</v>
      </c>
      <c r="V304" s="44">
        <v>35.6</v>
      </c>
      <c r="W304" s="44">
        <v>26.4</v>
      </c>
      <c r="X304" s="44">
        <v>0</v>
      </c>
      <c r="Y304" s="44">
        <v>0</v>
      </c>
      <c r="Z304" s="44">
        <v>13</v>
      </c>
      <c r="AA304" s="44">
        <v>4</v>
      </c>
      <c r="AB304" s="44">
        <v>31</v>
      </c>
      <c r="AC304" s="12">
        <f>IF(tbl_Union[[#This Row],[Year]]=2021,_xlfn.IFNA(VLOOKUP(tbl_Union[[#This Row],[Player]],raw_data_RAA_2021!$A$1:$F$169,3,FALSE),0),0)</f>
        <v>0</v>
      </c>
      <c r="AD304" s="42">
        <f>AVERAGEIFS(tbl_Union[Auction_Price],tbl_Union[Player],tbl_Union[[#This Row],[Player]])</f>
        <v>500000</v>
      </c>
    </row>
    <row r="305" spans="1:30" x14ac:dyDescent="0.25">
      <c r="A305" s="15">
        <f t="shared" si="5"/>
        <v>304</v>
      </c>
      <c r="B305" s="14">
        <v>2020</v>
      </c>
      <c r="C305" s="17" t="s">
        <v>94</v>
      </c>
      <c r="D305" s="14" t="s">
        <v>275</v>
      </c>
      <c r="E305" s="42">
        <v>500000</v>
      </c>
      <c r="F305" s="14">
        <v>15</v>
      </c>
      <c r="G305" s="14">
        <v>480</v>
      </c>
      <c r="H305" s="14">
        <v>331</v>
      </c>
      <c r="I305" s="14">
        <v>12</v>
      </c>
      <c r="J305" s="14">
        <v>40</v>
      </c>
      <c r="K305" s="14">
        <v>145.02000000000001</v>
      </c>
      <c r="L305" s="14">
        <v>79</v>
      </c>
      <c r="M305" s="14">
        <v>61</v>
      </c>
      <c r="N305" s="14">
        <v>11</v>
      </c>
      <c r="O305" s="14">
        <v>4</v>
      </c>
      <c r="P305" s="14">
        <v>0</v>
      </c>
      <c r="Q305" s="14">
        <f>tbl_Union[[#This Row],[Innings]]-tbl_Union[[#This Row],[Outs]]</f>
        <v>3</v>
      </c>
      <c r="R305" s="44">
        <v>0</v>
      </c>
      <c r="S305" s="44">
        <v>0</v>
      </c>
      <c r="T305" s="44">
        <v>0</v>
      </c>
      <c r="U305" s="44">
        <v>0</v>
      </c>
      <c r="V305" s="44">
        <v>0</v>
      </c>
      <c r="W305" s="44">
        <v>0</v>
      </c>
      <c r="X305" s="44">
        <v>0</v>
      </c>
      <c r="Y305" s="44">
        <v>0</v>
      </c>
      <c r="Z305" s="44">
        <v>0</v>
      </c>
      <c r="AA305" s="44">
        <v>0</v>
      </c>
      <c r="AB305" s="44">
        <v>0</v>
      </c>
      <c r="AC305" s="12">
        <f>IF(tbl_Union[[#This Row],[Year]]=2021,_xlfn.IFNA(VLOOKUP(tbl_Union[[#This Row],[Player]],raw_data_RAA_2021!$A$1:$F$169,3,FALSE),0),0)</f>
        <v>0</v>
      </c>
      <c r="AD305" s="42">
        <f>AVERAGEIFS(tbl_Union[Auction_Price],tbl_Union[Player],tbl_Union[[#This Row],[Player]])</f>
        <v>500000</v>
      </c>
    </row>
    <row r="306" spans="1:30" x14ac:dyDescent="0.25">
      <c r="A306" s="15">
        <f t="shared" si="5"/>
        <v>305</v>
      </c>
      <c r="B306" s="14">
        <v>2020</v>
      </c>
      <c r="C306" s="17" t="s">
        <v>184</v>
      </c>
      <c r="D306" s="14" t="s">
        <v>313</v>
      </c>
      <c r="E306" s="42">
        <v>468750</v>
      </c>
      <c r="F306" s="14">
        <v>5</v>
      </c>
      <c r="G306" s="14">
        <v>12</v>
      </c>
      <c r="H306" s="14">
        <v>15</v>
      </c>
      <c r="I306" s="14">
        <v>2</v>
      </c>
      <c r="J306" s="14">
        <v>6</v>
      </c>
      <c r="K306" s="14">
        <v>80</v>
      </c>
      <c r="L306" s="14">
        <v>9</v>
      </c>
      <c r="M306" s="14">
        <v>1</v>
      </c>
      <c r="N306" s="14">
        <v>0</v>
      </c>
      <c r="O306" s="14">
        <v>0</v>
      </c>
      <c r="P306" s="14">
        <v>0</v>
      </c>
      <c r="Q306" s="14">
        <f>tbl_Union[[#This Row],[Innings]]-tbl_Union[[#This Row],[Outs]]</f>
        <v>3</v>
      </c>
      <c r="R306" s="44">
        <v>52</v>
      </c>
      <c r="S306" s="44">
        <v>374</v>
      </c>
      <c r="T306" s="44">
        <v>14</v>
      </c>
      <c r="U306" s="44">
        <v>7.19</v>
      </c>
      <c r="V306" s="44">
        <v>26.71</v>
      </c>
      <c r="W306" s="44">
        <v>22.29</v>
      </c>
      <c r="X306" s="44">
        <v>0</v>
      </c>
      <c r="Y306" s="44">
        <v>0</v>
      </c>
      <c r="Z306" s="44">
        <v>29</v>
      </c>
      <c r="AA306" s="44">
        <v>13</v>
      </c>
      <c r="AB306" s="44">
        <v>119</v>
      </c>
      <c r="AC306" s="12">
        <f>IF(tbl_Union[[#This Row],[Year]]=2021,_xlfn.IFNA(VLOOKUP(tbl_Union[[#This Row],[Player]],raw_data_RAA_2021!$A$1:$F$169,3,FALSE),0),0)</f>
        <v>0</v>
      </c>
      <c r="AD306" s="42">
        <f>AVERAGEIFS(tbl_Union[Auction_Price],tbl_Union[Player],tbl_Union[[#This Row],[Player]])</f>
        <v>468750</v>
      </c>
    </row>
    <row r="307" spans="1:30" x14ac:dyDescent="0.25">
      <c r="A307" s="15">
        <f t="shared" si="5"/>
        <v>306</v>
      </c>
      <c r="B307" s="14">
        <v>2020</v>
      </c>
      <c r="C307" s="17" t="s">
        <v>395</v>
      </c>
      <c r="D307" s="14" t="s">
        <v>305</v>
      </c>
      <c r="E307" s="42">
        <v>265630</v>
      </c>
      <c r="F307" s="14">
        <v>0</v>
      </c>
      <c r="G307" s="14">
        <v>0</v>
      </c>
      <c r="H307" s="14">
        <v>0</v>
      </c>
      <c r="I307" s="14">
        <v>0</v>
      </c>
      <c r="J307" s="14">
        <v>0</v>
      </c>
      <c r="K307" s="14">
        <v>0</v>
      </c>
      <c r="L307" s="14">
        <v>0</v>
      </c>
      <c r="M307" s="14">
        <v>0</v>
      </c>
      <c r="N307" s="14">
        <v>0</v>
      </c>
      <c r="O307" s="14">
        <v>0</v>
      </c>
      <c r="P307" s="14">
        <v>0</v>
      </c>
      <c r="Q307" s="14">
        <f>tbl_Union[[#This Row],[Innings]]-tbl_Union[[#This Row],[Outs]]</f>
        <v>0</v>
      </c>
      <c r="R307" s="44">
        <v>0</v>
      </c>
      <c r="S307" s="44">
        <v>0</v>
      </c>
      <c r="T307" s="44">
        <v>0</v>
      </c>
      <c r="U307" s="44">
        <v>0</v>
      </c>
      <c r="V307" s="44">
        <v>0</v>
      </c>
      <c r="W307" s="44">
        <v>0</v>
      </c>
      <c r="X307" s="44">
        <v>0</v>
      </c>
      <c r="Y307" s="44">
        <v>0</v>
      </c>
      <c r="Z307" s="44">
        <v>0</v>
      </c>
      <c r="AA307" s="44">
        <v>0</v>
      </c>
      <c r="AB307" s="44">
        <v>0</v>
      </c>
      <c r="AC307" s="12">
        <f>IF(tbl_Union[[#This Row],[Year]]=2021,_xlfn.IFNA(VLOOKUP(tbl_Union[[#This Row],[Player]],raw_data_RAA_2021!$A$1:$F$169,3,FALSE),0),0)</f>
        <v>0</v>
      </c>
      <c r="AD307" s="42">
        <f>AVERAGEIFS(tbl_Union[Auction_Price],tbl_Union[Player],tbl_Union[[#This Row],[Player]])</f>
        <v>265630</v>
      </c>
    </row>
    <row r="308" spans="1:30" x14ac:dyDescent="0.25">
      <c r="A308" s="15">
        <f t="shared" si="5"/>
        <v>307</v>
      </c>
      <c r="B308" s="14">
        <v>2020</v>
      </c>
      <c r="C308" s="17" t="s">
        <v>66</v>
      </c>
      <c r="D308" s="14" t="s">
        <v>259</v>
      </c>
      <c r="E308" s="42">
        <v>468750</v>
      </c>
      <c r="F308" s="14">
        <v>3</v>
      </c>
      <c r="G308" s="14">
        <v>10</v>
      </c>
      <c r="H308" s="14">
        <v>14</v>
      </c>
      <c r="I308" s="14">
        <v>2</v>
      </c>
      <c r="J308" s="14">
        <v>5</v>
      </c>
      <c r="K308" s="14">
        <v>71.430000000000007</v>
      </c>
      <c r="L308" s="14">
        <v>9</v>
      </c>
      <c r="M308" s="14">
        <v>1</v>
      </c>
      <c r="N308" s="14">
        <v>0</v>
      </c>
      <c r="O308" s="14">
        <v>0</v>
      </c>
      <c r="P308" s="14">
        <v>0</v>
      </c>
      <c r="Q308" s="14">
        <f>tbl_Union[[#This Row],[Innings]]-tbl_Union[[#This Row],[Outs]]</f>
        <v>1</v>
      </c>
      <c r="R308" s="44">
        <v>26</v>
      </c>
      <c r="S308" s="44">
        <v>212</v>
      </c>
      <c r="T308" s="44">
        <v>9</v>
      </c>
      <c r="U308" s="44">
        <v>8.15</v>
      </c>
      <c r="V308" s="44">
        <v>23.56</v>
      </c>
      <c r="W308" s="44">
        <v>17.329999999999998</v>
      </c>
      <c r="X308" s="44">
        <v>0</v>
      </c>
      <c r="Y308" s="44">
        <v>0</v>
      </c>
      <c r="Z308" s="44">
        <v>24</v>
      </c>
      <c r="AA308" s="44">
        <v>5</v>
      </c>
      <c r="AB308" s="44">
        <v>63</v>
      </c>
      <c r="AC308" s="12">
        <f>IF(tbl_Union[[#This Row],[Year]]=2021,_xlfn.IFNA(VLOOKUP(tbl_Union[[#This Row],[Player]],raw_data_RAA_2021!$A$1:$F$169,3,FALSE),0),0)</f>
        <v>0</v>
      </c>
      <c r="AD308" s="42">
        <f>AVERAGEIFS(tbl_Union[Auction_Price],tbl_Union[Player],tbl_Union[[#This Row],[Player]])</f>
        <v>468750</v>
      </c>
    </row>
    <row r="309" spans="1:30" x14ac:dyDescent="0.25">
      <c r="A309" s="15">
        <f t="shared" si="5"/>
        <v>308</v>
      </c>
      <c r="B309" s="14">
        <v>2020</v>
      </c>
      <c r="C309" s="17" t="s">
        <v>67</v>
      </c>
      <c r="D309" s="14" t="s">
        <v>259</v>
      </c>
      <c r="E309" s="42">
        <v>281250</v>
      </c>
      <c r="F309" s="14">
        <v>14</v>
      </c>
      <c r="G309" s="14">
        <v>440</v>
      </c>
      <c r="H309" s="14">
        <v>373</v>
      </c>
      <c r="I309" s="14">
        <v>13</v>
      </c>
      <c r="J309" s="14">
        <v>33.85</v>
      </c>
      <c r="K309" s="14">
        <v>117.96</v>
      </c>
      <c r="L309" s="14">
        <v>70</v>
      </c>
      <c r="M309" s="14">
        <v>44</v>
      </c>
      <c r="N309" s="14">
        <v>9</v>
      </c>
      <c r="O309" s="14">
        <v>3</v>
      </c>
      <c r="P309" s="14">
        <v>0</v>
      </c>
      <c r="Q309" s="14">
        <f>tbl_Union[[#This Row],[Innings]]-tbl_Union[[#This Row],[Outs]]</f>
        <v>1</v>
      </c>
      <c r="R309" s="44">
        <v>0</v>
      </c>
      <c r="S309" s="44">
        <v>0</v>
      </c>
      <c r="T309" s="44">
        <v>0</v>
      </c>
      <c r="U309" s="44">
        <v>0</v>
      </c>
      <c r="V309" s="44">
        <v>0</v>
      </c>
      <c r="W309" s="44">
        <v>0</v>
      </c>
      <c r="X309" s="44">
        <v>0</v>
      </c>
      <c r="Y309" s="44">
        <v>0</v>
      </c>
      <c r="Z309" s="44">
        <v>0</v>
      </c>
      <c r="AA309" s="44">
        <v>0</v>
      </c>
      <c r="AB309" s="44">
        <v>0</v>
      </c>
      <c r="AC309" s="12">
        <f>IF(tbl_Union[[#This Row],[Year]]=2021,_xlfn.IFNA(VLOOKUP(tbl_Union[[#This Row],[Player]],raw_data_RAA_2021!$A$1:$F$169,3,FALSE),0),0)</f>
        <v>0</v>
      </c>
      <c r="AD309" s="42">
        <f>AVERAGEIFS(tbl_Union[Auction_Price],tbl_Union[Player],tbl_Union[[#This Row],[Player]])</f>
        <v>281250</v>
      </c>
    </row>
    <row r="310" spans="1:30" x14ac:dyDescent="0.25">
      <c r="A310" s="15">
        <f t="shared" si="5"/>
        <v>309</v>
      </c>
      <c r="B310" s="14">
        <v>2020</v>
      </c>
      <c r="C310" s="17" t="s">
        <v>21</v>
      </c>
      <c r="D310" s="14" t="s">
        <v>221</v>
      </c>
      <c r="E310" s="42">
        <v>785700</v>
      </c>
      <c r="F310" s="14">
        <v>11</v>
      </c>
      <c r="G310" s="14">
        <v>186</v>
      </c>
      <c r="H310" s="14">
        <v>141</v>
      </c>
      <c r="I310" s="14">
        <v>8</v>
      </c>
      <c r="J310" s="14">
        <v>23.25</v>
      </c>
      <c r="K310" s="14">
        <v>131.91</v>
      </c>
      <c r="L310" s="14">
        <v>52</v>
      </c>
      <c r="M310" s="14">
        <v>12</v>
      </c>
      <c r="N310" s="14">
        <v>12</v>
      </c>
      <c r="O310" s="14">
        <v>1</v>
      </c>
      <c r="P310" s="14">
        <v>0</v>
      </c>
      <c r="Q310" s="14">
        <f>tbl_Union[[#This Row],[Innings]]-tbl_Union[[#This Row],[Outs]]</f>
        <v>3</v>
      </c>
      <c r="R310" s="44">
        <v>42</v>
      </c>
      <c r="S310" s="44">
        <v>344</v>
      </c>
      <c r="T310" s="44">
        <v>13</v>
      </c>
      <c r="U310" s="44">
        <v>8.19</v>
      </c>
      <c r="V310" s="44">
        <v>26.46</v>
      </c>
      <c r="W310" s="44">
        <v>19.38</v>
      </c>
      <c r="X310" s="44">
        <v>0</v>
      </c>
      <c r="Y310" s="44">
        <v>0</v>
      </c>
      <c r="Z310" s="44">
        <v>36</v>
      </c>
      <c r="AA310" s="44">
        <v>8</v>
      </c>
      <c r="AB310" s="44">
        <v>91</v>
      </c>
      <c r="AC310" s="12">
        <f>IF(tbl_Union[[#This Row],[Year]]=2021,_xlfn.IFNA(VLOOKUP(tbl_Union[[#This Row],[Player]],raw_data_RAA_2021!$A$1:$F$169,3,FALSE),0),0)</f>
        <v>0</v>
      </c>
      <c r="AD310" s="42">
        <f>AVERAGEIFS(tbl_Union[Auction_Price],tbl_Union[Player],tbl_Union[[#This Row],[Player]])</f>
        <v>866666.66666666663</v>
      </c>
    </row>
    <row r="311" spans="1:30" x14ac:dyDescent="0.25">
      <c r="A311" s="15">
        <f t="shared" si="5"/>
        <v>310</v>
      </c>
      <c r="B311" s="14">
        <v>2020</v>
      </c>
      <c r="C311" s="17" t="s">
        <v>119</v>
      </c>
      <c r="D311" s="14" t="s">
        <v>285</v>
      </c>
      <c r="E311" s="42">
        <v>35700</v>
      </c>
      <c r="F311" s="14">
        <v>3</v>
      </c>
      <c r="G311" s="14">
        <v>33</v>
      </c>
      <c r="H311" s="14">
        <v>29</v>
      </c>
      <c r="I311" s="14">
        <v>2</v>
      </c>
      <c r="J311" s="14">
        <v>16.5</v>
      </c>
      <c r="K311" s="14">
        <v>113.79</v>
      </c>
      <c r="L311" s="14">
        <v>14</v>
      </c>
      <c r="M311" s="14">
        <v>5</v>
      </c>
      <c r="N311" s="14">
        <v>0</v>
      </c>
      <c r="O311" s="14">
        <v>0</v>
      </c>
      <c r="P311" s="14">
        <v>0</v>
      </c>
      <c r="Q311" s="14">
        <f>tbl_Union[[#This Row],[Innings]]-tbl_Union[[#This Row],[Outs]]</f>
        <v>1</v>
      </c>
      <c r="R311" s="44">
        <v>0</v>
      </c>
      <c r="S311" s="44">
        <v>0</v>
      </c>
      <c r="T311" s="44">
        <v>0</v>
      </c>
      <c r="U311" s="44">
        <v>0</v>
      </c>
      <c r="V311" s="44">
        <v>0</v>
      </c>
      <c r="W311" s="44">
        <v>0</v>
      </c>
      <c r="X311" s="44">
        <v>0</v>
      </c>
      <c r="Y311" s="44">
        <v>0</v>
      </c>
      <c r="Z311" s="44">
        <v>0</v>
      </c>
      <c r="AA311" s="44">
        <v>0</v>
      </c>
      <c r="AB311" s="44">
        <v>0</v>
      </c>
      <c r="AC311" s="12">
        <f>IF(tbl_Union[[#This Row],[Year]]=2021,_xlfn.IFNA(VLOOKUP(tbl_Union[[#This Row],[Player]],raw_data_RAA_2021!$A$1:$F$169,3,FALSE),0),0)</f>
        <v>0</v>
      </c>
      <c r="AD311" s="42">
        <f>AVERAGEIFS(tbl_Union[Auction_Price],tbl_Union[Player],tbl_Union[[#This Row],[Player]])</f>
        <v>35700</v>
      </c>
    </row>
    <row r="312" spans="1:30" x14ac:dyDescent="0.25">
      <c r="A312" s="15">
        <f t="shared" si="5"/>
        <v>311</v>
      </c>
      <c r="B312" s="14">
        <v>2020</v>
      </c>
      <c r="C312" s="17" t="s">
        <v>22</v>
      </c>
      <c r="D312" s="14" t="s">
        <v>221</v>
      </c>
      <c r="E312" s="42">
        <v>406250</v>
      </c>
      <c r="F312" s="14">
        <v>2</v>
      </c>
      <c r="G312" s="14">
        <v>12</v>
      </c>
      <c r="H312" s="14">
        <v>21</v>
      </c>
      <c r="I312" s="14">
        <v>1</v>
      </c>
      <c r="J312" s="14">
        <v>12</v>
      </c>
      <c r="K312" s="14">
        <v>57.14</v>
      </c>
      <c r="L312" s="14">
        <v>11</v>
      </c>
      <c r="M312" s="14">
        <v>0</v>
      </c>
      <c r="N312" s="14">
        <v>0</v>
      </c>
      <c r="O312" s="14">
        <v>0</v>
      </c>
      <c r="P312" s="14">
        <v>0</v>
      </c>
      <c r="Q312" s="14">
        <f>tbl_Union[[#This Row],[Innings]]-tbl_Union[[#This Row],[Outs]]</f>
        <v>1</v>
      </c>
      <c r="R312" s="44">
        <v>32.200000000000003</v>
      </c>
      <c r="S312" s="44">
        <v>275</v>
      </c>
      <c r="T312" s="44">
        <v>10</v>
      </c>
      <c r="U312" s="44">
        <v>8.51</v>
      </c>
      <c r="V312" s="44">
        <v>27.5</v>
      </c>
      <c r="W312" s="44">
        <v>19.399999999999999</v>
      </c>
      <c r="X312" s="44">
        <v>0</v>
      </c>
      <c r="Y312" s="44">
        <v>0</v>
      </c>
      <c r="Z312" s="44">
        <v>26</v>
      </c>
      <c r="AA312" s="44">
        <v>8</v>
      </c>
      <c r="AB312" s="44">
        <v>69</v>
      </c>
      <c r="AC312" s="12">
        <f>IF(tbl_Union[[#This Row],[Year]]=2021,_xlfn.IFNA(VLOOKUP(tbl_Union[[#This Row],[Player]],raw_data_RAA_2021!$A$1:$F$169,3,FALSE),0),0)</f>
        <v>0</v>
      </c>
      <c r="AD312" s="42">
        <f>AVERAGEIFS(tbl_Union[Auction_Price],tbl_Union[Player],tbl_Union[[#This Row],[Player]])</f>
        <v>406250</v>
      </c>
    </row>
    <row r="313" spans="1:30" x14ac:dyDescent="0.25">
      <c r="A313" s="15">
        <f t="shared" si="5"/>
        <v>312</v>
      </c>
      <c r="B313" s="14">
        <v>2020</v>
      </c>
      <c r="C313" s="17" t="s">
        <v>40</v>
      </c>
      <c r="D313" s="14" t="s">
        <v>242</v>
      </c>
      <c r="E313" s="42">
        <v>1107100</v>
      </c>
      <c r="F313" s="14">
        <v>11</v>
      </c>
      <c r="G313" s="14">
        <v>185</v>
      </c>
      <c r="H313" s="14">
        <v>125</v>
      </c>
      <c r="I313" s="14">
        <v>8</v>
      </c>
      <c r="J313" s="14">
        <v>23.12</v>
      </c>
      <c r="K313" s="14">
        <v>148</v>
      </c>
      <c r="L313" s="14">
        <v>45</v>
      </c>
      <c r="M313" s="14">
        <v>11</v>
      </c>
      <c r="N313" s="14">
        <v>12</v>
      </c>
      <c r="O313" s="14">
        <v>0</v>
      </c>
      <c r="P313" s="14">
        <v>0</v>
      </c>
      <c r="Q313" s="14">
        <f>tbl_Union[[#This Row],[Innings]]-tbl_Union[[#This Row],[Outs]]</f>
        <v>3</v>
      </c>
      <c r="R313" s="44">
        <v>0</v>
      </c>
      <c r="S313" s="44">
        <v>0</v>
      </c>
      <c r="T313" s="44">
        <v>0</v>
      </c>
      <c r="U313" s="44">
        <v>0</v>
      </c>
      <c r="V313" s="44">
        <v>0</v>
      </c>
      <c r="W313" s="44">
        <v>0</v>
      </c>
      <c r="X313" s="44">
        <v>0</v>
      </c>
      <c r="Y313" s="44">
        <v>0</v>
      </c>
      <c r="Z313" s="44">
        <v>0</v>
      </c>
      <c r="AA313" s="44">
        <v>0</v>
      </c>
      <c r="AB313" s="44">
        <v>0</v>
      </c>
      <c r="AC313" s="12">
        <f>IF(tbl_Union[[#This Row],[Year]]=2021,_xlfn.IFNA(VLOOKUP(tbl_Union[[#This Row],[Player]],raw_data_RAA_2021!$A$1:$F$169,3,FALSE),0),0)</f>
        <v>0</v>
      </c>
      <c r="AD313" s="42">
        <f>AVERAGEIFS(tbl_Union[Auction_Price],tbl_Union[Player],tbl_Union[[#This Row],[Player]])</f>
        <v>938066.66666666663</v>
      </c>
    </row>
    <row r="314" spans="1:30" x14ac:dyDescent="0.25">
      <c r="A314" s="15">
        <f t="shared" si="5"/>
        <v>313</v>
      </c>
      <c r="B314" s="14">
        <v>2020</v>
      </c>
      <c r="C314" s="17" t="s">
        <v>186</v>
      </c>
      <c r="D314" s="14" t="s">
        <v>313</v>
      </c>
      <c r="E314" s="42">
        <v>156250</v>
      </c>
      <c r="F314" s="14">
        <v>2</v>
      </c>
      <c r="G314" s="14">
        <v>0</v>
      </c>
      <c r="H314" s="14">
        <v>4</v>
      </c>
      <c r="I314" s="14">
        <v>2</v>
      </c>
      <c r="J314" s="14">
        <v>0</v>
      </c>
      <c r="K314" s="14">
        <v>0</v>
      </c>
      <c r="L314" s="14">
        <v>0</v>
      </c>
      <c r="M314" s="14">
        <v>0</v>
      </c>
      <c r="N314" s="14">
        <v>0</v>
      </c>
      <c r="O314" s="14">
        <v>0</v>
      </c>
      <c r="P314" s="14">
        <v>0</v>
      </c>
      <c r="Q314" s="14">
        <f>tbl_Union[[#This Row],[Innings]]-tbl_Union[[#This Row],[Outs]]</f>
        <v>0</v>
      </c>
      <c r="R314" s="44">
        <v>0</v>
      </c>
      <c r="S314" s="44">
        <v>0</v>
      </c>
      <c r="T314" s="44">
        <v>0</v>
      </c>
      <c r="U314" s="44">
        <v>0</v>
      </c>
      <c r="V314" s="44">
        <v>0</v>
      </c>
      <c r="W314" s="44">
        <v>0</v>
      </c>
      <c r="X314" s="44">
        <v>0</v>
      </c>
      <c r="Y314" s="44">
        <v>0</v>
      </c>
      <c r="Z314" s="44">
        <v>0</v>
      </c>
      <c r="AA314" s="44">
        <v>0</v>
      </c>
      <c r="AB314" s="44">
        <v>0</v>
      </c>
      <c r="AC314" s="12">
        <f>IF(tbl_Union[[#This Row],[Year]]=2021,_xlfn.IFNA(VLOOKUP(tbl_Union[[#This Row],[Player]],raw_data_RAA_2021!$A$1:$F$169,3,FALSE),0),0)</f>
        <v>0</v>
      </c>
      <c r="AD314" s="42">
        <f>AVERAGEIFS(tbl_Union[Auction_Price],tbl_Union[Player],tbl_Union[[#This Row],[Player]])</f>
        <v>156250</v>
      </c>
    </row>
    <row r="315" spans="1:30" x14ac:dyDescent="0.25">
      <c r="A315" s="15">
        <f t="shared" si="5"/>
        <v>314</v>
      </c>
      <c r="B315" s="14">
        <v>2020</v>
      </c>
      <c r="C315" s="17" t="s">
        <v>69</v>
      </c>
      <c r="D315" s="14" t="s">
        <v>259</v>
      </c>
      <c r="E315" s="42">
        <v>1953130</v>
      </c>
      <c r="F315" s="14">
        <v>9</v>
      </c>
      <c r="G315" s="14">
        <v>121</v>
      </c>
      <c r="H315" s="14">
        <v>85</v>
      </c>
      <c r="I315" s="14">
        <v>9</v>
      </c>
      <c r="J315" s="14">
        <v>13.44</v>
      </c>
      <c r="K315" s="14">
        <v>142.35</v>
      </c>
      <c r="L315" s="14">
        <v>64</v>
      </c>
      <c r="M315" s="14">
        <v>10</v>
      </c>
      <c r="N315" s="14">
        <v>8</v>
      </c>
      <c r="O315" s="14">
        <v>1</v>
      </c>
      <c r="P315" s="14">
        <v>0</v>
      </c>
      <c r="Q315" s="14">
        <f>tbl_Union[[#This Row],[Innings]]-tbl_Union[[#This Row],[Outs]]</f>
        <v>0</v>
      </c>
      <c r="R315" s="44">
        <v>38</v>
      </c>
      <c r="S315" s="44">
        <v>302</v>
      </c>
      <c r="T315" s="44">
        <v>5</v>
      </c>
      <c r="U315" s="44">
        <v>7.95</v>
      </c>
      <c r="V315" s="44">
        <v>60.4</v>
      </c>
      <c r="W315" s="44">
        <v>45.6</v>
      </c>
      <c r="X315" s="44">
        <v>0</v>
      </c>
      <c r="Y315" s="44">
        <v>0</v>
      </c>
      <c r="Z315" s="44">
        <v>14</v>
      </c>
      <c r="AA315" s="44">
        <v>15</v>
      </c>
      <c r="AB315" s="44">
        <v>67</v>
      </c>
      <c r="AC315" s="12">
        <f>IF(tbl_Union[[#This Row],[Year]]=2021,_xlfn.IFNA(VLOOKUP(tbl_Union[[#This Row],[Player]],raw_data_RAA_2021!$A$1:$F$169,3,FALSE),0),0)</f>
        <v>0</v>
      </c>
      <c r="AD315" s="42">
        <f>AVERAGEIFS(tbl_Union[Auction_Price],tbl_Union[Player],tbl_Union[[#This Row],[Player]])</f>
        <v>1953130</v>
      </c>
    </row>
    <row r="316" spans="1:30" x14ac:dyDescent="0.25">
      <c r="A316" s="15">
        <f t="shared" si="5"/>
        <v>315</v>
      </c>
      <c r="B316" s="14">
        <v>2020</v>
      </c>
      <c r="C316" s="17" t="s">
        <v>41</v>
      </c>
      <c r="D316" s="14" t="s">
        <v>294</v>
      </c>
      <c r="E316" s="42">
        <v>1953130</v>
      </c>
      <c r="F316" s="14">
        <v>14</v>
      </c>
      <c r="G316" s="14">
        <v>311</v>
      </c>
      <c r="H316" s="14">
        <v>237</v>
      </c>
      <c r="I316" s="14">
        <v>12</v>
      </c>
      <c r="J316" s="14">
        <v>25.92</v>
      </c>
      <c r="K316" s="14">
        <v>131.22</v>
      </c>
      <c r="L316" s="14">
        <v>69</v>
      </c>
      <c r="M316" s="14">
        <v>32</v>
      </c>
      <c r="N316" s="14">
        <v>9</v>
      </c>
      <c r="O316" s="14">
        <v>3</v>
      </c>
      <c r="P316" s="14">
        <v>0</v>
      </c>
      <c r="Q316" s="14">
        <f>tbl_Union[[#This Row],[Innings]]-tbl_Union[[#This Row],[Outs]]</f>
        <v>2</v>
      </c>
      <c r="R316" s="44">
        <v>0</v>
      </c>
      <c r="S316" s="44">
        <v>0</v>
      </c>
      <c r="T316" s="44">
        <v>0</v>
      </c>
      <c r="U316" s="44">
        <v>0</v>
      </c>
      <c r="V316" s="44">
        <v>0</v>
      </c>
      <c r="W316" s="44">
        <v>0</v>
      </c>
      <c r="X316" s="44">
        <v>0</v>
      </c>
      <c r="Y316" s="44">
        <v>0</v>
      </c>
      <c r="Z316" s="44">
        <v>0</v>
      </c>
      <c r="AA316" s="44">
        <v>0</v>
      </c>
      <c r="AB316" s="44">
        <v>0</v>
      </c>
      <c r="AC316" s="12">
        <f>IF(tbl_Union[[#This Row],[Year]]=2021,_xlfn.IFNA(VLOOKUP(tbl_Union[[#This Row],[Player]],raw_data_RAA_2021!$A$1:$F$169,3,FALSE),0),0)</f>
        <v>0</v>
      </c>
      <c r="AD316" s="42">
        <f>AVERAGEIFS(tbl_Union[Auction_Price],tbl_Union[Player],tbl_Union[[#This Row],[Player]])</f>
        <v>1406853.3333333333</v>
      </c>
    </row>
    <row r="317" spans="1:30" x14ac:dyDescent="0.25">
      <c r="A317" s="15">
        <f t="shared" si="5"/>
        <v>316</v>
      </c>
      <c r="B317" s="14">
        <v>2020</v>
      </c>
      <c r="C317" s="17" t="s">
        <v>360</v>
      </c>
      <c r="D317" s="14" t="s">
        <v>221</v>
      </c>
      <c r="E317" s="42">
        <v>625000</v>
      </c>
      <c r="F317" s="14">
        <v>11</v>
      </c>
      <c r="G317" s="14">
        <v>299</v>
      </c>
      <c r="H317" s="14">
        <v>247</v>
      </c>
      <c r="I317" s="14">
        <v>10</v>
      </c>
      <c r="J317" s="14">
        <v>29.9</v>
      </c>
      <c r="K317" s="14">
        <v>121.05</v>
      </c>
      <c r="L317" s="14">
        <v>83</v>
      </c>
      <c r="M317" s="14">
        <v>33</v>
      </c>
      <c r="N317" s="14">
        <v>13</v>
      </c>
      <c r="O317" s="14">
        <v>2</v>
      </c>
      <c r="P317" s="14">
        <v>0</v>
      </c>
      <c r="Q317" s="14">
        <f>tbl_Union[[#This Row],[Innings]]-tbl_Union[[#This Row],[Outs]]</f>
        <v>1</v>
      </c>
      <c r="R317" s="44">
        <v>0</v>
      </c>
      <c r="S317" s="44">
        <v>0</v>
      </c>
      <c r="T317" s="44">
        <v>0</v>
      </c>
      <c r="U317" s="44">
        <v>0</v>
      </c>
      <c r="V317" s="44">
        <v>0</v>
      </c>
      <c r="W317" s="44">
        <v>0</v>
      </c>
      <c r="X317" s="44">
        <v>0</v>
      </c>
      <c r="Y317" s="44">
        <v>0</v>
      </c>
      <c r="Z317" s="44">
        <v>0</v>
      </c>
      <c r="AA317" s="44">
        <v>0</v>
      </c>
      <c r="AB317" s="44">
        <v>0</v>
      </c>
      <c r="AC317" s="12">
        <f>IF(tbl_Union[[#This Row],[Year]]=2021,_xlfn.IFNA(VLOOKUP(tbl_Union[[#This Row],[Player]],raw_data_RAA_2021!$A$1:$F$169,3,FALSE),0),0)</f>
        <v>0</v>
      </c>
      <c r="AD317" s="42">
        <f>AVERAGEIFS(tbl_Union[Auction_Price],tbl_Union[Player],tbl_Union[[#This Row],[Player]])</f>
        <v>625000</v>
      </c>
    </row>
    <row r="318" spans="1:30" x14ac:dyDescent="0.25">
      <c r="A318" s="15">
        <f t="shared" si="5"/>
        <v>317</v>
      </c>
      <c r="B318" s="14">
        <v>2020</v>
      </c>
      <c r="C318" s="17" t="s">
        <v>371</v>
      </c>
      <c r="D318" s="14" t="s">
        <v>285</v>
      </c>
      <c r="E318" s="42">
        <v>1214300</v>
      </c>
      <c r="F318" s="14">
        <v>1</v>
      </c>
      <c r="G318" s="14">
        <v>0</v>
      </c>
      <c r="H318" s="14">
        <v>2</v>
      </c>
      <c r="I318" s="14">
        <v>1</v>
      </c>
      <c r="J318" s="14">
        <v>0</v>
      </c>
      <c r="K318" s="14">
        <v>0</v>
      </c>
      <c r="L318" s="14">
        <v>0</v>
      </c>
      <c r="M318" s="14">
        <v>0</v>
      </c>
      <c r="N318" s="14">
        <v>0</v>
      </c>
      <c r="O318" s="14">
        <v>0</v>
      </c>
      <c r="P318" s="14">
        <v>0</v>
      </c>
      <c r="Q318" s="14">
        <f>tbl_Union[[#This Row],[Innings]]-tbl_Union[[#This Row],[Outs]]</f>
        <v>0</v>
      </c>
      <c r="R318" s="44">
        <v>20</v>
      </c>
      <c r="S318" s="44">
        <v>176</v>
      </c>
      <c r="T318" s="44">
        <v>6</v>
      </c>
      <c r="U318" s="44">
        <v>8.8000000000000007</v>
      </c>
      <c r="V318" s="44">
        <v>29.33</v>
      </c>
      <c r="W318" s="44">
        <v>20</v>
      </c>
      <c r="X318" s="44">
        <v>0</v>
      </c>
      <c r="Y318" s="44">
        <v>0</v>
      </c>
      <c r="Z318" s="44">
        <v>19</v>
      </c>
      <c r="AA318" s="44">
        <v>8</v>
      </c>
      <c r="AB318" s="44">
        <v>59</v>
      </c>
      <c r="AC318" s="12">
        <f>IF(tbl_Union[[#This Row],[Year]]=2021,_xlfn.IFNA(VLOOKUP(tbl_Union[[#This Row],[Player]],raw_data_RAA_2021!$A$1:$F$169,3,FALSE),0),0)</f>
        <v>0</v>
      </c>
      <c r="AD318" s="42">
        <f>AVERAGEIFS(tbl_Union[Auction_Price],tbl_Union[Player],tbl_Union[[#This Row],[Player]])</f>
        <v>1214300</v>
      </c>
    </row>
    <row r="319" spans="1:30" x14ac:dyDescent="0.25">
      <c r="A319" s="15">
        <f t="shared" si="5"/>
        <v>318</v>
      </c>
      <c r="B319" s="14">
        <v>2020</v>
      </c>
      <c r="C319" s="17" t="s">
        <v>42</v>
      </c>
      <c r="D319" s="14" t="s">
        <v>242</v>
      </c>
      <c r="E319" s="42">
        <v>1093750</v>
      </c>
      <c r="F319" s="14">
        <v>17</v>
      </c>
      <c r="G319" s="14">
        <v>519</v>
      </c>
      <c r="H319" s="14">
        <v>421</v>
      </c>
      <c r="I319" s="14">
        <v>15</v>
      </c>
      <c r="J319" s="14">
        <v>34.6</v>
      </c>
      <c r="K319" s="14">
        <v>123.28</v>
      </c>
      <c r="L319" s="14">
        <v>88</v>
      </c>
      <c r="M319" s="14">
        <v>40</v>
      </c>
      <c r="N319" s="14">
        <v>16</v>
      </c>
      <c r="O319" s="14">
        <v>3</v>
      </c>
      <c r="P319" s="14">
        <v>0</v>
      </c>
      <c r="Q319" s="14">
        <f>tbl_Union[[#This Row],[Innings]]-tbl_Union[[#This Row],[Outs]]</f>
        <v>2</v>
      </c>
      <c r="R319" s="44">
        <v>0</v>
      </c>
      <c r="S319" s="44">
        <v>0</v>
      </c>
      <c r="T319" s="44">
        <v>0</v>
      </c>
      <c r="U319" s="44">
        <v>0</v>
      </c>
      <c r="V319" s="44">
        <v>0</v>
      </c>
      <c r="W319" s="44">
        <v>0</v>
      </c>
      <c r="X319" s="44">
        <v>0</v>
      </c>
      <c r="Y319" s="44">
        <v>0</v>
      </c>
      <c r="Z319" s="44">
        <v>0</v>
      </c>
      <c r="AA319" s="44">
        <v>0</v>
      </c>
      <c r="AB319" s="44">
        <v>0</v>
      </c>
      <c r="AC319" s="12">
        <f>IF(tbl_Union[[#This Row],[Year]]=2021,_xlfn.IFNA(VLOOKUP(tbl_Union[[#This Row],[Player]],raw_data_RAA_2021!$A$1:$F$169,3,FALSE),0),0)</f>
        <v>0</v>
      </c>
      <c r="AD319" s="42">
        <f>AVERAGEIFS(tbl_Union[Auction_Price],tbl_Union[Player],tbl_Union[[#This Row],[Player]])</f>
        <v>1093750</v>
      </c>
    </row>
    <row r="320" spans="1:30" x14ac:dyDescent="0.25">
      <c r="A320" s="15">
        <f t="shared" si="5"/>
        <v>319</v>
      </c>
      <c r="B320" s="14">
        <v>2020</v>
      </c>
      <c r="C320" s="17" t="s">
        <v>95</v>
      </c>
      <c r="D320" s="14" t="s">
        <v>275</v>
      </c>
      <c r="E320" s="42">
        <v>71400</v>
      </c>
      <c r="F320" s="14">
        <v>5</v>
      </c>
      <c r="G320" s="14">
        <v>103</v>
      </c>
      <c r="H320" s="14">
        <v>80</v>
      </c>
      <c r="I320" s="14">
        <v>5</v>
      </c>
      <c r="J320" s="14">
        <v>20.6</v>
      </c>
      <c r="K320" s="14">
        <v>128.75</v>
      </c>
      <c r="L320" s="14">
        <v>42</v>
      </c>
      <c r="M320" s="14">
        <v>8</v>
      </c>
      <c r="N320" s="14">
        <v>3</v>
      </c>
      <c r="O320" s="14">
        <v>0</v>
      </c>
      <c r="P320" s="14">
        <v>0</v>
      </c>
      <c r="Q320" s="14">
        <f>tbl_Union[[#This Row],[Innings]]-tbl_Union[[#This Row],[Outs]]</f>
        <v>0</v>
      </c>
      <c r="R320" s="44">
        <v>0</v>
      </c>
      <c r="S320" s="44">
        <v>0</v>
      </c>
      <c r="T320" s="44">
        <v>0</v>
      </c>
      <c r="U320" s="44">
        <v>0</v>
      </c>
      <c r="V320" s="44">
        <v>0</v>
      </c>
      <c r="W320" s="44">
        <v>0</v>
      </c>
      <c r="X320" s="44">
        <v>0</v>
      </c>
      <c r="Y320" s="44">
        <v>0</v>
      </c>
      <c r="Z320" s="44">
        <v>0</v>
      </c>
      <c r="AA320" s="44">
        <v>0</v>
      </c>
      <c r="AB320" s="44">
        <v>0</v>
      </c>
      <c r="AC320" s="12">
        <f>IF(tbl_Union[[#This Row],[Year]]=2021,_xlfn.IFNA(VLOOKUP(tbl_Union[[#This Row],[Player]],raw_data_RAA_2021!$A$1:$F$169,3,FALSE),0),0)</f>
        <v>0</v>
      </c>
      <c r="AD320" s="42">
        <f>AVERAGEIFS(tbl_Union[Auction_Price],tbl_Union[Player],tbl_Union[[#This Row],[Player]])</f>
        <v>71400</v>
      </c>
    </row>
    <row r="321" spans="1:30" x14ac:dyDescent="0.25">
      <c r="A321" s="15">
        <f t="shared" si="5"/>
        <v>320</v>
      </c>
      <c r="B321" s="14">
        <v>2020</v>
      </c>
      <c r="C321" s="17" t="s">
        <v>144</v>
      </c>
      <c r="D321" s="14" t="s">
        <v>294</v>
      </c>
      <c r="E321" s="42">
        <v>1250000</v>
      </c>
      <c r="F321" s="14">
        <v>14</v>
      </c>
      <c r="G321" s="14">
        <v>375</v>
      </c>
      <c r="H321" s="14">
        <v>236</v>
      </c>
      <c r="I321" s="14">
        <v>13</v>
      </c>
      <c r="J321" s="14">
        <v>28.85</v>
      </c>
      <c r="K321" s="14">
        <v>158.9</v>
      </c>
      <c r="L321" s="14">
        <v>85</v>
      </c>
      <c r="M321" s="14">
        <v>21</v>
      </c>
      <c r="N321" s="14">
        <v>26</v>
      </c>
      <c r="O321" s="14">
        <v>3</v>
      </c>
      <c r="P321" s="14">
        <v>0</v>
      </c>
      <c r="Q321" s="14">
        <f>tbl_Union[[#This Row],[Innings]]-tbl_Union[[#This Row],[Outs]]</f>
        <v>1</v>
      </c>
      <c r="R321" s="44">
        <v>0</v>
      </c>
      <c r="S321" s="44">
        <v>0</v>
      </c>
      <c r="T321" s="44">
        <v>0</v>
      </c>
      <c r="U321" s="44">
        <v>0</v>
      </c>
      <c r="V321" s="44">
        <v>0</v>
      </c>
      <c r="W321" s="44">
        <v>0</v>
      </c>
      <c r="X321" s="44">
        <v>0</v>
      </c>
      <c r="Y321" s="44">
        <v>0</v>
      </c>
      <c r="Z321" s="44">
        <v>0</v>
      </c>
      <c r="AA321" s="44">
        <v>0</v>
      </c>
      <c r="AB321" s="44">
        <v>0</v>
      </c>
      <c r="AC321" s="12">
        <f>IF(tbl_Union[[#This Row],[Year]]=2021,_xlfn.IFNA(VLOOKUP(tbl_Union[[#This Row],[Player]],raw_data_RAA_2021!$A$1:$F$169,3,FALSE),0),0)</f>
        <v>0</v>
      </c>
      <c r="AD321" s="42">
        <f>AVERAGEIFS(tbl_Union[Auction_Price],tbl_Union[Player],tbl_Union[[#This Row],[Player]])</f>
        <v>1250000</v>
      </c>
    </row>
    <row r="322" spans="1:30" x14ac:dyDescent="0.25">
      <c r="A322" s="15">
        <f t="shared" si="5"/>
        <v>321</v>
      </c>
      <c r="B322" s="14">
        <v>2020</v>
      </c>
      <c r="C322" s="17" t="s">
        <v>380</v>
      </c>
      <c r="D322" s="14" t="s">
        <v>259</v>
      </c>
      <c r="E322" s="42">
        <v>142900</v>
      </c>
      <c r="F322" s="14">
        <v>2</v>
      </c>
      <c r="G322" s="14">
        <v>18</v>
      </c>
      <c r="H322" s="14">
        <v>20</v>
      </c>
      <c r="I322" s="14">
        <v>2</v>
      </c>
      <c r="J322" s="14">
        <v>9</v>
      </c>
      <c r="K322" s="14">
        <v>90</v>
      </c>
      <c r="L322" s="14">
        <v>10</v>
      </c>
      <c r="M322" s="14">
        <v>1</v>
      </c>
      <c r="N322" s="14">
        <v>1</v>
      </c>
      <c r="O322" s="14">
        <v>0</v>
      </c>
      <c r="P322" s="14">
        <v>0</v>
      </c>
      <c r="Q322" s="14">
        <f>tbl_Union[[#This Row],[Innings]]-tbl_Union[[#This Row],[Outs]]</f>
        <v>0</v>
      </c>
      <c r="R322" s="44">
        <v>0</v>
      </c>
      <c r="S322" s="44">
        <v>0</v>
      </c>
      <c r="T322" s="44">
        <v>0</v>
      </c>
      <c r="U322" s="44">
        <v>0</v>
      </c>
      <c r="V322" s="44">
        <v>0</v>
      </c>
      <c r="W322" s="44">
        <v>0</v>
      </c>
      <c r="X322" s="44">
        <v>0</v>
      </c>
      <c r="Y322" s="44">
        <v>0</v>
      </c>
      <c r="Z322" s="44">
        <v>0</v>
      </c>
      <c r="AA322" s="44">
        <v>0</v>
      </c>
      <c r="AB322" s="44">
        <v>0</v>
      </c>
      <c r="AC322" s="12">
        <f>IF(tbl_Union[[#This Row],[Year]]=2021,_xlfn.IFNA(VLOOKUP(tbl_Union[[#This Row],[Player]],raw_data_RAA_2021!$A$1:$F$169,3,FALSE),0),0)</f>
        <v>0</v>
      </c>
      <c r="AD322" s="42">
        <f>AVERAGEIFS(tbl_Union[Auction_Price],tbl_Union[Player],tbl_Union[[#This Row],[Player]])</f>
        <v>142900</v>
      </c>
    </row>
    <row r="323" spans="1:30" x14ac:dyDescent="0.25">
      <c r="A323" s="15">
        <f t="shared" si="5"/>
        <v>322</v>
      </c>
      <c r="B323" s="14">
        <v>2020</v>
      </c>
      <c r="C323" s="17" t="s">
        <v>187</v>
      </c>
      <c r="D323" s="14" t="s">
        <v>313</v>
      </c>
      <c r="E323" s="42">
        <v>62500</v>
      </c>
      <c r="F323" s="14">
        <v>2</v>
      </c>
      <c r="G323" s="14">
        <v>3</v>
      </c>
      <c r="H323" s="14">
        <v>5</v>
      </c>
      <c r="I323" s="14">
        <v>0</v>
      </c>
      <c r="J323" s="14">
        <v>0</v>
      </c>
      <c r="K323" s="14">
        <v>60</v>
      </c>
      <c r="L323" s="14">
        <v>3</v>
      </c>
      <c r="M323" s="14">
        <v>0</v>
      </c>
      <c r="N323" s="14">
        <v>0</v>
      </c>
      <c r="O323" s="14">
        <v>0</v>
      </c>
      <c r="P323" s="14">
        <v>0</v>
      </c>
      <c r="Q323" s="14">
        <f>tbl_Union[[#This Row],[Innings]]-tbl_Union[[#This Row],[Outs]]</f>
        <v>2</v>
      </c>
      <c r="R323" s="44">
        <v>62.5</v>
      </c>
      <c r="S323" s="44">
        <v>504</v>
      </c>
      <c r="T323" s="44">
        <v>16</v>
      </c>
      <c r="U323" s="44">
        <v>8.02</v>
      </c>
      <c r="V323" s="44">
        <v>31.5</v>
      </c>
      <c r="W323" s="44">
        <v>23.56</v>
      </c>
      <c r="X323" s="44">
        <v>0</v>
      </c>
      <c r="Y323" s="44">
        <v>0</v>
      </c>
      <c r="Z323" s="44">
        <v>44</v>
      </c>
      <c r="AA323" s="44">
        <v>19</v>
      </c>
      <c r="AB323" s="44">
        <v>136</v>
      </c>
      <c r="AC323" s="12">
        <f>IF(tbl_Union[[#This Row],[Year]]=2021,_xlfn.IFNA(VLOOKUP(tbl_Union[[#This Row],[Player]],raw_data_RAA_2021!$A$1:$F$169,3,FALSE),0),0)</f>
        <v>0</v>
      </c>
      <c r="AD323" s="42">
        <f>AVERAGEIFS(tbl_Union[Auction_Price],tbl_Union[Player],tbl_Union[[#This Row],[Player]])</f>
        <v>62500</v>
      </c>
    </row>
    <row r="324" spans="1:30" x14ac:dyDescent="0.25">
      <c r="A324" s="15">
        <f t="shared" si="5"/>
        <v>323</v>
      </c>
      <c r="B324" s="14">
        <v>2020</v>
      </c>
      <c r="C324" s="17" t="s">
        <v>96</v>
      </c>
      <c r="D324" s="14" t="s">
        <v>275</v>
      </c>
      <c r="E324" s="42">
        <v>460000</v>
      </c>
      <c r="F324" s="14">
        <v>1</v>
      </c>
      <c r="G324" s="14">
        <v>0</v>
      </c>
      <c r="H324" s="14">
        <v>1</v>
      </c>
      <c r="I324" s="14">
        <v>1</v>
      </c>
      <c r="J324" s="14">
        <v>0</v>
      </c>
      <c r="K324" s="14">
        <v>0</v>
      </c>
      <c r="L324" s="14">
        <v>0</v>
      </c>
      <c r="M324" s="14">
        <v>0</v>
      </c>
      <c r="N324" s="14">
        <v>0</v>
      </c>
      <c r="O324" s="14">
        <v>0</v>
      </c>
      <c r="P324" s="14">
        <v>0</v>
      </c>
      <c r="Q324" s="14">
        <f>tbl_Union[[#This Row],[Innings]]-tbl_Union[[#This Row],[Outs]]</f>
        <v>0</v>
      </c>
      <c r="R324" s="44">
        <v>57.2</v>
      </c>
      <c r="S324" s="44">
        <v>457</v>
      </c>
      <c r="T324" s="44">
        <v>25</v>
      </c>
      <c r="U324" s="44">
        <v>7.97</v>
      </c>
      <c r="V324" s="44">
        <v>18.28</v>
      </c>
      <c r="W324" s="44">
        <v>13.76</v>
      </c>
      <c r="X324" s="44">
        <v>1</v>
      </c>
      <c r="Y324" s="44">
        <v>0</v>
      </c>
      <c r="Z324" s="44">
        <v>65</v>
      </c>
      <c r="AA324" s="44">
        <v>10</v>
      </c>
      <c r="AB324" s="44">
        <v>157</v>
      </c>
      <c r="AC324" s="12">
        <f>IF(tbl_Union[[#This Row],[Year]]=2021,_xlfn.IFNA(VLOOKUP(tbl_Union[[#This Row],[Player]],raw_data_RAA_2021!$A$1:$F$169,3,FALSE),0),0)</f>
        <v>0</v>
      </c>
      <c r="AD324" s="42">
        <f>AVERAGEIFS(tbl_Union[Auction_Price],tbl_Union[Player],tbl_Union[[#This Row],[Player]])</f>
        <v>421250</v>
      </c>
    </row>
    <row r="325" spans="1:30" x14ac:dyDescent="0.25">
      <c r="A325" s="15">
        <f t="shared" si="5"/>
        <v>324</v>
      </c>
      <c r="B325" s="14">
        <v>2020</v>
      </c>
      <c r="C325" s="17" t="s">
        <v>44</v>
      </c>
      <c r="D325" s="14" t="s">
        <v>294</v>
      </c>
      <c r="E325" s="42">
        <v>142900</v>
      </c>
      <c r="F325" s="14">
        <v>4</v>
      </c>
      <c r="G325" s="14">
        <v>83</v>
      </c>
      <c r="H325" s="14">
        <v>62</v>
      </c>
      <c r="I325" s="14">
        <v>1</v>
      </c>
      <c r="J325" s="14">
        <v>83</v>
      </c>
      <c r="K325" s="14">
        <v>133.87</v>
      </c>
      <c r="L325" s="14">
        <v>54</v>
      </c>
      <c r="M325" s="14">
        <v>5</v>
      </c>
      <c r="N325" s="14">
        <v>3</v>
      </c>
      <c r="O325" s="14">
        <v>1</v>
      </c>
      <c r="P325" s="14">
        <v>0</v>
      </c>
      <c r="Q325" s="14">
        <f>tbl_Union[[#This Row],[Innings]]-tbl_Union[[#This Row],[Outs]]</f>
        <v>3</v>
      </c>
      <c r="R325" s="44">
        <v>18.100000000000001</v>
      </c>
      <c r="S325" s="44">
        <v>208</v>
      </c>
      <c r="T325" s="44">
        <v>3</v>
      </c>
      <c r="U325" s="44">
        <v>11.45</v>
      </c>
      <c r="V325" s="44">
        <v>69.33</v>
      </c>
      <c r="W325" s="44">
        <v>36.33</v>
      </c>
      <c r="X325" s="44">
        <v>0</v>
      </c>
      <c r="Y325" s="44">
        <v>0</v>
      </c>
      <c r="Z325" s="44">
        <v>18</v>
      </c>
      <c r="AA325" s="44">
        <v>10</v>
      </c>
      <c r="AB325" s="44">
        <v>25</v>
      </c>
      <c r="AC325" s="12">
        <f>IF(tbl_Union[[#This Row],[Year]]=2021,_xlfn.IFNA(VLOOKUP(tbl_Union[[#This Row],[Player]],raw_data_RAA_2021!$A$1:$F$169,3,FALSE),0),0)</f>
        <v>0</v>
      </c>
      <c r="AD325" s="42">
        <f>AVERAGEIFS(tbl_Union[Auction_Price],tbl_Union[Player],tbl_Union[[#This Row],[Player]])</f>
        <v>446450</v>
      </c>
    </row>
    <row r="326" spans="1:30" x14ac:dyDescent="0.25">
      <c r="A326" s="15">
        <f t="shared" si="5"/>
        <v>325</v>
      </c>
      <c r="B326" s="14">
        <v>2020</v>
      </c>
      <c r="C326" s="17" t="s">
        <v>365</v>
      </c>
      <c r="D326" s="14" t="s">
        <v>242</v>
      </c>
      <c r="E326" s="42">
        <v>28600</v>
      </c>
      <c r="F326" s="14">
        <v>2</v>
      </c>
      <c r="G326" s="14">
        <v>21</v>
      </c>
      <c r="H326" s="14">
        <v>12</v>
      </c>
      <c r="I326" s="14">
        <v>1</v>
      </c>
      <c r="J326" s="14">
        <v>21</v>
      </c>
      <c r="K326" s="14">
        <v>175</v>
      </c>
      <c r="L326" s="14">
        <v>20</v>
      </c>
      <c r="M326" s="14">
        <v>2</v>
      </c>
      <c r="N326" s="14">
        <v>1</v>
      </c>
      <c r="O326" s="14">
        <v>0</v>
      </c>
      <c r="P326" s="14">
        <v>0</v>
      </c>
      <c r="Q326" s="14">
        <f>tbl_Union[[#This Row],[Innings]]-tbl_Union[[#This Row],[Outs]]</f>
        <v>1</v>
      </c>
      <c r="R326" s="44">
        <v>17</v>
      </c>
      <c r="S326" s="44">
        <v>192</v>
      </c>
      <c r="T326" s="44">
        <v>3</v>
      </c>
      <c r="U326" s="44">
        <v>11.29</v>
      </c>
      <c r="V326" s="44">
        <v>64</v>
      </c>
      <c r="W326" s="44">
        <v>34</v>
      </c>
      <c r="X326" s="44">
        <v>0</v>
      </c>
      <c r="Y326" s="44">
        <v>0</v>
      </c>
      <c r="Z326" s="44">
        <v>22</v>
      </c>
      <c r="AA326" s="44">
        <v>7</v>
      </c>
      <c r="AB326" s="44">
        <v>29</v>
      </c>
      <c r="AC326" s="12">
        <f>IF(tbl_Union[[#This Row],[Year]]=2021,_xlfn.IFNA(VLOOKUP(tbl_Union[[#This Row],[Player]],raw_data_RAA_2021!$A$1:$F$169,3,FALSE),0),0)</f>
        <v>0</v>
      </c>
      <c r="AD326" s="42">
        <f>AVERAGEIFS(tbl_Union[Auction_Price],tbl_Union[Player],tbl_Union[[#This Row],[Player]])</f>
        <v>28600</v>
      </c>
    </row>
    <row r="327" spans="1:30" x14ac:dyDescent="0.25">
      <c r="A327" s="15">
        <f t="shared" si="5"/>
        <v>326</v>
      </c>
      <c r="B327" s="14">
        <v>2020</v>
      </c>
      <c r="C327" s="17" t="s">
        <v>396</v>
      </c>
      <c r="D327" s="14" t="s">
        <v>305</v>
      </c>
      <c r="E327" s="42">
        <v>28600</v>
      </c>
      <c r="F327" s="14">
        <v>0</v>
      </c>
      <c r="G327" s="14">
        <v>0</v>
      </c>
      <c r="H327" s="14">
        <v>0</v>
      </c>
      <c r="I327" s="14">
        <v>0</v>
      </c>
      <c r="J327" s="14">
        <v>0</v>
      </c>
      <c r="K327" s="14">
        <v>0</v>
      </c>
      <c r="L327" s="14">
        <v>0</v>
      </c>
      <c r="M327" s="14">
        <v>0</v>
      </c>
      <c r="N327" s="14">
        <v>0</v>
      </c>
      <c r="O327" s="14">
        <v>0</v>
      </c>
      <c r="P327" s="14">
        <v>0</v>
      </c>
      <c r="Q327" s="14">
        <f>tbl_Union[[#This Row],[Innings]]-tbl_Union[[#This Row],[Outs]]</f>
        <v>0</v>
      </c>
      <c r="R327" s="44">
        <v>0</v>
      </c>
      <c r="S327" s="44">
        <v>0</v>
      </c>
      <c r="T327" s="44">
        <v>0</v>
      </c>
      <c r="U327" s="44">
        <v>0</v>
      </c>
      <c r="V327" s="44">
        <v>0</v>
      </c>
      <c r="W327" s="44">
        <v>0</v>
      </c>
      <c r="X327" s="44">
        <v>0</v>
      </c>
      <c r="Y327" s="44">
        <v>0</v>
      </c>
      <c r="Z327" s="44">
        <v>0</v>
      </c>
      <c r="AA327" s="44">
        <v>0</v>
      </c>
      <c r="AB327" s="44">
        <v>0</v>
      </c>
      <c r="AC327" s="12">
        <f>IF(tbl_Union[[#This Row],[Year]]=2021,_xlfn.IFNA(VLOOKUP(tbl_Union[[#This Row],[Player]],raw_data_RAA_2021!$A$1:$F$169,3,FALSE),0),0)</f>
        <v>0</v>
      </c>
      <c r="AD327" s="42">
        <f>AVERAGEIFS(tbl_Union[Auction_Price],tbl_Union[Player],tbl_Union[[#This Row],[Player]])</f>
        <v>28600</v>
      </c>
    </row>
    <row r="328" spans="1:30" x14ac:dyDescent="0.25">
      <c r="A328" s="15">
        <f t="shared" si="5"/>
        <v>327</v>
      </c>
      <c r="B328" s="14">
        <v>2019</v>
      </c>
      <c r="C328" s="17" t="s">
        <v>147</v>
      </c>
      <c r="D328" s="14" t="s">
        <v>305</v>
      </c>
      <c r="E328" s="42">
        <v>1718750</v>
      </c>
      <c r="F328" s="14">
        <v>13</v>
      </c>
      <c r="G328" s="14">
        <v>442</v>
      </c>
      <c r="H328" s="14">
        <v>287</v>
      </c>
      <c r="I328" s="14">
        <v>10</v>
      </c>
      <c r="J328" s="14">
        <v>44.2</v>
      </c>
      <c r="K328" s="14">
        <v>154.01</v>
      </c>
      <c r="L328" s="14">
        <v>82</v>
      </c>
      <c r="M328" s="14">
        <v>31</v>
      </c>
      <c r="N328" s="14">
        <v>26</v>
      </c>
      <c r="O328" s="14">
        <v>5</v>
      </c>
      <c r="P328" s="14">
        <v>0</v>
      </c>
      <c r="Q328" s="14">
        <f>tbl_Union[[#This Row],[Innings]]-tbl_Union[[#This Row],[Outs]]</f>
        <v>3</v>
      </c>
      <c r="R328" s="44">
        <v>0</v>
      </c>
      <c r="S328" s="44">
        <v>0</v>
      </c>
      <c r="T328" s="44">
        <v>0</v>
      </c>
      <c r="U328" s="44">
        <v>0</v>
      </c>
      <c r="V328" s="44">
        <v>0</v>
      </c>
      <c r="W328" s="44">
        <v>0</v>
      </c>
      <c r="X328" s="44">
        <v>0</v>
      </c>
      <c r="Y328" s="44">
        <v>0</v>
      </c>
      <c r="Z328" s="44">
        <v>0</v>
      </c>
      <c r="AA328" s="44">
        <v>0</v>
      </c>
      <c r="AB328" s="44">
        <v>0</v>
      </c>
      <c r="AC328" s="12">
        <f>IF(tbl_Union[[#This Row],[Year]]=2021,_xlfn.IFNA(VLOOKUP(tbl_Union[[#This Row],[Player]],raw_data_RAA_2021!$A$1:$F$169,3,FALSE),0),0)</f>
        <v>0</v>
      </c>
      <c r="AD328" s="42">
        <f>AVERAGEIFS(tbl_Union[Auction_Price],tbl_Union[Player],tbl_Union[[#This Row],[Player]])</f>
        <v>1718750</v>
      </c>
    </row>
    <row r="329" spans="1:30" x14ac:dyDescent="0.25">
      <c r="A329" s="15">
        <f t="shared" si="5"/>
        <v>328</v>
      </c>
      <c r="B329" s="14">
        <v>2020</v>
      </c>
      <c r="C329" s="17" t="s">
        <v>188</v>
      </c>
      <c r="D329" s="14" t="s">
        <v>313</v>
      </c>
      <c r="E329" s="42">
        <v>500000</v>
      </c>
      <c r="F329" s="14">
        <v>5</v>
      </c>
      <c r="G329" s="14">
        <v>97</v>
      </c>
      <c r="H329" s="14">
        <v>96</v>
      </c>
      <c r="I329" s="14">
        <v>4</v>
      </c>
      <c r="J329" s="14">
        <v>24.25</v>
      </c>
      <c r="K329" s="14">
        <v>101.04</v>
      </c>
      <c r="L329" s="14">
        <v>52</v>
      </c>
      <c r="M329" s="14">
        <v>10</v>
      </c>
      <c r="N329" s="14">
        <v>1</v>
      </c>
      <c r="O329" s="14">
        <v>1</v>
      </c>
      <c r="P329" s="14">
        <v>0</v>
      </c>
      <c r="Q329" s="14">
        <f>tbl_Union[[#This Row],[Innings]]-tbl_Union[[#This Row],[Outs]]</f>
        <v>1</v>
      </c>
      <c r="R329" s="44">
        <v>13.1</v>
      </c>
      <c r="S329" s="44">
        <v>82</v>
      </c>
      <c r="T329" s="44">
        <v>4</v>
      </c>
      <c r="U329" s="44">
        <v>6.23</v>
      </c>
      <c r="V329" s="44">
        <v>20.5</v>
      </c>
      <c r="W329" s="44">
        <v>19.75</v>
      </c>
      <c r="X329" s="44">
        <v>0</v>
      </c>
      <c r="Y329" s="44">
        <v>0</v>
      </c>
      <c r="Z329" s="44">
        <v>6</v>
      </c>
      <c r="AA329" s="44">
        <v>1</v>
      </c>
      <c r="AB329" s="44">
        <v>32</v>
      </c>
      <c r="AC329" s="12">
        <f>IF(tbl_Union[[#This Row],[Year]]=2021,_xlfn.IFNA(VLOOKUP(tbl_Union[[#This Row],[Player]],raw_data_RAA_2021!$A$1:$F$169,3,FALSE),0),0)</f>
        <v>0</v>
      </c>
      <c r="AD329" s="42">
        <f>AVERAGEIFS(tbl_Union[Auction_Price],tbl_Union[Player],tbl_Union[[#This Row],[Player]])</f>
        <v>500000</v>
      </c>
    </row>
    <row r="330" spans="1:30" x14ac:dyDescent="0.25">
      <c r="A330" s="15">
        <f t="shared" si="5"/>
        <v>329</v>
      </c>
      <c r="B330" s="14">
        <v>2020</v>
      </c>
      <c r="C330" s="17" t="s">
        <v>389</v>
      </c>
      <c r="D330" s="14" t="s">
        <v>294</v>
      </c>
      <c r="E330" s="42">
        <v>342900</v>
      </c>
      <c r="F330" s="14">
        <v>2</v>
      </c>
      <c r="G330" s="14">
        <v>1</v>
      </c>
      <c r="H330" s="14">
        <v>10</v>
      </c>
      <c r="I330" s="14">
        <v>1</v>
      </c>
      <c r="J330" s="14">
        <v>1</v>
      </c>
      <c r="K330" s="14">
        <v>10</v>
      </c>
      <c r="L330" s="14">
        <v>1</v>
      </c>
      <c r="M330" s="14">
        <v>0</v>
      </c>
      <c r="N330" s="14">
        <v>0</v>
      </c>
      <c r="O330" s="14">
        <v>0</v>
      </c>
      <c r="P330" s="14">
        <v>0</v>
      </c>
      <c r="Q330" s="14">
        <f>tbl_Union[[#This Row],[Innings]]-tbl_Union[[#This Row],[Outs]]</f>
        <v>1</v>
      </c>
      <c r="R330" s="44">
        <v>8</v>
      </c>
      <c r="S330" s="44">
        <v>94</v>
      </c>
      <c r="T330" s="44">
        <v>0</v>
      </c>
      <c r="U330" s="44">
        <v>11.75</v>
      </c>
      <c r="V330" s="44">
        <v>0</v>
      </c>
      <c r="W330" s="44">
        <v>0</v>
      </c>
      <c r="X330" s="44">
        <v>0</v>
      </c>
      <c r="Y330" s="44">
        <v>0</v>
      </c>
      <c r="Z330" s="44">
        <v>10</v>
      </c>
      <c r="AA330" s="44">
        <v>5</v>
      </c>
      <c r="AB330" s="44">
        <v>22</v>
      </c>
      <c r="AC330" s="12">
        <f>IF(tbl_Union[[#This Row],[Year]]=2021,_xlfn.IFNA(VLOOKUP(tbl_Union[[#This Row],[Player]],raw_data_RAA_2021!$A$1:$F$169,3,FALSE),0),0)</f>
        <v>0</v>
      </c>
      <c r="AD330" s="42">
        <f>AVERAGEIFS(tbl_Union[Auction_Price],tbl_Union[Player],tbl_Union[[#This Row],[Player]])</f>
        <v>342900</v>
      </c>
    </row>
    <row r="331" spans="1:30" x14ac:dyDescent="0.25">
      <c r="A331" s="15">
        <f t="shared" si="5"/>
        <v>330</v>
      </c>
      <c r="B331" s="14">
        <v>2019</v>
      </c>
      <c r="C331" s="17" t="s">
        <v>433</v>
      </c>
      <c r="D331" s="14" t="s">
        <v>305</v>
      </c>
      <c r="E331" s="42">
        <v>514300</v>
      </c>
      <c r="F331" s="14">
        <v>5</v>
      </c>
      <c r="G331" s="14">
        <v>61</v>
      </c>
      <c r="H331" s="14">
        <v>57</v>
      </c>
      <c r="I331" s="14">
        <v>5</v>
      </c>
      <c r="J331" s="14">
        <v>12.2</v>
      </c>
      <c r="K331" s="14">
        <v>107.02</v>
      </c>
      <c r="L331" s="14">
        <v>24</v>
      </c>
      <c r="M331" s="14">
        <v>5</v>
      </c>
      <c r="N331" s="14">
        <v>2</v>
      </c>
      <c r="O331" s="14">
        <v>0</v>
      </c>
      <c r="P331" s="14">
        <v>0</v>
      </c>
      <c r="Q331" s="14">
        <f>tbl_Union[[#This Row],[Innings]]-tbl_Union[[#This Row],[Outs]]</f>
        <v>0</v>
      </c>
      <c r="R331" s="44">
        <v>0</v>
      </c>
      <c r="S331" s="44">
        <v>0</v>
      </c>
      <c r="T331" s="44">
        <v>0</v>
      </c>
      <c r="U331" s="44">
        <v>0</v>
      </c>
      <c r="V331" s="44">
        <v>0</v>
      </c>
      <c r="W331" s="44">
        <v>0</v>
      </c>
      <c r="X331" s="44">
        <v>0</v>
      </c>
      <c r="Y331" s="44">
        <v>0</v>
      </c>
      <c r="Z331" s="44">
        <v>0</v>
      </c>
      <c r="AA331" s="44">
        <v>0</v>
      </c>
      <c r="AB331" s="44">
        <v>0</v>
      </c>
      <c r="AC331" s="12">
        <f>IF(tbl_Union[[#This Row],[Year]]=2021,_xlfn.IFNA(VLOOKUP(tbl_Union[[#This Row],[Player]],raw_data_RAA_2021!$A$1:$F$169,3,FALSE),0),0)</f>
        <v>0</v>
      </c>
      <c r="AD331" s="42">
        <f>AVERAGEIFS(tbl_Union[Auction_Price],tbl_Union[Player],tbl_Union[[#This Row],[Player]])</f>
        <v>514300</v>
      </c>
    </row>
    <row r="332" spans="1:30" x14ac:dyDescent="0.25">
      <c r="A332" s="15">
        <f t="shared" si="5"/>
        <v>331</v>
      </c>
      <c r="B332" s="14">
        <v>2020</v>
      </c>
      <c r="C332" s="17" t="s">
        <v>190</v>
      </c>
      <c r="D332" s="14" t="s">
        <v>313</v>
      </c>
      <c r="E332" s="42">
        <v>171400</v>
      </c>
      <c r="F332" s="14">
        <v>4</v>
      </c>
      <c r="G332" s="14">
        <v>214</v>
      </c>
      <c r="H332" s="14">
        <v>153</v>
      </c>
      <c r="I332" s="14">
        <v>3</v>
      </c>
      <c r="J332" s="14">
        <v>71.33</v>
      </c>
      <c r="K332" s="14">
        <v>139.87</v>
      </c>
      <c r="L332" s="14">
        <v>87</v>
      </c>
      <c r="M332" s="14">
        <v>24</v>
      </c>
      <c r="N332" s="14">
        <v>5</v>
      </c>
      <c r="O332" s="14">
        <v>2</v>
      </c>
      <c r="P332" s="14">
        <v>0</v>
      </c>
      <c r="Q332" s="14">
        <f>tbl_Union[[#This Row],[Innings]]-tbl_Union[[#This Row],[Outs]]</f>
        <v>1</v>
      </c>
      <c r="R332" s="44">
        <v>0</v>
      </c>
      <c r="S332" s="44">
        <v>0</v>
      </c>
      <c r="T332" s="44">
        <v>0</v>
      </c>
      <c r="U332" s="44">
        <v>0</v>
      </c>
      <c r="V332" s="44">
        <v>0</v>
      </c>
      <c r="W332" s="44">
        <v>0</v>
      </c>
      <c r="X332" s="44">
        <v>0</v>
      </c>
      <c r="Y332" s="44">
        <v>0</v>
      </c>
      <c r="Z332" s="44">
        <v>0</v>
      </c>
      <c r="AA332" s="44">
        <v>0</v>
      </c>
      <c r="AB332" s="44">
        <v>0</v>
      </c>
      <c r="AC332" s="12">
        <f>IF(tbl_Union[[#This Row],[Year]]=2021,_xlfn.IFNA(VLOOKUP(tbl_Union[[#This Row],[Player]],raw_data_RAA_2021!$A$1:$F$169,3,FALSE),0),0)</f>
        <v>0</v>
      </c>
      <c r="AD332" s="42">
        <f>AVERAGEIFS(tbl_Union[Auction_Price],tbl_Union[Player],tbl_Union[[#This Row],[Player]])</f>
        <v>171400</v>
      </c>
    </row>
    <row r="333" spans="1:30" x14ac:dyDescent="0.25">
      <c r="A333" s="15">
        <f t="shared" si="5"/>
        <v>332</v>
      </c>
      <c r="B333" s="14">
        <v>2020</v>
      </c>
      <c r="C333" s="17" t="s">
        <v>145</v>
      </c>
      <c r="D333" s="14" t="s">
        <v>294</v>
      </c>
      <c r="E333" s="42">
        <v>342900</v>
      </c>
      <c r="F333" s="14">
        <v>3</v>
      </c>
      <c r="G333" s="14">
        <v>40</v>
      </c>
      <c r="H333" s="14">
        <v>44</v>
      </c>
      <c r="I333" s="14">
        <v>3</v>
      </c>
      <c r="J333" s="14">
        <v>13.33</v>
      </c>
      <c r="K333" s="14">
        <v>90.91</v>
      </c>
      <c r="L333" s="14">
        <v>34</v>
      </c>
      <c r="M333" s="14">
        <v>2</v>
      </c>
      <c r="N333" s="14">
        <v>2</v>
      </c>
      <c r="O333" s="14">
        <v>0</v>
      </c>
      <c r="P333" s="14">
        <v>0</v>
      </c>
      <c r="Q333" s="14">
        <f>tbl_Union[[#This Row],[Innings]]-tbl_Union[[#This Row],[Outs]]</f>
        <v>0</v>
      </c>
      <c r="R333" s="44">
        <v>0</v>
      </c>
      <c r="S333" s="44">
        <v>0</v>
      </c>
      <c r="T333" s="44">
        <v>0</v>
      </c>
      <c r="U333" s="44">
        <v>0</v>
      </c>
      <c r="V333" s="44">
        <v>0</v>
      </c>
      <c r="W333" s="44">
        <v>0</v>
      </c>
      <c r="X333" s="44">
        <v>0</v>
      </c>
      <c r="Y333" s="44">
        <v>0</v>
      </c>
      <c r="Z333" s="44">
        <v>0</v>
      </c>
      <c r="AA333" s="44">
        <v>0</v>
      </c>
      <c r="AB333" s="44">
        <v>0</v>
      </c>
      <c r="AC333" s="12">
        <f>IF(tbl_Union[[#This Row],[Year]]=2021,_xlfn.IFNA(VLOOKUP(tbl_Union[[#This Row],[Player]],raw_data_RAA_2021!$A$1:$F$169,3,FALSE),0),0)</f>
        <v>0</v>
      </c>
      <c r="AD333" s="42">
        <f>AVERAGEIFS(tbl_Union[Auction_Price],tbl_Union[Player],tbl_Union[[#This Row],[Player]])</f>
        <v>342900</v>
      </c>
    </row>
    <row r="334" spans="1:30" x14ac:dyDescent="0.25">
      <c r="A334" s="15">
        <f t="shared" si="5"/>
        <v>333</v>
      </c>
      <c r="B334" s="14">
        <v>2019</v>
      </c>
      <c r="C334" s="17" t="s">
        <v>435</v>
      </c>
      <c r="D334" s="14" t="s">
        <v>305</v>
      </c>
      <c r="E334" s="42">
        <v>343750</v>
      </c>
      <c r="F334" s="14">
        <v>4</v>
      </c>
      <c r="G334" s="14">
        <v>46</v>
      </c>
      <c r="H334" s="14">
        <v>49</v>
      </c>
      <c r="I334" s="14">
        <v>3</v>
      </c>
      <c r="J334" s="14">
        <v>15.33</v>
      </c>
      <c r="K334" s="14">
        <v>93.88</v>
      </c>
      <c r="L334" s="14">
        <v>37</v>
      </c>
      <c r="M334" s="14">
        <v>4</v>
      </c>
      <c r="N334" s="14">
        <v>2</v>
      </c>
      <c r="O334" s="14">
        <v>0</v>
      </c>
      <c r="P334" s="14">
        <v>0</v>
      </c>
      <c r="Q334" s="14">
        <f>tbl_Union[[#This Row],[Innings]]-tbl_Union[[#This Row],[Outs]]</f>
        <v>1</v>
      </c>
      <c r="R334" s="44">
        <v>5</v>
      </c>
      <c r="S334" s="44">
        <v>55</v>
      </c>
      <c r="T334" s="44">
        <v>0</v>
      </c>
      <c r="U334" s="44">
        <v>11</v>
      </c>
      <c r="V334" s="44">
        <v>0</v>
      </c>
      <c r="W334" s="44">
        <v>0</v>
      </c>
      <c r="X334" s="44">
        <v>0</v>
      </c>
      <c r="Y334" s="44">
        <v>0</v>
      </c>
      <c r="Z334" s="44">
        <v>3</v>
      </c>
      <c r="AA334" s="44">
        <v>3</v>
      </c>
      <c r="AB334" s="44">
        <v>2</v>
      </c>
      <c r="AC334" s="12">
        <f>IF(tbl_Union[[#This Row],[Year]]=2021,_xlfn.IFNA(VLOOKUP(tbl_Union[[#This Row],[Player]],raw_data_RAA_2021!$A$1:$F$169,3,FALSE),0),0)</f>
        <v>0</v>
      </c>
      <c r="AD334" s="42">
        <f>AVERAGEIFS(tbl_Union[Auction_Price],tbl_Union[Player],tbl_Union[[#This Row],[Player]])</f>
        <v>343750</v>
      </c>
    </row>
    <row r="335" spans="1:30" x14ac:dyDescent="0.25">
      <c r="A335" s="15">
        <f t="shared" si="5"/>
        <v>334</v>
      </c>
      <c r="B335" s="14">
        <v>2020</v>
      </c>
      <c r="C335" s="17" t="s">
        <v>52</v>
      </c>
      <c r="D335" s="14" t="s">
        <v>221</v>
      </c>
      <c r="E335" s="42">
        <v>312500</v>
      </c>
      <c r="F335" s="14">
        <v>0</v>
      </c>
      <c r="G335" s="14">
        <v>0</v>
      </c>
      <c r="H335" s="14">
        <v>0</v>
      </c>
      <c r="I335" s="14">
        <v>0</v>
      </c>
      <c r="J335" s="14">
        <v>0</v>
      </c>
      <c r="K335" s="14">
        <v>0</v>
      </c>
      <c r="L335" s="14">
        <v>0</v>
      </c>
      <c r="M335" s="14">
        <v>0</v>
      </c>
      <c r="N335" s="14">
        <v>0</v>
      </c>
      <c r="O335" s="14">
        <v>0</v>
      </c>
      <c r="P335" s="14">
        <v>0</v>
      </c>
      <c r="Q335" s="14">
        <f>tbl_Union[[#This Row],[Innings]]-tbl_Union[[#This Row],[Outs]]</f>
        <v>0</v>
      </c>
      <c r="R335" s="44">
        <v>0</v>
      </c>
      <c r="S335" s="44">
        <v>0</v>
      </c>
      <c r="T335" s="44">
        <v>0</v>
      </c>
      <c r="U335" s="44">
        <v>0</v>
      </c>
      <c r="V335" s="44">
        <v>0</v>
      </c>
      <c r="W335" s="44">
        <v>0</v>
      </c>
      <c r="X335" s="44">
        <v>0</v>
      </c>
      <c r="Y335" s="44">
        <v>0</v>
      </c>
      <c r="Z335" s="44">
        <v>0</v>
      </c>
      <c r="AA335" s="44">
        <v>0</v>
      </c>
      <c r="AB335" s="44">
        <v>0</v>
      </c>
      <c r="AC335" s="12">
        <f>IF(tbl_Union[[#This Row],[Year]]=2021,_xlfn.IFNA(VLOOKUP(tbl_Union[[#This Row],[Player]],raw_data_RAA_2021!$A$1:$F$169,3,FALSE),0),0)</f>
        <v>0</v>
      </c>
      <c r="AD335" s="42">
        <f>AVERAGEIFS(tbl_Union[Auction_Price],tbl_Union[Player],tbl_Union[[#This Row],[Player]])</f>
        <v>303566.66666666669</v>
      </c>
    </row>
    <row r="336" spans="1:30" x14ac:dyDescent="0.25">
      <c r="A336" s="15">
        <f t="shared" si="5"/>
        <v>335</v>
      </c>
      <c r="B336" s="14">
        <v>2020</v>
      </c>
      <c r="C336" s="17" t="s">
        <v>8</v>
      </c>
      <c r="D336" s="14" t="s">
        <v>221</v>
      </c>
      <c r="E336" s="42">
        <v>285700</v>
      </c>
      <c r="F336" s="14">
        <v>0</v>
      </c>
      <c r="G336" s="14">
        <v>0</v>
      </c>
      <c r="H336" s="14">
        <v>0</v>
      </c>
      <c r="I336" s="14">
        <v>0</v>
      </c>
      <c r="J336" s="14">
        <v>0</v>
      </c>
      <c r="K336" s="14">
        <v>0</v>
      </c>
      <c r="L336" s="14">
        <v>0</v>
      </c>
      <c r="M336" s="14">
        <v>0</v>
      </c>
      <c r="N336" s="14">
        <v>0</v>
      </c>
      <c r="O336" s="14">
        <v>0</v>
      </c>
      <c r="P336" s="14">
        <v>0</v>
      </c>
      <c r="Q336" s="14">
        <f>tbl_Union[[#This Row],[Innings]]-tbl_Union[[#This Row],[Outs]]</f>
        <v>0</v>
      </c>
      <c r="R336" s="44">
        <v>10</v>
      </c>
      <c r="S336" s="44">
        <v>64</v>
      </c>
      <c r="T336" s="44">
        <v>1</v>
      </c>
      <c r="U336" s="44">
        <v>6.4</v>
      </c>
      <c r="V336" s="44">
        <v>64</v>
      </c>
      <c r="W336" s="44">
        <v>60</v>
      </c>
      <c r="X336" s="44">
        <v>0</v>
      </c>
      <c r="Y336" s="44">
        <v>0</v>
      </c>
      <c r="Z336" s="44">
        <v>10</v>
      </c>
      <c r="AA336" s="44">
        <v>0</v>
      </c>
      <c r="AB336" s="44">
        <v>31</v>
      </c>
      <c r="AC336" s="12">
        <f>IF(tbl_Union[[#This Row],[Year]]=2021,_xlfn.IFNA(VLOOKUP(tbl_Union[[#This Row],[Player]],raw_data_RAA_2021!$A$1:$F$169,3,FALSE),0),0)</f>
        <v>0</v>
      </c>
      <c r="AD336" s="42">
        <f>AVERAGEIFS(tbl_Union[Auction_Price],tbl_Union[Player],tbl_Union[[#This Row],[Player]])</f>
        <v>285700</v>
      </c>
    </row>
    <row r="337" spans="1:30" x14ac:dyDescent="0.25">
      <c r="A337" s="15">
        <f t="shared" si="5"/>
        <v>336</v>
      </c>
      <c r="B337" s="14">
        <v>2020</v>
      </c>
      <c r="C337" s="17" t="s">
        <v>10</v>
      </c>
      <c r="D337" s="14" t="s">
        <v>221</v>
      </c>
      <c r="E337" s="42">
        <v>62500</v>
      </c>
      <c r="F337" s="14">
        <v>0</v>
      </c>
      <c r="G337" s="14">
        <v>0</v>
      </c>
      <c r="H337" s="14">
        <v>0</v>
      </c>
      <c r="I337" s="14">
        <v>0</v>
      </c>
      <c r="J337" s="14">
        <v>0</v>
      </c>
      <c r="K337" s="14">
        <v>0</v>
      </c>
      <c r="L337" s="14">
        <v>0</v>
      </c>
      <c r="M337" s="14">
        <v>0</v>
      </c>
      <c r="N337" s="14">
        <v>0</v>
      </c>
      <c r="O337" s="14">
        <v>0</v>
      </c>
      <c r="P337" s="14">
        <v>0</v>
      </c>
      <c r="Q337" s="14">
        <f>tbl_Union[[#This Row],[Innings]]-tbl_Union[[#This Row],[Outs]]</f>
        <v>0</v>
      </c>
      <c r="R337" s="44">
        <v>0</v>
      </c>
      <c r="S337" s="44">
        <v>0</v>
      </c>
      <c r="T337" s="44">
        <v>0</v>
      </c>
      <c r="U337" s="44">
        <v>0</v>
      </c>
      <c r="V337" s="44">
        <v>0</v>
      </c>
      <c r="W337" s="44">
        <v>0</v>
      </c>
      <c r="X337" s="44">
        <v>0</v>
      </c>
      <c r="Y337" s="44">
        <v>0</v>
      </c>
      <c r="Z337" s="44">
        <v>0</v>
      </c>
      <c r="AA337" s="44">
        <v>0</v>
      </c>
      <c r="AB337" s="44">
        <v>0</v>
      </c>
      <c r="AC337" s="12">
        <f>IF(tbl_Union[[#This Row],[Year]]=2021,_xlfn.IFNA(VLOOKUP(tbl_Union[[#This Row],[Player]],raw_data_RAA_2021!$A$1:$F$169,3,FALSE),0),0)</f>
        <v>0</v>
      </c>
      <c r="AD337" s="42">
        <f>AVERAGEIFS(tbl_Union[Auction_Price],tbl_Union[Player],tbl_Union[[#This Row],[Player]])</f>
        <v>62500</v>
      </c>
    </row>
    <row r="338" spans="1:30" x14ac:dyDescent="0.25">
      <c r="A338" s="15">
        <f t="shared" si="5"/>
        <v>337</v>
      </c>
      <c r="B338" s="14">
        <v>2020</v>
      </c>
      <c r="C338" s="17" t="s">
        <v>11</v>
      </c>
      <c r="D338" s="14" t="s">
        <v>221</v>
      </c>
      <c r="E338" s="42">
        <v>478000</v>
      </c>
      <c r="F338" s="14">
        <v>0</v>
      </c>
      <c r="G338" s="14">
        <v>0</v>
      </c>
      <c r="H338" s="14">
        <v>0</v>
      </c>
      <c r="I338" s="14">
        <v>0</v>
      </c>
      <c r="J338" s="14">
        <v>0</v>
      </c>
      <c r="K338" s="14">
        <v>0</v>
      </c>
      <c r="L338" s="14">
        <v>0</v>
      </c>
      <c r="M338" s="14">
        <v>0</v>
      </c>
      <c r="N338" s="14">
        <v>0</v>
      </c>
      <c r="O338" s="14">
        <v>0</v>
      </c>
      <c r="P338" s="14">
        <v>0</v>
      </c>
      <c r="Q338" s="14">
        <f>tbl_Union[[#This Row],[Innings]]-tbl_Union[[#This Row],[Outs]]</f>
        <v>0</v>
      </c>
      <c r="R338" s="44">
        <v>19</v>
      </c>
      <c r="S338" s="44">
        <v>165</v>
      </c>
      <c r="T338" s="44">
        <v>5</v>
      </c>
      <c r="U338" s="44">
        <v>8.68</v>
      </c>
      <c r="V338" s="44">
        <v>33</v>
      </c>
      <c r="W338" s="44">
        <v>22.8</v>
      </c>
      <c r="X338" s="44">
        <v>0</v>
      </c>
      <c r="Y338" s="44">
        <v>0</v>
      </c>
      <c r="Z338" s="44">
        <v>8</v>
      </c>
      <c r="AA338" s="44">
        <v>9</v>
      </c>
      <c r="AB338" s="44">
        <v>27</v>
      </c>
      <c r="AC338" s="12">
        <f>IF(tbl_Union[[#This Row],[Year]]=2021,_xlfn.IFNA(VLOOKUP(tbl_Union[[#This Row],[Player]],raw_data_RAA_2021!$A$1:$F$169,3,FALSE),0),0)</f>
        <v>0</v>
      </c>
      <c r="AD338" s="42">
        <f>AVERAGEIFS(tbl_Union[Auction_Price],tbl_Union[Player],tbl_Union[[#This Row],[Player]])</f>
        <v>478000</v>
      </c>
    </row>
    <row r="339" spans="1:30" x14ac:dyDescent="0.25">
      <c r="A339" s="15">
        <f t="shared" si="5"/>
        <v>338</v>
      </c>
      <c r="B339" s="14">
        <v>2020</v>
      </c>
      <c r="C339" s="17" t="s">
        <v>12</v>
      </c>
      <c r="D339" s="14" t="s">
        <v>221</v>
      </c>
      <c r="E339" s="42">
        <v>78130</v>
      </c>
      <c r="F339" s="14">
        <v>0</v>
      </c>
      <c r="G339" s="14">
        <v>0</v>
      </c>
      <c r="H339" s="14">
        <v>0</v>
      </c>
      <c r="I339" s="14">
        <v>0</v>
      </c>
      <c r="J339" s="14">
        <v>0</v>
      </c>
      <c r="K339" s="14">
        <v>0</v>
      </c>
      <c r="L339" s="14">
        <v>0</v>
      </c>
      <c r="M339" s="14">
        <v>0</v>
      </c>
      <c r="N339" s="14">
        <v>0</v>
      </c>
      <c r="O339" s="14">
        <v>0</v>
      </c>
      <c r="P339" s="14">
        <v>0</v>
      </c>
      <c r="Q339" s="14">
        <f>tbl_Union[[#This Row],[Innings]]-tbl_Union[[#This Row],[Outs]]</f>
        <v>0</v>
      </c>
      <c r="R339" s="44">
        <v>16</v>
      </c>
      <c r="S339" s="44">
        <v>167</v>
      </c>
      <c r="T339" s="44">
        <v>9</v>
      </c>
      <c r="U339" s="44">
        <v>10.44</v>
      </c>
      <c r="V339" s="44">
        <v>18.559999999999999</v>
      </c>
      <c r="W339" s="44">
        <v>10.67</v>
      </c>
      <c r="X339" s="44">
        <v>0</v>
      </c>
      <c r="Y339" s="44">
        <v>0</v>
      </c>
      <c r="Z339" s="44">
        <v>16</v>
      </c>
      <c r="AA339" s="44">
        <v>8</v>
      </c>
      <c r="AB339" s="44">
        <v>35</v>
      </c>
      <c r="AC339" s="12">
        <f>IF(tbl_Union[[#This Row],[Year]]=2021,_xlfn.IFNA(VLOOKUP(tbl_Union[[#This Row],[Player]],raw_data_RAA_2021!$A$1:$F$169,3,FALSE),0),0)</f>
        <v>0</v>
      </c>
      <c r="AD339" s="42">
        <f>AVERAGEIFS(tbl_Union[Auction_Price],tbl_Union[Player],tbl_Union[[#This Row],[Player]])</f>
        <v>78130</v>
      </c>
    </row>
    <row r="340" spans="1:30" x14ac:dyDescent="0.25">
      <c r="A340" s="15">
        <f t="shared" si="5"/>
        <v>339</v>
      </c>
      <c r="B340" s="14">
        <v>2020</v>
      </c>
      <c r="C340" s="17" t="s">
        <v>13</v>
      </c>
      <c r="D340" s="14" t="s">
        <v>221</v>
      </c>
      <c r="E340" s="42">
        <v>78130</v>
      </c>
      <c r="F340" s="14">
        <v>0</v>
      </c>
      <c r="G340" s="14">
        <v>0</v>
      </c>
      <c r="H340" s="14">
        <v>0</v>
      </c>
      <c r="I340" s="14">
        <v>0</v>
      </c>
      <c r="J340" s="14">
        <v>0</v>
      </c>
      <c r="K340" s="14">
        <v>0</v>
      </c>
      <c r="L340" s="14">
        <v>0</v>
      </c>
      <c r="M340" s="14">
        <v>0</v>
      </c>
      <c r="N340" s="14">
        <v>0</v>
      </c>
      <c r="O340" s="14">
        <v>0</v>
      </c>
      <c r="P340" s="14">
        <v>0</v>
      </c>
      <c r="Q340" s="14">
        <f>tbl_Union[[#This Row],[Innings]]-tbl_Union[[#This Row],[Outs]]</f>
        <v>0</v>
      </c>
      <c r="R340" s="44">
        <v>7</v>
      </c>
      <c r="S340" s="44">
        <v>53</v>
      </c>
      <c r="T340" s="44">
        <v>2</v>
      </c>
      <c r="U340" s="44">
        <v>7.57</v>
      </c>
      <c r="V340" s="44">
        <v>26.5</v>
      </c>
      <c r="W340" s="44">
        <v>21</v>
      </c>
      <c r="X340" s="44">
        <v>0</v>
      </c>
      <c r="Y340" s="44">
        <v>0</v>
      </c>
      <c r="Z340" s="44">
        <v>6</v>
      </c>
      <c r="AA340" s="44">
        <v>1</v>
      </c>
      <c r="AB340" s="44">
        <v>12</v>
      </c>
      <c r="AC340" s="12">
        <f>IF(tbl_Union[[#This Row],[Year]]=2021,_xlfn.IFNA(VLOOKUP(tbl_Union[[#This Row],[Player]],raw_data_RAA_2021!$A$1:$F$169,3,FALSE),0),0)</f>
        <v>0</v>
      </c>
      <c r="AD340" s="42">
        <f>AVERAGEIFS(tbl_Union[Auction_Price],tbl_Union[Player],tbl_Union[[#This Row],[Player]])</f>
        <v>78130</v>
      </c>
    </row>
    <row r="341" spans="1:30" x14ac:dyDescent="0.25">
      <c r="A341" s="15">
        <f t="shared" si="5"/>
        <v>340</v>
      </c>
      <c r="B341" s="14">
        <v>2020</v>
      </c>
      <c r="C341" s="17" t="s">
        <v>358</v>
      </c>
      <c r="D341" s="14" t="s">
        <v>221</v>
      </c>
      <c r="E341" s="42">
        <v>31250</v>
      </c>
      <c r="F341" s="14">
        <v>0</v>
      </c>
      <c r="G341" s="14">
        <v>0</v>
      </c>
      <c r="H341" s="14">
        <v>0</v>
      </c>
      <c r="I341" s="14">
        <v>0</v>
      </c>
      <c r="J341" s="14">
        <v>0</v>
      </c>
      <c r="K341" s="14">
        <v>0</v>
      </c>
      <c r="L341" s="14">
        <v>0</v>
      </c>
      <c r="M341" s="14">
        <v>0</v>
      </c>
      <c r="N341" s="14">
        <v>0</v>
      </c>
      <c r="O341" s="14">
        <v>0</v>
      </c>
      <c r="P341" s="14">
        <v>0</v>
      </c>
      <c r="Q341" s="14">
        <f>tbl_Union[[#This Row],[Innings]]-tbl_Union[[#This Row],[Outs]]</f>
        <v>0</v>
      </c>
      <c r="R341" s="44">
        <v>2</v>
      </c>
      <c r="S341" s="44">
        <v>20</v>
      </c>
      <c r="T341" s="44">
        <v>0</v>
      </c>
      <c r="U341" s="44">
        <v>10</v>
      </c>
      <c r="V341" s="44">
        <v>0</v>
      </c>
      <c r="W341" s="44">
        <v>0</v>
      </c>
      <c r="X341" s="44">
        <v>0</v>
      </c>
      <c r="Y341" s="44">
        <v>0</v>
      </c>
      <c r="Z341" s="44">
        <v>2</v>
      </c>
      <c r="AA341" s="44">
        <v>0</v>
      </c>
      <c r="AB341" s="44">
        <v>4</v>
      </c>
      <c r="AC341" s="12">
        <f>IF(tbl_Union[[#This Row],[Year]]=2021,_xlfn.IFNA(VLOOKUP(tbl_Union[[#This Row],[Player]],raw_data_RAA_2021!$A$1:$F$169,3,FALSE),0),0)</f>
        <v>0</v>
      </c>
      <c r="AD341" s="42">
        <f>AVERAGEIFS(tbl_Union[Auction_Price],tbl_Union[Player],tbl_Union[[#This Row],[Player]])</f>
        <v>31250</v>
      </c>
    </row>
    <row r="342" spans="1:30" x14ac:dyDescent="0.25">
      <c r="A342" s="15">
        <f t="shared" si="5"/>
        <v>341</v>
      </c>
      <c r="B342" s="14">
        <v>2020</v>
      </c>
      <c r="C342" s="17" t="s">
        <v>90</v>
      </c>
      <c r="D342" s="14" t="s">
        <v>221</v>
      </c>
      <c r="E342" s="42">
        <v>964300</v>
      </c>
      <c r="F342" s="14">
        <v>0</v>
      </c>
      <c r="G342" s="14">
        <v>0</v>
      </c>
      <c r="H342" s="14">
        <v>0</v>
      </c>
      <c r="I342" s="14">
        <v>0</v>
      </c>
      <c r="J342" s="14">
        <v>0</v>
      </c>
      <c r="K342" s="14">
        <v>0</v>
      </c>
      <c r="L342" s="14">
        <v>0</v>
      </c>
      <c r="M342" s="14">
        <v>0</v>
      </c>
      <c r="N342" s="14">
        <v>0</v>
      </c>
      <c r="O342" s="14">
        <v>0</v>
      </c>
      <c r="P342" s="14">
        <v>0</v>
      </c>
      <c r="Q342" s="14">
        <f>tbl_Union[[#This Row],[Innings]]-tbl_Union[[#This Row],[Outs]]</f>
        <v>0</v>
      </c>
      <c r="R342" s="44">
        <v>21</v>
      </c>
      <c r="S342" s="44">
        <v>191</v>
      </c>
      <c r="T342" s="44">
        <v>6</v>
      </c>
      <c r="U342" s="44">
        <v>9.1</v>
      </c>
      <c r="V342" s="44">
        <v>31.83</v>
      </c>
      <c r="W342" s="44">
        <v>21</v>
      </c>
      <c r="X342" s="44">
        <v>0</v>
      </c>
      <c r="Y342" s="44">
        <v>0</v>
      </c>
      <c r="Z342" s="44">
        <v>13</v>
      </c>
      <c r="AA342" s="44">
        <v>10</v>
      </c>
      <c r="AB342" s="44">
        <v>37</v>
      </c>
      <c r="AC342" s="12">
        <f>IF(tbl_Union[[#This Row],[Year]]=2021,_xlfn.IFNA(VLOOKUP(tbl_Union[[#This Row],[Player]],raw_data_RAA_2021!$A$1:$F$169,3,FALSE),0),0)</f>
        <v>0</v>
      </c>
      <c r="AD342" s="42">
        <f>AVERAGEIFS(tbl_Union[Auction_Price],tbl_Union[Player],tbl_Union[[#This Row],[Player]])</f>
        <v>654483.33333333337</v>
      </c>
    </row>
    <row r="343" spans="1:30" x14ac:dyDescent="0.25">
      <c r="A343" s="15">
        <f t="shared" si="5"/>
        <v>342</v>
      </c>
      <c r="B343" s="14">
        <v>2020</v>
      </c>
      <c r="C343" s="17" t="s">
        <v>20</v>
      </c>
      <c r="D343" s="14" t="s">
        <v>221</v>
      </c>
      <c r="E343" s="42">
        <v>1718750</v>
      </c>
      <c r="F343" s="14">
        <v>0</v>
      </c>
      <c r="G343" s="14">
        <v>0</v>
      </c>
      <c r="H343" s="14">
        <v>0</v>
      </c>
      <c r="I343" s="14">
        <v>0</v>
      </c>
      <c r="J343" s="14">
        <v>0</v>
      </c>
      <c r="K343" s="14">
        <v>0</v>
      </c>
      <c r="L343" s="14">
        <v>0</v>
      </c>
      <c r="M343" s="14">
        <v>0</v>
      </c>
      <c r="N343" s="14">
        <v>0</v>
      </c>
      <c r="O343" s="14">
        <v>0</v>
      </c>
      <c r="P343" s="14">
        <v>0</v>
      </c>
      <c r="Q343" s="14">
        <f>tbl_Union[[#This Row],[Innings]]-tbl_Union[[#This Row],[Outs]]</f>
        <v>0</v>
      </c>
      <c r="R343" s="44">
        <v>0</v>
      </c>
      <c r="S343" s="44">
        <v>0</v>
      </c>
      <c r="T343" s="44">
        <v>0</v>
      </c>
      <c r="U343" s="44">
        <v>0</v>
      </c>
      <c r="V343" s="44">
        <v>0</v>
      </c>
      <c r="W343" s="44">
        <v>0</v>
      </c>
      <c r="X343" s="44">
        <v>0</v>
      </c>
      <c r="Y343" s="44">
        <v>0</v>
      </c>
      <c r="Z343" s="44">
        <v>0</v>
      </c>
      <c r="AA343" s="44">
        <v>0</v>
      </c>
      <c r="AB343" s="44">
        <v>0</v>
      </c>
      <c r="AC343" s="12">
        <f>IF(tbl_Union[[#This Row],[Year]]=2021,_xlfn.IFNA(VLOOKUP(tbl_Union[[#This Row],[Player]],raw_data_RAA_2021!$A$1:$F$169,3,FALSE),0),0)</f>
        <v>0</v>
      </c>
      <c r="AD343" s="42">
        <f>AVERAGEIFS(tbl_Union[Auction_Price],tbl_Union[Player],tbl_Union[[#This Row],[Player]])</f>
        <v>1718750</v>
      </c>
    </row>
    <row r="344" spans="1:30" x14ac:dyDescent="0.25">
      <c r="A344" s="15">
        <f t="shared" ref="A344:A407" si="6">1+A343</f>
        <v>343</v>
      </c>
      <c r="B344" s="14">
        <v>2020</v>
      </c>
      <c r="C344" s="17" t="s">
        <v>23</v>
      </c>
      <c r="D344" s="14" t="s">
        <v>242</v>
      </c>
      <c r="E344" s="42">
        <v>625000</v>
      </c>
      <c r="F344" s="14">
        <v>0</v>
      </c>
      <c r="G344" s="14">
        <v>0</v>
      </c>
      <c r="H344" s="14">
        <v>0</v>
      </c>
      <c r="I344" s="14">
        <v>0</v>
      </c>
      <c r="J344" s="14">
        <v>0</v>
      </c>
      <c r="K344" s="14">
        <v>0</v>
      </c>
      <c r="L344" s="14">
        <v>0</v>
      </c>
      <c r="M344" s="14">
        <v>0</v>
      </c>
      <c r="N344" s="14">
        <v>0</v>
      </c>
      <c r="O344" s="14">
        <v>0</v>
      </c>
      <c r="P344" s="14">
        <v>0</v>
      </c>
      <c r="Q344" s="14">
        <f>tbl_Union[[#This Row],[Innings]]-tbl_Union[[#This Row],[Outs]]</f>
        <v>0</v>
      </c>
      <c r="R344" s="44">
        <v>10</v>
      </c>
      <c r="S344" s="44">
        <v>72</v>
      </c>
      <c r="T344" s="44">
        <v>3</v>
      </c>
      <c r="U344" s="44">
        <v>7.2</v>
      </c>
      <c r="V344" s="44">
        <v>24</v>
      </c>
      <c r="W344" s="44">
        <v>20</v>
      </c>
      <c r="X344" s="44">
        <v>0</v>
      </c>
      <c r="Y344" s="44">
        <v>0</v>
      </c>
      <c r="Z344" s="44">
        <v>4</v>
      </c>
      <c r="AA344" s="44">
        <v>2</v>
      </c>
      <c r="AB344" s="44">
        <v>17</v>
      </c>
      <c r="AC344" s="12">
        <f>IF(tbl_Union[[#This Row],[Year]]=2021,_xlfn.IFNA(VLOOKUP(tbl_Union[[#This Row],[Player]],raw_data_RAA_2021!$A$1:$F$169,3,FALSE),0),0)</f>
        <v>0</v>
      </c>
      <c r="AD344" s="42">
        <f>AVERAGEIFS(tbl_Union[Auction_Price],tbl_Union[Player],tbl_Union[[#This Row],[Player]])</f>
        <v>625000</v>
      </c>
    </row>
    <row r="345" spans="1:30" x14ac:dyDescent="0.25">
      <c r="A345" s="15">
        <f t="shared" si="6"/>
        <v>344</v>
      </c>
      <c r="B345" s="14">
        <v>2020</v>
      </c>
      <c r="C345" s="17" t="s">
        <v>27</v>
      </c>
      <c r="D345" s="14" t="s">
        <v>242</v>
      </c>
      <c r="E345" s="42">
        <v>109380</v>
      </c>
      <c r="F345" s="14">
        <v>0</v>
      </c>
      <c r="G345" s="14">
        <v>0</v>
      </c>
      <c r="H345" s="14">
        <v>0</v>
      </c>
      <c r="I345" s="14">
        <v>0</v>
      </c>
      <c r="J345" s="14">
        <v>0</v>
      </c>
      <c r="K345" s="14">
        <v>0</v>
      </c>
      <c r="L345" s="14">
        <v>0</v>
      </c>
      <c r="M345" s="14">
        <v>0</v>
      </c>
      <c r="N345" s="14">
        <v>0</v>
      </c>
      <c r="O345" s="14">
        <v>0</v>
      </c>
      <c r="P345" s="14">
        <v>0</v>
      </c>
      <c r="Q345" s="14">
        <f>tbl_Union[[#This Row],[Innings]]-tbl_Union[[#This Row],[Outs]]</f>
        <v>0</v>
      </c>
      <c r="R345" s="44">
        <v>4</v>
      </c>
      <c r="S345" s="44">
        <v>42</v>
      </c>
      <c r="T345" s="44">
        <v>0</v>
      </c>
      <c r="U345" s="44">
        <v>10.5</v>
      </c>
      <c r="V345" s="44">
        <v>0</v>
      </c>
      <c r="W345" s="44">
        <v>0</v>
      </c>
      <c r="X345" s="44">
        <v>0</v>
      </c>
      <c r="Y345" s="44">
        <v>0</v>
      </c>
      <c r="Z345" s="44">
        <v>6</v>
      </c>
      <c r="AA345" s="44">
        <v>1</v>
      </c>
      <c r="AB345" s="44">
        <v>7</v>
      </c>
      <c r="AC345" s="12">
        <f>IF(tbl_Union[[#This Row],[Year]]=2021,_xlfn.IFNA(VLOOKUP(tbl_Union[[#This Row],[Player]],raw_data_RAA_2021!$A$1:$F$169,3,FALSE),0),0)</f>
        <v>0</v>
      </c>
      <c r="AD345" s="42">
        <f>AVERAGEIFS(tbl_Union[Auction_Price],tbl_Union[Player],tbl_Union[[#This Row],[Player]])</f>
        <v>109380</v>
      </c>
    </row>
    <row r="346" spans="1:30" x14ac:dyDescent="0.25">
      <c r="A346" s="15">
        <f t="shared" si="6"/>
        <v>345</v>
      </c>
      <c r="B346" s="14">
        <v>2020</v>
      </c>
      <c r="C346" s="17" t="s">
        <v>28</v>
      </c>
      <c r="D346" s="14" t="s">
        <v>242</v>
      </c>
      <c r="E346" s="42">
        <v>214300</v>
      </c>
      <c r="F346" s="14">
        <v>0</v>
      </c>
      <c r="G346" s="14">
        <v>0</v>
      </c>
      <c r="H346" s="14">
        <v>0</v>
      </c>
      <c r="I346" s="14">
        <v>0</v>
      </c>
      <c r="J346" s="14">
        <v>0</v>
      </c>
      <c r="K346" s="14">
        <v>0</v>
      </c>
      <c r="L346" s="14">
        <v>0</v>
      </c>
      <c r="M346" s="14">
        <v>0</v>
      </c>
      <c r="N346" s="14">
        <v>0</v>
      </c>
      <c r="O346" s="14">
        <v>0</v>
      </c>
      <c r="P346" s="14">
        <v>0</v>
      </c>
      <c r="Q346" s="14">
        <f>tbl_Union[[#This Row],[Innings]]-tbl_Union[[#This Row],[Outs]]</f>
        <v>0</v>
      </c>
      <c r="R346" s="44">
        <v>0</v>
      </c>
      <c r="S346" s="44">
        <v>0</v>
      </c>
      <c r="T346" s="44">
        <v>0</v>
      </c>
      <c r="U346" s="44">
        <v>0</v>
      </c>
      <c r="V346" s="44">
        <v>0</v>
      </c>
      <c r="W346" s="44">
        <v>0</v>
      </c>
      <c r="X346" s="44">
        <v>0</v>
      </c>
      <c r="Y346" s="44">
        <v>0</v>
      </c>
      <c r="Z346" s="44">
        <v>0</v>
      </c>
      <c r="AA346" s="44">
        <v>0</v>
      </c>
      <c r="AB346" s="44">
        <v>0</v>
      </c>
      <c r="AC346" s="12">
        <f>IF(tbl_Union[[#This Row],[Year]]=2021,_xlfn.IFNA(VLOOKUP(tbl_Union[[#This Row],[Player]],raw_data_RAA_2021!$A$1:$F$169,3,FALSE),0),0)</f>
        <v>0</v>
      </c>
      <c r="AD346" s="42">
        <f>AVERAGEIFS(tbl_Union[Auction_Price],tbl_Union[Player],tbl_Union[[#This Row],[Player]])</f>
        <v>214300</v>
      </c>
    </row>
    <row r="347" spans="1:30" x14ac:dyDescent="0.25">
      <c r="A347" s="15">
        <f t="shared" si="6"/>
        <v>346</v>
      </c>
      <c r="B347" s="14">
        <v>2020</v>
      </c>
      <c r="C347" s="17" t="s">
        <v>29</v>
      </c>
      <c r="D347" s="14" t="s">
        <v>242</v>
      </c>
      <c r="E347" s="42">
        <v>157100</v>
      </c>
      <c r="F347" s="14">
        <v>0</v>
      </c>
      <c r="G347" s="14">
        <v>0</v>
      </c>
      <c r="H347" s="14">
        <v>0</v>
      </c>
      <c r="I347" s="14">
        <v>0</v>
      </c>
      <c r="J347" s="14">
        <v>0</v>
      </c>
      <c r="K347" s="14">
        <v>0</v>
      </c>
      <c r="L347" s="14">
        <v>0</v>
      </c>
      <c r="M347" s="14">
        <v>0</v>
      </c>
      <c r="N347" s="14">
        <v>0</v>
      </c>
      <c r="O347" s="14">
        <v>0</v>
      </c>
      <c r="P347" s="14">
        <v>0</v>
      </c>
      <c r="Q347" s="14">
        <f>tbl_Union[[#This Row],[Innings]]-tbl_Union[[#This Row],[Outs]]</f>
        <v>0</v>
      </c>
      <c r="R347" s="44">
        <v>3</v>
      </c>
      <c r="S347" s="44">
        <v>26</v>
      </c>
      <c r="T347" s="44">
        <v>0</v>
      </c>
      <c r="U347" s="44">
        <v>8.67</v>
      </c>
      <c r="V347" s="44">
        <v>0</v>
      </c>
      <c r="W347" s="44">
        <v>0</v>
      </c>
      <c r="X347" s="44">
        <v>0</v>
      </c>
      <c r="Y347" s="44">
        <v>0</v>
      </c>
      <c r="Z347" s="44">
        <v>0</v>
      </c>
      <c r="AA347" s="44">
        <v>1</v>
      </c>
      <c r="AB347" s="44">
        <v>4</v>
      </c>
      <c r="AC347" s="12">
        <f>IF(tbl_Union[[#This Row],[Year]]=2021,_xlfn.IFNA(VLOOKUP(tbl_Union[[#This Row],[Player]],raw_data_RAA_2021!$A$1:$F$169,3,FALSE),0),0)</f>
        <v>0</v>
      </c>
      <c r="AD347" s="42">
        <f>AVERAGEIFS(tbl_Union[Auction_Price],tbl_Union[Player],tbl_Union[[#This Row],[Player]])</f>
        <v>157100</v>
      </c>
    </row>
    <row r="348" spans="1:30" x14ac:dyDescent="0.25">
      <c r="A348" s="15">
        <f t="shared" si="6"/>
        <v>347</v>
      </c>
      <c r="B348" s="14">
        <v>2020</v>
      </c>
      <c r="C348" s="17" t="s">
        <v>170</v>
      </c>
      <c r="D348" s="14" t="s">
        <v>242</v>
      </c>
      <c r="E348" s="42">
        <v>214300</v>
      </c>
      <c r="F348" s="14">
        <v>0</v>
      </c>
      <c r="G348" s="14">
        <v>0</v>
      </c>
      <c r="H348" s="14">
        <v>0</v>
      </c>
      <c r="I348" s="14">
        <v>0</v>
      </c>
      <c r="J348" s="14">
        <v>0</v>
      </c>
      <c r="K348" s="14">
        <v>0</v>
      </c>
      <c r="L348" s="14">
        <v>0</v>
      </c>
      <c r="M348" s="14">
        <v>0</v>
      </c>
      <c r="N348" s="14">
        <v>0</v>
      </c>
      <c r="O348" s="14">
        <v>0</v>
      </c>
      <c r="P348" s="14">
        <v>0</v>
      </c>
      <c r="Q348" s="14">
        <f>tbl_Union[[#This Row],[Innings]]-tbl_Union[[#This Row],[Outs]]</f>
        <v>0</v>
      </c>
      <c r="R348" s="44">
        <v>0</v>
      </c>
      <c r="S348" s="44">
        <v>0</v>
      </c>
      <c r="T348" s="44">
        <v>0</v>
      </c>
      <c r="U348" s="44">
        <v>0</v>
      </c>
      <c r="V348" s="44">
        <v>0</v>
      </c>
      <c r="W348" s="44">
        <v>0</v>
      </c>
      <c r="X348" s="44">
        <v>0</v>
      </c>
      <c r="Y348" s="44">
        <v>0</v>
      </c>
      <c r="Z348" s="44">
        <v>0</v>
      </c>
      <c r="AA348" s="44">
        <v>0</v>
      </c>
      <c r="AB348" s="44">
        <v>0</v>
      </c>
      <c r="AC348" s="12">
        <f>IF(tbl_Union[[#This Row],[Year]]=2021,_xlfn.IFNA(VLOOKUP(tbl_Union[[#This Row],[Player]],raw_data_RAA_2021!$A$1:$F$169,3,FALSE),0),0)</f>
        <v>0</v>
      </c>
      <c r="AD348" s="42">
        <f>AVERAGEIFS(tbl_Union[Auction_Price],tbl_Union[Player],tbl_Union[[#This Row],[Player]])</f>
        <v>214300</v>
      </c>
    </row>
    <row r="349" spans="1:30" x14ac:dyDescent="0.25">
      <c r="A349" s="15">
        <f t="shared" si="6"/>
        <v>348</v>
      </c>
      <c r="B349" s="14">
        <v>2020</v>
      </c>
      <c r="C349" s="17" t="s">
        <v>362</v>
      </c>
      <c r="D349" s="14" t="s">
        <v>242</v>
      </c>
      <c r="E349" s="42">
        <v>71400</v>
      </c>
      <c r="F349" s="14">
        <v>0</v>
      </c>
      <c r="G349" s="14">
        <v>0</v>
      </c>
      <c r="H349" s="14">
        <v>0</v>
      </c>
      <c r="I349" s="14">
        <v>0</v>
      </c>
      <c r="J349" s="14">
        <v>0</v>
      </c>
      <c r="K349" s="14">
        <v>0</v>
      </c>
      <c r="L349" s="14">
        <v>0</v>
      </c>
      <c r="M349" s="14">
        <v>0</v>
      </c>
      <c r="N349" s="14">
        <v>0</v>
      </c>
      <c r="O349" s="14">
        <v>0</v>
      </c>
      <c r="P349" s="14">
        <v>0</v>
      </c>
      <c r="Q349" s="14">
        <f>tbl_Union[[#This Row],[Innings]]-tbl_Union[[#This Row],[Outs]]</f>
        <v>0</v>
      </c>
      <c r="R349" s="44">
        <v>0</v>
      </c>
      <c r="S349" s="44">
        <v>0</v>
      </c>
      <c r="T349" s="44">
        <v>0</v>
      </c>
      <c r="U349" s="44">
        <v>0</v>
      </c>
      <c r="V349" s="44">
        <v>0</v>
      </c>
      <c r="W349" s="44">
        <v>0</v>
      </c>
      <c r="X349" s="44">
        <v>0</v>
      </c>
      <c r="Y349" s="44">
        <v>0</v>
      </c>
      <c r="Z349" s="44">
        <v>0</v>
      </c>
      <c r="AA349" s="44">
        <v>0</v>
      </c>
      <c r="AB349" s="44">
        <v>0</v>
      </c>
      <c r="AC349" s="12">
        <f>IF(tbl_Union[[#This Row],[Year]]=2021,_xlfn.IFNA(VLOOKUP(tbl_Union[[#This Row],[Player]],raw_data_RAA_2021!$A$1:$F$169,3,FALSE),0),0)</f>
        <v>0</v>
      </c>
      <c r="AD349" s="42">
        <f>AVERAGEIFS(tbl_Union[Auction_Price],tbl_Union[Player],tbl_Union[[#This Row],[Player]])</f>
        <v>71400</v>
      </c>
    </row>
    <row r="350" spans="1:30" x14ac:dyDescent="0.25">
      <c r="A350" s="15">
        <f t="shared" si="6"/>
        <v>349</v>
      </c>
      <c r="B350" s="14">
        <v>2020</v>
      </c>
      <c r="C350" s="17" t="s">
        <v>32</v>
      </c>
      <c r="D350" s="14" t="s">
        <v>242</v>
      </c>
      <c r="E350" s="42">
        <v>28600</v>
      </c>
      <c r="F350" s="14">
        <v>0</v>
      </c>
      <c r="G350" s="14">
        <v>0</v>
      </c>
      <c r="H350" s="14">
        <v>0</v>
      </c>
      <c r="I350" s="14">
        <v>0</v>
      </c>
      <c r="J350" s="14">
        <v>0</v>
      </c>
      <c r="K350" s="14">
        <v>0</v>
      </c>
      <c r="L350" s="14">
        <v>0</v>
      </c>
      <c r="M350" s="14">
        <v>0</v>
      </c>
      <c r="N350" s="14">
        <v>0</v>
      </c>
      <c r="O350" s="14">
        <v>0</v>
      </c>
      <c r="P350" s="14">
        <v>0</v>
      </c>
      <c r="Q350" s="14">
        <f>tbl_Union[[#This Row],[Innings]]-tbl_Union[[#This Row],[Outs]]</f>
        <v>0</v>
      </c>
      <c r="R350" s="44">
        <v>0</v>
      </c>
      <c r="S350" s="44">
        <v>0</v>
      </c>
      <c r="T350" s="44">
        <v>0</v>
      </c>
      <c r="U350" s="44">
        <v>0</v>
      </c>
      <c r="V350" s="44">
        <v>0</v>
      </c>
      <c r="W350" s="44">
        <v>0</v>
      </c>
      <c r="X350" s="44">
        <v>0</v>
      </c>
      <c r="Y350" s="44">
        <v>0</v>
      </c>
      <c r="Z350" s="44">
        <v>0</v>
      </c>
      <c r="AA350" s="44">
        <v>0</v>
      </c>
      <c r="AB350" s="44">
        <v>0</v>
      </c>
      <c r="AC350" s="12">
        <f>IF(tbl_Union[[#This Row],[Year]]=2021,_xlfn.IFNA(VLOOKUP(tbl_Union[[#This Row],[Player]],raw_data_RAA_2021!$A$1:$F$169,3,FALSE),0),0)</f>
        <v>0</v>
      </c>
      <c r="AD350" s="42">
        <f>AVERAGEIFS(tbl_Union[Auction_Price],tbl_Union[Player],tbl_Union[[#This Row],[Player]])</f>
        <v>28600</v>
      </c>
    </row>
    <row r="351" spans="1:30" x14ac:dyDescent="0.25">
      <c r="A351" s="15">
        <f t="shared" si="6"/>
        <v>350</v>
      </c>
      <c r="B351" s="14">
        <v>2020</v>
      </c>
      <c r="C351" s="17" t="s">
        <v>363</v>
      </c>
      <c r="D351" s="14" t="s">
        <v>242</v>
      </c>
      <c r="E351" s="42">
        <v>71400</v>
      </c>
      <c r="F351" s="14">
        <v>0</v>
      </c>
      <c r="G351" s="14">
        <v>0</v>
      </c>
      <c r="H351" s="14">
        <v>0</v>
      </c>
      <c r="I351" s="14">
        <v>0</v>
      </c>
      <c r="J351" s="14">
        <v>0</v>
      </c>
      <c r="K351" s="14">
        <v>0</v>
      </c>
      <c r="L351" s="14">
        <v>0</v>
      </c>
      <c r="M351" s="14">
        <v>0</v>
      </c>
      <c r="N351" s="14">
        <v>0</v>
      </c>
      <c r="O351" s="14">
        <v>0</v>
      </c>
      <c r="P351" s="14">
        <v>0</v>
      </c>
      <c r="Q351" s="14">
        <f>tbl_Union[[#This Row],[Innings]]-tbl_Union[[#This Row],[Outs]]</f>
        <v>0</v>
      </c>
      <c r="R351" s="44">
        <v>4</v>
      </c>
      <c r="S351" s="44">
        <v>45</v>
      </c>
      <c r="T351" s="44">
        <v>1</v>
      </c>
      <c r="U351" s="44">
        <v>11.25</v>
      </c>
      <c r="V351" s="44">
        <v>45</v>
      </c>
      <c r="W351" s="44">
        <v>24</v>
      </c>
      <c r="X351" s="44">
        <v>0</v>
      </c>
      <c r="Y351" s="44">
        <v>0</v>
      </c>
      <c r="Z351" s="44">
        <v>1</v>
      </c>
      <c r="AA351" s="44">
        <v>4</v>
      </c>
      <c r="AB351" s="44">
        <v>8</v>
      </c>
      <c r="AC351" s="12">
        <f>IF(tbl_Union[[#This Row],[Year]]=2021,_xlfn.IFNA(VLOOKUP(tbl_Union[[#This Row],[Player]],raw_data_RAA_2021!$A$1:$F$169,3,FALSE),0),0)</f>
        <v>0</v>
      </c>
      <c r="AD351" s="42">
        <f>AVERAGEIFS(tbl_Union[Auction_Price],tbl_Union[Player],tbl_Union[[#This Row],[Player]])</f>
        <v>392850</v>
      </c>
    </row>
    <row r="352" spans="1:30" x14ac:dyDescent="0.25">
      <c r="A352" s="15">
        <f t="shared" si="6"/>
        <v>351</v>
      </c>
      <c r="B352" s="14">
        <v>2020</v>
      </c>
      <c r="C352" s="17" t="s">
        <v>364</v>
      </c>
      <c r="D352" s="14" t="s">
        <v>242</v>
      </c>
      <c r="E352" s="42">
        <v>31250</v>
      </c>
      <c r="F352" s="14">
        <v>0</v>
      </c>
      <c r="G352" s="14">
        <v>0</v>
      </c>
      <c r="H352" s="14">
        <v>0</v>
      </c>
      <c r="I352" s="14">
        <v>0</v>
      </c>
      <c r="J352" s="14">
        <v>0</v>
      </c>
      <c r="K352" s="14">
        <v>0</v>
      </c>
      <c r="L352" s="14">
        <v>0</v>
      </c>
      <c r="M352" s="14">
        <v>0</v>
      </c>
      <c r="N352" s="14">
        <v>0</v>
      </c>
      <c r="O352" s="14">
        <v>0</v>
      </c>
      <c r="P352" s="14">
        <v>0</v>
      </c>
      <c r="Q352" s="14">
        <f>tbl_Union[[#This Row],[Innings]]-tbl_Union[[#This Row],[Outs]]</f>
        <v>0</v>
      </c>
      <c r="R352" s="44">
        <v>0</v>
      </c>
      <c r="S352" s="44">
        <v>0</v>
      </c>
      <c r="T352" s="44">
        <v>0</v>
      </c>
      <c r="U352" s="44">
        <v>0</v>
      </c>
      <c r="V352" s="44">
        <v>0</v>
      </c>
      <c r="W352" s="44">
        <v>0</v>
      </c>
      <c r="X352" s="44">
        <v>0</v>
      </c>
      <c r="Y352" s="44">
        <v>0</v>
      </c>
      <c r="Z352" s="44">
        <v>0</v>
      </c>
      <c r="AA352" s="44">
        <v>0</v>
      </c>
      <c r="AB352" s="44">
        <v>0</v>
      </c>
      <c r="AC352" s="12">
        <f>IF(tbl_Union[[#This Row],[Year]]=2021,_xlfn.IFNA(VLOOKUP(tbl_Union[[#This Row],[Player]],raw_data_RAA_2021!$A$1:$F$169,3,FALSE),0),0)</f>
        <v>0</v>
      </c>
      <c r="AD352" s="42">
        <f>AVERAGEIFS(tbl_Union[Auction_Price],tbl_Union[Player],tbl_Union[[#This Row],[Player]])</f>
        <v>31250</v>
      </c>
    </row>
    <row r="353" spans="1:30" x14ac:dyDescent="0.25">
      <c r="A353" s="15">
        <f t="shared" si="6"/>
        <v>352</v>
      </c>
      <c r="B353" s="14">
        <v>2020</v>
      </c>
      <c r="C353" s="17" t="s">
        <v>100</v>
      </c>
      <c r="D353" s="14" t="s">
        <v>285</v>
      </c>
      <c r="E353" s="42">
        <v>42900</v>
      </c>
      <c r="F353" s="14">
        <v>0</v>
      </c>
      <c r="G353" s="14">
        <v>0</v>
      </c>
      <c r="H353" s="14">
        <v>0</v>
      </c>
      <c r="I353" s="14">
        <v>0</v>
      </c>
      <c r="J353" s="14">
        <v>0</v>
      </c>
      <c r="K353" s="14">
        <v>0</v>
      </c>
      <c r="L353" s="14">
        <v>0</v>
      </c>
      <c r="M353" s="14">
        <v>0</v>
      </c>
      <c r="N353" s="14">
        <v>0</v>
      </c>
      <c r="O353" s="14">
        <v>0</v>
      </c>
      <c r="P353" s="14">
        <v>0</v>
      </c>
      <c r="Q353" s="14">
        <f>tbl_Union[[#This Row],[Innings]]-tbl_Union[[#This Row],[Outs]]</f>
        <v>0</v>
      </c>
      <c r="R353" s="44">
        <v>0</v>
      </c>
      <c r="S353" s="44">
        <v>0</v>
      </c>
      <c r="T353" s="44">
        <v>0</v>
      </c>
      <c r="U353" s="44">
        <v>0</v>
      </c>
      <c r="V353" s="44">
        <v>0</v>
      </c>
      <c r="W353" s="44">
        <v>0</v>
      </c>
      <c r="X353" s="44">
        <v>0</v>
      </c>
      <c r="Y353" s="44">
        <v>0</v>
      </c>
      <c r="Z353" s="44">
        <v>0</v>
      </c>
      <c r="AA353" s="44">
        <v>0</v>
      </c>
      <c r="AB353" s="44">
        <v>0</v>
      </c>
      <c r="AC353" s="12">
        <f>IF(tbl_Union[[#This Row],[Year]]=2021,_xlfn.IFNA(VLOOKUP(tbl_Union[[#This Row],[Player]],raw_data_RAA_2021!$A$1:$F$169,3,FALSE),0),0)</f>
        <v>0</v>
      </c>
      <c r="AD353" s="42">
        <f>AVERAGEIFS(tbl_Union[Auction_Price],tbl_Union[Player],tbl_Union[[#This Row],[Player]])</f>
        <v>42900</v>
      </c>
    </row>
    <row r="354" spans="1:30" x14ac:dyDescent="0.25">
      <c r="A354" s="15">
        <f t="shared" si="6"/>
        <v>353</v>
      </c>
      <c r="B354" s="14">
        <v>2020</v>
      </c>
      <c r="C354" s="17" t="s">
        <v>366</v>
      </c>
      <c r="D354" s="14" t="s">
        <v>285</v>
      </c>
      <c r="E354" s="42">
        <v>107100</v>
      </c>
      <c r="F354" s="14">
        <v>0</v>
      </c>
      <c r="G354" s="14">
        <v>0</v>
      </c>
      <c r="H354" s="14">
        <v>0</v>
      </c>
      <c r="I354" s="14">
        <v>0</v>
      </c>
      <c r="J354" s="14">
        <v>0</v>
      </c>
      <c r="K354" s="14">
        <v>0</v>
      </c>
      <c r="L354" s="14">
        <v>0</v>
      </c>
      <c r="M354" s="14">
        <v>0</v>
      </c>
      <c r="N354" s="14">
        <v>0</v>
      </c>
      <c r="O354" s="14">
        <v>0</v>
      </c>
      <c r="P354" s="14">
        <v>0</v>
      </c>
      <c r="Q354" s="14">
        <f>tbl_Union[[#This Row],[Innings]]-tbl_Union[[#This Row],[Outs]]</f>
        <v>0</v>
      </c>
      <c r="R354" s="44">
        <v>0</v>
      </c>
      <c r="S354" s="44">
        <v>0</v>
      </c>
      <c r="T354" s="44">
        <v>0</v>
      </c>
      <c r="U354" s="44">
        <v>0</v>
      </c>
      <c r="V354" s="44">
        <v>0</v>
      </c>
      <c r="W354" s="44">
        <v>0</v>
      </c>
      <c r="X354" s="44">
        <v>0</v>
      </c>
      <c r="Y354" s="44">
        <v>0</v>
      </c>
      <c r="Z354" s="44">
        <v>0</v>
      </c>
      <c r="AA354" s="44">
        <v>0</v>
      </c>
      <c r="AB354" s="44">
        <v>0</v>
      </c>
      <c r="AC354" s="12">
        <f>IF(tbl_Union[[#This Row],[Year]]=2021,_xlfn.IFNA(VLOOKUP(tbl_Union[[#This Row],[Player]],raw_data_RAA_2021!$A$1:$F$169,3,FALSE),0),0)</f>
        <v>0</v>
      </c>
      <c r="AD354" s="42">
        <f>AVERAGEIFS(tbl_Union[Auction_Price],tbl_Union[Player],tbl_Union[[#This Row],[Player]])</f>
        <v>107100</v>
      </c>
    </row>
    <row r="355" spans="1:30" x14ac:dyDescent="0.25">
      <c r="A355" s="15">
        <f t="shared" si="6"/>
        <v>354</v>
      </c>
      <c r="B355" s="14">
        <v>2020</v>
      </c>
      <c r="C355" s="17" t="s">
        <v>104</v>
      </c>
      <c r="D355" s="14" t="s">
        <v>285</v>
      </c>
      <c r="E355" s="42">
        <v>28600</v>
      </c>
      <c r="F355" s="14">
        <v>0</v>
      </c>
      <c r="G355" s="14">
        <v>0</v>
      </c>
      <c r="H355" s="14">
        <v>0</v>
      </c>
      <c r="I355" s="14">
        <v>0</v>
      </c>
      <c r="J355" s="14">
        <v>0</v>
      </c>
      <c r="K355" s="14">
        <v>0</v>
      </c>
      <c r="L355" s="14">
        <v>0</v>
      </c>
      <c r="M355" s="14">
        <v>0</v>
      </c>
      <c r="N355" s="14">
        <v>0</v>
      </c>
      <c r="O355" s="14">
        <v>0</v>
      </c>
      <c r="P355" s="14">
        <v>0</v>
      </c>
      <c r="Q355" s="14">
        <f>tbl_Union[[#This Row],[Innings]]-tbl_Union[[#This Row],[Outs]]</f>
        <v>0</v>
      </c>
      <c r="R355" s="44">
        <v>4</v>
      </c>
      <c r="S355" s="44">
        <v>41</v>
      </c>
      <c r="T355" s="44">
        <v>0</v>
      </c>
      <c r="U355" s="44">
        <v>10.25</v>
      </c>
      <c r="V355" s="44">
        <v>0</v>
      </c>
      <c r="W355" s="44">
        <v>0</v>
      </c>
      <c r="X355" s="44">
        <v>0</v>
      </c>
      <c r="Y355" s="44">
        <v>0</v>
      </c>
      <c r="Z355" s="44">
        <v>5</v>
      </c>
      <c r="AA355" s="44">
        <v>1</v>
      </c>
      <c r="AB355" s="44">
        <v>6</v>
      </c>
      <c r="AC355" s="12">
        <f>IF(tbl_Union[[#This Row],[Year]]=2021,_xlfn.IFNA(VLOOKUP(tbl_Union[[#This Row],[Player]],raw_data_RAA_2021!$A$1:$F$169,3,FALSE),0),0)</f>
        <v>0</v>
      </c>
      <c r="AD355" s="42">
        <f>AVERAGEIFS(tbl_Union[Auction_Price],tbl_Union[Player],tbl_Union[[#This Row],[Player]])</f>
        <v>28600</v>
      </c>
    </row>
    <row r="356" spans="1:30" x14ac:dyDescent="0.25">
      <c r="A356" s="15">
        <f t="shared" si="6"/>
        <v>355</v>
      </c>
      <c r="B356" s="14">
        <v>2020</v>
      </c>
      <c r="C356" s="17" t="s">
        <v>368</v>
      </c>
      <c r="D356" s="14" t="s">
        <v>285</v>
      </c>
      <c r="E356" s="42">
        <v>28600</v>
      </c>
      <c r="F356" s="14">
        <v>0</v>
      </c>
      <c r="G356" s="14">
        <v>0</v>
      </c>
      <c r="H356" s="14">
        <v>0</v>
      </c>
      <c r="I356" s="14">
        <v>0</v>
      </c>
      <c r="J356" s="14">
        <v>0</v>
      </c>
      <c r="K356" s="14">
        <v>0</v>
      </c>
      <c r="L356" s="14">
        <v>0</v>
      </c>
      <c r="M356" s="14">
        <v>0</v>
      </c>
      <c r="N356" s="14">
        <v>0</v>
      </c>
      <c r="O356" s="14">
        <v>0</v>
      </c>
      <c r="P356" s="14">
        <v>0</v>
      </c>
      <c r="Q356" s="14">
        <f>tbl_Union[[#This Row],[Innings]]-tbl_Union[[#This Row],[Outs]]</f>
        <v>0</v>
      </c>
      <c r="R356" s="44">
        <v>0</v>
      </c>
      <c r="S356" s="44">
        <v>0</v>
      </c>
      <c r="T356" s="44">
        <v>0</v>
      </c>
      <c r="U356" s="44">
        <v>0</v>
      </c>
      <c r="V356" s="44">
        <v>0</v>
      </c>
      <c r="W356" s="44">
        <v>0</v>
      </c>
      <c r="X356" s="44">
        <v>0</v>
      </c>
      <c r="Y356" s="44">
        <v>0</v>
      </c>
      <c r="Z356" s="44">
        <v>0</v>
      </c>
      <c r="AA356" s="44">
        <v>0</v>
      </c>
      <c r="AB356" s="44">
        <v>0</v>
      </c>
      <c r="AC356" s="12">
        <f>IF(tbl_Union[[#This Row],[Year]]=2021,_xlfn.IFNA(VLOOKUP(tbl_Union[[#This Row],[Player]],raw_data_RAA_2021!$A$1:$F$169,3,FALSE),0),0)</f>
        <v>0</v>
      </c>
      <c r="AD356" s="42">
        <f>AVERAGEIFS(tbl_Union[Auction_Price],tbl_Union[Player],tbl_Union[[#This Row],[Player]])</f>
        <v>28600</v>
      </c>
    </row>
    <row r="357" spans="1:30" x14ac:dyDescent="0.25">
      <c r="A357" s="15">
        <f t="shared" si="6"/>
        <v>356</v>
      </c>
      <c r="B357" s="14">
        <v>2020</v>
      </c>
      <c r="C357" s="17" t="s">
        <v>169</v>
      </c>
      <c r="D357" s="14" t="s">
        <v>285</v>
      </c>
      <c r="E357" s="42">
        <v>29000</v>
      </c>
      <c r="F357" s="14">
        <v>0</v>
      </c>
      <c r="G357" s="14">
        <v>0</v>
      </c>
      <c r="H357" s="14">
        <v>0</v>
      </c>
      <c r="I357" s="14">
        <v>0</v>
      </c>
      <c r="J357" s="14">
        <v>0</v>
      </c>
      <c r="K357" s="14">
        <v>0</v>
      </c>
      <c r="L357" s="14">
        <v>0</v>
      </c>
      <c r="M357" s="14">
        <v>0</v>
      </c>
      <c r="N357" s="14">
        <v>0</v>
      </c>
      <c r="O357" s="14">
        <v>0</v>
      </c>
      <c r="P357" s="14">
        <v>0</v>
      </c>
      <c r="Q357" s="14">
        <f>tbl_Union[[#This Row],[Innings]]-tbl_Union[[#This Row],[Outs]]</f>
        <v>0</v>
      </c>
      <c r="R357" s="44">
        <v>0</v>
      </c>
      <c r="S357" s="44">
        <v>0</v>
      </c>
      <c r="T357" s="44">
        <v>0</v>
      </c>
      <c r="U357" s="44">
        <v>0</v>
      </c>
      <c r="V357" s="44">
        <v>0</v>
      </c>
      <c r="W357" s="44">
        <v>0</v>
      </c>
      <c r="X357" s="44">
        <v>0</v>
      </c>
      <c r="Y357" s="44">
        <v>0</v>
      </c>
      <c r="Z357" s="44">
        <v>0</v>
      </c>
      <c r="AA357" s="44">
        <v>0</v>
      </c>
      <c r="AB357" s="44">
        <v>0</v>
      </c>
      <c r="AC357" s="12">
        <f>IF(tbl_Union[[#This Row],[Year]]=2021,_xlfn.IFNA(VLOOKUP(tbl_Union[[#This Row],[Player]],raw_data_RAA_2021!$A$1:$F$169,3,FALSE),0),0)</f>
        <v>0</v>
      </c>
      <c r="AD357" s="42">
        <f>AVERAGEIFS(tbl_Union[Auction_Price],tbl_Union[Player],tbl_Union[[#This Row],[Player]])</f>
        <v>29522.333333333332</v>
      </c>
    </row>
    <row r="358" spans="1:30" x14ac:dyDescent="0.25">
      <c r="A358" s="15">
        <f t="shared" si="6"/>
        <v>357</v>
      </c>
      <c r="B358" s="14">
        <v>2020</v>
      </c>
      <c r="C358" s="17" t="s">
        <v>373</v>
      </c>
      <c r="D358" s="14" t="s">
        <v>285</v>
      </c>
      <c r="E358" s="42">
        <v>85940</v>
      </c>
      <c r="F358" s="14">
        <v>0</v>
      </c>
      <c r="G358" s="14">
        <v>0</v>
      </c>
      <c r="H358" s="14">
        <v>0</v>
      </c>
      <c r="I358" s="14">
        <v>0</v>
      </c>
      <c r="J358" s="14">
        <v>0</v>
      </c>
      <c r="K358" s="14">
        <v>0</v>
      </c>
      <c r="L358" s="14">
        <v>0</v>
      </c>
      <c r="M358" s="14">
        <v>0</v>
      </c>
      <c r="N358" s="14">
        <v>0</v>
      </c>
      <c r="O358" s="14">
        <v>0</v>
      </c>
      <c r="P358" s="14">
        <v>0</v>
      </c>
      <c r="Q358" s="14">
        <f>tbl_Union[[#This Row],[Innings]]-tbl_Union[[#This Row],[Outs]]</f>
        <v>0</v>
      </c>
      <c r="R358" s="44">
        <v>0</v>
      </c>
      <c r="S358" s="44">
        <v>0</v>
      </c>
      <c r="T358" s="44">
        <v>0</v>
      </c>
      <c r="U358" s="44">
        <v>0</v>
      </c>
      <c r="V358" s="44">
        <v>0</v>
      </c>
      <c r="W358" s="44">
        <v>0</v>
      </c>
      <c r="X358" s="44">
        <v>0</v>
      </c>
      <c r="Y358" s="44">
        <v>0</v>
      </c>
      <c r="Z358" s="44">
        <v>0</v>
      </c>
      <c r="AA358" s="44">
        <v>0</v>
      </c>
      <c r="AB358" s="44">
        <v>0</v>
      </c>
      <c r="AC358" s="12">
        <f>IF(tbl_Union[[#This Row],[Year]]=2021,_xlfn.IFNA(VLOOKUP(tbl_Union[[#This Row],[Player]],raw_data_RAA_2021!$A$1:$F$169,3,FALSE),0),0)</f>
        <v>0</v>
      </c>
      <c r="AD358" s="42">
        <f>AVERAGEIFS(tbl_Union[Auction_Price],tbl_Union[Player],tbl_Union[[#This Row],[Player]])</f>
        <v>85940</v>
      </c>
    </row>
    <row r="359" spans="1:30" x14ac:dyDescent="0.25">
      <c r="A359" s="15">
        <f t="shared" si="6"/>
        <v>358</v>
      </c>
      <c r="B359" s="14">
        <v>2020</v>
      </c>
      <c r="C359" s="17" t="s">
        <v>374</v>
      </c>
      <c r="D359" s="14" t="s">
        <v>259</v>
      </c>
      <c r="E359" s="42">
        <v>28600</v>
      </c>
      <c r="F359" s="14">
        <v>0</v>
      </c>
      <c r="G359" s="14">
        <v>0</v>
      </c>
      <c r="H359" s="14">
        <v>0</v>
      </c>
      <c r="I359" s="14">
        <v>0</v>
      </c>
      <c r="J359" s="14">
        <v>0</v>
      </c>
      <c r="K359" s="14">
        <v>0</v>
      </c>
      <c r="L359" s="14">
        <v>0</v>
      </c>
      <c r="M359" s="14">
        <v>0</v>
      </c>
      <c r="N359" s="14">
        <v>0</v>
      </c>
      <c r="O359" s="14">
        <v>0</v>
      </c>
      <c r="P359" s="14">
        <v>0</v>
      </c>
      <c r="Q359" s="14">
        <f>tbl_Union[[#This Row],[Innings]]-tbl_Union[[#This Row],[Outs]]</f>
        <v>0</v>
      </c>
      <c r="R359" s="44">
        <v>2.5</v>
      </c>
      <c r="S359" s="44">
        <v>24</v>
      </c>
      <c r="T359" s="44">
        <v>0</v>
      </c>
      <c r="U359" s="44">
        <v>8.4700000000000006</v>
      </c>
      <c r="V359" s="44">
        <v>0</v>
      </c>
      <c r="W359" s="44">
        <v>0</v>
      </c>
      <c r="X359" s="44">
        <v>0</v>
      </c>
      <c r="Y359" s="44">
        <v>0</v>
      </c>
      <c r="Z359" s="44">
        <v>4</v>
      </c>
      <c r="AA359" s="44">
        <v>0</v>
      </c>
      <c r="AB359" s="44">
        <v>6</v>
      </c>
      <c r="AC359" s="12">
        <f>IF(tbl_Union[[#This Row],[Year]]=2021,_xlfn.IFNA(VLOOKUP(tbl_Union[[#This Row],[Player]],raw_data_RAA_2021!$A$1:$F$169,3,FALSE),0),0)</f>
        <v>0</v>
      </c>
      <c r="AD359" s="42">
        <f>AVERAGEIFS(tbl_Union[Auction_Price],tbl_Union[Player],tbl_Union[[#This Row],[Player]])</f>
        <v>28600</v>
      </c>
    </row>
    <row r="360" spans="1:30" x14ac:dyDescent="0.25">
      <c r="A360" s="15">
        <f t="shared" si="6"/>
        <v>359</v>
      </c>
      <c r="B360" s="14">
        <v>2020</v>
      </c>
      <c r="C360" s="17" t="s">
        <v>375</v>
      </c>
      <c r="D360" s="14" t="s">
        <v>259</v>
      </c>
      <c r="E360" s="42">
        <v>107100</v>
      </c>
      <c r="F360" s="14">
        <v>0</v>
      </c>
      <c r="G360" s="14">
        <v>0</v>
      </c>
      <c r="H360" s="14">
        <v>0</v>
      </c>
      <c r="I360" s="14">
        <v>0</v>
      </c>
      <c r="J360" s="14">
        <v>0</v>
      </c>
      <c r="K360" s="14">
        <v>0</v>
      </c>
      <c r="L360" s="14">
        <v>0</v>
      </c>
      <c r="M360" s="14">
        <v>0</v>
      </c>
      <c r="N360" s="14">
        <v>0</v>
      </c>
      <c r="O360" s="14">
        <v>0</v>
      </c>
      <c r="P360" s="14">
        <v>0</v>
      </c>
      <c r="Q360" s="14">
        <f>tbl_Union[[#This Row],[Innings]]-tbl_Union[[#This Row],[Outs]]</f>
        <v>0</v>
      </c>
      <c r="R360" s="44">
        <v>0</v>
      </c>
      <c r="S360" s="44">
        <v>0</v>
      </c>
      <c r="T360" s="44">
        <v>0</v>
      </c>
      <c r="U360" s="44">
        <v>0</v>
      </c>
      <c r="V360" s="44">
        <v>0</v>
      </c>
      <c r="W360" s="44">
        <v>0</v>
      </c>
      <c r="X360" s="44">
        <v>0</v>
      </c>
      <c r="Y360" s="44">
        <v>0</v>
      </c>
      <c r="Z360" s="44">
        <v>0</v>
      </c>
      <c r="AA360" s="44">
        <v>0</v>
      </c>
      <c r="AB360" s="44">
        <v>0</v>
      </c>
      <c r="AC360" s="12">
        <f>IF(tbl_Union[[#This Row],[Year]]=2021,_xlfn.IFNA(VLOOKUP(tbl_Union[[#This Row],[Player]],raw_data_RAA_2021!$A$1:$F$169,3,FALSE),0),0)</f>
        <v>0</v>
      </c>
      <c r="AD360" s="42">
        <f>AVERAGEIFS(tbl_Union[Auction_Price],tbl_Union[Player],tbl_Union[[#This Row],[Player]])</f>
        <v>107100</v>
      </c>
    </row>
    <row r="361" spans="1:30" x14ac:dyDescent="0.25">
      <c r="A361" s="15">
        <f t="shared" si="6"/>
        <v>360</v>
      </c>
      <c r="B361" s="14">
        <v>2020</v>
      </c>
      <c r="C361" s="17" t="s">
        <v>378</v>
      </c>
      <c r="D361" s="14" t="s">
        <v>259</v>
      </c>
      <c r="E361" s="42">
        <v>28600</v>
      </c>
      <c r="F361" s="14">
        <v>0</v>
      </c>
      <c r="G361" s="14">
        <v>0</v>
      </c>
      <c r="H361" s="14">
        <v>0</v>
      </c>
      <c r="I361" s="14">
        <v>0</v>
      </c>
      <c r="J361" s="14">
        <v>0</v>
      </c>
      <c r="K361" s="14">
        <v>0</v>
      </c>
      <c r="L361" s="14">
        <v>0</v>
      </c>
      <c r="M361" s="14">
        <v>0</v>
      </c>
      <c r="N361" s="14">
        <v>0</v>
      </c>
      <c r="O361" s="14">
        <v>0</v>
      </c>
      <c r="P361" s="14">
        <v>0</v>
      </c>
      <c r="Q361" s="14">
        <f>tbl_Union[[#This Row],[Innings]]-tbl_Union[[#This Row],[Outs]]</f>
        <v>0</v>
      </c>
      <c r="R361" s="44">
        <v>0</v>
      </c>
      <c r="S361" s="44">
        <v>0</v>
      </c>
      <c r="T361" s="44">
        <v>0</v>
      </c>
      <c r="U361" s="44">
        <v>0</v>
      </c>
      <c r="V361" s="44">
        <v>0</v>
      </c>
      <c r="W361" s="44">
        <v>0</v>
      </c>
      <c r="X361" s="44">
        <v>0</v>
      </c>
      <c r="Y361" s="44">
        <v>0</v>
      </c>
      <c r="Z361" s="44">
        <v>0</v>
      </c>
      <c r="AA361" s="44">
        <v>0</v>
      </c>
      <c r="AB361" s="44">
        <v>0</v>
      </c>
      <c r="AC361" s="12">
        <f>IF(tbl_Union[[#This Row],[Year]]=2021,_xlfn.IFNA(VLOOKUP(tbl_Union[[#This Row],[Player]],raw_data_RAA_2021!$A$1:$F$169,3,FALSE),0),0)</f>
        <v>0</v>
      </c>
      <c r="AD361" s="42">
        <f>AVERAGEIFS(tbl_Union[Auction_Price],tbl_Union[Player],tbl_Union[[#This Row],[Player]])</f>
        <v>28600</v>
      </c>
    </row>
    <row r="362" spans="1:30" x14ac:dyDescent="0.25">
      <c r="A362" s="15">
        <f t="shared" si="6"/>
        <v>361</v>
      </c>
      <c r="B362" s="14">
        <v>2020</v>
      </c>
      <c r="C362" s="17" t="s">
        <v>64</v>
      </c>
      <c r="D362" s="14" t="s">
        <v>259</v>
      </c>
      <c r="E362" s="42">
        <v>16000</v>
      </c>
      <c r="F362" s="14">
        <v>0</v>
      </c>
      <c r="G362" s="14">
        <v>0</v>
      </c>
      <c r="H362" s="14">
        <v>0</v>
      </c>
      <c r="I362" s="14">
        <v>0</v>
      </c>
      <c r="J362" s="14">
        <v>0</v>
      </c>
      <c r="K362" s="14">
        <v>0</v>
      </c>
      <c r="L362" s="14">
        <v>0</v>
      </c>
      <c r="M362" s="14">
        <v>0</v>
      </c>
      <c r="N362" s="14">
        <v>0</v>
      </c>
      <c r="O362" s="14">
        <v>0</v>
      </c>
      <c r="P362" s="14">
        <v>0</v>
      </c>
      <c r="Q362" s="14">
        <f>tbl_Union[[#This Row],[Innings]]-tbl_Union[[#This Row],[Outs]]</f>
        <v>0</v>
      </c>
      <c r="R362" s="44">
        <v>3</v>
      </c>
      <c r="S362" s="44">
        <v>34</v>
      </c>
      <c r="T362" s="44">
        <v>0</v>
      </c>
      <c r="U362" s="44">
        <v>11.33</v>
      </c>
      <c r="V362" s="44">
        <v>0</v>
      </c>
      <c r="W362" s="44">
        <v>0</v>
      </c>
      <c r="X362" s="44">
        <v>0</v>
      </c>
      <c r="Y362" s="44">
        <v>0</v>
      </c>
      <c r="Z362" s="44">
        <v>5</v>
      </c>
      <c r="AA362" s="44">
        <v>1</v>
      </c>
      <c r="AB362" s="44">
        <v>8</v>
      </c>
      <c r="AC362" s="12">
        <f>IF(tbl_Union[[#This Row],[Year]]=2021,_xlfn.IFNA(VLOOKUP(tbl_Union[[#This Row],[Player]],raw_data_RAA_2021!$A$1:$F$169,3,FALSE),0),0)</f>
        <v>0</v>
      </c>
      <c r="AD362" s="42">
        <f>AVERAGEIFS(tbl_Union[Auction_Price],tbl_Union[Player],tbl_Union[[#This Row],[Player]])</f>
        <v>16000</v>
      </c>
    </row>
    <row r="363" spans="1:30" x14ac:dyDescent="0.25">
      <c r="A363" s="15">
        <f t="shared" si="6"/>
        <v>362</v>
      </c>
      <c r="B363" s="14">
        <v>2020</v>
      </c>
      <c r="C363" s="17" t="s">
        <v>379</v>
      </c>
      <c r="D363" s="14" t="s">
        <v>259</v>
      </c>
      <c r="E363" s="42">
        <v>29000</v>
      </c>
      <c r="F363" s="14">
        <v>0</v>
      </c>
      <c r="G363" s="14">
        <v>0</v>
      </c>
      <c r="H363" s="14">
        <v>0</v>
      </c>
      <c r="I363" s="14">
        <v>0</v>
      </c>
      <c r="J363" s="14">
        <v>0</v>
      </c>
      <c r="K363" s="14">
        <v>0</v>
      </c>
      <c r="L363" s="14">
        <v>0</v>
      </c>
      <c r="M363" s="14">
        <v>0</v>
      </c>
      <c r="N363" s="14">
        <v>0</v>
      </c>
      <c r="O363" s="14">
        <v>0</v>
      </c>
      <c r="P363" s="14">
        <v>0</v>
      </c>
      <c r="Q363" s="14">
        <f>tbl_Union[[#This Row],[Innings]]-tbl_Union[[#This Row],[Outs]]</f>
        <v>0</v>
      </c>
      <c r="R363" s="44">
        <v>0</v>
      </c>
      <c r="S363" s="44">
        <v>0</v>
      </c>
      <c r="T363" s="44">
        <v>0</v>
      </c>
      <c r="U363" s="44">
        <v>0</v>
      </c>
      <c r="V363" s="44">
        <v>0</v>
      </c>
      <c r="W363" s="44">
        <v>0</v>
      </c>
      <c r="X363" s="44">
        <v>0</v>
      </c>
      <c r="Y363" s="44">
        <v>0</v>
      </c>
      <c r="Z363" s="44">
        <v>0</v>
      </c>
      <c r="AA363" s="44">
        <v>0</v>
      </c>
      <c r="AB363" s="44">
        <v>0</v>
      </c>
      <c r="AC363" s="12">
        <f>IF(tbl_Union[[#This Row],[Year]]=2021,_xlfn.IFNA(VLOOKUP(tbl_Union[[#This Row],[Player]],raw_data_RAA_2021!$A$1:$F$169,3,FALSE),0),0)</f>
        <v>0</v>
      </c>
      <c r="AD363" s="42">
        <f>AVERAGEIFS(tbl_Union[Auction_Price],tbl_Union[Player],tbl_Union[[#This Row],[Player]])</f>
        <v>30125</v>
      </c>
    </row>
    <row r="364" spans="1:30" x14ac:dyDescent="0.25">
      <c r="A364" s="15">
        <f t="shared" si="6"/>
        <v>363</v>
      </c>
      <c r="B364" s="14">
        <v>2020</v>
      </c>
      <c r="C364" s="17" t="s">
        <v>74</v>
      </c>
      <c r="D364" s="14" t="s">
        <v>275</v>
      </c>
      <c r="E364" s="42">
        <v>114300</v>
      </c>
      <c r="F364" s="14">
        <v>0</v>
      </c>
      <c r="G364" s="14">
        <v>0</v>
      </c>
      <c r="H364" s="14">
        <v>0</v>
      </c>
      <c r="I364" s="14">
        <v>0</v>
      </c>
      <c r="J364" s="14">
        <v>0</v>
      </c>
      <c r="K364" s="14">
        <v>0</v>
      </c>
      <c r="L364" s="14">
        <v>0</v>
      </c>
      <c r="M364" s="14">
        <v>0</v>
      </c>
      <c r="N364" s="14">
        <v>0</v>
      </c>
      <c r="O364" s="14">
        <v>0</v>
      </c>
      <c r="P364" s="14">
        <v>0</v>
      </c>
      <c r="Q364" s="14">
        <f>tbl_Union[[#This Row],[Innings]]-tbl_Union[[#This Row],[Outs]]</f>
        <v>0</v>
      </c>
      <c r="R364" s="44">
        <v>0</v>
      </c>
      <c r="S364" s="44">
        <v>0</v>
      </c>
      <c r="T364" s="44">
        <v>0</v>
      </c>
      <c r="U364" s="44">
        <v>0</v>
      </c>
      <c r="V364" s="44">
        <v>0</v>
      </c>
      <c r="W364" s="44">
        <v>0</v>
      </c>
      <c r="X364" s="44">
        <v>0</v>
      </c>
      <c r="Y364" s="44">
        <v>0</v>
      </c>
      <c r="Z364" s="44">
        <v>0</v>
      </c>
      <c r="AA364" s="44">
        <v>0</v>
      </c>
      <c r="AB364" s="44">
        <v>0</v>
      </c>
      <c r="AC364" s="12">
        <f>IF(tbl_Union[[#This Row],[Year]]=2021,_xlfn.IFNA(VLOOKUP(tbl_Union[[#This Row],[Player]],raw_data_RAA_2021!$A$1:$F$169,3,FALSE),0),0)</f>
        <v>0</v>
      </c>
      <c r="AD364" s="42">
        <f>AVERAGEIFS(tbl_Union[Auction_Price],tbl_Union[Player],tbl_Union[[#This Row],[Player]])</f>
        <v>114300</v>
      </c>
    </row>
    <row r="365" spans="1:30" x14ac:dyDescent="0.25">
      <c r="A365" s="15">
        <f t="shared" si="6"/>
        <v>364</v>
      </c>
      <c r="B365" s="14">
        <v>2020</v>
      </c>
      <c r="C365" s="17" t="s">
        <v>75</v>
      </c>
      <c r="D365" s="14" t="s">
        <v>275</v>
      </c>
      <c r="E365" s="42">
        <v>31250</v>
      </c>
      <c r="F365" s="14">
        <v>0</v>
      </c>
      <c r="G365" s="14">
        <v>0</v>
      </c>
      <c r="H365" s="14">
        <v>0</v>
      </c>
      <c r="I365" s="14">
        <v>0</v>
      </c>
      <c r="J365" s="14">
        <v>0</v>
      </c>
      <c r="K365" s="14">
        <v>0</v>
      </c>
      <c r="L365" s="14">
        <v>0</v>
      </c>
      <c r="M365" s="14">
        <v>0</v>
      </c>
      <c r="N365" s="14">
        <v>0</v>
      </c>
      <c r="O365" s="14">
        <v>0</v>
      </c>
      <c r="P365" s="14">
        <v>0</v>
      </c>
      <c r="Q365" s="14">
        <f>tbl_Union[[#This Row],[Innings]]-tbl_Union[[#This Row],[Outs]]</f>
        <v>0</v>
      </c>
      <c r="R365" s="44">
        <v>0</v>
      </c>
      <c r="S365" s="44">
        <v>0</v>
      </c>
      <c r="T365" s="44">
        <v>0</v>
      </c>
      <c r="U365" s="44">
        <v>0</v>
      </c>
      <c r="V365" s="44">
        <v>0</v>
      </c>
      <c r="W365" s="44">
        <v>0</v>
      </c>
      <c r="X365" s="44">
        <v>0</v>
      </c>
      <c r="Y365" s="44">
        <v>0</v>
      </c>
      <c r="Z365" s="44">
        <v>0</v>
      </c>
      <c r="AA365" s="44">
        <v>0</v>
      </c>
      <c r="AB365" s="44">
        <v>0</v>
      </c>
      <c r="AC365" s="12">
        <f>IF(tbl_Union[[#This Row],[Year]]=2021,_xlfn.IFNA(VLOOKUP(tbl_Union[[#This Row],[Player]],raw_data_RAA_2021!$A$1:$F$169,3,FALSE),0),0)</f>
        <v>0</v>
      </c>
      <c r="AD365" s="42">
        <f>AVERAGEIFS(tbl_Union[Auction_Price],tbl_Union[Player],tbl_Union[[#This Row],[Player]])</f>
        <v>31250</v>
      </c>
    </row>
    <row r="366" spans="1:30" x14ac:dyDescent="0.25">
      <c r="A366" s="15">
        <f t="shared" si="6"/>
        <v>365</v>
      </c>
      <c r="B366" s="14">
        <v>2020</v>
      </c>
      <c r="C366" s="17" t="s">
        <v>77</v>
      </c>
      <c r="D366" s="14" t="s">
        <v>275</v>
      </c>
      <c r="E366" s="42">
        <v>31250</v>
      </c>
      <c r="F366" s="14">
        <v>0</v>
      </c>
      <c r="G366" s="14">
        <v>0</v>
      </c>
      <c r="H366" s="14">
        <v>0</v>
      </c>
      <c r="I366" s="14">
        <v>0</v>
      </c>
      <c r="J366" s="14">
        <v>0</v>
      </c>
      <c r="K366" s="14">
        <v>0</v>
      </c>
      <c r="L366" s="14">
        <v>0</v>
      </c>
      <c r="M366" s="14">
        <v>0</v>
      </c>
      <c r="N366" s="14">
        <v>0</v>
      </c>
      <c r="O366" s="14">
        <v>0</v>
      </c>
      <c r="P366" s="14">
        <v>0</v>
      </c>
      <c r="Q366" s="14">
        <f>tbl_Union[[#This Row],[Innings]]-tbl_Union[[#This Row],[Outs]]</f>
        <v>0</v>
      </c>
      <c r="R366" s="44">
        <v>0</v>
      </c>
      <c r="S366" s="44">
        <v>0</v>
      </c>
      <c r="T366" s="44">
        <v>0</v>
      </c>
      <c r="U366" s="44">
        <v>0</v>
      </c>
      <c r="V366" s="44">
        <v>0</v>
      </c>
      <c r="W366" s="44">
        <v>0</v>
      </c>
      <c r="X366" s="44">
        <v>0</v>
      </c>
      <c r="Y366" s="44">
        <v>0</v>
      </c>
      <c r="Z366" s="44">
        <v>0</v>
      </c>
      <c r="AA366" s="44">
        <v>0</v>
      </c>
      <c r="AB366" s="44">
        <v>0</v>
      </c>
      <c r="AC366" s="12">
        <f>IF(tbl_Union[[#This Row],[Year]]=2021,_xlfn.IFNA(VLOOKUP(tbl_Union[[#This Row],[Player]],raw_data_RAA_2021!$A$1:$F$169,3,FALSE),0),0)</f>
        <v>0</v>
      </c>
      <c r="AD366" s="42">
        <f>AVERAGEIFS(tbl_Union[Auction_Price],tbl_Union[Player],tbl_Union[[#This Row],[Player]])</f>
        <v>31250</v>
      </c>
    </row>
    <row r="367" spans="1:30" x14ac:dyDescent="0.25">
      <c r="A367" s="15">
        <f t="shared" si="6"/>
        <v>366</v>
      </c>
      <c r="B367" s="14">
        <v>2020</v>
      </c>
      <c r="C367" s="17" t="s">
        <v>78</v>
      </c>
      <c r="D367" s="14" t="s">
        <v>275</v>
      </c>
      <c r="E367" s="42">
        <v>285700</v>
      </c>
      <c r="F367" s="14">
        <v>0</v>
      </c>
      <c r="G367" s="14">
        <v>0</v>
      </c>
      <c r="H367" s="14">
        <v>0</v>
      </c>
      <c r="I367" s="14">
        <v>0</v>
      </c>
      <c r="J367" s="14">
        <v>0</v>
      </c>
      <c r="K367" s="14">
        <v>0</v>
      </c>
      <c r="L367" s="14">
        <v>0</v>
      </c>
      <c r="M367" s="14">
        <v>0</v>
      </c>
      <c r="N367" s="14">
        <v>0</v>
      </c>
      <c r="O367" s="14">
        <v>0</v>
      </c>
      <c r="P367" s="14">
        <v>0</v>
      </c>
      <c r="Q367" s="14">
        <f>tbl_Union[[#This Row],[Innings]]-tbl_Union[[#This Row],[Outs]]</f>
        <v>0</v>
      </c>
      <c r="R367" s="44">
        <v>0</v>
      </c>
      <c r="S367" s="44">
        <v>0</v>
      </c>
      <c r="T367" s="44">
        <v>0</v>
      </c>
      <c r="U367" s="44">
        <v>0</v>
      </c>
      <c r="V367" s="44">
        <v>0</v>
      </c>
      <c r="W367" s="44">
        <v>0</v>
      </c>
      <c r="X367" s="44">
        <v>0</v>
      </c>
      <c r="Y367" s="44">
        <v>0</v>
      </c>
      <c r="Z367" s="44">
        <v>0</v>
      </c>
      <c r="AA367" s="44">
        <v>0</v>
      </c>
      <c r="AB367" s="44">
        <v>0</v>
      </c>
      <c r="AC367" s="12">
        <f>IF(tbl_Union[[#This Row],[Year]]=2021,_xlfn.IFNA(VLOOKUP(tbl_Union[[#This Row],[Player]],raw_data_RAA_2021!$A$1:$F$169,3,FALSE),0),0)</f>
        <v>0</v>
      </c>
      <c r="AD367" s="42">
        <f>AVERAGEIFS(tbl_Union[Auction_Price],tbl_Union[Player],tbl_Union[[#This Row],[Player]])</f>
        <v>690466.66666666663</v>
      </c>
    </row>
    <row r="368" spans="1:30" x14ac:dyDescent="0.25">
      <c r="A368" s="15">
        <f t="shared" si="6"/>
        <v>367</v>
      </c>
      <c r="B368" s="14">
        <v>2020</v>
      </c>
      <c r="C368" s="17" t="s">
        <v>381</v>
      </c>
      <c r="D368" s="14" t="s">
        <v>275</v>
      </c>
      <c r="E368" s="42">
        <v>28600</v>
      </c>
      <c r="F368" s="14">
        <v>0</v>
      </c>
      <c r="G368" s="14">
        <v>0</v>
      </c>
      <c r="H368" s="14">
        <v>0</v>
      </c>
      <c r="I368" s="14">
        <v>0</v>
      </c>
      <c r="J368" s="14">
        <v>0</v>
      </c>
      <c r="K368" s="14">
        <v>0</v>
      </c>
      <c r="L368" s="14">
        <v>0</v>
      </c>
      <c r="M368" s="14">
        <v>0</v>
      </c>
      <c r="N368" s="14">
        <v>0</v>
      </c>
      <c r="O368" s="14">
        <v>0</v>
      </c>
      <c r="P368" s="14">
        <v>0</v>
      </c>
      <c r="Q368" s="14">
        <f>tbl_Union[[#This Row],[Innings]]-tbl_Union[[#This Row],[Outs]]</f>
        <v>0</v>
      </c>
      <c r="R368" s="44">
        <v>0</v>
      </c>
      <c r="S368" s="44">
        <v>0</v>
      </c>
      <c r="T368" s="44">
        <v>0</v>
      </c>
      <c r="U368" s="44">
        <v>0</v>
      </c>
      <c r="V368" s="44">
        <v>0</v>
      </c>
      <c r="W368" s="44">
        <v>0</v>
      </c>
      <c r="X368" s="44">
        <v>0</v>
      </c>
      <c r="Y368" s="44">
        <v>0</v>
      </c>
      <c r="Z368" s="44">
        <v>0</v>
      </c>
      <c r="AA368" s="44">
        <v>0</v>
      </c>
      <c r="AB368" s="44">
        <v>0</v>
      </c>
      <c r="AC368" s="12">
        <f>IF(tbl_Union[[#This Row],[Year]]=2021,_xlfn.IFNA(VLOOKUP(tbl_Union[[#This Row],[Player]],raw_data_RAA_2021!$A$1:$F$169,3,FALSE),0),0)</f>
        <v>0</v>
      </c>
      <c r="AD368" s="42">
        <f>AVERAGEIFS(tbl_Union[Auction_Price],tbl_Union[Player],tbl_Union[[#This Row],[Player]])</f>
        <v>28600</v>
      </c>
    </row>
    <row r="369" spans="1:30" x14ac:dyDescent="0.25">
      <c r="A369" s="15">
        <f t="shared" si="6"/>
        <v>368</v>
      </c>
      <c r="B369" s="14">
        <v>2020</v>
      </c>
      <c r="C369" s="17" t="s">
        <v>82</v>
      </c>
      <c r="D369" s="14" t="s">
        <v>275</v>
      </c>
      <c r="E369" s="42">
        <v>78130</v>
      </c>
      <c r="F369" s="14">
        <v>0</v>
      </c>
      <c r="G369" s="14">
        <v>0</v>
      </c>
      <c r="H369" s="14">
        <v>0</v>
      </c>
      <c r="I369" s="14">
        <v>0</v>
      </c>
      <c r="J369" s="14">
        <v>0</v>
      </c>
      <c r="K369" s="14">
        <v>0</v>
      </c>
      <c r="L369" s="14">
        <v>0</v>
      </c>
      <c r="M369" s="14">
        <v>0</v>
      </c>
      <c r="N369" s="14">
        <v>0</v>
      </c>
      <c r="O369" s="14">
        <v>0</v>
      </c>
      <c r="P369" s="14">
        <v>0</v>
      </c>
      <c r="Q369" s="14">
        <f>tbl_Union[[#This Row],[Innings]]-tbl_Union[[#This Row],[Outs]]</f>
        <v>0</v>
      </c>
      <c r="R369" s="44">
        <v>7</v>
      </c>
      <c r="S369" s="44">
        <v>43</v>
      </c>
      <c r="T369" s="44">
        <v>1</v>
      </c>
      <c r="U369" s="44">
        <v>6.14</v>
      </c>
      <c r="V369" s="44">
        <v>43</v>
      </c>
      <c r="W369" s="44">
        <v>42</v>
      </c>
      <c r="X369" s="44">
        <v>0</v>
      </c>
      <c r="Y369" s="44">
        <v>0</v>
      </c>
      <c r="Z369" s="44">
        <v>1</v>
      </c>
      <c r="AA369" s="44">
        <v>1</v>
      </c>
      <c r="AB369" s="44">
        <v>13</v>
      </c>
      <c r="AC369" s="12">
        <f>IF(tbl_Union[[#This Row],[Year]]=2021,_xlfn.IFNA(VLOOKUP(tbl_Union[[#This Row],[Player]],raw_data_RAA_2021!$A$1:$F$169,3,FALSE),0),0)</f>
        <v>0</v>
      </c>
      <c r="AD369" s="42">
        <f>AVERAGEIFS(tbl_Union[Auction_Price],tbl_Union[Player],tbl_Union[[#This Row],[Player]])</f>
        <v>78130</v>
      </c>
    </row>
    <row r="370" spans="1:30" x14ac:dyDescent="0.25">
      <c r="A370" s="15">
        <f t="shared" si="6"/>
        <v>369</v>
      </c>
      <c r="B370" s="14">
        <v>2020</v>
      </c>
      <c r="C370" s="17" t="s">
        <v>384</v>
      </c>
      <c r="D370" s="14" t="s">
        <v>275</v>
      </c>
      <c r="E370" s="42">
        <v>50000</v>
      </c>
      <c r="F370" s="14">
        <v>0</v>
      </c>
      <c r="G370" s="14">
        <v>0</v>
      </c>
      <c r="H370" s="14">
        <v>0</v>
      </c>
      <c r="I370" s="14">
        <v>0</v>
      </c>
      <c r="J370" s="14">
        <v>0</v>
      </c>
      <c r="K370" s="14">
        <v>0</v>
      </c>
      <c r="L370" s="14">
        <v>0</v>
      </c>
      <c r="M370" s="14">
        <v>0</v>
      </c>
      <c r="N370" s="14">
        <v>0</v>
      </c>
      <c r="O370" s="14">
        <v>0</v>
      </c>
      <c r="P370" s="14">
        <v>0</v>
      </c>
      <c r="Q370" s="14">
        <f>tbl_Union[[#This Row],[Innings]]-tbl_Union[[#This Row],[Outs]]</f>
        <v>0</v>
      </c>
      <c r="R370" s="44">
        <v>0</v>
      </c>
      <c r="S370" s="44">
        <v>0</v>
      </c>
      <c r="T370" s="44">
        <v>0</v>
      </c>
      <c r="U370" s="44">
        <v>0</v>
      </c>
      <c r="V370" s="44">
        <v>0</v>
      </c>
      <c r="W370" s="44">
        <v>0</v>
      </c>
      <c r="X370" s="44">
        <v>0</v>
      </c>
      <c r="Y370" s="44">
        <v>0</v>
      </c>
      <c r="Z370" s="44">
        <v>0</v>
      </c>
      <c r="AA370" s="44">
        <v>0</v>
      </c>
      <c r="AB370" s="44">
        <v>0</v>
      </c>
      <c r="AC370" s="12">
        <f>IF(tbl_Union[[#This Row],[Year]]=2021,_xlfn.IFNA(VLOOKUP(tbl_Union[[#This Row],[Player]],raw_data_RAA_2021!$A$1:$F$169,3,FALSE),0),0)</f>
        <v>0</v>
      </c>
      <c r="AD370" s="42">
        <f>AVERAGEIFS(tbl_Union[Auction_Price],tbl_Union[Player],tbl_Union[[#This Row],[Player]])</f>
        <v>50000</v>
      </c>
    </row>
    <row r="371" spans="1:30" x14ac:dyDescent="0.25">
      <c r="A371" s="15">
        <f t="shared" si="6"/>
        <v>370</v>
      </c>
      <c r="B371" s="14">
        <v>2020</v>
      </c>
      <c r="C371" s="17" t="s">
        <v>88</v>
      </c>
      <c r="D371" s="14" t="s">
        <v>275</v>
      </c>
      <c r="E371" s="42">
        <v>28600</v>
      </c>
      <c r="F371" s="14">
        <v>0</v>
      </c>
      <c r="G371" s="14">
        <v>0</v>
      </c>
      <c r="H371" s="14">
        <v>0</v>
      </c>
      <c r="I371" s="14">
        <v>0</v>
      </c>
      <c r="J371" s="14">
        <v>0</v>
      </c>
      <c r="K371" s="14">
        <v>0</v>
      </c>
      <c r="L371" s="14">
        <v>0</v>
      </c>
      <c r="M371" s="14">
        <v>0</v>
      </c>
      <c r="N371" s="14">
        <v>0</v>
      </c>
      <c r="O371" s="14">
        <v>0</v>
      </c>
      <c r="P371" s="14">
        <v>0</v>
      </c>
      <c r="Q371" s="14">
        <f>tbl_Union[[#This Row],[Innings]]-tbl_Union[[#This Row],[Outs]]</f>
        <v>0</v>
      </c>
      <c r="R371" s="44">
        <v>0</v>
      </c>
      <c r="S371" s="44">
        <v>0</v>
      </c>
      <c r="T371" s="44">
        <v>0</v>
      </c>
      <c r="U371" s="44">
        <v>0</v>
      </c>
      <c r="V371" s="44">
        <v>0</v>
      </c>
      <c r="W371" s="44">
        <v>0</v>
      </c>
      <c r="X371" s="44">
        <v>0</v>
      </c>
      <c r="Y371" s="44">
        <v>0</v>
      </c>
      <c r="Z371" s="44">
        <v>0</v>
      </c>
      <c r="AA371" s="44">
        <v>0</v>
      </c>
      <c r="AB371" s="44">
        <v>0</v>
      </c>
      <c r="AC371" s="12">
        <f>IF(tbl_Union[[#This Row],[Year]]=2021,_xlfn.IFNA(VLOOKUP(tbl_Union[[#This Row],[Player]],raw_data_RAA_2021!$A$1:$F$169,3,FALSE),0),0)</f>
        <v>0</v>
      </c>
      <c r="AD371" s="42">
        <f>AVERAGEIFS(tbl_Union[Auction_Price],tbl_Union[Player],tbl_Union[[#This Row],[Player]])</f>
        <v>28600</v>
      </c>
    </row>
    <row r="372" spans="1:30" x14ac:dyDescent="0.25">
      <c r="A372" s="15">
        <f t="shared" si="6"/>
        <v>371</v>
      </c>
      <c r="B372" s="14">
        <v>2020</v>
      </c>
      <c r="C372" s="17" t="s">
        <v>185</v>
      </c>
      <c r="D372" s="14" t="s">
        <v>275</v>
      </c>
      <c r="E372" s="42">
        <v>290000</v>
      </c>
      <c r="F372" s="14">
        <v>0</v>
      </c>
      <c r="G372" s="14">
        <v>0</v>
      </c>
      <c r="H372" s="14">
        <v>0</v>
      </c>
      <c r="I372" s="14">
        <v>0</v>
      </c>
      <c r="J372" s="14">
        <v>0</v>
      </c>
      <c r="K372" s="14">
        <v>0</v>
      </c>
      <c r="L372" s="14">
        <v>0</v>
      </c>
      <c r="M372" s="14">
        <v>0</v>
      </c>
      <c r="N372" s="14">
        <v>0</v>
      </c>
      <c r="O372" s="14">
        <v>0</v>
      </c>
      <c r="P372" s="14">
        <v>0</v>
      </c>
      <c r="Q372" s="14">
        <f>tbl_Union[[#This Row],[Innings]]-tbl_Union[[#This Row],[Outs]]</f>
        <v>0</v>
      </c>
      <c r="R372" s="44">
        <v>0</v>
      </c>
      <c r="S372" s="44">
        <v>0</v>
      </c>
      <c r="T372" s="44">
        <v>0</v>
      </c>
      <c r="U372" s="44">
        <v>0</v>
      </c>
      <c r="V372" s="44">
        <v>0</v>
      </c>
      <c r="W372" s="44">
        <v>0</v>
      </c>
      <c r="X372" s="44">
        <v>0</v>
      </c>
      <c r="Y372" s="44">
        <v>0</v>
      </c>
      <c r="Z372" s="44">
        <v>0</v>
      </c>
      <c r="AA372" s="44">
        <v>0</v>
      </c>
      <c r="AB372" s="44">
        <v>0</v>
      </c>
      <c r="AC372" s="12">
        <f>IF(tbl_Union[[#This Row],[Year]]=2021,_xlfn.IFNA(VLOOKUP(tbl_Union[[#This Row],[Player]],raw_data_RAA_2021!$A$1:$F$169,3,FALSE),0),0)</f>
        <v>0</v>
      </c>
      <c r="AD372" s="42">
        <f>AVERAGEIFS(tbl_Union[Auction_Price],tbl_Union[Player],tbl_Union[[#This Row],[Player]])</f>
        <v>288566.66666666669</v>
      </c>
    </row>
    <row r="373" spans="1:30" x14ac:dyDescent="0.25">
      <c r="A373" s="15">
        <f t="shared" si="6"/>
        <v>372</v>
      </c>
      <c r="B373" s="14">
        <v>2020</v>
      </c>
      <c r="C373" s="17" t="s">
        <v>386</v>
      </c>
      <c r="D373" s="14" t="s">
        <v>275</v>
      </c>
      <c r="E373" s="42">
        <v>285700</v>
      </c>
      <c r="F373" s="14">
        <v>0</v>
      </c>
      <c r="G373" s="14">
        <v>0</v>
      </c>
      <c r="H373" s="14">
        <v>0</v>
      </c>
      <c r="I373" s="14">
        <v>0</v>
      </c>
      <c r="J373" s="14">
        <v>0</v>
      </c>
      <c r="K373" s="14">
        <v>0</v>
      </c>
      <c r="L373" s="14">
        <v>0</v>
      </c>
      <c r="M373" s="14">
        <v>0</v>
      </c>
      <c r="N373" s="14">
        <v>0</v>
      </c>
      <c r="O373" s="14">
        <v>0</v>
      </c>
      <c r="P373" s="14">
        <v>0</v>
      </c>
      <c r="Q373" s="14">
        <f>tbl_Union[[#This Row],[Innings]]-tbl_Union[[#This Row],[Outs]]</f>
        <v>0</v>
      </c>
      <c r="R373" s="44">
        <v>0</v>
      </c>
      <c r="S373" s="44">
        <v>0</v>
      </c>
      <c r="T373" s="44">
        <v>0</v>
      </c>
      <c r="U373" s="44">
        <v>0</v>
      </c>
      <c r="V373" s="44">
        <v>0</v>
      </c>
      <c r="W373" s="44">
        <v>0</v>
      </c>
      <c r="X373" s="44">
        <v>0</v>
      </c>
      <c r="Y373" s="44">
        <v>0</v>
      </c>
      <c r="Z373" s="44">
        <v>0</v>
      </c>
      <c r="AA373" s="44">
        <v>0</v>
      </c>
      <c r="AB373" s="44">
        <v>0</v>
      </c>
      <c r="AC373" s="12">
        <f>IF(tbl_Union[[#This Row],[Year]]=2021,_xlfn.IFNA(VLOOKUP(tbl_Union[[#This Row],[Player]],raw_data_RAA_2021!$A$1:$F$169,3,FALSE),0),0)</f>
        <v>0</v>
      </c>
      <c r="AD373" s="42">
        <f>AVERAGEIFS(tbl_Union[Auction_Price],tbl_Union[Player],tbl_Union[[#This Row],[Player]])</f>
        <v>285700</v>
      </c>
    </row>
    <row r="374" spans="1:30" x14ac:dyDescent="0.25">
      <c r="A374" s="15">
        <f t="shared" si="6"/>
        <v>373</v>
      </c>
      <c r="B374" s="14">
        <v>2020</v>
      </c>
      <c r="C374" s="17" t="s">
        <v>122</v>
      </c>
      <c r="D374" s="14" t="s">
        <v>294</v>
      </c>
      <c r="E374" s="42">
        <v>28600</v>
      </c>
      <c r="F374" s="14">
        <v>0</v>
      </c>
      <c r="G374" s="14">
        <v>0</v>
      </c>
      <c r="H374" s="14">
        <v>0</v>
      </c>
      <c r="I374" s="14">
        <v>0</v>
      </c>
      <c r="J374" s="14">
        <v>0</v>
      </c>
      <c r="K374" s="14">
        <v>0</v>
      </c>
      <c r="L374" s="14">
        <v>0</v>
      </c>
      <c r="M374" s="14">
        <v>0</v>
      </c>
      <c r="N374" s="14">
        <v>0</v>
      </c>
      <c r="O374" s="14">
        <v>0</v>
      </c>
      <c r="P374" s="14">
        <v>0</v>
      </c>
      <c r="Q374" s="14">
        <f>tbl_Union[[#This Row],[Innings]]-tbl_Union[[#This Row],[Outs]]</f>
        <v>0</v>
      </c>
      <c r="R374" s="44">
        <v>0</v>
      </c>
      <c r="S374" s="44">
        <v>0</v>
      </c>
      <c r="T374" s="44">
        <v>0</v>
      </c>
      <c r="U374" s="44">
        <v>0</v>
      </c>
      <c r="V374" s="44">
        <v>0</v>
      </c>
      <c r="W374" s="44">
        <v>0</v>
      </c>
      <c r="X374" s="44">
        <v>0</v>
      </c>
      <c r="Y374" s="44">
        <v>0</v>
      </c>
      <c r="Z374" s="44">
        <v>0</v>
      </c>
      <c r="AA374" s="44">
        <v>0</v>
      </c>
      <c r="AB374" s="44">
        <v>0</v>
      </c>
      <c r="AC374" s="12">
        <f>IF(tbl_Union[[#This Row],[Year]]=2021,_xlfn.IFNA(VLOOKUP(tbl_Union[[#This Row],[Player]],raw_data_RAA_2021!$A$1:$F$169,3,FALSE),0),0)</f>
        <v>0</v>
      </c>
      <c r="AD374" s="42">
        <f>AVERAGEIFS(tbl_Union[Auction_Price],tbl_Union[Player],tbl_Union[[#This Row],[Player]])</f>
        <v>28600</v>
      </c>
    </row>
    <row r="375" spans="1:30" x14ac:dyDescent="0.25">
      <c r="A375" s="15">
        <f t="shared" si="6"/>
        <v>374</v>
      </c>
      <c r="B375" s="14">
        <v>2020</v>
      </c>
      <c r="C375" s="17" t="s">
        <v>123</v>
      </c>
      <c r="D375" s="14" t="s">
        <v>294</v>
      </c>
      <c r="E375" s="42">
        <v>114300</v>
      </c>
      <c r="F375" s="14">
        <v>0</v>
      </c>
      <c r="G375" s="14">
        <v>0</v>
      </c>
      <c r="H375" s="14">
        <v>0</v>
      </c>
      <c r="I375" s="14">
        <v>0</v>
      </c>
      <c r="J375" s="14">
        <v>0</v>
      </c>
      <c r="K375" s="14">
        <v>0</v>
      </c>
      <c r="L375" s="14">
        <v>0</v>
      </c>
      <c r="M375" s="14">
        <v>0</v>
      </c>
      <c r="N375" s="14">
        <v>0</v>
      </c>
      <c r="O375" s="14">
        <v>0</v>
      </c>
      <c r="P375" s="14">
        <v>0</v>
      </c>
      <c r="Q375" s="14">
        <f>tbl_Union[[#This Row],[Innings]]-tbl_Union[[#This Row],[Outs]]</f>
        <v>0</v>
      </c>
      <c r="R375" s="44">
        <v>0</v>
      </c>
      <c r="S375" s="44">
        <v>0</v>
      </c>
      <c r="T375" s="44">
        <v>0</v>
      </c>
      <c r="U375" s="44">
        <v>0</v>
      </c>
      <c r="V375" s="44">
        <v>0</v>
      </c>
      <c r="W375" s="44">
        <v>0</v>
      </c>
      <c r="X375" s="44">
        <v>0</v>
      </c>
      <c r="Y375" s="44">
        <v>0</v>
      </c>
      <c r="Z375" s="44">
        <v>0</v>
      </c>
      <c r="AA375" s="44">
        <v>0</v>
      </c>
      <c r="AB375" s="44">
        <v>0</v>
      </c>
      <c r="AC375" s="12">
        <f>IF(tbl_Union[[#This Row],[Year]]=2021,_xlfn.IFNA(VLOOKUP(tbl_Union[[#This Row],[Player]],raw_data_RAA_2021!$A$1:$F$169,3,FALSE),0),0)</f>
        <v>0</v>
      </c>
      <c r="AD375" s="42">
        <f>AVERAGEIFS(tbl_Union[Auction_Price],tbl_Union[Player],tbl_Union[[#This Row],[Player]])</f>
        <v>114300</v>
      </c>
    </row>
    <row r="376" spans="1:30" x14ac:dyDescent="0.25">
      <c r="A376" s="15">
        <f t="shared" si="6"/>
        <v>375</v>
      </c>
      <c r="B376" s="14">
        <v>2020</v>
      </c>
      <c r="C376" s="17" t="s">
        <v>127</v>
      </c>
      <c r="D376" s="14" t="s">
        <v>294</v>
      </c>
      <c r="E376" s="42">
        <v>107100</v>
      </c>
      <c r="F376" s="14">
        <v>0</v>
      </c>
      <c r="G376" s="14">
        <v>0</v>
      </c>
      <c r="H376" s="14">
        <v>0</v>
      </c>
      <c r="I376" s="14">
        <v>0</v>
      </c>
      <c r="J376" s="14">
        <v>0</v>
      </c>
      <c r="K376" s="14">
        <v>0</v>
      </c>
      <c r="L376" s="14">
        <v>0</v>
      </c>
      <c r="M376" s="14">
        <v>0</v>
      </c>
      <c r="N376" s="14">
        <v>0</v>
      </c>
      <c r="O376" s="14">
        <v>0</v>
      </c>
      <c r="P376" s="14">
        <v>0</v>
      </c>
      <c r="Q376" s="14">
        <f>tbl_Union[[#This Row],[Innings]]-tbl_Union[[#This Row],[Outs]]</f>
        <v>0</v>
      </c>
      <c r="R376" s="44">
        <v>0</v>
      </c>
      <c r="S376" s="44">
        <v>0</v>
      </c>
      <c r="T376" s="44">
        <v>0</v>
      </c>
      <c r="U376" s="44">
        <v>0</v>
      </c>
      <c r="V376" s="44">
        <v>0</v>
      </c>
      <c r="W376" s="44">
        <v>0</v>
      </c>
      <c r="X376" s="44">
        <v>0</v>
      </c>
      <c r="Y376" s="44">
        <v>0</v>
      </c>
      <c r="Z376" s="44">
        <v>0</v>
      </c>
      <c r="AA376" s="44">
        <v>0</v>
      </c>
      <c r="AB376" s="44">
        <v>0</v>
      </c>
      <c r="AC376" s="12">
        <f>IF(tbl_Union[[#This Row],[Year]]=2021,_xlfn.IFNA(VLOOKUP(tbl_Union[[#This Row],[Player]],raw_data_RAA_2021!$A$1:$F$169,3,FALSE),0),0)</f>
        <v>0</v>
      </c>
      <c r="AD376" s="42">
        <f>AVERAGEIFS(tbl_Union[Auction_Price],tbl_Union[Player],tbl_Union[[#This Row],[Player]])</f>
        <v>227650</v>
      </c>
    </row>
    <row r="377" spans="1:30" x14ac:dyDescent="0.25">
      <c r="A377" s="15">
        <f t="shared" si="6"/>
        <v>376</v>
      </c>
      <c r="B377" s="14">
        <v>2020</v>
      </c>
      <c r="C377" s="17" t="s">
        <v>135</v>
      </c>
      <c r="D377" s="14" t="s">
        <v>294</v>
      </c>
      <c r="E377" s="42">
        <v>290000</v>
      </c>
      <c r="F377" s="14">
        <v>0</v>
      </c>
      <c r="G377" s="14">
        <v>0</v>
      </c>
      <c r="H377" s="14">
        <v>0</v>
      </c>
      <c r="I377" s="14">
        <v>0</v>
      </c>
      <c r="J377" s="14">
        <v>0</v>
      </c>
      <c r="K377" s="14">
        <v>0</v>
      </c>
      <c r="L377" s="14">
        <v>0</v>
      </c>
      <c r="M377" s="14">
        <v>0</v>
      </c>
      <c r="N377" s="14">
        <v>0</v>
      </c>
      <c r="O377" s="14">
        <v>0</v>
      </c>
      <c r="P377" s="14">
        <v>0</v>
      </c>
      <c r="Q377" s="14">
        <f>tbl_Union[[#This Row],[Innings]]-tbl_Union[[#This Row],[Outs]]</f>
        <v>0</v>
      </c>
      <c r="R377" s="44">
        <v>0</v>
      </c>
      <c r="S377" s="44">
        <v>0</v>
      </c>
      <c r="T377" s="44">
        <v>0</v>
      </c>
      <c r="U377" s="44">
        <v>0</v>
      </c>
      <c r="V377" s="44">
        <v>0</v>
      </c>
      <c r="W377" s="44">
        <v>0</v>
      </c>
      <c r="X377" s="44">
        <v>0</v>
      </c>
      <c r="Y377" s="44">
        <v>0</v>
      </c>
      <c r="Z377" s="44">
        <v>0</v>
      </c>
      <c r="AA377" s="44">
        <v>0</v>
      </c>
      <c r="AB377" s="44">
        <v>0</v>
      </c>
      <c r="AC377" s="12">
        <f>IF(tbl_Union[[#This Row],[Year]]=2021,_xlfn.IFNA(VLOOKUP(tbl_Union[[#This Row],[Player]],raw_data_RAA_2021!$A$1:$F$169,3,FALSE),0),0)</f>
        <v>0</v>
      </c>
      <c r="AD377" s="42">
        <f>AVERAGEIFS(tbl_Union[Auction_Price],tbl_Union[Player],tbl_Union[[#This Row],[Player]])</f>
        <v>203750</v>
      </c>
    </row>
    <row r="378" spans="1:30" x14ac:dyDescent="0.25">
      <c r="A378" s="15">
        <f t="shared" si="6"/>
        <v>377</v>
      </c>
      <c r="B378" s="14">
        <v>2020</v>
      </c>
      <c r="C378" s="17" t="s">
        <v>136</v>
      </c>
      <c r="D378" s="14" t="s">
        <v>294</v>
      </c>
      <c r="E378" s="42">
        <v>28600</v>
      </c>
      <c r="F378" s="14">
        <v>0</v>
      </c>
      <c r="G378" s="14">
        <v>0</v>
      </c>
      <c r="H378" s="14">
        <v>0</v>
      </c>
      <c r="I378" s="14">
        <v>0</v>
      </c>
      <c r="J378" s="14">
        <v>0</v>
      </c>
      <c r="K378" s="14">
        <v>0</v>
      </c>
      <c r="L378" s="14">
        <v>0</v>
      </c>
      <c r="M378" s="14">
        <v>0</v>
      </c>
      <c r="N378" s="14">
        <v>0</v>
      </c>
      <c r="O378" s="14">
        <v>0</v>
      </c>
      <c r="P378" s="14">
        <v>0</v>
      </c>
      <c r="Q378" s="14">
        <f>tbl_Union[[#This Row],[Innings]]-tbl_Union[[#This Row],[Outs]]</f>
        <v>0</v>
      </c>
      <c r="R378" s="44">
        <v>0</v>
      </c>
      <c r="S378" s="44">
        <v>0</v>
      </c>
      <c r="T378" s="44">
        <v>0</v>
      </c>
      <c r="U378" s="44">
        <v>0</v>
      </c>
      <c r="V378" s="44">
        <v>0</v>
      </c>
      <c r="W378" s="44">
        <v>0</v>
      </c>
      <c r="X378" s="44">
        <v>0</v>
      </c>
      <c r="Y378" s="44">
        <v>0</v>
      </c>
      <c r="Z378" s="44">
        <v>0</v>
      </c>
      <c r="AA378" s="44">
        <v>0</v>
      </c>
      <c r="AB378" s="44">
        <v>0</v>
      </c>
      <c r="AC378" s="12">
        <f>IF(tbl_Union[[#This Row],[Year]]=2021,_xlfn.IFNA(VLOOKUP(tbl_Union[[#This Row],[Player]],raw_data_RAA_2021!$A$1:$F$169,3,FALSE),0),0)</f>
        <v>0</v>
      </c>
      <c r="AD378" s="42">
        <f>AVERAGEIFS(tbl_Union[Auction_Price],tbl_Union[Player],tbl_Union[[#This Row],[Player]])</f>
        <v>28600</v>
      </c>
    </row>
    <row r="379" spans="1:30" x14ac:dyDescent="0.25">
      <c r="A379" s="15">
        <f t="shared" si="6"/>
        <v>378</v>
      </c>
      <c r="B379" s="14">
        <v>2020</v>
      </c>
      <c r="C379" s="17" t="s">
        <v>139</v>
      </c>
      <c r="D379" s="14" t="s">
        <v>294</v>
      </c>
      <c r="E379" s="42">
        <v>71400</v>
      </c>
      <c r="F379" s="14">
        <v>0</v>
      </c>
      <c r="G379" s="14">
        <v>0</v>
      </c>
      <c r="H379" s="14">
        <v>0</v>
      </c>
      <c r="I379" s="14">
        <v>0</v>
      </c>
      <c r="J379" s="14">
        <v>0</v>
      </c>
      <c r="K379" s="14">
        <v>0</v>
      </c>
      <c r="L379" s="14">
        <v>0</v>
      </c>
      <c r="M379" s="14">
        <v>0</v>
      </c>
      <c r="N379" s="14">
        <v>0</v>
      </c>
      <c r="O379" s="14">
        <v>0</v>
      </c>
      <c r="P379" s="14">
        <v>0</v>
      </c>
      <c r="Q379" s="14">
        <f>tbl_Union[[#This Row],[Innings]]-tbl_Union[[#This Row],[Outs]]</f>
        <v>0</v>
      </c>
      <c r="R379" s="44">
        <v>0</v>
      </c>
      <c r="S379" s="44">
        <v>0</v>
      </c>
      <c r="T379" s="44">
        <v>0</v>
      </c>
      <c r="U379" s="44">
        <v>0</v>
      </c>
      <c r="V379" s="44">
        <v>0</v>
      </c>
      <c r="W379" s="44">
        <v>0</v>
      </c>
      <c r="X379" s="44">
        <v>0</v>
      </c>
      <c r="Y379" s="44">
        <v>0</v>
      </c>
      <c r="Z379" s="44">
        <v>0</v>
      </c>
      <c r="AA379" s="44">
        <v>0</v>
      </c>
      <c r="AB379" s="44">
        <v>0</v>
      </c>
      <c r="AC379" s="12">
        <f>IF(tbl_Union[[#This Row],[Year]]=2021,_xlfn.IFNA(VLOOKUP(tbl_Union[[#This Row],[Player]],raw_data_RAA_2021!$A$1:$F$169,3,FALSE),0),0)</f>
        <v>0</v>
      </c>
      <c r="AD379" s="42">
        <f>AVERAGEIFS(tbl_Union[Auction_Price],tbl_Union[Player],tbl_Union[[#This Row],[Player]])</f>
        <v>99966.666666666672</v>
      </c>
    </row>
    <row r="380" spans="1:30" x14ac:dyDescent="0.25">
      <c r="A380" s="15">
        <f t="shared" si="6"/>
        <v>379</v>
      </c>
      <c r="B380" s="14">
        <v>2020</v>
      </c>
      <c r="C380" s="17" t="s">
        <v>388</v>
      </c>
      <c r="D380" s="14" t="s">
        <v>294</v>
      </c>
      <c r="E380" s="42">
        <v>42900</v>
      </c>
      <c r="F380" s="14">
        <v>0</v>
      </c>
      <c r="G380" s="14">
        <v>0</v>
      </c>
      <c r="H380" s="14">
        <v>0</v>
      </c>
      <c r="I380" s="14">
        <v>0</v>
      </c>
      <c r="J380" s="14">
        <v>0</v>
      </c>
      <c r="K380" s="14">
        <v>0</v>
      </c>
      <c r="L380" s="14">
        <v>0</v>
      </c>
      <c r="M380" s="14">
        <v>0</v>
      </c>
      <c r="N380" s="14">
        <v>0</v>
      </c>
      <c r="O380" s="14">
        <v>0</v>
      </c>
      <c r="P380" s="14">
        <v>0</v>
      </c>
      <c r="Q380" s="14">
        <f>tbl_Union[[#This Row],[Innings]]-tbl_Union[[#This Row],[Outs]]</f>
        <v>0</v>
      </c>
      <c r="R380" s="44">
        <v>0</v>
      </c>
      <c r="S380" s="44">
        <v>0</v>
      </c>
      <c r="T380" s="44">
        <v>0</v>
      </c>
      <c r="U380" s="44">
        <v>0</v>
      </c>
      <c r="V380" s="44">
        <v>0</v>
      </c>
      <c r="W380" s="44">
        <v>0</v>
      </c>
      <c r="X380" s="44">
        <v>0</v>
      </c>
      <c r="Y380" s="44">
        <v>0</v>
      </c>
      <c r="Z380" s="44">
        <v>0</v>
      </c>
      <c r="AA380" s="44">
        <v>0</v>
      </c>
      <c r="AB380" s="44">
        <v>0</v>
      </c>
      <c r="AC380" s="12">
        <f>IF(tbl_Union[[#This Row],[Year]]=2021,_xlfn.IFNA(VLOOKUP(tbl_Union[[#This Row],[Player]],raw_data_RAA_2021!$A$1:$F$169,3,FALSE),0),0)</f>
        <v>0</v>
      </c>
      <c r="AD380" s="42">
        <f>AVERAGEIFS(tbl_Union[Auction_Price],tbl_Union[Player],tbl_Union[[#This Row],[Player]])</f>
        <v>42900</v>
      </c>
    </row>
    <row r="381" spans="1:30" x14ac:dyDescent="0.25">
      <c r="A381" s="15">
        <f t="shared" si="6"/>
        <v>380</v>
      </c>
      <c r="B381" s="14">
        <v>2019</v>
      </c>
      <c r="C381" s="17" t="s">
        <v>391</v>
      </c>
      <c r="D381" s="14" t="s">
        <v>305</v>
      </c>
      <c r="E381" s="42">
        <v>345000</v>
      </c>
      <c r="F381" s="14">
        <v>0</v>
      </c>
      <c r="G381" s="14">
        <v>0</v>
      </c>
      <c r="H381" s="14">
        <v>0</v>
      </c>
      <c r="I381" s="14">
        <v>0</v>
      </c>
      <c r="J381" s="14">
        <v>0</v>
      </c>
      <c r="K381" s="14">
        <v>0</v>
      </c>
      <c r="L381" s="14">
        <v>0</v>
      </c>
      <c r="M381" s="14">
        <v>0</v>
      </c>
      <c r="N381" s="14">
        <v>0</v>
      </c>
      <c r="O381" s="14">
        <v>0</v>
      </c>
      <c r="P381" s="14">
        <v>0</v>
      </c>
      <c r="Q381" s="14">
        <f>tbl_Union[[#This Row],[Innings]]-tbl_Union[[#This Row],[Outs]]</f>
        <v>0</v>
      </c>
      <c r="R381" s="44">
        <v>8</v>
      </c>
      <c r="S381" s="44">
        <v>69</v>
      </c>
      <c r="T381" s="44">
        <v>4</v>
      </c>
      <c r="U381" s="44">
        <v>8.6199999999999992</v>
      </c>
      <c r="V381" s="44">
        <v>17.25</v>
      </c>
      <c r="W381" s="44">
        <v>12</v>
      </c>
      <c r="X381" s="44">
        <v>0</v>
      </c>
      <c r="Y381" s="44">
        <v>0</v>
      </c>
      <c r="Z381" s="44">
        <v>7</v>
      </c>
      <c r="AA381" s="44">
        <v>3</v>
      </c>
      <c r="AB381" s="44">
        <v>20</v>
      </c>
      <c r="AC381" s="12">
        <f>IF(tbl_Union[[#This Row],[Year]]=2021,_xlfn.IFNA(VLOOKUP(tbl_Union[[#This Row],[Player]],raw_data_RAA_2021!$A$1:$F$169,3,FALSE),0),0)</f>
        <v>0</v>
      </c>
      <c r="AD381" s="42">
        <f>AVERAGEIFS(tbl_Union[Auction_Price],tbl_Union[Player],tbl_Union[[#This Row],[Player]])</f>
        <v>315350</v>
      </c>
    </row>
    <row r="382" spans="1:30" x14ac:dyDescent="0.25">
      <c r="A382" s="15">
        <f t="shared" si="6"/>
        <v>381</v>
      </c>
      <c r="B382" s="14">
        <v>2019</v>
      </c>
      <c r="C382" s="17" t="s">
        <v>51</v>
      </c>
      <c r="D382" s="14" t="s">
        <v>305</v>
      </c>
      <c r="E382" s="42">
        <v>71400</v>
      </c>
      <c r="F382" s="14">
        <v>3</v>
      </c>
      <c r="G382" s="14">
        <v>98</v>
      </c>
      <c r="H382" s="14">
        <v>70</v>
      </c>
      <c r="I382" s="14">
        <v>3</v>
      </c>
      <c r="J382" s="14">
        <v>32.67</v>
      </c>
      <c r="K382" s="14">
        <v>140</v>
      </c>
      <c r="L382" s="14">
        <v>65</v>
      </c>
      <c r="M382" s="14">
        <v>11</v>
      </c>
      <c r="N382" s="14">
        <v>2</v>
      </c>
      <c r="O382" s="14">
        <v>1</v>
      </c>
      <c r="P382" s="14">
        <v>0</v>
      </c>
      <c r="Q382" s="14">
        <f>tbl_Union[[#This Row],[Innings]]-tbl_Union[[#This Row],[Outs]]</f>
        <v>0</v>
      </c>
      <c r="R382" s="44">
        <v>0</v>
      </c>
      <c r="S382" s="44">
        <v>0</v>
      </c>
      <c r="T382" s="44">
        <v>0</v>
      </c>
      <c r="U382" s="44">
        <v>0</v>
      </c>
      <c r="V382" s="44">
        <v>0</v>
      </c>
      <c r="W382" s="44">
        <v>0</v>
      </c>
      <c r="X382" s="44">
        <v>0</v>
      </c>
      <c r="Y382" s="44">
        <v>0</v>
      </c>
      <c r="Z382" s="44">
        <v>0</v>
      </c>
      <c r="AA382" s="44">
        <v>0</v>
      </c>
      <c r="AB382" s="44">
        <v>0</v>
      </c>
      <c r="AC382" s="12">
        <f>IF(tbl_Union[[#This Row],[Year]]=2021,_xlfn.IFNA(VLOOKUP(tbl_Union[[#This Row],[Player]],raw_data_RAA_2021!$A$1:$F$169,3,FALSE),0),0)</f>
        <v>0</v>
      </c>
      <c r="AD382" s="42">
        <f>AVERAGEIFS(tbl_Union[Auction_Price],tbl_Union[Player],tbl_Union[[#This Row],[Player]])</f>
        <v>71400</v>
      </c>
    </row>
    <row r="383" spans="1:30" x14ac:dyDescent="0.25">
      <c r="A383" s="15">
        <f t="shared" si="6"/>
        <v>382</v>
      </c>
      <c r="B383" s="14">
        <v>2019</v>
      </c>
      <c r="C383" s="17" t="s">
        <v>437</v>
      </c>
      <c r="D383" s="14" t="s">
        <v>305</v>
      </c>
      <c r="E383" s="42">
        <v>71400</v>
      </c>
      <c r="F383" s="14">
        <v>2</v>
      </c>
      <c r="G383" s="14">
        <v>9</v>
      </c>
      <c r="H383" s="14">
        <v>10</v>
      </c>
      <c r="I383" s="14">
        <v>2</v>
      </c>
      <c r="J383" s="14">
        <v>4.5</v>
      </c>
      <c r="K383" s="14">
        <v>90</v>
      </c>
      <c r="L383" s="14">
        <v>6</v>
      </c>
      <c r="M383" s="14">
        <v>0</v>
      </c>
      <c r="N383" s="14">
        <v>0</v>
      </c>
      <c r="O383" s="14">
        <v>0</v>
      </c>
      <c r="P383" s="14">
        <v>0</v>
      </c>
      <c r="Q383" s="14">
        <f>tbl_Union[[#This Row],[Innings]]-tbl_Union[[#This Row],[Outs]]</f>
        <v>0</v>
      </c>
      <c r="R383" s="44">
        <v>0</v>
      </c>
      <c r="S383" s="44">
        <v>0</v>
      </c>
      <c r="T383" s="44">
        <v>0</v>
      </c>
      <c r="U383" s="44">
        <v>0</v>
      </c>
      <c r="V383" s="44">
        <v>0</v>
      </c>
      <c r="W383" s="44">
        <v>0</v>
      </c>
      <c r="X383" s="44">
        <v>0</v>
      </c>
      <c r="Y383" s="44">
        <v>0</v>
      </c>
      <c r="Z383" s="44">
        <v>0</v>
      </c>
      <c r="AA383" s="44">
        <v>0</v>
      </c>
      <c r="AB383" s="44">
        <v>0</v>
      </c>
      <c r="AC383" s="12">
        <f>IF(tbl_Union[[#This Row],[Year]]=2021,_xlfn.IFNA(VLOOKUP(tbl_Union[[#This Row],[Player]],raw_data_RAA_2021!$A$1:$F$169,3,FALSE),0),0)</f>
        <v>0</v>
      </c>
      <c r="AD383" s="42">
        <f>AVERAGEIFS(tbl_Union[Auction_Price],tbl_Union[Player],tbl_Union[[#This Row],[Player]])</f>
        <v>71400</v>
      </c>
    </row>
    <row r="384" spans="1:30" x14ac:dyDescent="0.25">
      <c r="A384" s="15">
        <f t="shared" si="6"/>
        <v>383</v>
      </c>
      <c r="B384" s="14">
        <v>2019</v>
      </c>
      <c r="C384" s="17" t="s">
        <v>438</v>
      </c>
      <c r="D384" s="14" t="s">
        <v>305</v>
      </c>
      <c r="E384" s="42">
        <v>92900</v>
      </c>
      <c r="F384" s="14">
        <v>0</v>
      </c>
      <c r="G384" s="14">
        <v>0</v>
      </c>
      <c r="H384" s="14">
        <v>0</v>
      </c>
      <c r="I384" s="14">
        <v>0</v>
      </c>
      <c r="J384" s="14">
        <v>0</v>
      </c>
      <c r="K384" s="14">
        <v>0</v>
      </c>
      <c r="L384" s="14">
        <v>0</v>
      </c>
      <c r="M384" s="14">
        <v>0</v>
      </c>
      <c r="N384" s="14">
        <v>0</v>
      </c>
      <c r="O384" s="14">
        <v>0</v>
      </c>
      <c r="P384" s="14">
        <v>0</v>
      </c>
      <c r="Q384" s="14">
        <f>tbl_Union[[#This Row],[Innings]]-tbl_Union[[#This Row],[Outs]]</f>
        <v>0</v>
      </c>
      <c r="R384" s="44">
        <v>0</v>
      </c>
      <c r="S384" s="44">
        <v>0</v>
      </c>
      <c r="T384" s="44">
        <v>0</v>
      </c>
      <c r="U384" s="44">
        <v>0</v>
      </c>
      <c r="V384" s="44">
        <v>0</v>
      </c>
      <c r="W384" s="44">
        <v>0</v>
      </c>
      <c r="X384" s="44">
        <v>0</v>
      </c>
      <c r="Y384" s="44">
        <v>0</v>
      </c>
      <c r="Z384" s="44">
        <v>0</v>
      </c>
      <c r="AA384" s="44">
        <v>0</v>
      </c>
      <c r="AB384" s="44">
        <v>0</v>
      </c>
      <c r="AC384" s="12">
        <f>IF(tbl_Union[[#This Row],[Year]]=2021,_xlfn.IFNA(VLOOKUP(tbl_Union[[#This Row],[Player]],raw_data_RAA_2021!$A$1:$F$169,3,FALSE),0),0)</f>
        <v>0</v>
      </c>
      <c r="AD384" s="42">
        <f>AVERAGEIFS(tbl_Union[Auction_Price],tbl_Union[Player],tbl_Union[[#This Row],[Player]])</f>
        <v>92900</v>
      </c>
    </row>
    <row r="385" spans="1:30" x14ac:dyDescent="0.25">
      <c r="A385" s="15">
        <f t="shared" si="6"/>
        <v>384</v>
      </c>
      <c r="B385" s="14">
        <v>2019</v>
      </c>
      <c r="C385" s="17" t="s">
        <v>30</v>
      </c>
      <c r="D385" s="14" t="s">
        <v>305</v>
      </c>
      <c r="E385" s="42">
        <v>15000</v>
      </c>
      <c r="F385" s="14">
        <v>0</v>
      </c>
      <c r="G385" s="14">
        <v>0</v>
      </c>
      <c r="H385" s="14">
        <v>0</v>
      </c>
      <c r="I385" s="14">
        <v>0</v>
      </c>
      <c r="J385" s="14">
        <v>0</v>
      </c>
      <c r="K385" s="14">
        <v>0</v>
      </c>
      <c r="L385" s="14">
        <v>0</v>
      </c>
      <c r="M385" s="14">
        <v>0</v>
      </c>
      <c r="N385" s="14">
        <v>0</v>
      </c>
      <c r="O385" s="14">
        <v>0</v>
      </c>
      <c r="P385" s="14">
        <v>0</v>
      </c>
      <c r="Q385" s="14">
        <f>tbl_Union[[#This Row],[Innings]]-tbl_Union[[#This Row],[Outs]]</f>
        <v>0</v>
      </c>
      <c r="R385" s="44">
        <v>5</v>
      </c>
      <c r="S385" s="44">
        <v>46</v>
      </c>
      <c r="T385" s="44">
        <v>1</v>
      </c>
      <c r="U385" s="44">
        <v>9.1999999999999993</v>
      </c>
      <c r="V385" s="44">
        <v>46</v>
      </c>
      <c r="W385" s="44">
        <v>30</v>
      </c>
      <c r="X385" s="44">
        <v>0</v>
      </c>
      <c r="Y385" s="44">
        <v>0</v>
      </c>
      <c r="Z385" s="44">
        <v>2</v>
      </c>
      <c r="AA385" s="44">
        <v>4</v>
      </c>
      <c r="AB385" s="44">
        <v>11</v>
      </c>
      <c r="AC385" s="12">
        <f>IF(tbl_Union[[#This Row],[Year]]=2021,_xlfn.IFNA(VLOOKUP(tbl_Union[[#This Row],[Player]],raw_data_RAA_2021!$A$1:$F$169,3,FALSE),0),0)</f>
        <v>0</v>
      </c>
      <c r="AD385" s="42">
        <f>AVERAGEIFS(tbl_Union[Auction_Price],tbl_Union[Player],tbl_Union[[#This Row],[Player]])</f>
        <v>15000</v>
      </c>
    </row>
    <row r="386" spans="1:30" x14ac:dyDescent="0.25">
      <c r="A386" s="15">
        <f t="shared" si="6"/>
        <v>385</v>
      </c>
      <c r="B386" s="14">
        <v>2020</v>
      </c>
      <c r="C386" s="17" t="s">
        <v>397</v>
      </c>
      <c r="D386" s="14" t="s">
        <v>313</v>
      </c>
      <c r="E386" s="42">
        <v>78130</v>
      </c>
      <c r="F386" s="14">
        <v>0</v>
      </c>
      <c r="G386" s="14">
        <v>0</v>
      </c>
      <c r="H386" s="14">
        <v>0</v>
      </c>
      <c r="I386" s="14">
        <v>0</v>
      </c>
      <c r="J386" s="14">
        <v>0</v>
      </c>
      <c r="K386" s="14">
        <v>0</v>
      </c>
      <c r="L386" s="14">
        <v>0</v>
      </c>
      <c r="M386" s="14">
        <v>0</v>
      </c>
      <c r="N386" s="14">
        <v>0</v>
      </c>
      <c r="O386" s="14">
        <v>0</v>
      </c>
      <c r="P386" s="14">
        <v>0</v>
      </c>
      <c r="Q386" s="14">
        <f>tbl_Union[[#This Row],[Innings]]-tbl_Union[[#This Row],[Outs]]</f>
        <v>0</v>
      </c>
      <c r="R386" s="44">
        <v>0</v>
      </c>
      <c r="S386" s="44">
        <v>0</v>
      </c>
      <c r="T386" s="44">
        <v>0</v>
      </c>
      <c r="U386" s="44">
        <v>0</v>
      </c>
      <c r="V386" s="44">
        <v>0</v>
      </c>
      <c r="W386" s="44">
        <v>0</v>
      </c>
      <c r="X386" s="44">
        <v>0</v>
      </c>
      <c r="Y386" s="44">
        <v>0</v>
      </c>
      <c r="Z386" s="44">
        <v>0</v>
      </c>
      <c r="AA386" s="44">
        <v>0</v>
      </c>
      <c r="AB386" s="44">
        <v>0</v>
      </c>
      <c r="AC386" s="12">
        <f>IF(tbl_Union[[#This Row],[Year]]=2021,_xlfn.IFNA(VLOOKUP(tbl_Union[[#This Row],[Player]],raw_data_RAA_2021!$A$1:$F$169,3,FALSE),0),0)</f>
        <v>0</v>
      </c>
      <c r="AD386" s="42">
        <f>AVERAGEIFS(tbl_Union[Auction_Price],tbl_Union[Player],tbl_Union[[#This Row],[Player]])</f>
        <v>78130</v>
      </c>
    </row>
    <row r="387" spans="1:30" x14ac:dyDescent="0.25">
      <c r="A387" s="15">
        <f t="shared" si="6"/>
        <v>386</v>
      </c>
      <c r="B387" s="14">
        <v>2020</v>
      </c>
      <c r="C387" s="17" t="s">
        <v>167</v>
      </c>
      <c r="D387" s="14" t="s">
        <v>313</v>
      </c>
      <c r="E387" s="42">
        <v>148440</v>
      </c>
      <c r="F387" s="14">
        <v>0</v>
      </c>
      <c r="G387" s="14">
        <v>0</v>
      </c>
      <c r="H387" s="14">
        <v>0</v>
      </c>
      <c r="I387" s="14">
        <v>0</v>
      </c>
      <c r="J387" s="14">
        <v>0</v>
      </c>
      <c r="K387" s="14">
        <v>0</v>
      </c>
      <c r="L387" s="14">
        <v>0</v>
      </c>
      <c r="M387" s="14">
        <v>0</v>
      </c>
      <c r="N387" s="14">
        <v>0</v>
      </c>
      <c r="O387" s="14">
        <v>0</v>
      </c>
      <c r="P387" s="14">
        <v>0</v>
      </c>
      <c r="Q387" s="14">
        <f>tbl_Union[[#This Row],[Innings]]-tbl_Union[[#This Row],[Outs]]</f>
        <v>0</v>
      </c>
      <c r="R387" s="44">
        <v>4</v>
      </c>
      <c r="S387" s="44">
        <v>46</v>
      </c>
      <c r="T387" s="44">
        <v>1</v>
      </c>
      <c r="U387" s="44">
        <v>11.5</v>
      </c>
      <c r="V387" s="44">
        <v>46</v>
      </c>
      <c r="W387" s="44">
        <v>24</v>
      </c>
      <c r="X387" s="44">
        <v>0</v>
      </c>
      <c r="Y387" s="44">
        <v>0</v>
      </c>
      <c r="Z387" s="44">
        <v>6</v>
      </c>
      <c r="AA387" s="44">
        <v>1</v>
      </c>
      <c r="AB387" s="44">
        <v>5</v>
      </c>
      <c r="AC387" s="12">
        <f>IF(tbl_Union[[#This Row],[Year]]=2021,_xlfn.IFNA(VLOOKUP(tbl_Union[[#This Row],[Player]],raw_data_RAA_2021!$A$1:$F$169,3,FALSE),0),0)</f>
        <v>0</v>
      </c>
      <c r="AD387" s="42">
        <f>AVERAGEIFS(tbl_Union[Auction_Price],tbl_Union[Player],tbl_Union[[#This Row],[Player]])</f>
        <v>148440</v>
      </c>
    </row>
    <row r="388" spans="1:30" x14ac:dyDescent="0.25">
      <c r="A388" s="15">
        <f t="shared" si="6"/>
        <v>387</v>
      </c>
      <c r="B388" s="14">
        <v>2020</v>
      </c>
      <c r="C388" s="17" t="s">
        <v>103</v>
      </c>
      <c r="D388" s="14" t="s">
        <v>313</v>
      </c>
      <c r="E388" s="42">
        <v>71400</v>
      </c>
      <c r="F388" s="14">
        <v>0</v>
      </c>
      <c r="G388" s="14">
        <v>0</v>
      </c>
      <c r="H388" s="14">
        <v>0</v>
      </c>
      <c r="I388" s="14">
        <v>0</v>
      </c>
      <c r="J388" s="14">
        <v>0</v>
      </c>
      <c r="K388" s="14">
        <v>0</v>
      </c>
      <c r="L388" s="14">
        <v>0</v>
      </c>
      <c r="M388" s="14">
        <v>0</v>
      </c>
      <c r="N388" s="14">
        <v>0</v>
      </c>
      <c r="O388" s="14">
        <v>0</v>
      </c>
      <c r="P388" s="14">
        <v>0</v>
      </c>
      <c r="Q388" s="14">
        <f>tbl_Union[[#This Row],[Innings]]-tbl_Union[[#This Row],[Outs]]</f>
        <v>0</v>
      </c>
      <c r="R388" s="44">
        <v>0</v>
      </c>
      <c r="S388" s="44">
        <v>0</v>
      </c>
      <c r="T388" s="44">
        <v>0</v>
      </c>
      <c r="U388" s="44">
        <v>0</v>
      </c>
      <c r="V388" s="44">
        <v>0</v>
      </c>
      <c r="W388" s="44">
        <v>0</v>
      </c>
      <c r="X388" s="44">
        <v>0</v>
      </c>
      <c r="Y388" s="44">
        <v>0</v>
      </c>
      <c r="Z388" s="44">
        <v>0</v>
      </c>
      <c r="AA388" s="44">
        <v>0</v>
      </c>
      <c r="AB388" s="44">
        <v>0</v>
      </c>
      <c r="AC388" s="12">
        <f>IF(tbl_Union[[#This Row],[Year]]=2021,_xlfn.IFNA(VLOOKUP(tbl_Union[[#This Row],[Player]],raw_data_RAA_2021!$A$1:$F$169,3,FALSE),0),0)</f>
        <v>0</v>
      </c>
      <c r="AD388" s="42">
        <f>AVERAGEIFS(tbl_Union[Auction_Price],tbl_Union[Player],tbl_Union[[#This Row],[Player]])</f>
        <v>89250</v>
      </c>
    </row>
    <row r="389" spans="1:30" x14ac:dyDescent="0.25">
      <c r="A389" s="15">
        <f t="shared" si="6"/>
        <v>388</v>
      </c>
      <c r="B389" s="14">
        <v>2020</v>
      </c>
      <c r="C389" s="17" t="s">
        <v>398</v>
      </c>
      <c r="D389" s="14" t="s">
        <v>313</v>
      </c>
      <c r="E389" s="42">
        <v>28600</v>
      </c>
      <c r="F389" s="14">
        <v>0</v>
      </c>
      <c r="G389" s="14">
        <v>0</v>
      </c>
      <c r="H389" s="14">
        <v>0</v>
      </c>
      <c r="I389" s="14">
        <v>0</v>
      </c>
      <c r="J389" s="14">
        <v>0</v>
      </c>
      <c r="K389" s="14">
        <v>0</v>
      </c>
      <c r="L389" s="14">
        <v>0</v>
      </c>
      <c r="M389" s="14">
        <v>0</v>
      </c>
      <c r="N389" s="14">
        <v>0</v>
      </c>
      <c r="O389" s="14">
        <v>0</v>
      </c>
      <c r="P389" s="14">
        <v>0</v>
      </c>
      <c r="Q389" s="14">
        <f>tbl_Union[[#This Row],[Innings]]-tbl_Union[[#This Row],[Outs]]</f>
        <v>0</v>
      </c>
      <c r="R389" s="44">
        <v>0</v>
      </c>
      <c r="S389" s="44">
        <v>0</v>
      </c>
      <c r="T389" s="44">
        <v>0</v>
      </c>
      <c r="U389" s="44">
        <v>0</v>
      </c>
      <c r="V389" s="44">
        <v>0</v>
      </c>
      <c r="W389" s="44">
        <v>0</v>
      </c>
      <c r="X389" s="44">
        <v>0</v>
      </c>
      <c r="Y389" s="44">
        <v>0</v>
      </c>
      <c r="Z389" s="44">
        <v>0</v>
      </c>
      <c r="AA389" s="44">
        <v>0</v>
      </c>
      <c r="AB389" s="44">
        <v>0</v>
      </c>
      <c r="AC389" s="12">
        <f>IF(tbl_Union[[#This Row],[Year]]=2021,_xlfn.IFNA(VLOOKUP(tbl_Union[[#This Row],[Player]],raw_data_RAA_2021!$A$1:$F$169,3,FALSE),0),0)</f>
        <v>0</v>
      </c>
      <c r="AD389" s="42">
        <f>AVERAGEIFS(tbl_Union[Auction_Price],tbl_Union[Player],tbl_Union[[#This Row],[Player]])</f>
        <v>28600</v>
      </c>
    </row>
    <row r="390" spans="1:30" x14ac:dyDescent="0.25">
      <c r="A390" s="15">
        <f t="shared" si="6"/>
        <v>389</v>
      </c>
      <c r="B390" s="14">
        <v>2020</v>
      </c>
      <c r="C390" s="17" t="s">
        <v>182</v>
      </c>
      <c r="D390" s="14" t="s">
        <v>313</v>
      </c>
      <c r="E390" s="42">
        <v>593750</v>
      </c>
      <c r="F390" s="14">
        <v>0</v>
      </c>
      <c r="G390" s="14">
        <v>0</v>
      </c>
      <c r="H390" s="14">
        <v>0</v>
      </c>
      <c r="I390" s="14">
        <v>0</v>
      </c>
      <c r="J390" s="14">
        <v>0</v>
      </c>
      <c r="K390" s="14">
        <v>0</v>
      </c>
      <c r="L390" s="14">
        <v>0</v>
      </c>
      <c r="M390" s="14">
        <v>0</v>
      </c>
      <c r="N390" s="14">
        <v>0</v>
      </c>
      <c r="O390" s="14">
        <v>0</v>
      </c>
      <c r="P390" s="14">
        <v>0</v>
      </c>
      <c r="Q390" s="14">
        <f>tbl_Union[[#This Row],[Innings]]-tbl_Union[[#This Row],[Outs]]</f>
        <v>0</v>
      </c>
      <c r="R390" s="44">
        <v>4</v>
      </c>
      <c r="S390" s="44">
        <v>64</v>
      </c>
      <c r="T390" s="44">
        <v>2</v>
      </c>
      <c r="U390" s="44">
        <v>16</v>
      </c>
      <c r="V390" s="44">
        <v>32</v>
      </c>
      <c r="W390" s="44">
        <v>12</v>
      </c>
      <c r="X390" s="44">
        <v>0</v>
      </c>
      <c r="Y390" s="44">
        <v>0</v>
      </c>
      <c r="Z390" s="44">
        <v>9</v>
      </c>
      <c r="AA390" s="44">
        <v>3</v>
      </c>
      <c r="AB390" s="44">
        <v>6</v>
      </c>
      <c r="AC390" s="12">
        <f>IF(tbl_Union[[#This Row],[Year]]=2021,_xlfn.IFNA(VLOOKUP(tbl_Union[[#This Row],[Player]],raw_data_RAA_2021!$A$1:$F$169,3,FALSE),0),0)</f>
        <v>0</v>
      </c>
      <c r="AD390" s="42">
        <f>AVERAGEIFS(tbl_Union[Auction_Price],tbl_Union[Player],tbl_Union[[#This Row],[Player]])</f>
        <v>593750</v>
      </c>
    </row>
    <row r="391" spans="1:30" x14ac:dyDescent="0.25">
      <c r="A391" s="15">
        <f t="shared" si="6"/>
        <v>390</v>
      </c>
      <c r="B391" s="14">
        <v>2020</v>
      </c>
      <c r="C391" s="17" t="s">
        <v>189</v>
      </c>
      <c r="D391" s="14" t="s">
        <v>313</v>
      </c>
      <c r="E391" s="42">
        <v>271400</v>
      </c>
      <c r="F391" s="14">
        <v>0</v>
      </c>
      <c r="G391" s="14">
        <v>0</v>
      </c>
      <c r="H391" s="14">
        <v>0</v>
      </c>
      <c r="I391" s="14">
        <v>0</v>
      </c>
      <c r="J391" s="14">
        <v>0</v>
      </c>
      <c r="K391" s="14">
        <v>0</v>
      </c>
      <c r="L391" s="14">
        <v>0</v>
      </c>
      <c r="M391" s="14">
        <v>0</v>
      </c>
      <c r="N391" s="14">
        <v>0</v>
      </c>
      <c r="O391" s="14">
        <v>0</v>
      </c>
      <c r="P391" s="14">
        <v>0</v>
      </c>
      <c r="Q391" s="14">
        <f>tbl_Union[[#This Row],[Innings]]-tbl_Union[[#This Row],[Outs]]</f>
        <v>0</v>
      </c>
      <c r="R391" s="44">
        <v>0</v>
      </c>
      <c r="S391" s="44">
        <v>0</v>
      </c>
      <c r="T391" s="44">
        <v>0</v>
      </c>
      <c r="U391" s="44">
        <v>0</v>
      </c>
      <c r="V391" s="44">
        <v>0</v>
      </c>
      <c r="W391" s="44">
        <v>0</v>
      </c>
      <c r="X391" s="44">
        <v>0</v>
      </c>
      <c r="Y391" s="44">
        <v>0</v>
      </c>
      <c r="Z391" s="44">
        <v>0</v>
      </c>
      <c r="AA391" s="44">
        <v>0</v>
      </c>
      <c r="AB391" s="44">
        <v>0</v>
      </c>
      <c r="AC391" s="12">
        <f>IF(tbl_Union[[#This Row],[Year]]=2021,_xlfn.IFNA(VLOOKUP(tbl_Union[[#This Row],[Player]],raw_data_RAA_2021!$A$1:$F$169,3,FALSE),0),0)</f>
        <v>0</v>
      </c>
      <c r="AD391" s="42">
        <f>AVERAGEIFS(tbl_Union[Auction_Price],tbl_Union[Player],tbl_Union[[#This Row],[Player]])</f>
        <v>271400</v>
      </c>
    </row>
    <row r="392" spans="1:30" x14ac:dyDescent="0.25">
      <c r="A392" s="15">
        <f t="shared" si="6"/>
        <v>391</v>
      </c>
      <c r="B392" s="14">
        <v>2019</v>
      </c>
      <c r="C392" s="17" t="s">
        <v>1</v>
      </c>
      <c r="D392" s="14" t="s">
        <v>221</v>
      </c>
      <c r="E392" s="42">
        <v>343750</v>
      </c>
      <c r="F392" s="14">
        <v>17</v>
      </c>
      <c r="G392" s="14">
        <v>282</v>
      </c>
      <c r="H392" s="14">
        <v>303</v>
      </c>
      <c r="I392" s="14">
        <v>12</v>
      </c>
      <c r="J392" s="14">
        <v>23.5</v>
      </c>
      <c r="K392" s="14">
        <v>93.07</v>
      </c>
      <c r="L392" s="14">
        <v>57</v>
      </c>
      <c r="M392" s="14">
        <v>20</v>
      </c>
      <c r="N392" s="14">
        <v>7</v>
      </c>
      <c r="O392" s="14">
        <v>1</v>
      </c>
      <c r="P392" s="14">
        <v>0</v>
      </c>
      <c r="Q392" s="14">
        <f>tbl_Union[[#This Row],[Innings]]-tbl_Union[[#This Row],[Outs]]</f>
        <v>5</v>
      </c>
      <c r="R392" s="44">
        <v>0</v>
      </c>
      <c r="S392" s="44">
        <v>0</v>
      </c>
      <c r="T392" s="44">
        <v>0</v>
      </c>
      <c r="U392" s="44">
        <v>0</v>
      </c>
      <c r="V392" s="44">
        <v>0</v>
      </c>
      <c r="W392" s="44">
        <v>0</v>
      </c>
      <c r="X392" s="44">
        <v>0</v>
      </c>
      <c r="Y392" s="44">
        <v>0</v>
      </c>
      <c r="Z392" s="44">
        <v>0</v>
      </c>
      <c r="AA392" s="44">
        <v>0</v>
      </c>
      <c r="AB392" s="44">
        <v>0</v>
      </c>
      <c r="AC392" s="12">
        <f>IF(tbl_Union[[#This Row],[Year]]=2021,_xlfn.IFNA(VLOOKUP(tbl_Union[[#This Row],[Player]],raw_data_RAA_2021!$A$1:$F$169,3,FALSE),0),0)</f>
        <v>0</v>
      </c>
      <c r="AD392" s="42">
        <f>AVERAGEIFS(tbl_Union[Auction_Price],tbl_Union[Player],tbl_Union[[#This Row],[Player]])</f>
        <v>343750</v>
      </c>
    </row>
    <row r="393" spans="1:30" x14ac:dyDescent="0.25">
      <c r="A393" s="15">
        <f t="shared" si="6"/>
        <v>392</v>
      </c>
      <c r="B393" s="14">
        <v>2019</v>
      </c>
      <c r="C393" s="17" t="s">
        <v>3</v>
      </c>
      <c r="D393" s="14" t="s">
        <v>221</v>
      </c>
      <c r="E393" s="42">
        <v>1000000</v>
      </c>
      <c r="F393" s="14">
        <v>8</v>
      </c>
      <c r="G393" s="14">
        <v>80</v>
      </c>
      <c r="H393" s="14">
        <v>66</v>
      </c>
      <c r="I393" s="14">
        <v>5</v>
      </c>
      <c r="J393" s="14">
        <v>16</v>
      </c>
      <c r="K393" s="14">
        <v>121.21</v>
      </c>
      <c r="L393" s="14">
        <v>27</v>
      </c>
      <c r="M393" s="14">
        <v>6</v>
      </c>
      <c r="N393" s="14">
        <v>3</v>
      </c>
      <c r="O393" s="14">
        <v>0</v>
      </c>
      <c r="P393" s="14">
        <v>0</v>
      </c>
      <c r="Q393" s="14">
        <f>tbl_Union[[#This Row],[Innings]]-tbl_Union[[#This Row],[Outs]]</f>
        <v>3</v>
      </c>
      <c r="R393" s="44">
        <v>41.1</v>
      </c>
      <c r="S393" s="44">
        <v>330</v>
      </c>
      <c r="T393" s="44">
        <v>11</v>
      </c>
      <c r="U393" s="44">
        <v>8.02</v>
      </c>
      <c r="V393" s="44">
        <v>30</v>
      </c>
      <c r="W393" s="44">
        <v>22.45</v>
      </c>
      <c r="X393" s="44">
        <v>0</v>
      </c>
      <c r="Y393" s="44">
        <v>0</v>
      </c>
      <c r="Z393" s="44">
        <v>29</v>
      </c>
      <c r="AA393" s="44">
        <v>6</v>
      </c>
      <c r="AB393" s="44">
        <v>74</v>
      </c>
      <c r="AC393" s="12">
        <f>IF(tbl_Union[[#This Row],[Year]]=2021,_xlfn.IFNA(VLOOKUP(tbl_Union[[#This Row],[Player]],raw_data_RAA_2021!$A$1:$F$169,3,FALSE),0),0)</f>
        <v>0</v>
      </c>
      <c r="AD393" s="42">
        <f>AVERAGEIFS(tbl_Union[Auction_Price],tbl_Union[Player],tbl_Union[[#This Row],[Player]])</f>
        <v>1000000</v>
      </c>
    </row>
    <row r="394" spans="1:30" x14ac:dyDescent="0.25">
      <c r="A394" s="15">
        <f t="shared" si="6"/>
        <v>393</v>
      </c>
      <c r="B394" s="14">
        <v>2019</v>
      </c>
      <c r="C394" s="17" t="s">
        <v>4</v>
      </c>
      <c r="D394" s="14" t="s">
        <v>221</v>
      </c>
      <c r="E394" s="42">
        <v>125000</v>
      </c>
      <c r="F394" s="14">
        <v>2</v>
      </c>
      <c r="G394" s="14">
        <v>7</v>
      </c>
      <c r="H394" s="14">
        <v>9</v>
      </c>
      <c r="I394" s="14">
        <v>2</v>
      </c>
      <c r="J394" s="14">
        <v>3.5</v>
      </c>
      <c r="K394" s="14">
        <v>77.78</v>
      </c>
      <c r="L394" s="14">
        <v>7</v>
      </c>
      <c r="M394" s="14">
        <v>1</v>
      </c>
      <c r="N394" s="14">
        <v>0</v>
      </c>
      <c r="O394" s="14">
        <v>0</v>
      </c>
      <c r="P394" s="14">
        <v>0</v>
      </c>
      <c r="Q394" s="14">
        <f>tbl_Union[[#This Row],[Innings]]-tbl_Union[[#This Row],[Outs]]</f>
        <v>0</v>
      </c>
      <c r="R394" s="44">
        <v>64.3</v>
      </c>
      <c r="S394" s="44">
        <v>482</v>
      </c>
      <c r="T394" s="44">
        <v>22</v>
      </c>
      <c r="U394" s="44">
        <v>7.47</v>
      </c>
      <c r="V394" s="44">
        <v>21.91</v>
      </c>
      <c r="W394" s="44">
        <v>17.59</v>
      </c>
      <c r="X394" s="44">
        <v>0</v>
      </c>
      <c r="Y394" s="44">
        <v>0</v>
      </c>
      <c r="Z394" s="44">
        <v>60</v>
      </c>
      <c r="AA394" s="44">
        <v>12</v>
      </c>
      <c r="AB394" s="44">
        <v>191</v>
      </c>
      <c r="AC394" s="12">
        <f>IF(tbl_Union[[#This Row],[Year]]=2021,_xlfn.IFNA(VLOOKUP(tbl_Union[[#This Row],[Player]],raw_data_RAA_2021!$A$1:$F$169,3,FALSE),0),0)</f>
        <v>0</v>
      </c>
      <c r="AD394" s="42">
        <f>AVERAGEIFS(tbl_Union[Auction_Price],tbl_Union[Player],tbl_Union[[#This Row],[Player]])</f>
        <v>125000</v>
      </c>
    </row>
    <row r="395" spans="1:30" x14ac:dyDescent="0.25">
      <c r="A395" s="15">
        <f t="shared" si="6"/>
        <v>394</v>
      </c>
      <c r="B395" s="14">
        <v>2019</v>
      </c>
      <c r="C395" s="17" t="s">
        <v>401</v>
      </c>
      <c r="D395" s="14" t="s">
        <v>221</v>
      </c>
      <c r="E395" s="42">
        <v>31250</v>
      </c>
      <c r="F395" s="14">
        <v>1</v>
      </c>
      <c r="G395" s="14">
        <v>5</v>
      </c>
      <c r="H395" s="14">
        <v>8</v>
      </c>
      <c r="I395" s="14">
        <v>1</v>
      </c>
      <c r="J395" s="14">
        <v>5</v>
      </c>
      <c r="K395" s="14">
        <v>62.5</v>
      </c>
      <c r="L395" s="14">
        <v>5</v>
      </c>
      <c r="M395" s="14">
        <v>0</v>
      </c>
      <c r="N395" s="14">
        <v>0</v>
      </c>
      <c r="O395" s="14">
        <v>0</v>
      </c>
      <c r="P395" s="14">
        <v>0</v>
      </c>
      <c r="Q395" s="14">
        <f>tbl_Union[[#This Row],[Innings]]-tbl_Union[[#This Row],[Outs]]</f>
        <v>0</v>
      </c>
      <c r="R395" s="44">
        <v>0</v>
      </c>
      <c r="S395" s="44">
        <v>0</v>
      </c>
      <c r="T395" s="44">
        <v>0</v>
      </c>
      <c r="U395" s="44">
        <v>0</v>
      </c>
      <c r="V395" s="44">
        <v>0</v>
      </c>
      <c r="W395" s="44">
        <v>0</v>
      </c>
      <c r="X395" s="44">
        <v>0</v>
      </c>
      <c r="Y395" s="44">
        <v>0</v>
      </c>
      <c r="Z395" s="44">
        <v>0</v>
      </c>
      <c r="AA395" s="44">
        <v>0</v>
      </c>
      <c r="AB395" s="44">
        <v>0</v>
      </c>
      <c r="AC395" s="12">
        <f>IF(tbl_Union[[#This Row],[Year]]=2021,_xlfn.IFNA(VLOOKUP(tbl_Union[[#This Row],[Player]],raw_data_RAA_2021!$A$1:$F$169,3,FALSE),0),0)</f>
        <v>0</v>
      </c>
      <c r="AD395" s="42">
        <f>AVERAGEIFS(tbl_Union[Auction_Price],tbl_Union[Player],tbl_Union[[#This Row],[Player]])</f>
        <v>31250</v>
      </c>
    </row>
    <row r="396" spans="1:30" x14ac:dyDescent="0.25">
      <c r="A396" s="15">
        <f t="shared" si="6"/>
        <v>395</v>
      </c>
      <c r="B396" s="14">
        <v>2019</v>
      </c>
      <c r="C396" s="17" t="s">
        <v>5</v>
      </c>
      <c r="D396" s="14" t="s">
        <v>221</v>
      </c>
      <c r="E396" s="42">
        <v>250000</v>
      </c>
      <c r="F396" s="14">
        <v>12</v>
      </c>
      <c r="G396" s="14">
        <v>396</v>
      </c>
      <c r="H396" s="14">
        <v>321</v>
      </c>
      <c r="I396" s="14">
        <v>11</v>
      </c>
      <c r="J396" s="14">
        <v>36</v>
      </c>
      <c r="K396" s="14">
        <v>123.36</v>
      </c>
      <c r="L396" s="14">
        <v>96</v>
      </c>
      <c r="M396" s="14">
        <v>36</v>
      </c>
      <c r="N396" s="14">
        <v>15</v>
      </c>
      <c r="O396" s="14">
        <v>3</v>
      </c>
      <c r="P396" s="14">
        <v>0</v>
      </c>
      <c r="Q396" s="14">
        <f>tbl_Union[[#This Row],[Innings]]-tbl_Union[[#This Row],[Outs]]</f>
        <v>1</v>
      </c>
      <c r="R396" s="44">
        <v>0</v>
      </c>
      <c r="S396" s="44">
        <v>0</v>
      </c>
      <c r="T396" s="44">
        <v>0</v>
      </c>
      <c r="U396" s="44">
        <v>0</v>
      </c>
      <c r="V396" s="44">
        <v>0</v>
      </c>
      <c r="W396" s="44">
        <v>0</v>
      </c>
      <c r="X396" s="44">
        <v>0</v>
      </c>
      <c r="Y396" s="44">
        <v>0</v>
      </c>
      <c r="Z396" s="44">
        <v>0</v>
      </c>
      <c r="AA396" s="44">
        <v>0</v>
      </c>
      <c r="AB396" s="44">
        <v>0</v>
      </c>
      <c r="AC396" s="12">
        <f>IF(tbl_Union[[#This Row],[Year]]=2021,_xlfn.IFNA(VLOOKUP(tbl_Union[[#This Row],[Player]],raw_data_RAA_2021!$A$1:$F$169,3,FALSE),0),0)</f>
        <v>0</v>
      </c>
      <c r="AD396" s="42">
        <f>AVERAGEIFS(tbl_Union[Auction_Price],tbl_Union[Player],tbl_Union[[#This Row],[Player]])</f>
        <v>250000</v>
      </c>
    </row>
    <row r="397" spans="1:30" x14ac:dyDescent="0.25">
      <c r="A397" s="15">
        <f t="shared" si="6"/>
        <v>396</v>
      </c>
      <c r="B397" s="14">
        <v>2019</v>
      </c>
      <c r="C397" s="17" t="s">
        <v>52</v>
      </c>
      <c r="D397" s="14" t="s">
        <v>221</v>
      </c>
      <c r="E397" s="42">
        <v>312500</v>
      </c>
      <c r="F397" s="14">
        <v>1</v>
      </c>
      <c r="G397" s="14">
        <v>1</v>
      </c>
      <c r="H397" s="14">
        <v>3</v>
      </c>
      <c r="I397" s="14">
        <v>1</v>
      </c>
      <c r="J397" s="14">
        <v>1</v>
      </c>
      <c r="K397" s="14">
        <v>33.33</v>
      </c>
      <c r="L397" s="14">
        <v>1</v>
      </c>
      <c r="M397" s="14">
        <v>0</v>
      </c>
      <c r="N397" s="14">
        <v>0</v>
      </c>
      <c r="O397" s="14">
        <v>0</v>
      </c>
      <c r="P397" s="14">
        <v>0</v>
      </c>
      <c r="Q397" s="14">
        <f>tbl_Union[[#This Row],[Innings]]-tbl_Union[[#This Row],[Outs]]</f>
        <v>0</v>
      </c>
      <c r="R397" s="44">
        <v>44</v>
      </c>
      <c r="S397" s="44">
        <v>312</v>
      </c>
      <c r="T397" s="44">
        <v>16</v>
      </c>
      <c r="U397" s="44">
        <v>7.09</v>
      </c>
      <c r="V397" s="44">
        <v>19.5</v>
      </c>
      <c r="W397" s="44">
        <v>16.5</v>
      </c>
      <c r="X397" s="44">
        <v>0</v>
      </c>
      <c r="Y397" s="44">
        <v>0</v>
      </c>
      <c r="Z397" s="44">
        <v>21</v>
      </c>
      <c r="AA397" s="44">
        <v>15</v>
      </c>
      <c r="AB397" s="44">
        <v>117</v>
      </c>
      <c r="AC397" s="12">
        <f>IF(tbl_Union[[#This Row],[Year]]=2021,_xlfn.IFNA(VLOOKUP(tbl_Union[[#This Row],[Player]],raw_data_RAA_2021!$A$1:$F$169,3,FALSE),0),0)</f>
        <v>0</v>
      </c>
      <c r="AD397" s="42">
        <f>AVERAGEIFS(tbl_Union[Auction_Price],tbl_Union[Player],tbl_Union[[#This Row],[Player]])</f>
        <v>303566.66666666669</v>
      </c>
    </row>
    <row r="398" spans="1:30" x14ac:dyDescent="0.25">
      <c r="A398" s="15">
        <f t="shared" si="6"/>
        <v>397</v>
      </c>
      <c r="B398" s="14">
        <v>2019</v>
      </c>
      <c r="C398" s="17" t="s">
        <v>6</v>
      </c>
      <c r="D398" s="14" t="s">
        <v>221</v>
      </c>
      <c r="E398" s="42">
        <v>156250</v>
      </c>
      <c r="F398" s="14">
        <v>0</v>
      </c>
      <c r="G398" s="14">
        <v>0</v>
      </c>
      <c r="H398" s="14">
        <v>0</v>
      </c>
      <c r="I398" s="14">
        <v>0</v>
      </c>
      <c r="J398" s="14">
        <v>0</v>
      </c>
      <c r="K398" s="14">
        <v>0</v>
      </c>
      <c r="L398" s="14">
        <v>0</v>
      </c>
      <c r="M398" s="14">
        <v>0</v>
      </c>
      <c r="N398" s="14">
        <v>0</v>
      </c>
      <c r="O398" s="14">
        <v>0</v>
      </c>
      <c r="P398" s="14">
        <v>0</v>
      </c>
      <c r="Q398" s="14">
        <f>tbl_Union[[#This Row],[Innings]]-tbl_Union[[#This Row],[Outs]]</f>
        <v>0</v>
      </c>
      <c r="R398" s="44">
        <v>64.2</v>
      </c>
      <c r="S398" s="44">
        <v>431</v>
      </c>
      <c r="T398" s="44">
        <v>26</v>
      </c>
      <c r="U398" s="44">
        <v>6.7</v>
      </c>
      <c r="V398" s="44">
        <v>16.579999999999998</v>
      </c>
      <c r="W398" s="44">
        <v>14.85</v>
      </c>
      <c r="X398" s="44">
        <v>2</v>
      </c>
      <c r="Y398" s="44">
        <v>0</v>
      </c>
      <c r="Z398" s="44">
        <v>27</v>
      </c>
      <c r="AA398" s="44">
        <v>18</v>
      </c>
      <c r="AB398" s="44">
        <v>149</v>
      </c>
      <c r="AC398" s="12">
        <f>IF(tbl_Union[[#This Row],[Year]]=2021,_xlfn.IFNA(VLOOKUP(tbl_Union[[#This Row],[Player]],raw_data_RAA_2021!$A$1:$F$169,3,FALSE),0),0)</f>
        <v>0</v>
      </c>
      <c r="AD398" s="42">
        <f>AVERAGEIFS(tbl_Union[Auction_Price],tbl_Union[Player],tbl_Union[[#This Row],[Player]])</f>
        <v>156250</v>
      </c>
    </row>
    <row r="399" spans="1:30" x14ac:dyDescent="0.25">
      <c r="A399" s="15">
        <f t="shared" si="6"/>
        <v>398</v>
      </c>
      <c r="B399" s="14">
        <v>2019</v>
      </c>
      <c r="C399" s="17" t="s">
        <v>10</v>
      </c>
      <c r="D399" s="14" t="s">
        <v>221</v>
      </c>
      <c r="E399" s="42">
        <v>62500</v>
      </c>
      <c r="F399" s="14">
        <v>0</v>
      </c>
      <c r="G399" s="14">
        <v>0</v>
      </c>
      <c r="H399" s="14">
        <v>0</v>
      </c>
      <c r="I399" s="14">
        <v>0</v>
      </c>
      <c r="J399" s="14">
        <v>0</v>
      </c>
      <c r="K399" s="14">
        <v>0</v>
      </c>
      <c r="L399" s="14">
        <v>0</v>
      </c>
      <c r="M399" s="14">
        <v>0</v>
      </c>
      <c r="N399" s="14">
        <v>0</v>
      </c>
      <c r="O399" s="14">
        <v>0</v>
      </c>
      <c r="P399" s="14">
        <v>0</v>
      </c>
      <c r="Q399" s="14">
        <f>tbl_Union[[#This Row],[Innings]]-tbl_Union[[#This Row],[Outs]]</f>
        <v>0</v>
      </c>
      <c r="R399" s="44">
        <v>0</v>
      </c>
      <c r="S399" s="44">
        <v>0</v>
      </c>
      <c r="T399" s="44">
        <v>0</v>
      </c>
      <c r="U399" s="44">
        <v>0</v>
      </c>
      <c r="V399" s="44">
        <v>0</v>
      </c>
      <c r="W399" s="44">
        <v>0</v>
      </c>
      <c r="X399" s="44">
        <v>0</v>
      </c>
      <c r="Y399" s="44">
        <v>0</v>
      </c>
      <c r="Z399" s="44">
        <v>0</v>
      </c>
      <c r="AA399" s="44">
        <v>0</v>
      </c>
      <c r="AB399" s="44">
        <v>0</v>
      </c>
      <c r="AC399" s="12">
        <f>IF(tbl_Union[[#This Row],[Year]]=2021,_xlfn.IFNA(VLOOKUP(tbl_Union[[#This Row],[Player]],raw_data_RAA_2021!$A$1:$F$169,3,FALSE),0),0)</f>
        <v>0</v>
      </c>
      <c r="AD399" s="42">
        <f>AVERAGEIFS(tbl_Union[Auction_Price],tbl_Union[Player],tbl_Union[[#This Row],[Player]])</f>
        <v>62500</v>
      </c>
    </row>
    <row r="400" spans="1:30" x14ac:dyDescent="0.25">
      <c r="A400" s="15">
        <f t="shared" si="6"/>
        <v>399</v>
      </c>
      <c r="B400" s="14">
        <v>2019</v>
      </c>
      <c r="C400" s="17" t="s">
        <v>174</v>
      </c>
      <c r="D400" s="14" t="s">
        <v>221</v>
      </c>
      <c r="E400" s="42">
        <v>1218750</v>
      </c>
      <c r="F400" s="14">
        <v>12</v>
      </c>
      <c r="G400" s="14">
        <v>162</v>
      </c>
      <c r="H400" s="14">
        <v>169</v>
      </c>
      <c r="I400" s="14">
        <v>9</v>
      </c>
      <c r="J400" s="14">
        <v>18</v>
      </c>
      <c r="K400" s="14">
        <v>95.86</v>
      </c>
      <c r="L400" s="14">
        <v>58</v>
      </c>
      <c r="M400" s="14">
        <v>19</v>
      </c>
      <c r="N400" s="14">
        <v>3</v>
      </c>
      <c r="O400" s="14">
        <v>1</v>
      </c>
      <c r="P400" s="14">
        <v>0</v>
      </c>
      <c r="Q400" s="14">
        <f>tbl_Union[[#This Row],[Innings]]-tbl_Union[[#This Row],[Outs]]</f>
        <v>3</v>
      </c>
      <c r="R400" s="44">
        <v>0</v>
      </c>
      <c r="S400" s="44">
        <v>0</v>
      </c>
      <c r="T400" s="44">
        <v>0</v>
      </c>
      <c r="U400" s="44">
        <v>0</v>
      </c>
      <c r="V400" s="44">
        <v>0</v>
      </c>
      <c r="W400" s="44">
        <v>0</v>
      </c>
      <c r="X400" s="44">
        <v>0</v>
      </c>
      <c r="Y400" s="44">
        <v>0</v>
      </c>
      <c r="Z400" s="44">
        <v>0</v>
      </c>
      <c r="AA400" s="44">
        <v>0</v>
      </c>
      <c r="AB400" s="44">
        <v>0</v>
      </c>
      <c r="AC400" s="12">
        <f>IF(tbl_Union[[#This Row],[Year]]=2021,_xlfn.IFNA(VLOOKUP(tbl_Union[[#This Row],[Player]],raw_data_RAA_2021!$A$1:$F$169,3,FALSE),0),0)</f>
        <v>0</v>
      </c>
      <c r="AD400" s="42">
        <f>AVERAGEIFS(tbl_Union[Auction_Price],tbl_Union[Player],tbl_Union[[#This Row],[Player]])</f>
        <v>907733.33333333337</v>
      </c>
    </row>
    <row r="401" spans="1:30" x14ac:dyDescent="0.25">
      <c r="A401" s="15">
        <f t="shared" si="6"/>
        <v>400</v>
      </c>
      <c r="B401" s="14">
        <v>2019</v>
      </c>
      <c r="C401" s="17" t="s">
        <v>11</v>
      </c>
      <c r="D401" s="14" t="s">
        <v>221</v>
      </c>
      <c r="E401" s="42">
        <v>478000</v>
      </c>
      <c r="F401" s="14">
        <v>0</v>
      </c>
      <c r="G401" s="14">
        <v>0</v>
      </c>
      <c r="H401" s="14">
        <v>0</v>
      </c>
      <c r="I401" s="14">
        <v>0</v>
      </c>
      <c r="J401" s="14">
        <v>0</v>
      </c>
      <c r="K401" s="14">
        <v>0</v>
      </c>
      <c r="L401" s="14">
        <v>0</v>
      </c>
      <c r="M401" s="14">
        <v>0</v>
      </c>
      <c r="N401" s="14">
        <v>0</v>
      </c>
      <c r="O401" s="14">
        <v>0</v>
      </c>
      <c r="P401" s="14">
        <v>0</v>
      </c>
      <c r="Q401" s="14">
        <f>tbl_Union[[#This Row],[Innings]]-tbl_Union[[#This Row],[Outs]]</f>
        <v>0</v>
      </c>
      <c r="R401" s="44">
        <v>2.5</v>
      </c>
      <c r="S401" s="44">
        <v>33</v>
      </c>
      <c r="T401" s="44">
        <v>1</v>
      </c>
      <c r="U401" s="44">
        <v>11.65</v>
      </c>
      <c r="V401" s="44">
        <v>33</v>
      </c>
      <c r="W401" s="44">
        <v>17</v>
      </c>
      <c r="X401" s="44">
        <v>0</v>
      </c>
      <c r="Y401" s="44">
        <v>0</v>
      </c>
      <c r="Z401" s="44">
        <v>1</v>
      </c>
      <c r="AA401" s="44">
        <v>3</v>
      </c>
      <c r="AB401" s="44">
        <v>4</v>
      </c>
      <c r="AC401" s="12">
        <f>IF(tbl_Union[[#This Row],[Year]]=2021,_xlfn.IFNA(VLOOKUP(tbl_Union[[#This Row],[Player]],raw_data_RAA_2021!$A$1:$F$169,3,FALSE),0),0)</f>
        <v>0</v>
      </c>
      <c r="AD401" s="42">
        <f>AVERAGEIFS(tbl_Union[Auction_Price],tbl_Union[Player],tbl_Union[[#This Row],[Player]])</f>
        <v>478000</v>
      </c>
    </row>
    <row r="402" spans="1:30" x14ac:dyDescent="0.25">
      <c r="A402" s="15">
        <f t="shared" si="6"/>
        <v>401</v>
      </c>
      <c r="B402" s="14">
        <v>2019</v>
      </c>
      <c r="C402" s="17" t="s">
        <v>12</v>
      </c>
      <c r="D402" s="14" t="s">
        <v>221</v>
      </c>
      <c r="E402" s="42">
        <v>78130</v>
      </c>
      <c r="F402" s="14">
        <v>0</v>
      </c>
      <c r="G402" s="14">
        <v>0</v>
      </c>
      <c r="H402" s="14">
        <v>0</v>
      </c>
      <c r="I402" s="14">
        <v>0</v>
      </c>
      <c r="J402" s="14">
        <v>0</v>
      </c>
      <c r="K402" s="14">
        <v>0</v>
      </c>
      <c r="L402" s="14">
        <v>0</v>
      </c>
      <c r="M402" s="14">
        <v>0</v>
      </c>
      <c r="N402" s="14">
        <v>0</v>
      </c>
      <c r="O402" s="14">
        <v>0</v>
      </c>
      <c r="P402" s="14">
        <v>0</v>
      </c>
      <c r="Q402" s="14">
        <f>tbl_Union[[#This Row],[Innings]]-tbl_Union[[#This Row],[Outs]]</f>
        <v>0</v>
      </c>
      <c r="R402" s="44">
        <v>0</v>
      </c>
      <c r="S402" s="44">
        <v>0</v>
      </c>
      <c r="T402" s="44">
        <v>0</v>
      </c>
      <c r="U402" s="44">
        <v>0</v>
      </c>
      <c r="V402" s="44">
        <v>0</v>
      </c>
      <c r="W402" s="44">
        <v>0</v>
      </c>
      <c r="X402" s="44">
        <v>0</v>
      </c>
      <c r="Y402" s="44">
        <v>0</v>
      </c>
      <c r="Z402" s="44">
        <v>0</v>
      </c>
      <c r="AA402" s="44">
        <v>0</v>
      </c>
      <c r="AB402" s="44">
        <v>0</v>
      </c>
      <c r="AC402" s="12">
        <f>IF(tbl_Union[[#This Row],[Year]]=2021,_xlfn.IFNA(VLOOKUP(tbl_Union[[#This Row],[Player]],raw_data_RAA_2021!$A$1:$F$169,3,FALSE),0),0)</f>
        <v>0</v>
      </c>
      <c r="AD402" s="42">
        <f>AVERAGEIFS(tbl_Union[Auction_Price],tbl_Union[Player],tbl_Union[[#This Row],[Player]])</f>
        <v>78130</v>
      </c>
    </row>
    <row r="403" spans="1:30" x14ac:dyDescent="0.25">
      <c r="A403" s="15">
        <f t="shared" si="6"/>
        <v>402</v>
      </c>
      <c r="B403" s="14">
        <v>2019</v>
      </c>
      <c r="C403" s="17" t="s">
        <v>357</v>
      </c>
      <c r="D403" s="14" t="s">
        <v>221</v>
      </c>
      <c r="E403" s="42">
        <v>312500</v>
      </c>
      <c r="F403" s="14">
        <v>2</v>
      </c>
      <c r="G403" s="14">
        <v>64</v>
      </c>
      <c r="H403" s="14">
        <v>61</v>
      </c>
      <c r="I403" s="14">
        <v>2</v>
      </c>
      <c r="J403" s="14">
        <v>32</v>
      </c>
      <c r="K403" s="14">
        <v>104.92</v>
      </c>
      <c r="L403" s="14">
        <v>38</v>
      </c>
      <c r="M403" s="14">
        <v>6</v>
      </c>
      <c r="N403" s="14">
        <v>1</v>
      </c>
      <c r="O403" s="14">
        <v>0</v>
      </c>
      <c r="P403" s="14">
        <v>0</v>
      </c>
      <c r="Q403" s="14">
        <f>tbl_Union[[#This Row],[Innings]]-tbl_Union[[#This Row],[Outs]]</f>
        <v>0</v>
      </c>
      <c r="R403" s="44">
        <v>0</v>
      </c>
      <c r="S403" s="44">
        <v>0</v>
      </c>
      <c r="T403" s="44">
        <v>0</v>
      </c>
      <c r="U403" s="44">
        <v>0</v>
      </c>
      <c r="V403" s="44">
        <v>0</v>
      </c>
      <c r="W403" s="44">
        <v>0</v>
      </c>
      <c r="X403" s="44">
        <v>0</v>
      </c>
      <c r="Y403" s="44">
        <v>0</v>
      </c>
      <c r="Z403" s="44">
        <v>0</v>
      </c>
      <c r="AA403" s="44">
        <v>0</v>
      </c>
      <c r="AB403" s="44">
        <v>0</v>
      </c>
      <c r="AC403" s="12">
        <f>IF(tbl_Union[[#This Row],[Year]]=2021,_xlfn.IFNA(VLOOKUP(tbl_Union[[#This Row],[Player]],raw_data_RAA_2021!$A$1:$F$169,3,FALSE),0),0)</f>
        <v>0</v>
      </c>
      <c r="AD403" s="42">
        <f>AVERAGEIFS(tbl_Union[Auction_Price],tbl_Union[Player],tbl_Union[[#This Row],[Player]])</f>
        <v>312500</v>
      </c>
    </row>
    <row r="404" spans="1:30" x14ac:dyDescent="0.25">
      <c r="A404" s="15">
        <f t="shared" si="6"/>
        <v>403</v>
      </c>
      <c r="B404" s="14">
        <v>2019</v>
      </c>
      <c r="C404" s="17" t="s">
        <v>13</v>
      </c>
      <c r="D404" s="14" t="s">
        <v>221</v>
      </c>
      <c r="E404" s="42">
        <v>78130</v>
      </c>
      <c r="F404" s="14">
        <v>2</v>
      </c>
      <c r="G404" s="14">
        <v>32</v>
      </c>
      <c r="H404" s="14">
        <v>23</v>
      </c>
      <c r="I404" s="14">
        <v>1</v>
      </c>
      <c r="J404" s="14">
        <v>32</v>
      </c>
      <c r="K404" s="14">
        <v>139.13</v>
      </c>
      <c r="L404" s="14">
        <v>22</v>
      </c>
      <c r="M404" s="14">
        <v>0</v>
      </c>
      <c r="N404" s="14">
        <v>3</v>
      </c>
      <c r="O404" s="14">
        <v>0</v>
      </c>
      <c r="P404" s="14">
        <v>0</v>
      </c>
      <c r="Q404" s="14">
        <f>tbl_Union[[#This Row],[Innings]]-tbl_Union[[#This Row],[Outs]]</f>
        <v>1</v>
      </c>
      <c r="R404" s="44">
        <v>14</v>
      </c>
      <c r="S404" s="44">
        <v>94</v>
      </c>
      <c r="T404" s="44">
        <v>4</v>
      </c>
      <c r="U404" s="44">
        <v>6.71</v>
      </c>
      <c r="V404" s="44">
        <v>23.5</v>
      </c>
      <c r="W404" s="44">
        <v>21</v>
      </c>
      <c r="X404" s="44">
        <v>0</v>
      </c>
      <c r="Y404" s="44">
        <v>0</v>
      </c>
      <c r="Z404" s="44">
        <v>7</v>
      </c>
      <c r="AA404" s="44">
        <v>2</v>
      </c>
      <c r="AB404" s="44">
        <v>37</v>
      </c>
      <c r="AC404" s="12">
        <f>IF(tbl_Union[[#This Row],[Year]]=2021,_xlfn.IFNA(VLOOKUP(tbl_Union[[#This Row],[Player]],raw_data_RAA_2021!$A$1:$F$169,3,FALSE),0),0)</f>
        <v>0</v>
      </c>
      <c r="AD404" s="42">
        <f>AVERAGEIFS(tbl_Union[Auction_Price],tbl_Union[Player],tbl_Union[[#This Row],[Player]])</f>
        <v>78130</v>
      </c>
    </row>
    <row r="405" spans="1:30" x14ac:dyDescent="0.25">
      <c r="A405" s="15">
        <f t="shared" si="6"/>
        <v>404</v>
      </c>
      <c r="B405" s="14">
        <v>2019</v>
      </c>
      <c r="C405" s="17" t="s">
        <v>363</v>
      </c>
      <c r="D405" s="14" t="s">
        <v>221</v>
      </c>
      <c r="E405" s="42">
        <v>714300</v>
      </c>
      <c r="F405" s="14">
        <v>1</v>
      </c>
      <c r="G405" s="14">
        <v>0</v>
      </c>
      <c r="H405" s="14">
        <v>2</v>
      </c>
      <c r="I405" s="14">
        <v>0</v>
      </c>
      <c r="J405" s="14">
        <v>0</v>
      </c>
      <c r="K405" s="14">
        <v>0</v>
      </c>
      <c r="L405" s="14">
        <v>0</v>
      </c>
      <c r="M405" s="14">
        <v>0</v>
      </c>
      <c r="N405" s="14">
        <v>0</v>
      </c>
      <c r="O405" s="14">
        <v>0</v>
      </c>
      <c r="P405" s="14">
        <v>0</v>
      </c>
      <c r="Q405" s="14">
        <f>tbl_Union[[#This Row],[Innings]]-tbl_Union[[#This Row],[Outs]]</f>
        <v>1</v>
      </c>
      <c r="R405" s="44">
        <v>3</v>
      </c>
      <c r="S405" s="44">
        <v>27</v>
      </c>
      <c r="T405" s="44">
        <v>1</v>
      </c>
      <c r="U405" s="44">
        <v>9</v>
      </c>
      <c r="V405" s="44">
        <v>27</v>
      </c>
      <c r="W405" s="44">
        <v>18</v>
      </c>
      <c r="X405" s="44">
        <v>0</v>
      </c>
      <c r="Y405" s="44">
        <v>0</v>
      </c>
      <c r="Z405" s="44">
        <v>4</v>
      </c>
      <c r="AA405" s="44">
        <v>1</v>
      </c>
      <c r="AB405" s="44">
        <v>8</v>
      </c>
      <c r="AC405" s="12">
        <f>IF(tbl_Union[[#This Row],[Year]]=2021,_xlfn.IFNA(VLOOKUP(tbl_Union[[#This Row],[Player]],raw_data_RAA_2021!$A$1:$F$169,3,FALSE),0),0)</f>
        <v>0</v>
      </c>
      <c r="AD405" s="42">
        <f>AVERAGEIFS(tbl_Union[Auction_Price],tbl_Union[Player],tbl_Union[[#This Row],[Player]])</f>
        <v>392850</v>
      </c>
    </row>
    <row r="406" spans="1:30" x14ac:dyDescent="0.25">
      <c r="A406" s="15">
        <f t="shared" si="6"/>
        <v>405</v>
      </c>
      <c r="B406" s="14">
        <v>2019</v>
      </c>
      <c r="C406" s="17" t="s">
        <v>358</v>
      </c>
      <c r="D406" s="14" t="s">
        <v>221</v>
      </c>
      <c r="E406" s="42">
        <v>31250</v>
      </c>
      <c r="F406" s="14">
        <v>0</v>
      </c>
      <c r="G406" s="14">
        <v>0</v>
      </c>
      <c r="H406" s="14">
        <v>0</v>
      </c>
      <c r="I406" s="14">
        <v>0</v>
      </c>
      <c r="J406" s="14">
        <v>0</v>
      </c>
      <c r="K406" s="14">
        <v>0</v>
      </c>
      <c r="L406" s="14">
        <v>0</v>
      </c>
      <c r="M406" s="14">
        <v>0</v>
      </c>
      <c r="N406" s="14">
        <v>0</v>
      </c>
      <c r="O406" s="14">
        <v>0</v>
      </c>
      <c r="P406" s="14">
        <v>0</v>
      </c>
      <c r="Q406" s="14">
        <f>tbl_Union[[#This Row],[Innings]]-tbl_Union[[#This Row],[Outs]]</f>
        <v>0</v>
      </c>
      <c r="R406" s="44">
        <v>0</v>
      </c>
      <c r="S406" s="44">
        <v>0</v>
      </c>
      <c r="T406" s="44">
        <v>0</v>
      </c>
      <c r="U406" s="44">
        <v>0</v>
      </c>
      <c r="V406" s="44">
        <v>0</v>
      </c>
      <c r="W406" s="44">
        <v>0</v>
      </c>
      <c r="X406" s="44">
        <v>0</v>
      </c>
      <c r="Y406" s="44">
        <v>0</v>
      </c>
      <c r="Z406" s="44">
        <v>0</v>
      </c>
      <c r="AA406" s="44">
        <v>0</v>
      </c>
      <c r="AB406" s="44">
        <v>0</v>
      </c>
      <c r="AC406" s="12">
        <f>IF(tbl_Union[[#This Row],[Year]]=2021,_xlfn.IFNA(VLOOKUP(tbl_Union[[#This Row],[Player]],raw_data_RAA_2021!$A$1:$F$169,3,FALSE),0),0)</f>
        <v>0</v>
      </c>
      <c r="AD406" s="42">
        <f>AVERAGEIFS(tbl_Union[Auction_Price],tbl_Union[Player],tbl_Union[[#This Row],[Player]])</f>
        <v>31250</v>
      </c>
    </row>
    <row r="407" spans="1:30" x14ac:dyDescent="0.25">
      <c r="A407" s="15">
        <f t="shared" si="6"/>
        <v>406</v>
      </c>
      <c r="B407" s="14">
        <v>2019</v>
      </c>
      <c r="C407" s="17" t="s">
        <v>15</v>
      </c>
      <c r="D407" s="14" t="s">
        <v>221</v>
      </c>
      <c r="E407" s="42">
        <v>2343750</v>
      </c>
      <c r="F407" s="14">
        <v>12</v>
      </c>
      <c r="G407" s="14">
        <v>416</v>
      </c>
      <c r="H407" s="14">
        <v>309</v>
      </c>
      <c r="I407" s="14">
        <v>5</v>
      </c>
      <c r="J407" s="14">
        <v>83.2</v>
      </c>
      <c r="K407" s="14">
        <v>134.63</v>
      </c>
      <c r="L407" s="14">
        <v>84</v>
      </c>
      <c r="M407" s="14">
        <v>22</v>
      </c>
      <c r="N407" s="14">
        <v>23</v>
      </c>
      <c r="O407" s="14">
        <v>3</v>
      </c>
      <c r="P407" s="14">
        <v>0</v>
      </c>
      <c r="Q407" s="14">
        <f>tbl_Union[[#This Row],[Innings]]-tbl_Union[[#This Row],[Outs]]</f>
        <v>7</v>
      </c>
      <c r="R407" s="44">
        <v>0</v>
      </c>
      <c r="S407" s="44">
        <v>0</v>
      </c>
      <c r="T407" s="44">
        <v>0</v>
      </c>
      <c r="U407" s="44">
        <v>0</v>
      </c>
      <c r="V407" s="44">
        <v>0</v>
      </c>
      <c r="W407" s="44">
        <v>0</v>
      </c>
      <c r="X407" s="44">
        <v>0</v>
      </c>
      <c r="Y407" s="44">
        <v>0</v>
      </c>
      <c r="Z407" s="44">
        <v>0</v>
      </c>
      <c r="AA407" s="44">
        <v>0</v>
      </c>
      <c r="AB407" s="44">
        <v>0</v>
      </c>
      <c r="AC407" s="12">
        <f>IF(tbl_Union[[#This Row],[Year]]=2021,_xlfn.IFNA(VLOOKUP(tbl_Union[[#This Row],[Player]],raw_data_RAA_2021!$A$1:$F$169,3,FALSE),0),0)</f>
        <v>0</v>
      </c>
      <c r="AD407" s="42">
        <f>AVERAGEIFS(tbl_Union[Auction_Price],tbl_Union[Player],tbl_Union[[#This Row],[Player]])</f>
        <v>2343750</v>
      </c>
    </row>
    <row r="408" spans="1:30" x14ac:dyDescent="0.25">
      <c r="A408" s="15">
        <f t="shared" ref="A408:A471" si="7">1+A407</f>
        <v>407</v>
      </c>
      <c r="B408" s="14">
        <v>2019</v>
      </c>
      <c r="C408" s="17" t="s">
        <v>17</v>
      </c>
      <c r="D408" s="14" t="s">
        <v>221</v>
      </c>
      <c r="E408" s="42">
        <v>1093750</v>
      </c>
      <c r="F408" s="14">
        <v>9</v>
      </c>
      <c r="G408" s="14">
        <v>106</v>
      </c>
      <c r="H408" s="14">
        <v>88</v>
      </c>
      <c r="I408" s="14">
        <v>3</v>
      </c>
      <c r="J408" s="14">
        <v>35.33</v>
      </c>
      <c r="K408" s="14">
        <v>120.45</v>
      </c>
      <c r="L408" s="14">
        <v>31</v>
      </c>
      <c r="M408" s="14">
        <v>7</v>
      </c>
      <c r="N408" s="14">
        <v>4</v>
      </c>
      <c r="O408" s="14">
        <v>0</v>
      </c>
      <c r="P408" s="14">
        <v>0</v>
      </c>
      <c r="Q408" s="14">
        <f>tbl_Union[[#This Row],[Innings]]-tbl_Union[[#This Row],[Outs]]</f>
        <v>6</v>
      </c>
      <c r="R408" s="44">
        <v>54</v>
      </c>
      <c r="S408" s="44">
        <v>343</v>
      </c>
      <c r="T408" s="44">
        <v>15</v>
      </c>
      <c r="U408" s="44">
        <v>6.35</v>
      </c>
      <c r="V408" s="44">
        <v>22.87</v>
      </c>
      <c r="W408" s="44">
        <v>21.6</v>
      </c>
      <c r="X408" s="44">
        <v>0</v>
      </c>
      <c r="Y408" s="44">
        <v>0</v>
      </c>
      <c r="Z408" s="44">
        <v>22</v>
      </c>
      <c r="AA408" s="44">
        <v>10</v>
      </c>
      <c r="AB408" s="44">
        <v>128</v>
      </c>
      <c r="AC408" s="12">
        <f>IF(tbl_Union[[#This Row],[Year]]=2021,_xlfn.IFNA(VLOOKUP(tbl_Union[[#This Row],[Player]],raw_data_RAA_2021!$A$1:$F$169,3,FALSE),0),0)</f>
        <v>0</v>
      </c>
      <c r="AD408" s="42">
        <f>AVERAGEIFS(tbl_Union[Auction_Price],tbl_Union[Player],tbl_Union[[#This Row],[Player]])</f>
        <v>1093750</v>
      </c>
    </row>
    <row r="409" spans="1:30" x14ac:dyDescent="0.25">
      <c r="A409" s="15">
        <f t="shared" si="7"/>
        <v>408</v>
      </c>
      <c r="B409" s="14">
        <v>2019</v>
      </c>
      <c r="C409" s="17" t="s">
        <v>20</v>
      </c>
      <c r="D409" s="14" t="s">
        <v>221</v>
      </c>
      <c r="E409" s="42">
        <v>1718750</v>
      </c>
      <c r="F409" s="14">
        <v>17</v>
      </c>
      <c r="G409" s="14">
        <v>383</v>
      </c>
      <c r="H409" s="14">
        <v>314</v>
      </c>
      <c r="I409" s="14">
        <v>16</v>
      </c>
      <c r="J409" s="14">
        <v>23.94</v>
      </c>
      <c r="K409" s="14">
        <v>121.97</v>
      </c>
      <c r="L409" s="14">
        <v>59</v>
      </c>
      <c r="M409" s="14">
        <v>45</v>
      </c>
      <c r="N409" s="14">
        <v>9</v>
      </c>
      <c r="O409" s="14">
        <v>3</v>
      </c>
      <c r="P409" s="14">
        <v>0</v>
      </c>
      <c r="Q409" s="14">
        <f>tbl_Union[[#This Row],[Innings]]-tbl_Union[[#This Row],[Outs]]</f>
        <v>1</v>
      </c>
      <c r="R409" s="44">
        <v>1</v>
      </c>
      <c r="S409" s="44">
        <v>6</v>
      </c>
      <c r="T409" s="44">
        <v>0</v>
      </c>
      <c r="U409" s="44">
        <v>6</v>
      </c>
      <c r="V409" s="44">
        <v>0</v>
      </c>
      <c r="W409" s="44">
        <v>0</v>
      </c>
      <c r="X409" s="44">
        <v>0</v>
      </c>
      <c r="Y409" s="44">
        <v>0</v>
      </c>
      <c r="Z409" s="44">
        <v>0</v>
      </c>
      <c r="AA409" s="44">
        <v>0</v>
      </c>
      <c r="AB409" s="44">
        <v>1</v>
      </c>
      <c r="AC409" s="12">
        <f>IF(tbl_Union[[#This Row],[Year]]=2021,_xlfn.IFNA(VLOOKUP(tbl_Union[[#This Row],[Player]],raw_data_RAA_2021!$A$1:$F$169,3,FALSE),0),0)</f>
        <v>0</v>
      </c>
      <c r="AD409" s="42">
        <f>AVERAGEIFS(tbl_Union[Auction_Price],tbl_Union[Player],tbl_Union[[#This Row],[Player]])</f>
        <v>1718750</v>
      </c>
    </row>
    <row r="410" spans="1:30" x14ac:dyDescent="0.25">
      <c r="A410" s="15">
        <f t="shared" si="7"/>
        <v>409</v>
      </c>
      <c r="B410" s="14">
        <v>2019</v>
      </c>
      <c r="C410" s="17" t="s">
        <v>22</v>
      </c>
      <c r="D410" s="14" t="s">
        <v>221</v>
      </c>
      <c r="E410" s="42">
        <v>406250</v>
      </c>
      <c r="F410" s="14">
        <v>2</v>
      </c>
      <c r="G410" s="14">
        <v>14</v>
      </c>
      <c r="H410" s="14">
        <v>7</v>
      </c>
      <c r="I410" s="14">
        <v>2</v>
      </c>
      <c r="J410" s="14">
        <v>7</v>
      </c>
      <c r="K410" s="14">
        <v>200</v>
      </c>
      <c r="L410" s="14">
        <v>12</v>
      </c>
      <c r="M410" s="14">
        <v>1</v>
      </c>
      <c r="N410" s="14">
        <v>1</v>
      </c>
      <c r="O410" s="14">
        <v>0</v>
      </c>
      <c r="P410" s="14">
        <v>0</v>
      </c>
      <c r="Q410" s="14">
        <f>tbl_Union[[#This Row],[Innings]]-tbl_Union[[#This Row],[Outs]]</f>
        <v>0</v>
      </c>
      <c r="R410" s="44">
        <v>30</v>
      </c>
      <c r="S410" s="44">
        <v>281</v>
      </c>
      <c r="T410" s="44">
        <v>8</v>
      </c>
      <c r="U410" s="44">
        <v>9.3699999999999992</v>
      </c>
      <c r="V410" s="44">
        <v>35.119999999999997</v>
      </c>
      <c r="W410" s="44">
        <v>22.5</v>
      </c>
      <c r="X410" s="44">
        <v>0</v>
      </c>
      <c r="Y410" s="44">
        <v>0</v>
      </c>
      <c r="Z410" s="44">
        <v>29</v>
      </c>
      <c r="AA410" s="44">
        <v>11</v>
      </c>
      <c r="AB410" s="44">
        <v>65</v>
      </c>
      <c r="AC410" s="12">
        <f>IF(tbl_Union[[#This Row],[Year]]=2021,_xlfn.IFNA(VLOOKUP(tbl_Union[[#This Row],[Player]],raw_data_RAA_2021!$A$1:$F$169,3,FALSE),0),0)</f>
        <v>0</v>
      </c>
      <c r="AD410" s="42">
        <f>AVERAGEIFS(tbl_Union[Auction_Price],tbl_Union[Player],tbl_Union[[#This Row],[Player]])</f>
        <v>406250</v>
      </c>
    </row>
    <row r="411" spans="1:30" x14ac:dyDescent="0.25">
      <c r="A411" s="15">
        <f t="shared" si="7"/>
        <v>410</v>
      </c>
      <c r="B411" s="14">
        <v>2019</v>
      </c>
      <c r="C411" s="17" t="s">
        <v>360</v>
      </c>
      <c r="D411" s="14" t="s">
        <v>221</v>
      </c>
      <c r="E411" s="42">
        <v>625000</v>
      </c>
      <c r="F411" s="14">
        <v>17</v>
      </c>
      <c r="G411" s="14">
        <v>398</v>
      </c>
      <c r="H411" s="14">
        <v>312</v>
      </c>
      <c r="I411" s="14">
        <v>17</v>
      </c>
      <c r="J411" s="14">
        <v>23.41</v>
      </c>
      <c r="K411" s="14">
        <v>127.56</v>
      </c>
      <c r="L411" s="14">
        <v>96</v>
      </c>
      <c r="M411" s="14">
        <v>42</v>
      </c>
      <c r="N411" s="14">
        <v>20</v>
      </c>
      <c r="O411" s="14">
        <v>3</v>
      </c>
      <c r="P411" s="14">
        <v>0</v>
      </c>
      <c r="Q411" s="14">
        <f>tbl_Union[[#This Row],[Innings]]-tbl_Union[[#This Row],[Outs]]</f>
        <v>0</v>
      </c>
      <c r="R411" s="44">
        <v>0</v>
      </c>
      <c r="S411" s="44">
        <v>0</v>
      </c>
      <c r="T411" s="44">
        <v>0</v>
      </c>
      <c r="U411" s="44">
        <v>0</v>
      </c>
      <c r="V411" s="44">
        <v>0</v>
      </c>
      <c r="W411" s="44">
        <v>0</v>
      </c>
      <c r="X411" s="44">
        <v>0</v>
      </c>
      <c r="Y411" s="44">
        <v>0</v>
      </c>
      <c r="Z411" s="44">
        <v>0</v>
      </c>
      <c r="AA411" s="44">
        <v>0</v>
      </c>
      <c r="AB411" s="44">
        <v>0</v>
      </c>
      <c r="AC411" s="12">
        <f>IF(tbl_Union[[#This Row],[Year]]=2021,_xlfn.IFNA(VLOOKUP(tbl_Union[[#This Row],[Player]],raw_data_RAA_2021!$A$1:$F$169,3,FALSE),0),0)</f>
        <v>0</v>
      </c>
      <c r="AD411" s="42">
        <f>AVERAGEIFS(tbl_Union[Auction_Price],tbl_Union[Player],tbl_Union[[#This Row],[Player]])</f>
        <v>625000</v>
      </c>
    </row>
    <row r="412" spans="1:30" x14ac:dyDescent="0.25">
      <c r="A412" s="15">
        <f t="shared" si="7"/>
        <v>411</v>
      </c>
      <c r="B412" s="14">
        <v>2019</v>
      </c>
      <c r="C412" s="17" t="s">
        <v>43</v>
      </c>
      <c r="D412" s="14" t="s">
        <v>221</v>
      </c>
      <c r="E412" s="42">
        <v>156250</v>
      </c>
      <c r="F412" s="14">
        <v>1</v>
      </c>
      <c r="G412" s="14">
        <v>0</v>
      </c>
      <c r="H412" s="14">
        <v>4</v>
      </c>
      <c r="I412" s="14">
        <v>1</v>
      </c>
      <c r="J412" s="14">
        <v>0</v>
      </c>
      <c r="K412" s="14">
        <v>0</v>
      </c>
      <c r="L412" s="14">
        <v>0</v>
      </c>
      <c r="M412" s="14">
        <v>0</v>
      </c>
      <c r="N412" s="14">
        <v>0</v>
      </c>
      <c r="O412" s="14">
        <v>0</v>
      </c>
      <c r="P412" s="14">
        <v>0</v>
      </c>
      <c r="Q412" s="14">
        <f>tbl_Union[[#This Row],[Innings]]-tbl_Union[[#This Row],[Outs]]</f>
        <v>0</v>
      </c>
      <c r="R412" s="44">
        <v>0</v>
      </c>
      <c r="S412" s="44">
        <v>0</v>
      </c>
      <c r="T412" s="44">
        <v>0</v>
      </c>
      <c r="U412" s="44">
        <v>0</v>
      </c>
      <c r="V412" s="44">
        <v>0</v>
      </c>
      <c r="W412" s="44">
        <v>0</v>
      </c>
      <c r="X412" s="44">
        <v>0</v>
      </c>
      <c r="Y412" s="44">
        <v>0</v>
      </c>
      <c r="Z412" s="44">
        <v>0</v>
      </c>
      <c r="AA412" s="44">
        <v>0</v>
      </c>
      <c r="AB412" s="44">
        <v>0</v>
      </c>
      <c r="AC412" s="12">
        <f>IF(tbl_Union[[#This Row],[Year]]=2021,_xlfn.IFNA(VLOOKUP(tbl_Union[[#This Row],[Player]],raw_data_RAA_2021!$A$1:$F$169,3,FALSE),0),0)</f>
        <v>0</v>
      </c>
      <c r="AD412" s="42">
        <f>AVERAGEIFS(tbl_Union[Auction_Price],tbl_Union[Player],tbl_Union[[#This Row],[Player]])</f>
        <v>220975</v>
      </c>
    </row>
    <row r="413" spans="1:30" x14ac:dyDescent="0.25">
      <c r="A413" s="15">
        <f t="shared" si="7"/>
        <v>412</v>
      </c>
      <c r="B413" s="14">
        <v>2019</v>
      </c>
      <c r="C413" s="17" t="s">
        <v>23</v>
      </c>
      <c r="D413" s="14" t="s">
        <v>242</v>
      </c>
      <c r="E413" s="42">
        <v>625000</v>
      </c>
      <c r="F413" s="14">
        <v>4</v>
      </c>
      <c r="G413" s="14">
        <v>21</v>
      </c>
      <c r="H413" s="14">
        <v>24</v>
      </c>
      <c r="I413" s="14">
        <v>2</v>
      </c>
      <c r="J413" s="14">
        <v>10.5</v>
      </c>
      <c r="K413" s="14">
        <v>87.5</v>
      </c>
      <c r="L413" s="14">
        <v>8</v>
      </c>
      <c r="M413" s="14">
        <v>2</v>
      </c>
      <c r="N413" s="14">
        <v>0</v>
      </c>
      <c r="O413" s="14">
        <v>0</v>
      </c>
      <c r="P413" s="14">
        <v>0</v>
      </c>
      <c r="Q413" s="14">
        <f>tbl_Union[[#This Row],[Innings]]-tbl_Union[[#This Row],[Outs]]</f>
        <v>2</v>
      </c>
      <c r="R413" s="44">
        <v>40</v>
      </c>
      <c r="S413" s="44">
        <v>270</v>
      </c>
      <c r="T413" s="44">
        <v>11</v>
      </c>
      <c r="U413" s="44">
        <v>6.75</v>
      </c>
      <c r="V413" s="44">
        <v>24.55</v>
      </c>
      <c r="W413" s="44">
        <v>21.82</v>
      </c>
      <c r="X413" s="44">
        <v>0</v>
      </c>
      <c r="Y413" s="44">
        <v>0</v>
      </c>
      <c r="Z413" s="44">
        <v>14</v>
      </c>
      <c r="AA413" s="44">
        <v>10</v>
      </c>
      <c r="AB413" s="44">
        <v>83</v>
      </c>
      <c r="AC413" s="12">
        <f>IF(tbl_Union[[#This Row],[Year]]=2021,_xlfn.IFNA(VLOOKUP(tbl_Union[[#This Row],[Player]],raw_data_RAA_2021!$A$1:$F$169,3,FALSE),0),0)</f>
        <v>0</v>
      </c>
      <c r="AD413" s="42">
        <f>AVERAGEIFS(tbl_Union[Auction_Price],tbl_Union[Player],tbl_Union[[#This Row],[Player]])</f>
        <v>625000</v>
      </c>
    </row>
    <row r="414" spans="1:30" x14ac:dyDescent="0.25">
      <c r="A414" s="15">
        <f t="shared" si="7"/>
        <v>413</v>
      </c>
      <c r="B414" s="14">
        <v>2019</v>
      </c>
      <c r="C414" s="17" t="s">
        <v>402</v>
      </c>
      <c r="D414" s="14" t="s">
        <v>242</v>
      </c>
      <c r="E414" s="42">
        <v>28600</v>
      </c>
      <c r="F414" s="14">
        <v>0</v>
      </c>
      <c r="G414" s="14">
        <v>0</v>
      </c>
      <c r="H414" s="14">
        <v>0</v>
      </c>
      <c r="I414" s="14">
        <v>0</v>
      </c>
      <c r="J414" s="14">
        <v>0</v>
      </c>
      <c r="K414" s="14">
        <v>0</v>
      </c>
      <c r="L414" s="14">
        <v>0</v>
      </c>
      <c r="M414" s="14">
        <v>0</v>
      </c>
      <c r="N414" s="14">
        <v>0</v>
      </c>
      <c r="O414" s="14">
        <v>0</v>
      </c>
      <c r="P414" s="14">
        <v>0</v>
      </c>
      <c r="Q414" s="14">
        <f>tbl_Union[[#This Row],[Innings]]-tbl_Union[[#This Row],[Outs]]</f>
        <v>0</v>
      </c>
      <c r="R414" s="44">
        <v>0</v>
      </c>
      <c r="S414" s="44">
        <v>0</v>
      </c>
      <c r="T414" s="44">
        <v>0</v>
      </c>
      <c r="U414" s="44">
        <v>0</v>
      </c>
      <c r="V414" s="44">
        <v>0</v>
      </c>
      <c r="W414" s="44">
        <v>0</v>
      </c>
      <c r="X414" s="44">
        <v>0</v>
      </c>
      <c r="Y414" s="44">
        <v>0</v>
      </c>
      <c r="Z414" s="44">
        <v>0</v>
      </c>
      <c r="AA414" s="44">
        <v>0</v>
      </c>
      <c r="AB414" s="44">
        <v>0</v>
      </c>
      <c r="AC414" s="12">
        <f>IF(tbl_Union[[#This Row],[Year]]=2021,_xlfn.IFNA(VLOOKUP(tbl_Union[[#This Row],[Player]],raw_data_RAA_2021!$A$1:$F$169,3,FALSE),0),0)</f>
        <v>0</v>
      </c>
      <c r="AD414" s="42">
        <f>AVERAGEIFS(tbl_Union[Auction_Price],tbl_Union[Player],tbl_Union[[#This Row],[Player]])</f>
        <v>28600</v>
      </c>
    </row>
    <row r="415" spans="1:30" x14ac:dyDescent="0.25">
      <c r="A415" s="15">
        <f t="shared" si="7"/>
        <v>414</v>
      </c>
      <c r="B415" s="14">
        <v>2019</v>
      </c>
      <c r="C415" s="17" t="s">
        <v>26</v>
      </c>
      <c r="D415" s="14" t="s">
        <v>242</v>
      </c>
      <c r="E415" s="42">
        <v>714300</v>
      </c>
      <c r="F415" s="14">
        <v>12</v>
      </c>
      <c r="G415" s="14">
        <v>110</v>
      </c>
      <c r="H415" s="14">
        <v>88</v>
      </c>
      <c r="I415" s="14">
        <v>6</v>
      </c>
      <c r="J415" s="14">
        <v>18.329999999999998</v>
      </c>
      <c r="K415" s="14">
        <v>125</v>
      </c>
      <c r="L415" s="14">
        <v>26</v>
      </c>
      <c r="M415" s="14">
        <v>10</v>
      </c>
      <c r="N415" s="14">
        <v>3</v>
      </c>
      <c r="O415" s="14">
        <v>0</v>
      </c>
      <c r="P415" s="14">
        <v>0</v>
      </c>
      <c r="Q415" s="14">
        <f>tbl_Union[[#This Row],[Innings]]-tbl_Union[[#This Row],[Outs]]</f>
        <v>6</v>
      </c>
      <c r="R415" s="44">
        <v>51</v>
      </c>
      <c r="S415" s="44">
        <v>364</v>
      </c>
      <c r="T415" s="44">
        <v>10</v>
      </c>
      <c r="U415" s="44">
        <v>7.14</v>
      </c>
      <c r="V415" s="44">
        <v>36.4</v>
      </c>
      <c r="W415" s="44">
        <v>30.6</v>
      </c>
      <c r="X415" s="44">
        <v>0</v>
      </c>
      <c r="Y415" s="44">
        <v>0</v>
      </c>
      <c r="Z415" s="44">
        <v>23</v>
      </c>
      <c r="AA415" s="44">
        <v>17</v>
      </c>
      <c r="AB415" s="44">
        <v>110</v>
      </c>
      <c r="AC415" s="12">
        <f>IF(tbl_Union[[#This Row],[Year]]=2021,_xlfn.IFNA(VLOOKUP(tbl_Union[[#This Row],[Player]],raw_data_RAA_2021!$A$1:$F$169,3,FALSE),0),0)</f>
        <v>0</v>
      </c>
      <c r="AD415" s="42">
        <f>AVERAGEIFS(tbl_Union[Auction_Price],tbl_Union[Player],tbl_Union[[#This Row],[Player]])</f>
        <v>714300</v>
      </c>
    </row>
    <row r="416" spans="1:30" x14ac:dyDescent="0.25">
      <c r="A416" s="15">
        <f t="shared" si="7"/>
        <v>415</v>
      </c>
      <c r="B416" s="14">
        <v>2019</v>
      </c>
      <c r="C416" s="17" t="s">
        <v>27</v>
      </c>
      <c r="D416" s="14" t="s">
        <v>242</v>
      </c>
      <c r="E416" s="42">
        <v>109380</v>
      </c>
      <c r="F416" s="14">
        <v>1</v>
      </c>
      <c r="G416" s="14">
        <v>4</v>
      </c>
      <c r="H416" s="14">
        <v>3</v>
      </c>
      <c r="I416" s="14">
        <v>0</v>
      </c>
      <c r="J416" s="14">
        <v>0</v>
      </c>
      <c r="K416" s="14">
        <v>133.33000000000001</v>
      </c>
      <c r="L416" s="14">
        <v>4</v>
      </c>
      <c r="M416" s="14">
        <v>1</v>
      </c>
      <c r="N416" s="14">
        <v>0</v>
      </c>
      <c r="O416" s="14">
        <v>0</v>
      </c>
      <c r="P416" s="14">
        <v>0</v>
      </c>
      <c r="Q416" s="14">
        <f>tbl_Union[[#This Row],[Innings]]-tbl_Union[[#This Row],[Outs]]</f>
        <v>1</v>
      </c>
      <c r="R416" s="44">
        <v>3</v>
      </c>
      <c r="S416" s="44">
        <v>30</v>
      </c>
      <c r="T416" s="44">
        <v>0</v>
      </c>
      <c r="U416" s="44">
        <v>10</v>
      </c>
      <c r="V416" s="44">
        <v>0</v>
      </c>
      <c r="W416" s="44">
        <v>0</v>
      </c>
      <c r="X416" s="44">
        <v>0</v>
      </c>
      <c r="Y416" s="44">
        <v>0</v>
      </c>
      <c r="Z416" s="44">
        <v>6</v>
      </c>
      <c r="AA416" s="44">
        <v>0</v>
      </c>
      <c r="AB416" s="44">
        <v>7</v>
      </c>
      <c r="AC416" s="12">
        <f>IF(tbl_Union[[#This Row],[Year]]=2021,_xlfn.IFNA(VLOOKUP(tbl_Union[[#This Row],[Player]],raw_data_RAA_2021!$A$1:$F$169,3,FALSE),0),0)</f>
        <v>0</v>
      </c>
      <c r="AD416" s="42">
        <f>AVERAGEIFS(tbl_Union[Auction_Price],tbl_Union[Player],tbl_Union[[#This Row],[Player]])</f>
        <v>109380</v>
      </c>
    </row>
    <row r="417" spans="1:30" x14ac:dyDescent="0.25">
      <c r="A417" s="15">
        <f t="shared" si="7"/>
        <v>416</v>
      </c>
      <c r="B417" s="14">
        <v>2019</v>
      </c>
      <c r="C417" s="17" t="s">
        <v>403</v>
      </c>
      <c r="D417" s="14" t="s">
        <v>242</v>
      </c>
      <c r="E417" s="42">
        <v>28600</v>
      </c>
      <c r="F417" s="14">
        <v>0</v>
      </c>
      <c r="G417" s="14">
        <v>0</v>
      </c>
      <c r="H417" s="14">
        <v>0</v>
      </c>
      <c r="I417" s="14">
        <v>0</v>
      </c>
      <c r="J417" s="14">
        <v>0</v>
      </c>
      <c r="K417" s="14">
        <v>0</v>
      </c>
      <c r="L417" s="14">
        <v>0</v>
      </c>
      <c r="M417" s="14">
        <v>0</v>
      </c>
      <c r="N417" s="14">
        <v>0</v>
      </c>
      <c r="O417" s="14">
        <v>0</v>
      </c>
      <c r="P417" s="14">
        <v>0</v>
      </c>
      <c r="Q417" s="14">
        <f>tbl_Union[[#This Row],[Innings]]-tbl_Union[[#This Row],[Outs]]</f>
        <v>0</v>
      </c>
      <c r="R417" s="44">
        <v>0</v>
      </c>
      <c r="S417" s="44">
        <v>0</v>
      </c>
      <c r="T417" s="44">
        <v>0</v>
      </c>
      <c r="U417" s="44">
        <v>0</v>
      </c>
      <c r="V417" s="44">
        <v>0</v>
      </c>
      <c r="W417" s="44">
        <v>0</v>
      </c>
      <c r="X417" s="44">
        <v>0</v>
      </c>
      <c r="Y417" s="44">
        <v>0</v>
      </c>
      <c r="Z417" s="44">
        <v>0</v>
      </c>
      <c r="AA417" s="44">
        <v>0</v>
      </c>
      <c r="AB417" s="44">
        <v>0</v>
      </c>
      <c r="AC417" s="12">
        <f>IF(tbl_Union[[#This Row],[Year]]=2021,_xlfn.IFNA(VLOOKUP(tbl_Union[[#This Row],[Player]],raw_data_RAA_2021!$A$1:$F$169,3,FALSE),0),0)</f>
        <v>0</v>
      </c>
      <c r="AD417" s="42">
        <f>AVERAGEIFS(tbl_Union[Auction_Price],tbl_Union[Player],tbl_Union[[#This Row],[Player]])</f>
        <v>28600</v>
      </c>
    </row>
    <row r="418" spans="1:30" x14ac:dyDescent="0.25">
      <c r="A418" s="15">
        <f t="shared" si="7"/>
        <v>417</v>
      </c>
      <c r="B418" s="14">
        <v>2019</v>
      </c>
      <c r="C418" s="17" t="s">
        <v>404</v>
      </c>
      <c r="D418" s="14" t="s">
        <v>242</v>
      </c>
      <c r="E418" s="42">
        <v>296880</v>
      </c>
      <c r="F418" s="14">
        <v>4</v>
      </c>
      <c r="G418" s="14">
        <v>84</v>
      </c>
      <c r="H418" s="14">
        <v>70</v>
      </c>
      <c r="I418" s="14">
        <v>4</v>
      </c>
      <c r="J418" s="14">
        <v>21</v>
      </c>
      <c r="K418" s="14">
        <v>120</v>
      </c>
      <c r="L418" s="14">
        <v>40</v>
      </c>
      <c r="M418" s="14">
        <v>9</v>
      </c>
      <c r="N418" s="14">
        <v>4</v>
      </c>
      <c r="O418" s="14">
        <v>0</v>
      </c>
      <c r="P418" s="14">
        <v>0</v>
      </c>
      <c r="Q418" s="14">
        <f>tbl_Union[[#This Row],[Innings]]-tbl_Union[[#This Row],[Outs]]</f>
        <v>0</v>
      </c>
      <c r="R418" s="44">
        <v>0</v>
      </c>
      <c r="S418" s="44">
        <v>0</v>
      </c>
      <c r="T418" s="44">
        <v>0</v>
      </c>
      <c r="U418" s="44">
        <v>0</v>
      </c>
      <c r="V418" s="44">
        <v>0</v>
      </c>
      <c r="W418" s="44">
        <v>0</v>
      </c>
      <c r="X418" s="44">
        <v>0</v>
      </c>
      <c r="Y418" s="44">
        <v>0</v>
      </c>
      <c r="Z418" s="44">
        <v>0</v>
      </c>
      <c r="AA418" s="44">
        <v>0</v>
      </c>
      <c r="AB418" s="44">
        <v>0</v>
      </c>
      <c r="AC418" s="12">
        <f>IF(tbl_Union[[#This Row],[Year]]=2021,_xlfn.IFNA(VLOOKUP(tbl_Union[[#This Row],[Player]],raw_data_RAA_2021!$A$1:$F$169,3,FALSE),0),0)</f>
        <v>0</v>
      </c>
      <c r="AD418" s="42">
        <f>AVERAGEIFS(tbl_Union[Auction_Price],tbl_Union[Player],tbl_Union[[#This Row],[Player]])</f>
        <v>296880</v>
      </c>
    </row>
    <row r="419" spans="1:30" x14ac:dyDescent="0.25">
      <c r="A419" s="15">
        <f t="shared" si="7"/>
        <v>418</v>
      </c>
      <c r="B419" s="14">
        <v>2019</v>
      </c>
      <c r="C419" s="17" t="s">
        <v>405</v>
      </c>
      <c r="D419" s="14" t="s">
        <v>242</v>
      </c>
      <c r="E419" s="42">
        <v>914300</v>
      </c>
      <c r="F419" s="14">
        <v>12</v>
      </c>
      <c r="G419" s="14">
        <v>184</v>
      </c>
      <c r="H419" s="14">
        <v>154</v>
      </c>
      <c r="I419" s="14">
        <v>10</v>
      </c>
      <c r="J419" s="14">
        <v>18.399999999999999</v>
      </c>
      <c r="K419" s="14">
        <v>119.48</v>
      </c>
      <c r="L419" s="14">
        <v>47</v>
      </c>
      <c r="M419" s="14">
        <v>20</v>
      </c>
      <c r="N419" s="14">
        <v>5</v>
      </c>
      <c r="O419" s="14">
        <v>0</v>
      </c>
      <c r="P419" s="14">
        <v>0</v>
      </c>
      <c r="Q419" s="14">
        <f>tbl_Union[[#This Row],[Innings]]-tbl_Union[[#This Row],[Outs]]</f>
        <v>2</v>
      </c>
      <c r="R419" s="44">
        <v>0</v>
      </c>
      <c r="S419" s="44">
        <v>0</v>
      </c>
      <c r="T419" s="44">
        <v>0</v>
      </c>
      <c r="U419" s="44">
        <v>0</v>
      </c>
      <c r="V419" s="44">
        <v>0</v>
      </c>
      <c r="W419" s="44">
        <v>0</v>
      </c>
      <c r="X419" s="44">
        <v>0</v>
      </c>
      <c r="Y419" s="44">
        <v>0</v>
      </c>
      <c r="Z419" s="44">
        <v>0</v>
      </c>
      <c r="AA419" s="44">
        <v>0</v>
      </c>
      <c r="AB419" s="44">
        <v>0</v>
      </c>
      <c r="AC419" s="12">
        <f>IF(tbl_Union[[#This Row],[Year]]=2021,_xlfn.IFNA(VLOOKUP(tbl_Union[[#This Row],[Player]],raw_data_RAA_2021!$A$1:$F$169,3,FALSE),0),0)</f>
        <v>0</v>
      </c>
      <c r="AD419" s="42">
        <f>AVERAGEIFS(tbl_Union[Auction_Price],tbl_Union[Player],tbl_Union[[#This Row],[Player]])</f>
        <v>914300</v>
      </c>
    </row>
    <row r="420" spans="1:30" x14ac:dyDescent="0.25">
      <c r="A420" s="15">
        <f t="shared" si="7"/>
        <v>419</v>
      </c>
      <c r="B420" s="14">
        <v>2019</v>
      </c>
      <c r="C420" s="17" t="s">
        <v>126</v>
      </c>
      <c r="D420" s="14" t="s">
        <v>242</v>
      </c>
      <c r="E420" s="42">
        <v>1718750</v>
      </c>
      <c r="F420" s="14">
        <v>6</v>
      </c>
      <c r="G420" s="14">
        <v>32</v>
      </c>
      <c r="H420" s="14">
        <v>37</v>
      </c>
      <c r="I420" s="14">
        <v>6</v>
      </c>
      <c r="J420" s="14">
        <v>5.33</v>
      </c>
      <c r="K420" s="14">
        <v>86.49</v>
      </c>
      <c r="L420" s="14">
        <v>17</v>
      </c>
      <c r="M420" s="14">
        <v>1</v>
      </c>
      <c r="N420" s="14">
        <v>2</v>
      </c>
      <c r="O420" s="14">
        <v>0</v>
      </c>
      <c r="P420" s="14">
        <v>0</v>
      </c>
      <c r="Q420" s="14">
        <f>tbl_Union[[#This Row],[Innings]]-tbl_Union[[#This Row],[Outs]]</f>
        <v>0</v>
      </c>
      <c r="R420" s="44">
        <v>33</v>
      </c>
      <c r="S420" s="44">
        <v>306</v>
      </c>
      <c r="T420" s="44">
        <v>13</v>
      </c>
      <c r="U420" s="44">
        <v>9.27</v>
      </c>
      <c r="V420" s="44">
        <v>23.54</v>
      </c>
      <c r="W420" s="44">
        <v>15.23</v>
      </c>
      <c r="X420" s="44">
        <v>0</v>
      </c>
      <c r="Y420" s="44">
        <v>0</v>
      </c>
      <c r="Z420" s="44">
        <v>37</v>
      </c>
      <c r="AA420" s="44">
        <v>10</v>
      </c>
      <c r="AB420" s="44">
        <v>69</v>
      </c>
      <c r="AC420" s="12">
        <f>IF(tbl_Union[[#This Row],[Year]]=2021,_xlfn.IFNA(VLOOKUP(tbl_Union[[#This Row],[Player]],raw_data_RAA_2021!$A$1:$F$169,3,FALSE),0),0)</f>
        <v>0</v>
      </c>
      <c r="AD420" s="42">
        <f>AVERAGEIFS(tbl_Union[Auction_Price],tbl_Union[Player],tbl_Union[[#This Row],[Player]])</f>
        <v>1919633.3333333333</v>
      </c>
    </row>
    <row r="421" spans="1:30" x14ac:dyDescent="0.25">
      <c r="A421" s="15">
        <f t="shared" si="7"/>
        <v>420</v>
      </c>
      <c r="B421" s="14">
        <v>2019</v>
      </c>
      <c r="C421" s="17" t="s">
        <v>407</v>
      </c>
      <c r="D421" s="14" t="s">
        <v>242</v>
      </c>
      <c r="E421" s="42">
        <v>285700</v>
      </c>
      <c r="F421" s="14">
        <v>2</v>
      </c>
      <c r="G421" s="14">
        <v>4</v>
      </c>
      <c r="H421" s="14">
        <v>8</v>
      </c>
      <c r="I421" s="14">
        <v>2</v>
      </c>
      <c r="J421" s="14">
        <v>2</v>
      </c>
      <c r="K421" s="14">
        <v>50</v>
      </c>
      <c r="L421" s="14">
        <v>2</v>
      </c>
      <c r="M421" s="14">
        <v>0</v>
      </c>
      <c r="N421" s="14">
        <v>0</v>
      </c>
      <c r="O421" s="14">
        <v>0</v>
      </c>
      <c r="P421" s="14">
        <v>0</v>
      </c>
      <c r="Q421" s="14">
        <f>tbl_Union[[#This Row],[Innings]]-tbl_Union[[#This Row],[Outs]]</f>
        <v>0</v>
      </c>
      <c r="R421" s="44">
        <v>1</v>
      </c>
      <c r="S421" s="44">
        <v>9</v>
      </c>
      <c r="T421" s="44">
        <v>0</v>
      </c>
      <c r="U421" s="44">
        <v>9</v>
      </c>
      <c r="V421" s="44">
        <v>0</v>
      </c>
      <c r="W421" s="44">
        <v>0</v>
      </c>
      <c r="X421" s="44">
        <v>0</v>
      </c>
      <c r="Y421" s="44">
        <v>0</v>
      </c>
      <c r="Z421" s="44">
        <v>1</v>
      </c>
      <c r="AA421" s="44">
        <v>0</v>
      </c>
      <c r="AB421" s="44">
        <v>0</v>
      </c>
      <c r="AC421" s="12">
        <f>IF(tbl_Union[[#This Row],[Year]]=2021,_xlfn.IFNA(VLOOKUP(tbl_Union[[#This Row],[Player]],raw_data_RAA_2021!$A$1:$F$169,3,FALSE),0),0)</f>
        <v>0</v>
      </c>
      <c r="AD421" s="42">
        <f>AVERAGEIFS(tbl_Union[Auction_Price],tbl_Union[Player],tbl_Union[[#This Row],[Player]])</f>
        <v>285700</v>
      </c>
    </row>
    <row r="422" spans="1:30" x14ac:dyDescent="0.25">
      <c r="A422" s="15">
        <f t="shared" si="7"/>
        <v>421</v>
      </c>
      <c r="B422" s="14">
        <v>2019</v>
      </c>
      <c r="C422" s="17" t="s">
        <v>151</v>
      </c>
      <c r="D422" s="14" t="s">
        <v>242</v>
      </c>
      <c r="E422" s="42">
        <v>31250</v>
      </c>
      <c r="F422" s="14">
        <v>1</v>
      </c>
      <c r="G422" s="14">
        <v>0</v>
      </c>
      <c r="H422" s="14">
        <v>2</v>
      </c>
      <c r="I422" s="14">
        <v>1</v>
      </c>
      <c r="J422" s="14">
        <v>0</v>
      </c>
      <c r="K422" s="14">
        <v>0</v>
      </c>
      <c r="L422" s="14">
        <v>0</v>
      </c>
      <c r="M422" s="14">
        <v>0</v>
      </c>
      <c r="N422" s="14">
        <v>0</v>
      </c>
      <c r="O422" s="14">
        <v>0</v>
      </c>
      <c r="P422" s="14">
        <v>0</v>
      </c>
      <c r="Q422" s="14">
        <f>tbl_Union[[#This Row],[Innings]]-tbl_Union[[#This Row],[Outs]]</f>
        <v>0</v>
      </c>
      <c r="R422" s="44">
        <v>8</v>
      </c>
      <c r="S422" s="44">
        <v>77</v>
      </c>
      <c r="T422" s="44">
        <v>2</v>
      </c>
      <c r="U422" s="44">
        <v>9.6199999999999992</v>
      </c>
      <c r="V422" s="44">
        <v>38.5</v>
      </c>
      <c r="W422" s="44">
        <v>24</v>
      </c>
      <c r="X422" s="44">
        <v>0</v>
      </c>
      <c r="Y422" s="44">
        <v>0</v>
      </c>
      <c r="Z422" s="44">
        <v>5</v>
      </c>
      <c r="AA422" s="44">
        <v>4</v>
      </c>
      <c r="AB422" s="44">
        <v>16</v>
      </c>
      <c r="AC422" s="12">
        <f>IF(tbl_Union[[#This Row],[Year]]=2021,_xlfn.IFNA(VLOOKUP(tbl_Union[[#This Row],[Player]],raw_data_RAA_2021!$A$1:$F$169,3,FALSE),0),0)</f>
        <v>0</v>
      </c>
      <c r="AD422" s="42">
        <f>AVERAGEIFS(tbl_Union[Auction_Price],tbl_Union[Player],tbl_Union[[#This Row],[Player]])</f>
        <v>31250</v>
      </c>
    </row>
    <row r="423" spans="1:30" x14ac:dyDescent="0.25">
      <c r="A423" s="15">
        <f t="shared" si="7"/>
        <v>422</v>
      </c>
      <c r="B423" s="14">
        <v>2019</v>
      </c>
      <c r="C423" s="17" t="s">
        <v>29</v>
      </c>
      <c r="D423" s="14" t="s">
        <v>242</v>
      </c>
      <c r="E423" s="42">
        <v>157100</v>
      </c>
      <c r="F423" s="14">
        <v>1</v>
      </c>
      <c r="G423" s="14">
        <v>10</v>
      </c>
      <c r="H423" s="14">
        <v>3</v>
      </c>
      <c r="I423" s="14">
        <v>0</v>
      </c>
      <c r="J423" s="14">
        <v>0</v>
      </c>
      <c r="K423" s="14">
        <v>333.33</v>
      </c>
      <c r="L423" s="14">
        <v>10</v>
      </c>
      <c r="M423" s="14">
        <v>1</v>
      </c>
      <c r="N423" s="14">
        <v>1</v>
      </c>
      <c r="O423" s="14">
        <v>0</v>
      </c>
      <c r="P423" s="14">
        <v>0</v>
      </c>
      <c r="Q423" s="14">
        <f>tbl_Union[[#This Row],[Innings]]-tbl_Union[[#This Row],[Outs]]</f>
        <v>1</v>
      </c>
      <c r="R423" s="44">
        <v>46</v>
      </c>
      <c r="S423" s="44">
        <v>349</v>
      </c>
      <c r="T423" s="44">
        <v>13</v>
      </c>
      <c r="U423" s="44">
        <v>7.59</v>
      </c>
      <c r="V423" s="44">
        <v>26.85</v>
      </c>
      <c r="W423" s="44">
        <v>21.23</v>
      </c>
      <c r="X423" s="44">
        <v>0</v>
      </c>
      <c r="Y423" s="44">
        <v>0</v>
      </c>
      <c r="Z423" s="44">
        <v>45</v>
      </c>
      <c r="AA423" s="44">
        <v>7</v>
      </c>
      <c r="AB423" s="44">
        <v>122</v>
      </c>
      <c r="AC423" s="12">
        <f>IF(tbl_Union[[#This Row],[Year]]=2021,_xlfn.IFNA(VLOOKUP(tbl_Union[[#This Row],[Player]],raw_data_RAA_2021!$A$1:$F$169,3,FALSE),0),0)</f>
        <v>0</v>
      </c>
      <c r="AD423" s="42">
        <f>AVERAGEIFS(tbl_Union[Auction_Price],tbl_Union[Player],tbl_Union[[#This Row],[Player]])</f>
        <v>157100</v>
      </c>
    </row>
    <row r="424" spans="1:30" x14ac:dyDescent="0.25">
      <c r="A424" s="15">
        <f t="shared" si="7"/>
        <v>423</v>
      </c>
      <c r="B424" s="14">
        <v>2019</v>
      </c>
      <c r="C424" s="17" t="s">
        <v>169</v>
      </c>
      <c r="D424" s="14" t="s">
        <v>242</v>
      </c>
      <c r="E424" s="42">
        <v>16667</v>
      </c>
      <c r="F424" s="14">
        <v>1</v>
      </c>
      <c r="G424" s="14">
        <v>6</v>
      </c>
      <c r="H424" s="14">
        <v>15</v>
      </c>
      <c r="I424" s="14">
        <v>1</v>
      </c>
      <c r="J424" s="14">
        <v>6</v>
      </c>
      <c r="K424" s="14">
        <v>40</v>
      </c>
      <c r="L424" s="14">
        <v>6</v>
      </c>
      <c r="M424" s="14">
        <v>0</v>
      </c>
      <c r="N424" s="14">
        <v>0</v>
      </c>
      <c r="O424" s="14">
        <v>0</v>
      </c>
      <c r="P424" s="14">
        <v>0</v>
      </c>
      <c r="Q424" s="14">
        <f>tbl_Union[[#This Row],[Innings]]-tbl_Union[[#This Row],[Outs]]</f>
        <v>0</v>
      </c>
      <c r="R424" s="44">
        <v>4</v>
      </c>
      <c r="S424" s="44">
        <v>28</v>
      </c>
      <c r="T424" s="44">
        <v>2</v>
      </c>
      <c r="U424" s="44">
        <v>7</v>
      </c>
      <c r="V424" s="44">
        <v>14</v>
      </c>
      <c r="W424" s="44">
        <v>12</v>
      </c>
      <c r="X424" s="44">
        <v>0</v>
      </c>
      <c r="Y424" s="44">
        <v>0</v>
      </c>
      <c r="Z424" s="44">
        <v>3</v>
      </c>
      <c r="AA424" s="44">
        <v>1</v>
      </c>
      <c r="AB424" s="44">
        <v>11</v>
      </c>
      <c r="AC424" s="12">
        <f>IF(tbl_Union[[#This Row],[Year]]=2021,_xlfn.IFNA(VLOOKUP(tbl_Union[[#This Row],[Player]],raw_data_RAA_2021!$A$1:$F$169,3,FALSE),0),0)</f>
        <v>0</v>
      </c>
      <c r="AD424" s="42">
        <f>AVERAGEIFS(tbl_Union[Auction_Price],tbl_Union[Player],tbl_Union[[#This Row],[Player]])</f>
        <v>29522.333333333332</v>
      </c>
    </row>
    <row r="425" spans="1:30" x14ac:dyDescent="0.25">
      <c r="A425" s="15">
        <f t="shared" si="7"/>
        <v>424</v>
      </c>
      <c r="B425" s="14">
        <v>2019</v>
      </c>
      <c r="C425" s="17" t="s">
        <v>106</v>
      </c>
      <c r="D425" s="14" t="s">
        <v>242</v>
      </c>
      <c r="E425" s="42">
        <v>28600</v>
      </c>
      <c r="F425" s="14">
        <v>0</v>
      </c>
      <c r="G425" s="14">
        <v>0</v>
      </c>
      <c r="H425" s="14">
        <v>0</v>
      </c>
      <c r="I425" s="14">
        <v>0</v>
      </c>
      <c r="J425" s="14">
        <v>0</v>
      </c>
      <c r="K425" s="14">
        <v>0</v>
      </c>
      <c r="L425" s="14">
        <v>0</v>
      </c>
      <c r="M425" s="14">
        <v>0</v>
      </c>
      <c r="N425" s="14">
        <v>0</v>
      </c>
      <c r="O425" s="14">
        <v>0</v>
      </c>
      <c r="P425" s="14">
        <v>0</v>
      </c>
      <c r="Q425" s="14">
        <f>tbl_Union[[#This Row],[Innings]]-tbl_Union[[#This Row],[Outs]]</f>
        <v>0</v>
      </c>
      <c r="R425" s="44">
        <v>0</v>
      </c>
      <c r="S425" s="44">
        <v>0</v>
      </c>
      <c r="T425" s="44">
        <v>0</v>
      </c>
      <c r="U425" s="44">
        <v>0</v>
      </c>
      <c r="V425" s="44">
        <v>0</v>
      </c>
      <c r="W425" s="44">
        <v>0</v>
      </c>
      <c r="X425" s="44">
        <v>0</v>
      </c>
      <c r="Y425" s="44">
        <v>0</v>
      </c>
      <c r="Z425" s="44">
        <v>0</v>
      </c>
      <c r="AA425" s="44">
        <v>0</v>
      </c>
      <c r="AB425" s="44">
        <v>0</v>
      </c>
      <c r="AC425" s="12">
        <f>IF(tbl_Union[[#This Row],[Year]]=2021,_xlfn.IFNA(VLOOKUP(tbl_Union[[#This Row],[Player]],raw_data_RAA_2021!$A$1:$F$169,3,FALSE),0),0)</f>
        <v>0</v>
      </c>
      <c r="AD425" s="42">
        <f>AVERAGEIFS(tbl_Union[Auction_Price],tbl_Union[Player],tbl_Union[[#This Row],[Player]])</f>
        <v>35750</v>
      </c>
    </row>
    <row r="426" spans="1:30" x14ac:dyDescent="0.25">
      <c r="A426" s="15">
        <f t="shared" si="7"/>
        <v>425</v>
      </c>
      <c r="B426" s="14">
        <v>2019</v>
      </c>
      <c r="C426" s="17" t="s">
        <v>31</v>
      </c>
      <c r="D426" s="14" t="s">
        <v>242</v>
      </c>
      <c r="E426" s="42">
        <v>656250</v>
      </c>
      <c r="F426" s="14">
        <v>4</v>
      </c>
      <c r="G426" s="14">
        <v>14</v>
      </c>
      <c r="H426" s="14">
        <v>15</v>
      </c>
      <c r="I426" s="14">
        <v>3</v>
      </c>
      <c r="J426" s="14">
        <v>4.67</v>
      </c>
      <c r="K426" s="14">
        <v>93.33</v>
      </c>
      <c r="L426" s="14">
        <v>9</v>
      </c>
      <c r="M426" s="14">
        <v>0</v>
      </c>
      <c r="N426" s="14">
        <v>1</v>
      </c>
      <c r="O426" s="14">
        <v>0</v>
      </c>
      <c r="P426" s="14">
        <v>0</v>
      </c>
      <c r="Q426" s="14">
        <f>tbl_Union[[#This Row],[Innings]]-tbl_Union[[#This Row],[Outs]]</f>
        <v>1</v>
      </c>
      <c r="R426" s="44">
        <v>47</v>
      </c>
      <c r="S426" s="44">
        <v>368</v>
      </c>
      <c r="T426" s="44">
        <v>25</v>
      </c>
      <c r="U426" s="44">
        <v>7.83</v>
      </c>
      <c r="V426" s="44">
        <v>14.72</v>
      </c>
      <c r="W426" s="44">
        <v>11.28</v>
      </c>
      <c r="X426" s="44">
        <v>2</v>
      </c>
      <c r="Y426" s="44">
        <v>0</v>
      </c>
      <c r="Z426" s="44">
        <v>39</v>
      </c>
      <c r="AA426" s="44">
        <v>10</v>
      </c>
      <c r="AB426" s="44">
        <v>113</v>
      </c>
      <c r="AC426" s="12">
        <f>IF(tbl_Union[[#This Row],[Year]]=2021,_xlfn.IFNA(VLOOKUP(tbl_Union[[#This Row],[Player]],raw_data_RAA_2021!$A$1:$F$169,3,FALSE),0),0)</f>
        <v>0</v>
      </c>
      <c r="AD426" s="42">
        <f>AVERAGEIFS(tbl_Union[Auction_Price],tbl_Union[Player],tbl_Union[[#This Row],[Player]])</f>
        <v>656250</v>
      </c>
    </row>
    <row r="427" spans="1:30" x14ac:dyDescent="0.25">
      <c r="A427" s="15">
        <f t="shared" si="7"/>
        <v>426</v>
      </c>
      <c r="B427" s="14">
        <v>2019</v>
      </c>
      <c r="C427" s="17" t="s">
        <v>362</v>
      </c>
      <c r="D427" s="14" t="s">
        <v>242</v>
      </c>
      <c r="E427" s="42">
        <v>71400</v>
      </c>
      <c r="F427" s="14">
        <v>5</v>
      </c>
      <c r="G427" s="14">
        <v>18</v>
      </c>
      <c r="H427" s="14">
        <v>24</v>
      </c>
      <c r="I427" s="14">
        <v>5</v>
      </c>
      <c r="J427" s="14">
        <v>3.6</v>
      </c>
      <c r="K427" s="14">
        <v>75</v>
      </c>
      <c r="L427" s="14">
        <v>7</v>
      </c>
      <c r="M427" s="14">
        <v>1</v>
      </c>
      <c r="N427" s="14">
        <v>1</v>
      </c>
      <c r="O427" s="14">
        <v>0</v>
      </c>
      <c r="P427" s="14">
        <v>0</v>
      </c>
      <c r="Q427" s="14">
        <f>tbl_Union[[#This Row],[Innings]]-tbl_Union[[#This Row],[Outs]]</f>
        <v>0</v>
      </c>
      <c r="R427" s="44">
        <v>27.1</v>
      </c>
      <c r="S427" s="44">
        <v>237</v>
      </c>
      <c r="T427" s="44">
        <v>9</v>
      </c>
      <c r="U427" s="44">
        <v>8.7200000000000006</v>
      </c>
      <c r="V427" s="44">
        <v>26.33</v>
      </c>
      <c r="W427" s="44">
        <v>18.11</v>
      </c>
      <c r="X427" s="44">
        <v>0</v>
      </c>
      <c r="Y427" s="44">
        <v>0</v>
      </c>
      <c r="Z427" s="44">
        <v>18</v>
      </c>
      <c r="AA427" s="44">
        <v>8</v>
      </c>
      <c r="AB427" s="44">
        <v>55</v>
      </c>
      <c r="AC427" s="12">
        <f>IF(tbl_Union[[#This Row],[Year]]=2021,_xlfn.IFNA(VLOOKUP(tbl_Union[[#This Row],[Player]],raw_data_RAA_2021!$A$1:$F$169,3,FALSE),0),0)</f>
        <v>0</v>
      </c>
      <c r="AD427" s="42">
        <f>AVERAGEIFS(tbl_Union[Auction_Price],tbl_Union[Player],tbl_Union[[#This Row],[Player]])</f>
        <v>71400</v>
      </c>
    </row>
    <row r="428" spans="1:30" x14ac:dyDescent="0.25">
      <c r="A428" s="15">
        <f t="shared" si="7"/>
        <v>427</v>
      </c>
      <c r="B428" s="14">
        <v>2019</v>
      </c>
      <c r="C428" s="17" t="s">
        <v>408</v>
      </c>
      <c r="D428" s="14" t="s">
        <v>242</v>
      </c>
      <c r="E428" s="42">
        <v>31250</v>
      </c>
      <c r="F428" s="14">
        <v>0</v>
      </c>
      <c r="G428" s="14">
        <v>0</v>
      </c>
      <c r="H428" s="14">
        <v>0</v>
      </c>
      <c r="I428" s="14">
        <v>0</v>
      </c>
      <c r="J428" s="14">
        <v>0</v>
      </c>
      <c r="K428" s="14">
        <v>0</v>
      </c>
      <c r="L428" s="14">
        <v>0</v>
      </c>
      <c r="M428" s="14">
        <v>0</v>
      </c>
      <c r="N428" s="14">
        <v>0</v>
      </c>
      <c r="O428" s="14">
        <v>0</v>
      </c>
      <c r="P428" s="14">
        <v>0</v>
      </c>
      <c r="Q428" s="14">
        <f>tbl_Union[[#This Row],[Innings]]-tbl_Union[[#This Row],[Outs]]</f>
        <v>0</v>
      </c>
      <c r="R428" s="44">
        <v>0</v>
      </c>
      <c r="S428" s="44">
        <v>0</v>
      </c>
      <c r="T428" s="44">
        <v>0</v>
      </c>
      <c r="U428" s="44">
        <v>0</v>
      </c>
      <c r="V428" s="44">
        <v>0</v>
      </c>
      <c r="W428" s="44">
        <v>0</v>
      </c>
      <c r="X428" s="44">
        <v>0</v>
      </c>
      <c r="Y428" s="44">
        <v>0</v>
      </c>
      <c r="Z428" s="44">
        <v>0</v>
      </c>
      <c r="AA428" s="44">
        <v>0</v>
      </c>
      <c r="AB428" s="44">
        <v>0</v>
      </c>
      <c r="AC428" s="12">
        <f>IF(tbl_Union[[#This Row],[Year]]=2021,_xlfn.IFNA(VLOOKUP(tbl_Union[[#This Row],[Player]],raw_data_RAA_2021!$A$1:$F$169,3,FALSE),0),0)</f>
        <v>0</v>
      </c>
      <c r="AD428" s="42">
        <f>AVERAGEIFS(tbl_Union[Auction_Price],tbl_Union[Player],tbl_Union[[#This Row],[Player]])</f>
        <v>31250</v>
      </c>
    </row>
    <row r="429" spans="1:30" x14ac:dyDescent="0.25">
      <c r="A429" s="15">
        <f t="shared" si="7"/>
        <v>428</v>
      </c>
      <c r="B429" s="14">
        <v>2019</v>
      </c>
      <c r="C429" s="17" t="s">
        <v>409</v>
      </c>
      <c r="D429" s="14" t="s">
        <v>242</v>
      </c>
      <c r="E429" s="42">
        <v>28600</v>
      </c>
      <c r="F429" s="14">
        <v>0</v>
      </c>
      <c r="G429" s="14">
        <v>0</v>
      </c>
      <c r="H429" s="14">
        <v>0</v>
      </c>
      <c r="I429" s="14">
        <v>0</v>
      </c>
      <c r="J429" s="14">
        <v>0</v>
      </c>
      <c r="K429" s="14">
        <v>0</v>
      </c>
      <c r="L429" s="14">
        <v>0</v>
      </c>
      <c r="M429" s="14">
        <v>0</v>
      </c>
      <c r="N429" s="14">
        <v>0</v>
      </c>
      <c r="O429" s="14">
        <v>0</v>
      </c>
      <c r="P429" s="14">
        <v>0</v>
      </c>
      <c r="Q429" s="14">
        <f>tbl_Union[[#This Row],[Innings]]-tbl_Union[[#This Row],[Outs]]</f>
        <v>0</v>
      </c>
      <c r="R429" s="44">
        <v>0</v>
      </c>
      <c r="S429" s="44">
        <v>0</v>
      </c>
      <c r="T429" s="44">
        <v>0</v>
      </c>
      <c r="U429" s="44">
        <v>0</v>
      </c>
      <c r="V429" s="44">
        <v>0</v>
      </c>
      <c r="W429" s="44">
        <v>0</v>
      </c>
      <c r="X429" s="44">
        <v>0</v>
      </c>
      <c r="Y429" s="44">
        <v>0</v>
      </c>
      <c r="Z429" s="44">
        <v>0</v>
      </c>
      <c r="AA429" s="44">
        <v>0</v>
      </c>
      <c r="AB429" s="44">
        <v>0</v>
      </c>
      <c r="AC429" s="12">
        <f>IF(tbl_Union[[#This Row],[Year]]=2021,_xlfn.IFNA(VLOOKUP(tbl_Union[[#This Row],[Player]],raw_data_RAA_2021!$A$1:$F$169,3,FALSE),0),0)</f>
        <v>0</v>
      </c>
      <c r="AD429" s="42">
        <f>AVERAGEIFS(tbl_Union[Auction_Price],tbl_Union[Player],tbl_Union[[#This Row],[Player]])</f>
        <v>28600</v>
      </c>
    </row>
    <row r="430" spans="1:30" x14ac:dyDescent="0.25">
      <c r="A430" s="15">
        <f t="shared" si="7"/>
        <v>429</v>
      </c>
      <c r="B430" s="14">
        <v>2019</v>
      </c>
      <c r="C430" s="17" t="s">
        <v>35</v>
      </c>
      <c r="D430" s="14" t="s">
        <v>242</v>
      </c>
      <c r="E430" s="42">
        <v>187500</v>
      </c>
      <c r="F430" s="14">
        <v>16</v>
      </c>
      <c r="G430" s="14">
        <v>353</v>
      </c>
      <c r="H430" s="14">
        <v>264</v>
      </c>
      <c r="I430" s="14">
        <v>16</v>
      </c>
      <c r="J430" s="14">
        <v>22.06</v>
      </c>
      <c r="K430" s="14">
        <v>133.71</v>
      </c>
      <c r="L430" s="14">
        <v>99</v>
      </c>
      <c r="M430" s="14">
        <v>45</v>
      </c>
      <c r="N430" s="14">
        <v>9</v>
      </c>
      <c r="O430" s="14">
        <v>2</v>
      </c>
      <c r="P430" s="14">
        <v>0</v>
      </c>
      <c r="Q430" s="14">
        <f>tbl_Union[[#This Row],[Innings]]-tbl_Union[[#This Row],[Outs]]</f>
        <v>0</v>
      </c>
      <c r="R430" s="44">
        <v>0</v>
      </c>
      <c r="S430" s="44">
        <v>0</v>
      </c>
      <c r="T430" s="44">
        <v>0</v>
      </c>
      <c r="U430" s="44">
        <v>0</v>
      </c>
      <c r="V430" s="44">
        <v>0</v>
      </c>
      <c r="W430" s="44">
        <v>0</v>
      </c>
      <c r="X430" s="44">
        <v>0</v>
      </c>
      <c r="Y430" s="44">
        <v>0</v>
      </c>
      <c r="Z430" s="44">
        <v>0</v>
      </c>
      <c r="AA430" s="44">
        <v>0</v>
      </c>
      <c r="AB430" s="44">
        <v>0</v>
      </c>
      <c r="AC430" s="12">
        <f>IF(tbl_Union[[#This Row],[Year]]=2021,_xlfn.IFNA(VLOOKUP(tbl_Union[[#This Row],[Player]],raw_data_RAA_2021!$A$1:$F$169,3,FALSE),0),0)</f>
        <v>0</v>
      </c>
      <c r="AD430" s="42">
        <f>AVERAGEIFS(tbl_Union[Auction_Price],tbl_Union[Player],tbl_Union[[#This Row],[Player]])</f>
        <v>187500</v>
      </c>
    </row>
    <row r="431" spans="1:30" x14ac:dyDescent="0.25">
      <c r="A431" s="15">
        <f t="shared" si="7"/>
        <v>430</v>
      </c>
      <c r="B431" s="14">
        <v>2019</v>
      </c>
      <c r="C431" s="17" t="s">
        <v>141</v>
      </c>
      <c r="D431" s="14" t="s">
        <v>242</v>
      </c>
      <c r="E431" s="42">
        <v>468750</v>
      </c>
      <c r="F431" s="14">
        <v>4</v>
      </c>
      <c r="G431" s="14">
        <v>26</v>
      </c>
      <c r="H431" s="14">
        <v>22</v>
      </c>
      <c r="I431" s="14">
        <v>1</v>
      </c>
      <c r="J431" s="14">
        <v>26</v>
      </c>
      <c r="K431" s="14">
        <v>118.18</v>
      </c>
      <c r="L431" s="14">
        <v>11</v>
      </c>
      <c r="M431" s="14">
        <v>2</v>
      </c>
      <c r="N431" s="14">
        <v>1</v>
      </c>
      <c r="O431" s="14">
        <v>0</v>
      </c>
      <c r="P431" s="14">
        <v>0</v>
      </c>
      <c r="Q431" s="14">
        <f>tbl_Union[[#This Row],[Innings]]-tbl_Union[[#This Row],[Outs]]</f>
        <v>3</v>
      </c>
      <c r="R431" s="44">
        <v>6.2</v>
      </c>
      <c r="S431" s="44">
        <v>42</v>
      </c>
      <c r="T431" s="44">
        <v>2</v>
      </c>
      <c r="U431" s="44">
        <v>6.63</v>
      </c>
      <c r="V431" s="44">
        <v>21</v>
      </c>
      <c r="W431" s="44">
        <v>19</v>
      </c>
      <c r="X431" s="44">
        <v>0</v>
      </c>
      <c r="Y431" s="44">
        <v>0</v>
      </c>
      <c r="Z431" s="44">
        <v>4</v>
      </c>
      <c r="AA431" s="44">
        <v>2</v>
      </c>
      <c r="AB431" s="44">
        <v>19</v>
      </c>
      <c r="AC431" s="12">
        <f>IF(tbl_Union[[#This Row],[Year]]=2021,_xlfn.IFNA(VLOOKUP(tbl_Union[[#This Row],[Player]],raw_data_RAA_2021!$A$1:$F$169,3,FALSE),0),0)</f>
        <v>0</v>
      </c>
      <c r="AD431" s="42">
        <f>AVERAGEIFS(tbl_Union[Auction_Price],tbl_Union[Player],tbl_Union[[#This Row],[Player]])</f>
        <v>442916.66666666669</v>
      </c>
    </row>
    <row r="432" spans="1:30" x14ac:dyDescent="0.25">
      <c r="A432" s="15">
        <f t="shared" si="7"/>
        <v>431</v>
      </c>
      <c r="B432" s="14">
        <v>2019</v>
      </c>
      <c r="C432" s="17" t="s">
        <v>37</v>
      </c>
      <c r="D432" s="14" t="s">
        <v>242</v>
      </c>
      <c r="E432" s="42">
        <v>2343750</v>
      </c>
      <c r="F432" s="14">
        <v>16</v>
      </c>
      <c r="G432" s="14">
        <v>488</v>
      </c>
      <c r="H432" s="14">
        <v>300</v>
      </c>
      <c r="I432" s="14">
        <v>13</v>
      </c>
      <c r="J432" s="14">
        <v>37.54</v>
      </c>
      <c r="K432" s="14">
        <v>162.66999999999999</v>
      </c>
      <c r="L432" s="14">
        <v>78</v>
      </c>
      <c r="M432" s="14">
        <v>37</v>
      </c>
      <c r="N432" s="14">
        <v>27</v>
      </c>
      <c r="O432" s="14">
        <v>3</v>
      </c>
      <c r="P432" s="14">
        <v>0</v>
      </c>
      <c r="Q432" s="14">
        <f>tbl_Union[[#This Row],[Innings]]-tbl_Union[[#This Row],[Outs]]</f>
        <v>3</v>
      </c>
      <c r="R432" s="44">
        <v>0</v>
      </c>
      <c r="S432" s="44">
        <v>0</v>
      </c>
      <c r="T432" s="44">
        <v>0</v>
      </c>
      <c r="U432" s="44">
        <v>0</v>
      </c>
      <c r="V432" s="44">
        <v>0</v>
      </c>
      <c r="W432" s="44">
        <v>0</v>
      </c>
      <c r="X432" s="44">
        <v>0</v>
      </c>
      <c r="Y432" s="44">
        <v>0</v>
      </c>
      <c r="Z432" s="44">
        <v>0</v>
      </c>
      <c r="AA432" s="44">
        <v>0</v>
      </c>
      <c r="AB432" s="44">
        <v>0</v>
      </c>
      <c r="AC432" s="12">
        <f>IF(tbl_Union[[#This Row],[Year]]=2021,_xlfn.IFNA(VLOOKUP(tbl_Union[[#This Row],[Player]],raw_data_RAA_2021!$A$1:$F$169,3,FALSE),0),0)</f>
        <v>0</v>
      </c>
      <c r="AD432" s="42">
        <f>AVERAGEIFS(tbl_Union[Auction_Price],tbl_Union[Player],tbl_Union[[#This Row],[Player]])</f>
        <v>2343750</v>
      </c>
    </row>
    <row r="433" spans="1:30" x14ac:dyDescent="0.25">
      <c r="A433" s="15">
        <f t="shared" si="7"/>
        <v>432</v>
      </c>
      <c r="B433" s="14">
        <v>2019</v>
      </c>
      <c r="C433" s="17" t="s">
        <v>39</v>
      </c>
      <c r="D433" s="14" t="s">
        <v>242</v>
      </c>
      <c r="E433" s="42">
        <v>812500</v>
      </c>
      <c r="F433" s="14">
        <v>16</v>
      </c>
      <c r="G433" s="14">
        <v>521</v>
      </c>
      <c r="H433" s="14">
        <v>384</v>
      </c>
      <c r="I433" s="14">
        <v>15</v>
      </c>
      <c r="J433" s="14">
        <v>34.729999999999997</v>
      </c>
      <c r="K433" s="14">
        <v>135.68</v>
      </c>
      <c r="L433" s="14">
        <v>97</v>
      </c>
      <c r="M433" s="14">
        <v>64</v>
      </c>
      <c r="N433" s="14">
        <v>11</v>
      </c>
      <c r="O433" s="14">
        <v>5</v>
      </c>
      <c r="P433" s="14">
        <v>0</v>
      </c>
      <c r="Q433" s="14">
        <f>tbl_Union[[#This Row],[Innings]]-tbl_Union[[#This Row],[Outs]]</f>
        <v>1</v>
      </c>
      <c r="R433" s="44">
        <v>0</v>
      </c>
      <c r="S433" s="44">
        <v>0</v>
      </c>
      <c r="T433" s="44">
        <v>0</v>
      </c>
      <c r="U433" s="44">
        <v>0</v>
      </c>
      <c r="V433" s="44">
        <v>0</v>
      </c>
      <c r="W433" s="44">
        <v>0</v>
      </c>
      <c r="X433" s="44">
        <v>0</v>
      </c>
      <c r="Y433" s="44">
        <v>0</v>
      </c>
      <c r="Z433" s="44">
        <v>0</v>
      </c>
      <c r="AA433" s="44">
        <v>0</v>
      </c>
      <c r="AB433" s="44">
        <v>0</v>
      </c>
      <c r="AC433" s="12">
        <f>IF(tbl_Union[[#This Row],[Year]]=2021,_xlfn.IFNA(VLOOKUP(tbl_Union[[#This Row],[Player]],raw_data_RAA_2021!$A$1:$F$169,3,FALSE),0),0)</f>
        <v>0</v>
      </c>
      <c r="AD433" s="42">
        <f>AVERAGEIFS(tbl_Union[Auction_Price],tbl_Union[Player],tbl_Union[[#This Row],[Player]])</f>
        <v>812500</v>
      </c>
    </row>
    <row r="434" spans="1:30" x14ac:dyDescent="0.25">
      <c r="A434" s="15">
        <f t="shared" si="7"/>
        <v>433</v>
      </c>
      <c r="B434" s="14">
        <v>2019</v>
      </c>
      <c r="C434" s="17" t="s">
        <v>364</v>
      </c>
      <c r="D434" s="14" t="s">
        <v>242</v>
      </c>
      <c r="E434" s="42">
        <v>31250</v>
      </c>
      <c r="F434" s="14">
        <v>1</v>
      </c>
      <c r="G434" s="14">
        <v>0</v>
      </c>
      <c r="H434" s="14">
        <v>1</v>
      </c>
      <c r="I434" s="14">
        <v>1</v>
      </c>
      <c r="J434" s="14">
        <v>0</v>
      </c>
      <c r="K434" s="14">
        <v>0</v>
      </c>
      <c r="L434" s="14">
        <v>0</v>
      </c>
      <c r="M434" s="14">
        <v>0</v>
      </c>
      <c r="N434" s="14">
        <v>0</v>
      </c>
      <c r="O434" s="14">
        <v>0</v>
      </c>
      <c r="P434" s="14">
        <v>0</v>
      </c>
      <c r="Q434" s="14">
        <f>tbl_Union[[#This Row],[Innings]]-tbl_Union[[#This Row],[Outs]]</f>
        <v>0</v>
      </c>
      <c r="R434" s="44">
        <v>23</v>
      </c>
      <c r="S434" s="44">
        <v>210</v>
      </c>
      <c r="T434" s="44">
        <v>8</v>
      </c>
      <c r="U434" s="44">
        <v>9.1300000000000008</v>
      </c>
      <c r="V434" s="44">
        <v>26.25</v>
      </c>
      <c r="W434" s="44">
        <v>17.25</v>
      </c>
      <c r="X434" s="44">
        <v>0</v>
      </c>
      <c r="Y434" s="44">
        <v>0</v>
      </c>
      <c r="Z434" s="44">
        <v>16</v>
      </c>
      <c r="AA434" s="44">
        <v>13</v>
      </c>
      <c r="AB434" s="44">
        <v>47</v>
      </c>
      <c r="AC434" s="12">
        <f>IF(tbl_Union[[#This Row],[Year]]=2021,_xlfn.IFNA(VLOOKUP(tbl_Union[[#This Row],[Player]],raw_data_RAA_2021!$A$1:$F$169,3,FALSE),0),0)</f>
        <v>0</v>
      </c>
      <c r="AD434" s="42">
        <f>AVERAGEIFS(tbl_Union[Auction_Price],tbl_Union[Player],tbl_Union[[#This Row],[Player]])</f>
        <v>31250</v>
      </c>
    </row>
    <row r="435" spans="1:30" x14ac:dyDescent="0.25">
      <c r="A435" s="15">
        <f t="shared" si="7"/>
        <v>434</v>
      </c>
      <c r="B435" s="14">
        <v>2019</v>
      </c>
      <c r="C435" s="17" t="s">
        <v>185</v>
      </c>
      <c r="D435" s="14" t="s">
        <v>242</v>
      </c>
      <c r="E435" s="42">
        <v>285700</v>
      </c>
      <c r="F435" s="14">
        <v>7</v>
      </c>
      <c r="G435" s="14">
        <v>73</v>
      </c>
      <c r="H435" s="14">
        <v>54</v>
      </c>
      <c r="I435" s="14">
        <v>5</v>
      </c>
      <c r="J435" s="14">
        <v>14.6</v>
      </c>
      <c r="K435" s="14">
        <v>135.19</v>
      </c>
      <c r="L435" s="14">
        <v>28</v>
      </c>
      <c r="M435" s="14">
        <v>2</v>
      </c>
      <c r="N435" s="14">
        <v>7</v>
      </c>
      <c r="O435" s="14">
        <v>0</v>
      </c>
      <c r="P435" s="14">
        <v>0</v>
      </c>
      <c r="Q435" s="14">
        <f>tbl_Union[[#This Row],[Innings]]-tbl_Union[[#This Row],[Outs]]</f>
        <v>2</v>
      </c>
      <c r="R435" s="44">
        <v>6.5</v>
      </c>
      <c r="S435" s="44">
        <v>59</v>
      </c>
      <c r="T435" s="44">
        <v>1</v>
      </c>
      <c r="U435" s="44">
        <v>8.6300000000000008</v>
      </c>
      <c r="V435" s="44">
        <v>59</v>
      </c>
      <c r="W435" s="44">
        <v>41</v>
      </c>
      <c r="X435" s="44">
        <v>0</v>
      </c>
      <c r="Y435" s="44">
        <v>0</v>
      </c>
      <c r="Z435" s="44">
        <v>4</v>
      </c>
      <c r="AA435" s="44">
        <v>1</v>
      </c>
      <c r="AB435" s="44">
        <v>8</v>
      </c>
      <c r="AC435" s="12">
        <f>IF(tbl_Union[[#This Row],[Year]]=2021,_xlfn.IFNA(VLOOKUP(tbl_Union[[#This Row],[Player]],raw_data_RAA_2021!$A$1:$F$169,3,FALSE),0),0)</f>
        <v>0</v>
      </c>
      <c r="AD435" s="42">
        <f>AVERAGEIFS(tbl_Union[Auction_Price],tbl_Union[Player],tbl_Union[[#This Row],[Player]])</f>
        <v>288566.66666666669</v>
      </c>
    </row>
    <row r="436" spans="1:30" x14ac:dyDescent="0.25">
      <c r="A436" s="15">
        <f t="shared" si="7"/>
        <v>435</v>
      </c>
      <c r="B436" s="14">
        <v>2019</v>
      </c>
      <c r="C436" s="17" t="s">
        <v>42</v>
      </c>
      <c r="D436" s="14" t="s">
        <v>242</v>
      </c>
      <c r="E436" s="42">
        <v>1093750</v>
      </c>
      <c r="F436" s="14">
        <v>16</v>
      </c>
      <c r="G436" s="14">
        <v>463</v>
      </c>
      <c r="H436" s="14">
        <v>386</v>
      </c>
      <c r="I436" s="14">
        <v>15</v>
      </c>
      <c r="J436" s="14">
        <v>30.87</v>
      </c>
      <c r="K436" s="14">
        <v>119.95</v>
      </c>
      <c r="L436" s="14">
        <v>67</v>
      </c>
      <c r="M436" s="14">
        <v>41</v>
      </c>
      <c r="N436" s="14">
        <v>14</v>
      </c>
      <c r="O436" s="14">
        <v>3</v>
      </c>
      <c r="P436" s="14">
        <v>0</v>
      </c>
      <c r="Q436" s="14">
        <f>tbl_Union[[#This Row],[Innings]]-tbl_Union[[#This Row],[Outs]]</f>
        <v>1</v>
      </c>
      <c r="R436" s="44">
        <v>0</v>
      </c>
      <c r="S436" s="44">
        <v>0</v>
      </c>
      <c r="T436" s="44">
        <v>0</v>
      </c>
      <c r="U436" s="44">
        <v>0</v>
      </c>
      <c r="V436" s="44">
        <v>0</v>
      </c>
      <c r="W436" s="44">
        <v>0</v>
      </c>
      <c r="X436" s="44">
        <v>0</v>
      </c>
      <c r="Y436" s="44">
        <v>0</v>
      </c>
      <c r="Z436" s="44">
        <v>0</v>
      </c>
      <c r="AA436" s="44">
        <v>0</v>
      </c>
      <c r="AB436" s="44">
        <v>0</v>
      </c>
      <c r="AC436" s="12">
        <f>IF(tbl_Union[[#This Row],[Year]]=2021,_xlfn.IFNA(VLOOKUP(tbl_Union[[#This Row],[Player]],raw_data_RAA_2021!$A$1:$F$169,3,FALSE),0),0)</f>
        <v>0</v>
      </c>
      <c r="AD436" s="42">
        <f>AVERAGEIFS(tbl_Union[Auction_Price],tbl_Union[Player],tbl_Union[[#This Row],[Player]])</f>
        <v>1093750</v>
      </c>
    </row>
    <row r="437" spans="1:30" x14ac:dyDescent="0.25">
      <c r="A437" s="15">
        <f t="shared" si="7"/>
        <v>436</v>
      </c>
      <c r="B437" s="14">
        <v>2019</v>
      </c>
      <c r="C437" s="17" t="s">
        <v>96</v>
      </c>
      <c r="D437" s="14" t="s">
        <v>242</v>
      </c>
      <c r="E437" s="42">
        <v>343750</v>
      </c>
      <c r="F437" s="14">
        <v>2</v>
      </c>
      <c r="G437" s="14">
        <v>7</v>
      </c>
      <c r="H437" s="14">
        <v>4</v>
      </c>
      <c r="I437" s="14">
        <v>1</v>
      </c>
      <c r="J437" s="14">
        <v>7</v>
      </c>
      <c r="K437" s="14">
        <v>175</v>
      </c>
      <c r="L437" s="14">
        <v>6</v>
      </c>
      <c r="M437" s="14">
        <v>0</v>
      </c>
      <c r="N437" s="14">
        <v>1</v>
      </c>
      <c r="O437" s="14">
        <v>0</v>
      </c>
      <c r="P437" s="14">
        <v>0</v>
      </c>
      <c r="Q437" s="14">
        <f>tbl_Union[[#This Row],[Innings]]-tbl_Union[[#This Row],[Outs]]</f>
        <v>1</v>
      </c>
      <c r="R437" s="44">
        <v>19</v>
      </c>
      <c r="S437" s="44">
        <v>163</v>
      </c>
      <c r="T437" s="44">
        <v>5</v>
      </c>
      <c r="U437" s="44">
        <v>8.58</v>
      </c>
      <c r="V437" s="44">
        <v>32.6</v>
      </c>
      <c r="W437" s="44">
        <v>22.8</v>
      </c>
      <c r="X437" s="44">
        <v>0</v>
      </c>
      <c r="Y437" s="44">
        <v>0</v>
      </c>
      <c r="Z437" s="44">
        <v>12</v>
      </c>
      <c r="AA437" s="44">
        <v>9</v>
      </c>
      <c r="AB437" s="44">
        <v>44</v>
      </c>
      <c r="AC437" s="12">
        <f>IF(tbl_Union[[#This Row],[Year]]=2021,_xlfn.IFNA(VLOOKUP(tbl_Union[[#This Row],[Player]],raw_data_RAA_2021!$A$1:$F$169,3,FALSE),0),0)</f>
        <v>0</v>
      </c>
      <c r="AD437" s="42">
        <f>AVERAGEIFS(tbl_Union[Auction_Price],tbl_Union[Player],tbl_Union[[#This Row],[Player]])</f>
        <v>421250</v>
      </c>
    </row>
    <row r="438" spans="1:30" x14ac:dyDescent="0.25">
      <c r="A438" s="15">
        <f t="shared" si="7"/>
        <v>437</v>
      </c>
      <c r="B438" s="14">
        <v>2019</v>
      </c>
      <c r="C438" s="17" t="s">
        <v>410</v>
      </c>
      <c r="D438" s="14" t="s">
        <v>285</v>
      </c>
      <c r="E438" s="42">
        <v>28600</v>
      </c>
      <c r="F438" s="14">
        <v>0</v>
      </c>
      <c r="G438" s="14">
        <v>0</v>
      </c>
      <c r="H438" s="14">
        <v>0</v>
      </c>
      <c r="I438" s="14">
        <v>0</v>
      </c>
      <c r="J438" s="14">
        <v>0</v>
      </c>
      <c r="K438" s="14">
        <v>0</v>
      </c>
      <c r="L438" s="14">
        <v>0</v>
      </c>
      <c r="M438" s="14">
        <v>0</v>
      </c>
      <c r="N438" s="14">
        <v>0</v>
      </c>
      <c r="O438" s="14">
        <v>0</v>
      </c>
      <c r="P438" s="14">
        <v>0</v>
      </c>
      <c r="Q438" s="14">
        <f>tbl_Union[[#This Row],[Innings]]-tbl_Union[[#This Row],[Outs]]</f>
        <v>0</v>
      </c>
      <c r="R438" s="44">
        <v>0</v>
      </c>
      <c r="S438" s="44">
        <v>0</v>
      </c>
      <c r="T438" s="44">
        <v>0</v>
      </c>
      <c r="U438" s="44">
        <v>0</v>
      </c>
      <c r="V438" s="44">
        <v>0</v>
      </c>
      <c r="W438" s="44">
        <v>0</v>
      </c>
      <c r="X438" s="44">
        <v>0</v>
      </c>
      <c r="Y438" s="44">
        <v>0</v>
      </c>
      <c r="Z438" s="44">
        <v>0</v>
      </c>
      <c r="AA438" s="44">
        <v>0</v>
      </c>
      <c r="AB438" s="44">
        <v>0</v>
      </c>
      <c r="AC438" s="12">
        <f>IF(tbl_Union[[#This Row],[Year]]=2021,_xlfn.IFNA(VLOOKUP(tbl_Union[[#This Row],[Player]],raw_data_RAA_2021!$A$1:$F$169,3,FALSE),0),0)</f>
        <v>0</v>
      </c>
      <c r="AD438" s="42">
        <f>AVERAGEIFS(tbl_Union[Auction_Price],tbl_Union[Player],tbl_Union[[#This Row],[Player]])</f>
        <v>28600</v>
      </c>
    </row>
    <row r="439" spans="1:30" x14ac:dyDescent="0.25">
      <c r="A439" s="15">
        <f t="shared" si="7"/>
        <v>438</v>
      </c>
      <c r="B439" s="14">
        <v>2019</v>
      </c>
      <c r="C439" s="17" t="s">
        <v>121</v>
      </c>
      <c r="D439" s="14" t="s">
        <v>285</v>
      </c>
      <c r="E439" s="42">
        <v>1125000</v>
      </c>
      <c r="F439" s="14">
        <v>1</v>
      </c>
      <c r="G439" s="14">
        <v>0</v>
      </c>
      <c r="H439" s="14">
        <v>2</v>
      </c>
      <c r="I439" s="14">
        <v>0</v>
      </c>
      <c r="J439" s="14">
        <v>0</v>
      </c>
      <c r="K439" s="14">
        <v>0</v>
      </c>
      <c r="L439" s="14">
        <v>0</v>
      </c>
      <c r="M439" s="14">
        <v>0</v>
      </c>
      <c r="N439" s="14">
        <v>0</v>
      </c>
      <c r="O439" s="14">
        <v>0</v>
      </c>
      <c r="P439" s="14">
        <v>0</v>
      </c>
      <c r="Q439" s="14">
        <f>tbl_Union[[#This Row],[Innings]]-tbl_Union[[#This Row],[Outs]]</f>
        <v>1</v>
      </c>
      <c r="R439" s="44">
        <v>22</v>
      </c>
      <c r="S439" s="44">
        <v>233</v>
      </c>
      <c r="T439" s="44">
        <v>3</v>
      </c>
      <c r="U439" s="44">
        <v>10.59</v>
      </c>
      <c r="V439" s="44">
        <v>77.67</v>
      </c>
      <c r="W439" s="44">
        <v>44</v>
      </c>
      <c r="X439" s="44">
        <v>0</v>
      </c>
      <c r="Y439" s="44">
        <v>0</v>
      </c>
      <c r="Z439" s="44">
        <v>23</v>
      </c>
      <c r="AA439" s="44">
        <v>9</v>
      </c>
      <c r="AB439" s="44">
        <v>30</v>
      </c>
      <c r="AC439" s="12">
        <f>IF(tbl_Union[[#This Row],[Year]]=2021,_xlfn.IFNA(VLOOKUP(tbl_Union[[#This Row],[Player]],raw_data_RAA_2021!$A$1:$F$169,3,FALSE),0),0)</f>
        <v>0</v>
      </c>
      <c r="AD439" s="42">
        <f>AVERAGEIFS(tbl_Union[Auction_Price],tbl_Union[Player],tbl_Union[[#This Row],[Player]])</f>
        <v>470266.66666666669</v>
      </c>
    </row>
    <row r="440" spans="1:30" x14ac:dyDescent="0.25">
      <c r="A440" s="15">
        <f t="shared" si="7"/>
        <v>439</v>
      </c>
      <c r="B440" s="14">
        <v>2019</v>
      </c>
      <c r="C440" s="17" t="s">
        <v>97</v>
      </c>
      <c r="D440" s="14" t="s">
        <v>285</v>
      </c>
      <c r="E440" s="42">
        <v>28600</v>
      </c>
      <c r="F440" s="14">
        <v>0</v>
      </c>
      <c r="G440" s="14">
        <v>0</v>
      </c>
      <c r="H440" s="14">
        <v>0</v>
      </c>
      <c r="I440" s="14">
        <v>0</v>
      </c>
      <c r="J440" s="14">
        <v>0</v>
      </c>
      <c r="K440" s="14">
        <v>0</v>
      </c>
      <c r="L440" s="14">
        <v>0</v>
      </c>
      <c r="M440" s="14">
        <v>0</v>
      </c>
      <c r="N440" s="14">
        <v>0</v>
      </c>
      <c r="O440" s="14">
        <v>0</v>
      </c>
      <c r="P440" s="14">
        <v>0</v>
      </c>
      <c r="Q440" s="14">
        <f>tbl_Union[[#This Row],[Innings]]-tbl_Union[[#This Row],[Outs]]</f>
        <v>0</v>
      </c>
      <c r="R440" s="44">
        <v>10</v>
      </c>
      <c r="S440" s="44">
        <v>109</v>
      </c>
      <c r="T440" s="44">
        <v>3</v>
      </c>
      <c r="U440" s="44">
        <v>10.9</v>
      </c>
      <c r="V440" s="44">
        <v>36.33</v>
      </c>
      <c r="W440" s="44">
        <v>20</v>
      </c>
      <c r="X440" s="44">
        <v>0</v>
      </c>
      <c r="Y440" s="44">
        <v>0</v>
      </c>
      <c r="Z440" s="44">
        <v>12</v>
      </c>
      <c r="AA440" s="44">
        <v>4</v>
      </c>
      <c r="AB440" s="44">
        <v>20</v>
      </c>
      <c r="AC440" s="12">
        <f>IF(tbl_Union[[#This Row],[Year]]=2021,_xlfn.IFNA(VLOOKUP(tbl_Union[[#This Row],[Player]],raw_data_RAA_2021!$A$1:$F$169,3,FALSE),0),0)</f>
        <v>0</v>
      </c>
      <c r="AD440" s="42">
        <f>AVERAGEIFS(tbl_Union[Auction_Price],tbl_Union[Player],tbl_Union[[#This Row],[Player]])</f>
        <v>28600</v>
      </c>
    </row>
    <row r="441" spans="1:30" x14ac:dyDescent="0.25">
      <c r="A441" s="15">
        <f t="shared" si="7"/>
        <v>440</v>
      </c>
      <c r="B441" s="14">
        <v>2019</v>
      </c>
      <c r="C441" s="17" t="s">
        <v>387</v>
      </c>
      <c r="D441" s="14" t="s">
        <v>285</v>
      </c>
      <c r="E441" s="42">
        <v>468750</v>
      </c>
      <c r="F441" s="14">
        <v>0</v>
      </c>
      <c r="G441" s="14">
        <v>0</v>
      </c>
      <c r="H441" s="14">
        <v>0</v>
      </c>
      <c r="I441" s="14">
        <v>0</v>
      </c>
      <c r="J441" s="14">
        <v>0</v>
      </c>
      <c r="K441" s="14">
        <v>0</v>
      </c>
      <c r="L441" s="14">
        <v>0</v>
      </c>
      <c r="M441" s="14">
        <v>0</v>
      </c>
      <c r="N441" s="14">
        <v>0</v>
      </c>
      <c r="O441" s="14">
        <v>0</v>
      </c>
      <c r="P441" s="14">
        <v>0</v>
      </c>
      <c r="Q441" s="14">
        <f>tbl_Union[[#This Row],[Innings]]-tbl_Union[[#This Row],[Outs]]</f>
        <v>0</v>
      </c>
      <c r="R441" s="44">
        <v>16</v>
      </c>
      <c r="S441" s="44">
        <v>152</v>
      </c>
      <c r="T441" s="44">
        <v>3</v>
      </c>
      <c r="U441" s="44">
        <v>9.5</v>
      </c>
      <c r="V441" s="44">
        <v>50.67</v>
      </c>
      <c r="W441" s="44">
        <v>32</v>
      </c>
      <c r="X441" s="44">
        <v>0</v>
      </c>
      <c r="Y441" s="44">
        <v>0</v>
      </c>
      <c r="Z441" s="44">
        <v>17</v>
      </c>
      <c r="AA441" s="44">
        <v>4</v>
      </c>
      <c r="AB441" s="44">
        <v>38</v>
      </c>
      <c r="AC441" s="12">
        <f>IF(tbl_Union[[#This Row],[Year]]=2021,_xlfn.IFNA(VLOOKUP(tbl_Union[[#This Row],[Player]],raw_data_RAA_2021!$A$1:$F$169,3,FALSE),0),0)</f>
        <v>0</v>
      </c>
      <c r="AD441" s="42">
        <f>AVERAGEIFS(tbl_Union[Auction_Price],tbl_Union[Player],tbl_Union[[#This Row],[Player]])</f>
        <v>449375</v>
      </c>
    </row>
    <row r="442" spans="1:30" x14ac:dyDescent="0.25">
      <c r="A442" s="15">
        <f t="shared" si="7"/>
        <v>441</v>
      </c>
      <c r="B442" s="14">
        <v>2019</v>
      </c>
      <c r="C442" s="17" t="s">
        <v>98</v>
      </c>
      <c r="D442" s="14" t="s">
        <v>285</v>
      </c>
      <c r="E442" s="42">
        <v>312500</v>
      </c>
      <c r="F442" s="14">
        <v>13</v>
      </c>
      <c r="G442" s="14">
        <v>490</v>
      </c>
      <c r="H442" s="14">
        <v>319</v>
      </c>
      <c r="I442" s="14">
        <v>12</v>
      </c>
      <c r="J442" s="14">
        <v>40.83</v>
      </c>
      <c r="K442" s="14">
        <v>153.61000000000001</v>
      </c>
      <c r="L442" s="14">
        <v>99</v>
      </c>
      <c r="M442" s="14">
        <v>45</v>
      </c>
      <c r="N442" s="14">
        <v>34</v>
      </c>
      <c r="O442" s="14">
        <v>4</v>
      </c>
      <c r="P442" s="14">
        <v>0</v>
      </c>
      <c r="Q442" s="14">
        <f>tbl_Union[[#This Row],[Innings]]-tbl_Union[[#This Row],[Outs]]</f>
        <v>1</v>
      </c>
      <c r="R442" s="44">
        <v>0</v>
      </c>
      <c r="S442" s="44">
        <v>0</v>
      </c>
      <c r="T442" s="44">
        <v>0</v>
      </c>
      <c r="U442" s="44">
        <v>0</v>
      </c>
      <c r="V442" s="44">
        <v>0</v>
      </c>
      <c r="W442" s="44">
        <v>0</v>
      </c>
      <c r="X442" s="44">
        <v>0</v>
      </c>
      <c r="Y442" s="44">
        <v>0</v>
      </c>
      <c r="Z442" s="44">
        <v>0</v>
      </c>
      <c r="AA442" s="44">
        <v>0</v>
      </c>
      <c r="AB442" s="44">
        <v>0</v>
      </c>
      <c r="AC442" s="12">
        <f>IF(tbl_Union[[#This Row],[Year]]=2021,_xlfn.IFNA(VLOOKUP(tbl_Union[[#This Row],[Player]],raw_data_RAA_2021!$A$1:$F$169,3,FALSE),0),0)</f>
        <v>0</v>
      </c>
      <c r="AD442" s="42">
        <f>AVERAGEIFS(tbl_Union[Auction_Price],tbl_Union[Player],tbl_Union[[#This Row],[Player]])</f>
        <v>312500</v>
      </c>
    </row>
    <row r="443" spans="1:30" x14ac:dyDescent="0.25">
      <c r="A443" s="15">
        <f t="shared" si="7"/>
        <v>442</v>
      </c>
      <c r="B443" s="14">
        <v>2019</v>
      </c>
      <c r="C443" s="17" t="s">
        <v>49</v>
      </c>
      <c r="D443" s="14" t="s">
        <v>285</v>
      </c>
      <c r="E443" s="42">
        <v>1200000</v>
      </c>
      <c r="F443" s="14">
        <v>0</v>
      </c>
      <c r="G443" s="14">
        <v>0</v>
      </c>
      <c r="H443" s="14">
        <v>0</v>
      </c>
      <c r="I443" s="14">
        <v>0</v>
      </c>
      <c r="J443" s="14">
        <v>0</v>
      </c>
      <c r="K443" s="14">
        <v>0</v>
      </c>
      <c r="L443" s="14">
        <v>0</v>
      </c>
      <c r="M443" s="14">
        <v>0</v>
      </c>
      <c r="N443" s="14">
        <v>0</v>
      </c>
      <c r="O443" s="14">
        <v>0</v>
      </c>
      <c r="P443" s="14">
        <v>0</v>
      </c>
      <c r="Q443" s="14">
        <f>tbl_Union[[#This Row],[Innings]]-tbl_Union[[#This Row],[Outs]]</f>
        <v>0</v>
      </c>
      <c r="R443" s="44">
        <v>3</v>
      </c>
      <c r="S443" s="44">
        <v>35</v>
      </c>
      <c r="T443" s="44">
        <v>1</v>
      </c>
      <c r="U443" s="44">
        <v>11.67</v>
      </c>
      <c r="V443" s="44">
        <v>35</v>
      </c>
      <c r="W443" s="44">
        <v>18</v>
      </c>
      <c r="X443" s="44">
        <v>0</v>
      </c>
      <c r="Y443" s="44">
        <v>0</v>
      </c>
      <c r="Z443" s="44">
        <v>3</v>
      </c>
      <c r="AA443" s="44">
        <v>3</v>
      </c>
      <c r="AB443" s="44">
        <v>8</v>
      </c>
      <c r="AC443" s="12">
        <f>IF(tbl_Union[[#This Row],[Year]]=2021,_xlfn.IFNA(VLOOKUP(tbl_Union[[#This Row],[Player]],raw_data_RAA_2021!$A$1:$F$169,3,FALSE),0),0)</f>
        <v>0</v>
      </c>
      <c r="AD443" s="42">
        <f>AVERAGEIFS(tbl_Union[Auction_Price],tbl_Union[Player],tbl_Union[[#This Row],[Player]])</f>
        <v>1200000</v>
      </c>
    </row>
    <row r="444" spans="1:30" x14ac:dyDescent="0.25">
      <c r="A444" s="15">
        <f t="shared" si="7"/>
        <v>443</v>
      </c>
      <c r="B444" s="14">
        <v>2019</v>
      </c>
      <c r="C444" s="17" t="s">
        <v>127</v>
      </c>
      <c r="D444" s="14" t="s">
        <v>285</v>
      </c>
      <c r="E444" s="42">
        <v>468750</v>
      </c>
      <c r="F444" s="14">
        <v>10</v>
      </c>
      <c r="G444" s="14">
        <v>210</v>
      </c>
      <c r="H444" s="14">
        <v>164</v>
      </c>
      <c r="I444" s="14">
        <v>8</v>
      </c>
      <c r="J444" s="14">
        <v>26.25</v>
      </c>
      <c r="K444" s="14">
        <v>128.05000000000001</v>
      </c>
      <c r="L444" s="14">
        <v>59</v>
      </c>
      <c r="M444" s="14">
        <v>19</v>
      </c>
      <c r="N444" s="14">
        <v>7</v>
      </c>
      <c r="O444" s="14">
        <v>1</v>
      </c>
      <c r="P444" s="14">
        <v>0</v>
      </c>
      <c r="Q444" s="14">
        <f>tbl_Union[[#This Row],[Innings]]-tbl_Union[[#This Row],[Outs]]</f>
        <v>2</v>
      </c>
      <c r="R444" s="44">
        <v>0</v>
      </c>
      <c r="S444" s="44">
        <v>0</v>
      </c>
      <c r="T444" s="44">
        <v>0</v>
      </c>
      <c r="U444" s="44">
        <v>0</v>
      </c>
      <c r="V444" s="44">
        <v>0</v>
      </c>
      <c r="W444" s="44">
        <v>0</v>
      </c>
      <c r="X444" s="44">
        <v>0</v>
      </c>
      <c r="Y444" s="44">
        <v>0</v>
      </c>
      <c r="Z444" s="44">
        <v>0</v>
      </c>
      <c r="AA444" s="44">
        <v>0</v>
      </c>
      <c r="AB444" s="44">
        <v>0</v>
      </c>
      <c r="AC444" s="12">
        <f>IF(tbl_Union[[#This Row],[Year]]=2021,_xlfn.IFNA(VLOOKUP(tbl_Union[[#This Row],[Player]],raw_data_RAA_2021!$A$1:$F$169,3,FALSE),0),0)</f>
        <v>0</v>
      </c>
      <c r="AD444" s="42">
        <f>AVERAGEIFS(tbl_Union[Auction_Price],tbl_Union[Player],tbl_Union[[#This Row],[Player]])</f>
        <v>227650</v>
      </c>
    </row>
    <row r="445" spans="1:30" x14ac:dyDescent="0.25">
      <c r="A445" s="15">
        <f t="shared" si="7"/>
        <v>444</v>
      </c>
      <c r="B445" s="14">
        <v>2019</v>
      </c>
      <c r="C445" s="17" t="s">
        <v>100</v>
      </c>
      <c r="D445" s="14" t="s">
        <v>285</v>
      </c>
      <c r="E445" s="42">
        <v>42900</v>
      </c>
      <c r="F445" s="14">
        <v>0</v>
      </c>
      <c r="G445" s="14">
        <v>0</v>
      </c>
      <c r="H445" s="14">
        <v>0</v>
      </c>
      <c r="I445" s="14">
        <v>0</v>
      </c>
      <c r="J445" s="14">
        <v>0</v>
      </c>
      <c r="K445" s="14">
        <v>0</v>
      </c>
      <c r="L445" s="14">
        <v>0</v>
      </c>
      <c r="M445" s="14">
        <v>0</v>
      </c>
      <c r="N445" s="14">
        <v>0</v>
      </c>
      <c r="O445" s="14">
        <v>0</v>
      </c>
      <c r="P445" s="14">
        <v>0</v>
      </c>
      <c r="Q445" s="14">
        <f>tbl_Union[[#This Row],[Innings]]-tbl_Union[[#This Row],[Outs]]</f>
        <v>0</v>
      </c>
      <c r="R445" s="44">
        <v>0</v>
      </c>
      <c r="S445" s="44">
        <v>0</v>
      </c>
      <c r="T445" s="44">
        <v>0</v>
      </c>
      <c r="U445" s="44">
        <v>0</v>
      </c>
      <c r="V445" s="44">
        <v>0</v>
      </c>
      <c r="W445" s="44">
        <v>0</v>
      </c>
      <c r="X445" s="44">
        <v>0</v>
      </c>
      <c r="Y445" s="44">
        <v>0</v>
      </c>
      <c r="Z445" s="44">
        <v>0</v>
      </c>
      <c r="AA445" s="44">
        <v>0</v>
      </c>
      <c r="AB445" s="44">
        <v>0</v>
      </c>
      <c r="AC445" s="12">
        <f>IF(tbl_Union[[#This Row],[Year]]=2021,_xlfn.IFNA(VLOOKUP(tbl_Union[[#This Row],[Player]],raw_data_RAA_2021!$A$1:$F$169,3,FALSE),0),0)</f>
        <v>0</v>
      </c>
      <c r="AD445" s="42">
        <f>AVERAGEIFS(tbl_Union[Auction_Price],tbl_Union[Player],tbl_Union[[#This Row],[Player]])</f>
        <v>42900</v>
      </c>
    </row>
    <row r="446" spans="1:30" x14ac:dyDescent="0.25">
      <c r="A446" s="15">
        <f t="shared" si="7"/>
        <v>445</v>
      </c>
      <c r="B446" s="14">
        <v>2019</v>
      </c>
      <c r="C446" s="17" t="s">
        <v>366</v>
      </c>
      <c r="D446" s="14" t="s">
        <v>285</v>
      </c>
      <c r="E446" s="42">
        <v>107100</v>
      </c>
      <c r="F446" s="14">
        <v>3</v>
      </c>
      <c r="G446" s="14">
        <v>3</v>
      </c>
      <c r="H446" s="14">
        <v>7</v>
      </c>
      <c r="I446" s="14">
        <v>2</v>
      </c>
      <c r="J446" s="14">
        <v>1.5</v>
      </c>
      <c r="K446" s="14">
        <v>42.86</v>
      </c>
      <c r="L446" s="14">
        <v>2</v>
      </c>
      <c r="M446" s="14">
        <v>0</v>
      </c>
      <c r="N446" s="14">
        <v>0</v>
      </c>
      <c r="O446" s="14">
        <v>0</v>
      </c>
      <c r="P446" s="14">
        <v>0</v>
      </c>
      <c r="Q446" s="14">
        <f>tbl_Union[[#This Row],[Innings]]-tbl_Union[[#This Row],[Outs]]</f>
        <v>1</v>
      </c>
      <c r="R446" s="44">
        <v>23</v>
      </c>
      <c r="S446" s="44">
        <v>222</v>
      </c>
      <c r="T446" s="44">
        <v>7</v>
      </c>
      <c r="U446" s="44">
        <v>9.65</v>
      </c>
      <c r="V446" s="44">
        <v>31.71</v>
      </c>
      <c r="W446" s="44">
        <v>19.71</v>
      </c>
      <c r="X446" s="44">
        <v>0</v>
      </c>
      <c r="Y446" s="44">
        <v>0</v>
      </c>
      <c r="Z446" s="44">
        <v>25</v>
      </c>
      <c r="AA446" s="44">
        <v>6</v>
      </c>
      <c r="AB446" s="44">
        <v>47</v>
      </c>
      <c r="AC446" s="12">
        <f>IF(tbl_Union[[#This Row],[Year]]=2021,_xlfn.IFNA(VLOOKUP(tbl_Union[[#This Row],[Player]],raw_data_RAA_2021!$A$1:$F$169,3,FALSE),0),0)</f>
        <v>0</v>
      </c>
      <c r="AD446" s="42">
        <f>AVERAGEIFS(tbl_Union[Auction_Price],tbl_Union[Player],tbl_Union[[#This Row],[Player]])</f>
        <v>107100</v>
      </c>
    </row>
    <row r="447" spans="1:30" x14ac:dyDescent="0.25">
      <c r="A447" s="15">
        <f t="shared" si="7"/>
        <v>446</v>
      </c>
      <c r="B447" s="14">
        <v>2019</v>
      </c>
      <c r="C447" s="17" t="s">
        <v>104</v>
      </c>
      <c r="D447" s="14" t="s">
        <v>285</v>
      </c>
      <c r="E447" s="42">
        <v>28600</v>
      </c>
      <c r="F447" s="14">
        <v>1</v>
      </c>
      <c r="G447" s="14">
        <v>20</v>
      </c>
      <c r="H447" s="14">
        <v>12</v>
      </c>
      <c r="I447" s="14">
        <v>0</v>
      </c>
      <c r="J447" s="14">
        <v>0</v>
      </c>
      <c r="K447" s="14">
        <v>166.67</v>
      </c>
      <c r="L447" s="14">
        <v>20</v>
      </c>
      <c r="M447" s="14">
        <v>2</v>
      </c>
      <c r="N447" s="14">
        <v>1</v>
      </c>
      <c r="O447" s="14">
        <v>0</v>
      </c>
      <c r="P447" s="14">
        <v>0</v>
      </c>
      <c r="Q447" s="14">
        <f>tbl_Union[[#This Row],[Innings]]-tbl_Union[[#This Row],[Outs]]</f>
        <v>1</v>
      </c>
      <c r="R447" s="44">
        <v>5</v>
      </c>
      <c r="S447" s="44">
        <v>48</v>
      </c>
      <c r="T447" s="44">
        <v>0</v>
      </c>
      <c r="U447" s="44">
        <v>9.6</v>
      </c>
      <c r="V447" s="44">
        <v>0</v>
      </c>
      <c r="W447" s="44">
        <v>0</v>
      </c>
      <c r="X447" s="44">
        <v>0</v>
      </c>
      <c r="Y447" s="44">
        <v>0</v>
      </c>
      <c r="Z447" s="44">
        <v>3</v>
      </c>
      <c r="AA447" s="44">
        <v>3</v>
      </c>
      <c r="AB447" s="44">
        <v>7</v>
      </c>
      <c r="AC447" s="12">
        <f>IF(tbl_Union[[#This Row],[Year]]=2021,_xlfn.IFNA(VLOOKUP(tbl_Union[[#This Row],[Player]],raw_data_RAA_2021!$A$1:$F$169,3,FALSE),0),0)</f>
        <v>0</v>
      </c>
      <c r="AD447" s="42">
        <f>AVERAGEIFS(tbl_Union[Auction_Price],tbl_Union[Player],tbl_Union[[#This Row],[Player]])</f>
        <v>28600</v>
      </c>
    </row>
    <row r="448" spans="1:30" x14ac:dyDescent="0.25">
      <c r="A448" s="15">
        <f t="shared" si="7"/>
        <v>447</v>
      </c>
      <c r="B448" s="14">
        <v>2019</v>
      </c>
      <c r="C448" s="17" t="s">
        <v>54</v>
      </c>
      <c r="D448" s="14" t="s">
        <v>285</v>
      </c>
      <c r="E448" s="42">
        <v>875000</v>
      </c>
      <c r="F448" s="14">
        <v>1</v>
      </c>
      <c r="G448" s="14">
        <v>5</v>
      </c>
      <c r="H448" s="14">
        <v>6</v>
      </c>
      <c r="I448" s="14">
        <v>1</v>
      </c>
      <c r="J448" s="14">
        <v>5</v>
      </c>
      <c r="K448" s="14">
        <v>83.33</v>
      </c>
      <c r="L448" s="14">
        <v>5</v>
      </c>
      <c r="M448" s="14">
        <v>0</v>
      </c>
      <c r="N448" s="14">
        <v>0</v>
      </c>
      <c r="O448" s="14">
        <v>0</v>
      </c>
      <c r="P448" s="14">
        <v>0</v>
      </c>
      <c r="Q448" s="14">
        <f>tbl_Union[[#This Row],[Innings]]-tbl_Union[[#This Row],[Outs]]</f>
        <v>0</v>
      </c>
      <c r="R448" s="44">
        <v>0</v>
      </c>
      <c r="S448" s="44">
        <v>0</v>
      </c>
      <c r="T448" s="44">
        <v>0</v>
      </c>
      <c r="U448" s="44">
        <v>0</v>
      </c>
      <c r="V448" s="44">
        <v>0</v>
      </c>
      <c r="W448" s="44">
        <v>0</v>
      </c>
      <c r="X448" s="44">
        <v>0</v>
      </c>
      <c r="Y448" s="44">
        <v>0</v>
      </c>
      <c r="Z448" s="44">
        <v>0</v>
      </c>
      <c r="AA448" s="44">
        <v>0</v>
      </c>
      <c r="AB448" s="44">
        <v>0</v>
      </c>
      <c r="AC448" s="12">
        <f>IF(tbl_Union[[#This Row],[Year]]=2021,_xlfn.IFNA(VLOOKUP(tbl_Union[[#This Row],[Player]],raw_data_RAA_2021!$A$1:$F$169,3,FALSE),0),0)</f>
        <v>0</v>
      </c>
      <c r="AD448" s="42">
        <f>AVERAGEIFS(tbl_Union[Auction_Price],tbl_Union[Player],tbl_Union[[#This Row],[Player]])</f>
        <v>607133.33333333337</v>
      </c>
    </row>
    <row r="449" spans="1:30" x14ac:dyDescent="0.25">
      <c r="A449" s="15">
        <f t="shared" si="7"/>
        <v>448</v>
      </c>
      <c r="B449" s="14">
        <v>2019</v>
      </c>
      <c r="C449" s="17" t="s">
        <v>107</v>
      </c>
      <c r="D449" s="14" t="s">
        <v>285</v>
      </c>
      <c r="E449" s="42">
        <v>1718750</v>
      </c>
      <c r="F449" s="14">
        <v>14</v>
      </c>
      <c r="G449" s="14">
        <v>593</v>
      </c>
      <c r="H449" s="14">
        <v>438</v>
      </c>
      <c r="I449" s="14">
        <v>11</v>
      </c>
      <c r="J449" s="14">
        <v>53.91</v>
      </c>
      <c r="K449" s="14">
        <v>135.38999999999999</v>
      </c>
      <c r="L449" s="14">
        <v>100</v>
      </c>
      <c r="M449" s="14">
        <v>49</v>
      </c>
      <c r="N449" s="14">
        <v>25</v>
      </c>
      <c r="O449" s="14">
        <v>6</v>
      </c>
      <c r="P449" s="14">
        <v>1</v>
      </c>
      <c r="Q449" s="14">
        <f>tbl_Union[[#This Row],[Innings]]-tbl_Union[[#This Row],[Outs]]</f>
        <v>3</v>
      </c>
      <c r="R449" s="44">
        <v>0</v>
      </c>
      <c r="S449" s="44">
        <v>0</v>
      </c>
      <c r="T449" s="44">
        <v>0</v>
      </c>
      <c r="U449" s="44">
        <v>0</v>
      </c>
      <c r="V449" s="44">
        <v>0</v>
      </c>
      <c r="W449" s="44">
        <v>0</v>
      </c>
      <c r="X449" s="44">
        <v>0</v>
      </c>
      <c r="Y449" s="44">
        <v>0</v>
      </c>
      <c r="Z449" s="44">
        <v>0</v>
      </c>
      <c r="AA449" s="44">
        <v>0</v>
      </c>
      <c r="AB449" s="44">
        <v>0</v>
      </c>
      <c r="AC449" s="12">
        <f>IF(tbl_Union[[#This Row],[Year]]=2021,_xlfn.IFNA(VLOOKUP(tbl_Union[[#This Row],[Player]],raw_data_RAA_2021!$A$1:$F$169,3,FALSE),0),0)</f>
        <v>0</v>
      </c>
      <c r="AD449" s="42">
        <f>AVERAGEIFS(tbl_Union[Auction_Price],tbl_Union[Player],tbl_Union[[#This Row],[Player]])</f>
        <v>1718750</v>
      </c>
    </row>
    <row r="450" spans="1:30" x14ac:dyDescent="0.25">
      <c r="A450" s="15">
        <f t="shared" si="7"/>
        <v>449</v>
      </c>
      <c r="B450" s="14">
        <v>2019</v>
      </c>
      <c r="C450" s="17" t="s">
        <v>108</v>
      </c>
      <c r="D450" s="14" t="s">
        <v>285</v>
      </c>
      <c r="E450" s="42">
        <v>28600</v>
      </c>
      <c r="F450" s="14">
        <v>3</v>
      </c>
      <c r="G450" s="14">
        <v>3</v>
      </c>
      <c r="H450" s="14">
        <v>5</v>
      </c>
      <c r="I450" s="14">
        <v>1</v>
      </c>
      <c r="J450" s="14">
        <v>3</v>
      </c>
      <c r="K450" s="14">
        <v>60</v>
      </c>
      <c r="L450" s="14">
        <v>1</v>
      </c>
      <c r="M450" s="14">
        <v>0</v>
      </c>
      <c r="N450" s="14">
        <v>0</v>
      </c>
      <c r="O450" s="14">
        <v>0</v>
      </c>
      <c r="P450" s="14">
        <v>0</v>
      </c>
      <c r="Q450" s="14">
        <f>tbl_Union[[#This Row],[Innings]]-tbl_Union[[#This Row],[Outs]]</f>
        <v>2</v>
      </c>
      <c r="R450" s="44">
        <v>34</v>
      </c>
      <c r="S450" s="44">
        <v>255</v>
      </c>
      <c r="T450" s="44">
        <v>5</v>
      </c>
      <c r="U450" s="44">
        <v>7.5</v>
      </c>
      <c r="V450" s="44">
        <v>51</v>
      </c>
      <c r="W450" s="44">
        <v>40.799999999999997</v>
      </c>
      <c r="X450" s="44">
        <v>0</v>
      </c>
      <c r="Y450" s="44">
        <v>0</v>
      </c>
      <c r="Z450" s="44">
        <v>20</v>
      </c>
      <c r="AA450" s="44">
        <v>6</v>
      </c>
      <c r="AB450" s="44">
        <v>60</v>
      </c>
      <c r="AC450" s="12">
        <f>IF(tbl_Union[[#This Row],[Year]]=2021,_xlfn.IFNA(VLOOKUP(tbl_Union[[#This Row],[Player]],raw_data_RAA_2021!$A$1:$F$169,3,FALSE),0),0)</f>
        <v>0</v>
      </c>
      <c r="AD450" s="42">
        <f>AVERAGEIFS(tbl_Union[Auction_Price],tbl_Union[Player],tbl_Union[[#This Row],[Player]])</f>
        <v>28600</v>
      </c>
    </row>
    <row r="451" spans="1:30" x14ac:dyDescent="0.25">
      <c r="A451" s="15">
        <f t="shared" si="7"/>
        <v>450</v>
      </c>
      <c r="B451" s="14">
        <v>2019</v>
      </c>
      <c r="C451" s="17" t="s">
        <v>110</v>
      </c>
      <c r="D451" s="14" t="s">
        <v>285</v>
      </c>
      <c r="E451" s="42">
        <v>156250</v>
      </c>
      <c r="F451" s="14">
        <v>13</v>
      </c>
      <c r="G451" s="14">
        <v>332</v>
      </c>
      <c r="H451" s="14">
        <v>234</v>
      </c>
      <c r="I451" s="14">
        <v>13</v>
      </c>
      <c r="J451" s="14">
        <v>25.54</v>
      </c>
      <c r="K451" s="14">
        <v>141.88</v>
      </c>
      <c r="L451" s="14">
        <v>58</v>
      </c>
      <c r="M451" s="14">
        <v>26</v>
      </c>
      <c r="N451" s="14">
        <v>14</v>
      </c>
      <c r="O451" s="14">
        <v>2</v>
      </c>
      <c r="P451" s="14">
        <v>0</v>
      </c>
      <c r="Q451" s="14">
        <f>tbl_Union[[#This Row],[Innings]]-tbl_Union[[#This Row],[Outs]]</f>
        <v>0</v>
      </c>
      <c r="R451" s="44">
        <v>0</v>
      </c>
      <c r="S451" s="44">
        <v>0</v>
      </c>
      <c r="T451" s="44">
        <v>0</v>
      </c>
      <c r="U451" s="44">
        <v>0</v>
      </c>
      <c r="V451" s="44">
        <v>0</v>
      </c>
      <c r="W451" s="44">
        <v>0</v>
      </c>
      <c r="X451" s="44">
        <v>0</v>
      </c>
      <c r="Y451" s="44">
        <v>0</v>
      </c>
      <c r="Z451" s="44">
        <v>0</v>
      </c>
      <c r="AA451" s="44">
        <v>0</v>
      </c>
      <c r="AB451" s="44">
        <v>0</v>
      </c>
      <c r="AC451" s="12">
        <f>IF(tbl_Union[[#This Row],[Year]]=2021,_xlfn.IFNA(VLOOKUP(tbl_Union[[#This Row],[Player]],raw_data_RAA_2021!$A$1:$F$169,3,FALSE),0),0)</f>
        <v>0</v>
      </c>
      <c r="AD451" s="42">
        <f>AVERAGEIFS(tbl_Union[Auction_Price],tbl_Union[Player],tbl_Union[[#This Row],[Player]])</f>
        <v>156250</v>
      </c>
    </row>
    <row r="452" spans="1:30" x14ac:dyDescent="0.25">
      <c r="A452" s="15">
        <f t="shared" si="7"/>
        <v>451</v>
      </c>
      <c r="B452" s="14">
        <v>2019</v>
      </c>
      <c r="C452" s="17" t="s">
        <v>111</v>
      </c>
      <c r="D452" s="14" t="s">
        <v>285</v>
      </c>
      <c r="E452" s="42">
        <v>218750</v>
      </c>
      <c r="F452" s="14">
        <v>12</v>
      </c>
      <c r="G452" s="14">
        <v>165</v>
      </c>
      <c r="H452" s="14">
        <v>120</v>
      </c>
      <c r="I452" s="14">
        <v>4</v>
      </c>
      <c r="J452" s="14">
        <v>41.25</v>
      </c>
      <c r="K452" s="14">
        <v>137.5</v>
      </c>
      <c r="L452" s="14">
        <v>33</v>
      </c>
      <c r="M452" s="14">
        <v>10</v>
      </c>
      <c r="N452" s="14">
        <v>4</v>
      </c>
      <c r="O452" s="14">
        <v>0</v>
      </c>
      <c r="P452" s="14">
        <v>0</v>
      </c>
      <c r="Q452" s="14">
        <f>tbl_Union[[#This Row],[Innings]]-tbl_Union[[#This Row],[Outs]]</f>
        <v>8</v>
      </c>
      <c r="R452" s="44">
        <v>2</v>
      </c>
      <c r="S452" s="44">
        <v>26</v>
      </c>
      <c r="T452" s="44">
        <v>0</v>
      </c>
      <c r="U452" s="44">
        <v>13</v>
      </c>
      <c r="V452" s="44">
        <v>0</v>
      </c>
      <c r="W452" s="44">
        <v>0</v>
      </c>
      <c r="X452" s="44">
        <v>0</v>
      </c>
      <c r="Y452" s="44">
        <v>0</v>
      </c>
      <c r="Z452" s="44">
        <v>1</v>
      </c>
      <c r="AA452" s="44">
        <v>2</v>
      </c>
      <c r="AB452" s="44">
        <v>1</v>
      </c>
      <c r="AC452" s="12">
        <f>IF(tbl_Union[[#This Row],[Year]]=2021,_xlfn.IFNA(VLOOKUP(tbl_Union[[#This Row],[Player]],raw_data_RAA_2021!$A$1:$F$169,3,FALSE),0),0)</f>
        <v>0</v>
      </c>
      <c r="AD452" s="42">
        <f>AVERAGEIFS(tbl_Union[Auction_Price],tbl_Union[Player],tbl_Union[[#This Row],[Player]])</f>
        <v>218750</v>
      </c>
    </row>
    <row r="453" spans="1:30" x14ac:dyDescent="0.25">
      <c r="A453" s="15">
        <f t="shared" si="7"/>
        <v>452</v>
      </c>
      <c r="B453" s="14">
        <v>2019</v>
      </c>
      <c r="C453" s="17" t="s">
        <v>112</v>
      </c>
      <c r="D453" s="14" t="s">
        <v>285</v>
      </c>
      <c r="E453" s="42">
        <v>142900</v>
      </c>
      <c r="F453" s="14">
        <v>0</v>
      </c>
      <c r="G453" s="14">
        <v>0</v>
      </c>
      <c r="H453" s="14">
        <v>0</v>
      </c>
      <c r="I453" s="14">
        <v>0</v>
      </c>
      <c r="J453" s="14">
        <v>0</v>
      </c>
      <c r="K453" s="14">
        <v>0</v>
      </c>
      <c r="L453" s="14">
        <v>0</v>
      </c>
      <c r="M453" s="14">
        <v>0</v>
      </c>
      <c r="N453" s="14">
        <v>0</v>
      </c>
      <c r="O453" s="14">
        <v>0</v>
      </c>
      <c r="P453" s="14">
        <v>0</v>
      </c>
      <c r="Q453" s="14">
        <f>tbl_Union[[#This Row],[Innings]]-tbl_Union[[#This Row],[Outs]]</f>
        <v>0</v>
      </c>
      <c r="R453" s="44">
        <v>0</v>
      </c>
      <c r="S453" s="44">
        <v>0</v>
      </c>
      <c r="T453" s="44">
        <v>0</v>
      </c>
      <c r="U453" s="44">
        <v>0</v>
      </c>
      <c r="V453" s="44">
        <v>0</v>
      </c>
      <c r="W453" s="44">
        <v>0</v>
      </c>
      <c r="X453" s="44">
        <v>0</v>
      </c>
      <c r="Y453" s="44">
        <v>0</v>
      </c>
      <c r="Z453" s="44">
        <v>0</v>
      </c>
      <c r="AA453" s="44">
        <v>0</v>
      </c>
      <c r="AB453" s="44">
        <v>0</v>
      </c>
      <c r="AC453" s="12">
        <f>IF(tbl_Union[[#This Row],[Year]]=2021,_xlfn.IFNA(VLOOKUP(tbl_Union[[#This Row],[Player]],raw_data_RAA_2021!$A$1:$F$169,3,FALSE),0),0)</f>
        <v>0</v>
      </c>
      <c r="AD453" s="42">
        <f>AVERAGEIFS(tbl_Union[Auction_Price],tbl_Union[Player],tbl_Union[[#This Row],[Player]])</f>
        <v>371450</v>
      </c>
    </row>
    <row r="454" spans="1:30" x14ac:dyDescent="0.25">
      <c r="A454" s="15">
        <f t="shared" si="7"/>
        <v>453</v>
      </c>
      <c r="B454" s="14">
        <v>2019</v>
      </c>
      <c r="C454" s="17" t="s">
        <v>113</v>
      </c>
      <c r="D454" s="14" t="s">
        <v>285</v>
      </c>
      <c r="E454" s="42">
        <v>685700</v>
      </c>
      <c r="F454" s="14">
        <v>2</v>
      </c>
      <c r="G454" s="14">
        <v>1</v>
      </c>
      <c r="H454" s="14">
        <v>2</v>
      </c>
      <c r="I454" s="14">
        <v>1</v>
      </c>
      <c r="J454" s="14">
        <v>1</v>
      </c>
      <c r="K454" s="14">
        <v>50</v>
      </c>
      <c r="L454" s="14">
        <v>1</v>
      </c>
      <c r="M454" s="14">
        <v>0</v>
      </c>
      <c r="N454" s="14">
        <v>0</v>
      </c>
      <c r="O454" s="14">
        <v>0</v>
      </c>
      <c r="P454" s="14">
        <v>0</v>
      </c>
      <c r="Q454" s="14">
        <f>tbl_Union[[#This Row],[Innings]]-tbl_Union[[#This Row],[Outs]]</f>
        <v>1</v>
      </c>
      <c r="R454" s="44">
        <v>54</v>
      </c>
      <c r="S454" s="44">
        <v>469</v>
      </c>
      <c r="T454" s="44">
        <v>19</v>
      </c>
      <c r="U454" s="44">
        <v>8.69</v>
      </c>
      <c r="V454" s="44">
        <v>24.68</v>
      </c>
      <c r="W454" s="44">
        <v>17.05</v>
      </c>
      <c r="X454" s="44">
        <v>0</v>
      </c>
      <c r="Y454" s="44">
        <v>0</v>
      </c>
      <c r="Z454" s="44">
        <v>47</v>
      </c>
      <c r="AA454" s="44">
        <v>19</v>
      </c>
      <c r="AB454" s="44">
        <v>120</v>
      </c>
      <c r="AC454" s="12">
        <f>IF(tbl_Union[[#This Row],[Year]]=2021,_xlfn.IFNA(VLOOKUP(tbl_Union[[#This Row],[Player]],raw_data_RAA_2021!$A$1:$F$169,3,FALSE),0),0)</f>
        <v>0</v>
      </c>
      <c r="AD454" s="42">
        <f>AVERAGEIFS(tbl_Union[Auction_Price],tbl_Union[Player],tbl_Union[[#This Row],[Player]])</f>
        <v>685700</v>
      </c>
    </row>
    <row r="455" spans="1:30" x14ac:dyDescent="0.25">
      <c r="A455" s="15">
        <f t="shared" si="7"/>
        <v>454</v>
      </c>
      <c r="B455" s="14">
        <v>2019</v>
      </c>
      <c r="C455" s="17" t="s">
        <v>179</v>
      </c>
      <c r="D455" s="14" t="s">
        <v>285</v>
      </c>
      <c r="E455" s="42">
        <v>625000</v>
      </c>
      <c r="F455" s="14">
        <v>2</v>
      </c>
      <c r="G455" s="14">
        <v>0</v>
      </c>
      <c r="H455" s="14">
        <v>4</v>
      </c>
      <c r="I455" s="14">
        <v>1</v>
      </c>
      <c r="J455" s="14">
        <v>0</v>
      </c>
      <c r="K455" s="14">
        <v>0</v>
      </c>
      <c r="L455" s="14">
        <v>0</v>
      </c>
      <c r="M455" s="14">
        <v>0</v>
      </c>
      <c r="N455" s="14">
        <v>0</v>
      </c>
      <c r="O455" s="14">
        <v>0</v>
      </c>
      <c r="P455" s="14">
        <v>0</v>
      </c>
      <c r="Q455" s="14">
        <f>tbl_Union[[#This Row],[Innings]]-tbl_Union[[#This Row],[Outs]]</f>
        <v>1</v>
      </c>
      <c r="R455" s="44">
        <v>19</v>
      </c>
      <c r="S455" s="44">
        <v>191</v>
      </c>
      <c r="T455" s="44">
        <v>3</v>
      </c>
      <c r="U455" s="44">
        <v>10.050000000000001</v>
      </c>
      <c r="V455" s="44">
        <v>63.67</v>
      </c>
      <c r="W455" s="44">
        <v>38</v>
      </c>
      <c r="X455" s="44">
        <v>0</v>
      </c>
      <c r="Y455" s="44">
        <v>0</v>
      </c>
      <c r="Z455" s="44">
        <v>13</v>
      </c>
      <c r="AA455" s="44">
        <v>9</v>
      </c>
      <c r="AB455" s="44">
        <v>37</v>
      </c>
      <c r="AC455" s="12">
        <f>IF(tbl_Union[[#This Row],[Year]]=2021,_xlfn.IFNA(VLOOKUP(tbl_Union[[#This Row],[Player]],raw_data_RAA_2021!$A$1:$F$169,3,FALSE),0),0)</f>
        <v>0</v>
      </c>
      <c r="AD455" s="42">
        <f>AVERAGEIFS(tbl_Union[Auction_Price],tbl_Union[Player],tbl_Union[[#This Row],[Player]])</f>
        <v>625000</v>
      </c>
    </row>
    <row r="456" spans="1:30" x14ac:dyDescent="0.25">
      <c r="A456" s="15">
        <f t="shared" si="7"/>
        <v>455</v>
      </c>
      <c r="B456" s="14">
        <v>2019</v>
      </c>
      <c r="C456" s="17" t="s">
        <v>114</v>
      </c>
      <c r="D456" s="14" t="s">
        <v>285</v>
      </c>
      <c r="E456" s="42">
        <v>600000</v>
      </c>
      <c r="F456" s="14">
        <v>6</v>
      </c>
      <c r="G456" s="14">
        <v>168</v>
      </c>
      <c r="H456" s="14">
        <v>107</v>
      </c>
      <c r="I456" s="14">
        <v>6</v>
      </c>
      <c r="J456" s="14">
        <v>28</v>
      </c>
      <c r="K456" s="14">
        <v>157.01</v>
      </c>
      <c r="L456" s="14">
        <v>48</v>
      </c>
      <c r="M456" s="14">
        <v>10</v>
      </c>
      <c r="N456" s="14">
        <v>14</v>
      </c>
      <c r="O456" s="14">
        <v>0</v>
      </c>
      <c r="P456" s="14">
        <v>0</v>
      </c>
      <c r="Q456" s="14">
        <f>tbl_Union[[#This Row],[Innings]]-tbl_Union[[#This Row],[Outs]]</f>
        <v>0</v>
      </c>
      <c r="R456" s="44">
        <v>0</v>
      </c>
      <c r="S456" s="44">
        <v>0</v>
      </c>
      <c r="T456" s="44">
        <v>0</v>
      </c>
      <c r="U456" s="44">
        <v>0</v>
      </c>
      <c r="V456" s="44">
        <v>0</v>
      </c>
      <c r="W456" s="44">
        <v>0</v>
      </c>
      <c r="X456" s="44">
        <v>0</v>
      </c>
      <c r="Y456" s="44">
        <v>0</v>
      </c>
      <c r="Z456" s="44">
        <v>0</v>
      </c>
      <c r="AA456" s="44">
        <v>0</v>
      </c>
      <c r="AB456" s="44">
        <v>0</v>
      </c>
      <c r="AC456" s="12">
        <f>IF(tbl_Union[[#This Row],[Year]]=2021,_xlfn.IFNA(VLOOKUP(tbl_Union[[#This Row],[Player]],raw_data_RAA_2021!$A$1:$F$169,3,FALSE),0),0)</f>
        <v>0</v>
      </c>
      <c r="AD456" s="42">
        <f>AVERAGEIFS(tbl_Union[Auction_Price],tbl_Union[Player],tbl_Union[[#This Row],[Player]])</f>
        <v>600000</v>
      </c>
    </row>
    <row r="457" spans="1:30" x14ac:dyDescent="0.25">
      <c r="A457" s="15">
        <f t="shared" si="7"/>
        <v>456</v>
      </c>
      <c r="B457" s="14">
        <v>2019</v>
      </c>
      <c r="C457" s="17" t="s">
        <v>411</v>
      </c>
      <c r="D457" s="14" t="s">
        <v>285</v>
      </c>
      <c r="E457" s="42">
        <v>685700</v>
      </c>
      <c r="F457" s="14">
        <v>0</v>
      </c>
      <c r="G457" s="14">
        <v>0</v>
      </c>
      <c r="H457" s="14">
        <v>0</v>
      </c>
      <c r="I457" s="14">
        <v>0</v>
      </c>
      <c r="J457" s="14">
        <v>0</v>
      </c>
      <c r="K457" s="14">
        <v>0</v>
      </c>
      <c r="L457" s="14">
        <v>0</v>
      </c>
      <c r="M457" s="14">
        <v>0</v>
      </c>
      <c r="N457" s="14">
        <v>0</v>
      </c>
      <c r="O457" s="14">
        <v>0</v>
      </c>
      <c r="P457" s="14">
        <v>0</v>
      </c>
      <c r="Q457" s="14">
        <f>tbl_Union[[#This Row],[Innings]]-tbl_Union[[#This Row],[Outs]]</f>
        <v>0</v>
      </c>
      <c r="R457" s="44">
        <v>0</v>
      </c>
      <c r="S457" s="44">
        <v>0</v>
      </c>
      <c r="T457" s="44">
        <v>0</v>
      </c>
      <c r="U457" s="44">
        <v>0</v>
      </c>
      <c r="V457" s="44">
        <v>0</v>
      </c>
      <c r="W457" s="44">
        <v>0</v>
      </c>
      <c r="X457" s="44">
        <v>0</v>
      </c>
      <c r="Y457" s="44">
        <v>0</v>
      </c>
      <c r="Z457" s="44">
        <v>0</v>
      </c>
      <c r="AA457" s="44">
        <v>0</v>
      </c>
      <c r="AB457" s="44">
        <v>0</v>
      </c>
      <c r="AC457" s="12">
        <f>IF(tbl_Union[[#This Row],[Year]]=2021,_xlfn.IFNA(VLOOKUP(tbl_Union[[#This Row],[Player]],raw_data_RAA_2021!$A$1:$F$169,3,FALSE),0),0)</f>
        <v>0</v>
      </c>
      <c r="AD457" s="42">
        <f>AVERAGEIFS(tbl_Union[Auction_Price],tbl_Union[Player],tbl_Union[[#This Row],[Player]])</f>
        <v>685700</v>
      </c>
    </row>
    <row r="458" spans="1:30" x14ac:dyDescent="0.25">
      <c r="A458" s="15">
        <f t="shared" si="7"/>
        <v>457</v>
      </c>
      <c r="B458" s="14">
        <v>2019</v>
      </c>
      <c r="C458" s="17" t="s">
        <v>36</v>
      </c>
      <c r="D458" s="14" t="s">
        <v>285</v>
      </c>
      <c r="E458" s="42">
        <v>1187500</v>
      </c>
      <c r="F458" s="14">
        <v>6</v>
      </c>
      <c r="G458" s="14">
        <v>42</v>
      </c>
      <c r="H458" s="14">
        <v>28</v>
      </c>
      <c r="I458" s="14">
        <v>5</v>
      </c>
      <c r="J458" s="14">
        <v>8.4</v>
      </c>
      <c r="K458" s="14">
        <v>150</v>
      </c>
      <c r="L458" s="14">
        <v>17</v>
      </c>
      <c r="M458" s="14">
        <v>3</v>
      </c>
      <c r="N458" s="14">
        <v>3</v>
      </c>
      <c r="O458" s="14">
        <v>0</v>
      </c>
      <c r="P458" s="14">
        <v>0</v>
      </c>
      <c r="Q458" s="14">
        <f>tbl_Union[[#This Row],[Innings]]-tbl_Union[[#This Row],[Outs]]</f>
        <v>1</v>
      </c>
      <c r="R458" s="44">
        <v>55</v>
      </c>
      <c r="S458" s="44">
        <v>400</v>
      </c>
      <c r="T458" s="44">
        <v>15</v>
      </c>
      <c r="U458" s="44">
        <v>7.27</v>
      </c>
      <c r="V458" s="44">
        <v>26.67</v>
      </c>
      <c r="W458" s="44">
        <v>22</v>
      </c>
      <c r="X458" s="44">
        <v>0</v>
      </c>
      <c r="Y458" s="44">
        <v>0</v>
      </c>
      <c r="Z458" s="44">
        <v>20</v>
      </c>
      <c r="AA458" s="44">
        <v>15</v>
      </c>
      <c r="AB458" s="44">
        <v>100</v>
      </c>
      <c r="AC458" s="12">
        <f>IF(tbl_Union[[#This Row],[Year]]=2021,_xlfn.IFNA(VLOOKUP(tbl_Union[[#This Row],[Player]],raw_data_RAA_2021!$A$1:$F$169,3,FALSE),0),0)</f>
        <v>0</v>
      </c>
      <c r="AD458" s="42">
        <f>AVERAGEIFS(tbl_Union[Auction_Price],tbl_Union[Player],tbl_Union[[#This Row],[Player]])</f>
        <v>1129166.6666666667</v>
      </c>
    </row>
    <row r="459" spans="1:30" x14ac:dyDescent="0.25">
      <c r="A459" s="15">
        <f t="shared" si="7"/>
        <v>458</v>
      </c>
      <c r="B459" s="14">
        <v>2019</v>
      </c>
      <c r="C459" s="17" t="s">
        <v>21</v>
      </c>
      <c r="D459" s="14" t="s">
        <v>285</v>
      </c>
      <c r="E459" s="42">
        <v>1028600</v>
      </c>
      <c r="F459" s="14">
        <v>8</v>
      </c>
      <c r="G459" s="14">
        <v>95</v>
      </c>
      <c r="H459" s="14">
        <v>55</v>
      </c>
      <c r="I459" s="14">
        <v>4</v>
      </c>
      <c r="J459" s="14">
        <v>23.75</v>
      </c>
      <c r="K459" s="14">
        <v>172.73</v>
      </c>
      <c r="L459" s="14">
        <v>55</v>
      </c>
      <c r="M459" s="14">
        <v>13</v>
      </c>
      <c r="N459" s="14">
        <v>3</v>
      </c>
      <c r="O459" s="14">
        <v>1</v>
      </c>
      <c r="P459" s="14">
        <v>0</v>
      </c>
      <c r="Q459" s="14">
        <f>tbl_Union[[#This Row],[Innings]]-tbl_Union[[#This Row],[Outs]]</f>
        <v>4</v>
      </c>
      <c r="R459" s="44">
        <v>33</v>
      </c>
      <c r="S459" s="44">
        <v>323</v>
      </c>
      <c r="T459" s="44">
        <v>10</v>
      </c>
      <c r="U459" s="44">
        <v>9.7899999999999991</v>
      </c>
      <c r="V459" s="44">
        <v>32.299999999999997</v>
      </c>
      <c r="W459" s="44">
        <v>19.8</v>
      </c>
      <c r="X459" s="44">
        <v>1</v>
      </c>
      <c r="Y459" s="44">
        <v>0</v>
      </c>
      <c r="Z459" s="44">
        <v>31</v>
      </c>
      <c r="AA459" s="44">
        <v>12</v>
      </c>
      <c r="AB459" s="44">
        <v>61</v>
      </c>
      <c r="AC459" s="12">
        <f>IF(tbl_Union[[#This Row],[Year]]=2021,_xlfn.IFNA(VLOOKUP(tbl_Union[[#This Row],[Player]],raw_data_RAA_2021!$A$1:$F$169,3,FALSE),0),0)</f>
        <v>0</v>
      </c>
      <c r="AD459" s="42">
        <f>AVERAGEIFS(tbl_Union[Auction_Price],tbl_Union[Player],tbl_Union[[#This Row],[Player]])</f>
        <v>866666.66666666663</v>
      </c>
    </row>
    <row r="460" spans="1:30" x14ac:dyDescent="0.25">
      <c r="A460" s="15">
        <f t="shared" si="7"/>
        <v>459</v>
      </c>
      <c r="B460" s="14">
        <v>2019</v>
      </c>
      <c r="C460" s="17" t="s">
        <v>119</v>
      </c>
      <c r="D460" s="14" t="s">
        <v>285</v>
      </c>
      <c r="E460" s="42">
        <v>35700</v>
      </c>
      <c r="F460" s="14">
        <v>5</v>
      </c>
      <c r="G460" s="14">
        <v>180</v>
      </c>
      <c r="H460" s="14">
        <v>143</v>
      </c>
      <c r="I460" s="14">
        <v>4</v>
      </c>
      <c r="J460" s="14">
        <v>45</v>
      </c>
      <c r="K460" s="14">
        <v>125.87</v>
      </c>
      <c r="L460" s="14">
        <v>67</v>
      </c>
      <c r="M460" s="14">
        <v>19</v>
      </c>
      <c r="N460" s="14">
        <v>4</v>
      </c>
      <c r="O460" s="14">
        <v>1</v>
      </c>
      <c r="P460" s="14">
        <v>0</v>
      </c>
      <c r="Q460" s="14">
        <f>tbl_Union[[#This Row],[Innings]]-tbl_Union[[#This Row],[Outs]]</f>
        <v>1</v>
      </c>
      <c r="R460" s="44">
        <v>0.2</v>
      </c>
      <c r="S460" s="44">
        <v>6</v>
      </c>
      <c r="T460" s="44">
        <v>0</v>
      </c>
      <c r="U460" s="44">
        <v>18</v>
      </c>
      <c r="V460" s="44">
        <v>0</v>
      </c>
      <c r="W460" s="44">
        <v>0</v>
      </c>
      <c r="X460" s="44">
        <v>0</v>
      </c>
      <c r="Y460" s="44">
        <v>0</v>
      </c>
      <c r="Z460" s="44">
        <v>1</v>
      </c>
      <c r="AA460" s="44">
        <v>0</v>
      </c>
      <c r="AB460" s="44">
        <v>0</v>
      </c>
      <c r="AC460" s="12">
        <f>IF(tbl_Union[[#This Row],[Year]]=2021,_xlfn.IFNA(VLOOKUP(tbl_Union[[#This Row],[Player]],raw_data_RAA_2021!$A$1:$F$169,3,FALSE),0),0)</f>
        <v>0</v>
      </c>
      <c r="AD460" s="42">
        <f>AVERAGEIFS(tbl_Union[Auction_Price],tbl_Union[Player],tbl_Union[[#This Row],[Player]])</f>
        <v>35700</v>
      </c>
    </row>
    <row r="461" spans="1:30" x14ac:dyDescent="0.25">
      <c r="A461" s="15">
        <f t="shared" si="7"/>
        <v>460</v>
      </c>
      <c r="B461" s="14">
        <v>2019</v>
      </c>
      <c r="C461" s="17" t="s">
        <v>24</v>
      </c>
      <c r="D461" s="14" t="s">
        <v>259</v>
      </c>
      <c r="E461" s="42">
        <v>28600</v>
      </c>
      <c r="F461" s="14">
        <v>0</v>
      </c>
      <c r="G461" s="14">
        <v>0</v>
      </c>
      <c r="H461" s="14">
        <v>0</v>
      </c>
      <c r="I461" s="14">
        <v>0</v>
      </c>
      <c r="J461" s="14">
        <v>0</v>
      </c>
      <c r="K461" s="14">
        <v>0</v>
      </c>
      <c r="L461" s="14">
        <v>0</v>
      </c>
      <c r="M461" s="14">
        <v>0</v>
      </c>
      <c r="N461" s="14">
        <v>0</v>
      </c>
      <c r="O461" s="14">
        <v>0</v>
      </c>
      <c r="P461" s="14">
        <v>0</v>
      </c>
      <c r="Q461" s="14">
        <f>tbl_Union[[#This Row],[Innings]]-tbl_Union[[#This Row],[Outs]]</f>
        <v>0</v>
      </c>
      <c r="R461" s="44">
        <v>0</v>
      </c>
      <c r="S461" s="44">
        <v>0</v>
      </c>
      <c r="T461" s="44">
        <v>0</v>
      </c>
      <c r="U461" s="44">
        <v>0</v>
      </c>
      <c r="V461" s="44">
        <v>0</v>
      </c>
      <c r="W461" s="44">
        <v>0</v>
      </c>
      <c r="X461" s="44">
        <v>0</v>
      </c>
      <c r="Y461" s="44">
        <v>0</v>
      </c>
      <c r="Z461" s="44">
        <v>0</v>
      </c>
      <c r="AA461" s="44">
        <v>0</v>
      </c>
      <c r="AB461" s="44">
        <v>0</v>
      </c>
      <c r="AC461" s="12">
        <f>IF(tbl_Union[[#This Row],[Year]]=2021,_xlfn.IFNA(VLOOKUP(tbl_Union[[#This Row],[Player]],raw_data_RAA_2021!$A$1:$F$169,3,FALSE),0),0)</f>
        <v>0</v>
      </c>
      <c r="AD461" s="42">
        <f>AVERAGEIFS(tbl_Union[Auction_Price],tbl_Union[Player],tbl_Union[[#This Row],[Player]])</f>
        <v>28600</v>
      </c>
    </row>
    <row r="462" spans="1:30" x14ac:dyDescent="0.25">
      <c r="A462" s="15">
        <f t="shared" si="7"/>
        <v>461</v>
      </c>
      <c r="B462" s="14">
        <v>2019</v>
      </c>
      <c r="C462" s="17" t="s">
        <v>47</v>
      </c>
      <c r="D462" s="14" t="s">
        <v>259</v>
      </c>
      <c r="E462" s="42">
        <v>1328130</v>
      </c>
      <c r="F462" s="14">
        <v>13</v>
      </c>
      <c r="G462" s="14">
        <v>510</v>
      </c>
      <c r="H462" s="14">
        <v>249</v>
      </c>
      <c r="I462" s="14">
        <v>9</v>
      </c>
      <c r="J462" s="14">
        <v>56.67</v>
      </c>
      <c r="K462" s="14">
        <v>204.82</v>
      </c>
      <c r="L462" s="14">
        <v>80</v>
      </c>
      <c r="M462" s="14">
        <v>31</v>
      </c>
      <c r="N462" s="14">
        <v>52</v>
      </c>
      <c r="O462" s="14">
        <v>4</v>
      </c>
      <c r="P462" s="14">
        <v>0</v>
      </c>
      <c r="Q462" s="14">
        <f>tbl_Union[[#This Row],[Innings]]-tbl_Union[[#This Row],[Outs]]</f>
        <v>4</v>
      </c>
      <c r="R462" s="44">
        <v>30.1</v>
      </c>
      <c r="S462" s="44">
        <v>287</v>
      </c>
      <c r="T462" s="44">
        <v>11</v>
      </c>
      <c r="U462" s="44">
        <v>9.51</v>
      </c>
      <c r="V462" s="44">
        <v>26.09</v>
      </c>
      <c r="W462" s="44">
        <v>16.45</v>
      </c>
      <c r="X462" s="44">
        <v>0</v>
      </c>
      <c r="Y462" s="44">
        <v>0</v>
      </c>
      <c r="Z462" s="44">
        <v>28</v>
      </c>
      <c r="AA462" s="44">
        <v>14</v>
      </c>
      <c r="AB462" s="44">
        <v>61</v>
      </c>
      <c r="AC462" s="12">
        <f>IF(tbl_Union[[#This Row],[Year]]=2021,_xlfn.IFNA(VLOOKUP(tbl_Union[[#This Row],[Player]],raw_data_RAA_2021!$A$1:$F$169,3,FALSE),0),0)</f>
        <v>0</v>
      </c>
      <c r="AD462" s="42">
        <f>AVERAGEIFS(tbl_Union[Auction_Price],tbl_Union[Player],tbl_Union[[#This Row],[Player]])</f>
        <v>1328130</v>
      </c>
    </row>
    <row r="463" spans="1:30" x14ac:dyDescent="0.25">
      <c r="A463" s="15">
        <f t="shared" si="7"/>
        <v>462</v>
      </c>
      <c r="B463" s="14">
        <v>2019</v>
      </c>
      <c r="C463" s="17" t="s">
        <v>78</v>
      </c>
      <c r="D463" s="14" t="s">
        <v>259</v>
      </c>
      <c r="E463" s="42">
        <v>1500000</v>
      </c>
      <c r="F463" s="14">
        <v>13</v>
      </c>
      <c r="G463" s="14">
        <v>405</v>
      </c>
      <c r="H463" s="14">
        <v>290</v>
      </c>
      <c r="I463" s="14">
        <v>13</v>
      </c>
      <c r="J463" s="14">
        <v>31.15</v>
      </c>
      <c r="K463" s="14">
        <v>139.66</v>
      </c>
      <c r="L463" s="14">
        <v>82</v>
      </c>
      <c r="M463" s="14">
        <v>41</v>
      </c>
      <c r="N463" s="14">
        <v>22</v>
      </c>
      <c r="O463" s="14">
        <v>4</v>
      </c>
      <c r="P463" s="14">
        <v>0</v>
      </c>
      <c r="Q463" s="14">
        <f>tbl_Union[[#This Row],[Innings]]-tbl_Union[[#This Row],[Outs]]</f>
        <v>0</v>
      </c>
      <c r="R463" s="44">
        <v>0</v>
      </c>
      <c r="S463" s="44">
        <v>0</v>
      </c>
      <c r="T463" s="44">
        <v>0</v>
      </c>
      <c r="U463" s="44">
        <v>0</v>
      </c>
      <c r="V463" s="44">
        <v>0</v>
      </c>
      <c r="W463" s="44">
        <v>0</v>
      </c>
      <c r="X463" s="44">
        <v>0</v>
      </c>
      <c r="Y463" s="44">
        <v>0</v>
      </c>
      <c r="Z463" s="44">
        <v>0</v>
      </c>
      <c r="AA463" s="44">
        <v>0</v>
      </c>
      <c r="AB463" s="44">
        <v>0</v>
      </c>
      <c r="AC463" s="12">
        <f>IF(tbl_Union[[#This Row],[Year]]=2021,_xlfn.IFNA(VLOOKUP(tbl_Union[[#This Row],[Player]],raw_data_RAA_2021!$A$1:$F$169,3,FALSE),0),0)</f>
        <v>0</v>
      </c>
      <c r="AD463" s="42">
        <f>AVERAGEIFS(tbl_Union[Auction_Price],tbl_Union[Player],tbl_Union[[#This Row],[Player]])</f>
        <v>690466.66666666663</v>
      </c>
    </row>
    <row r="464" spans="1:30" x14ac:dyDescent="0.25">
      <c r="A464" s="15">
        <f t="shared" si="7"/>
        <v>463</v>
      </c>
      <c r="B464" s="14">
        <v>2019</v>
      </c>
      <c r="C464" s="17" t="s">
        <v>415</v>
      </c>
      <c r="D464" s="14" t="s">
        <v>259</v>
      </c>
      <c r="E464" s="42">
        <v>714300</v>
      </c>
      <c r="F464" s="14">
        <v>2</v>
      </c>
      <c r="G464" s="14">
        <v>11</v>
      </c>
      <c r="H464" s="14">
        <v>10</v>
      </c>
      <c r="I464" s="14">
        <v>2</v>
      </c>
      <c r="J464" s="14">
        <v>5.5</v>
      </c>
      <c r="K464" s="14">
        <v>110</v>
      </c>
      <c r="L464" s="14">
        <v>6</v>
      </c>
      <c r="M464" s="14">
        <v>1</v>
      </c>
      <c r="N464" s="14">
        <v>0</v>
      </c>
      <c r="O464" s="14">
        <v>0</v>
      </c>
      <c r="P464" s="14">
        <v>0</v>
      </c>
      <c r="Q464" s="14">
        <f>tbl_Union[[#This Row],[Innings]]-tbl_Union[[#This Row],[Outs]]</f>
        <v>0</v>
      </c>
      <c r="R464" s="44">
        <v>3</v>
      </c>
      <c r="S464" s="44">
        <v>29</v>
      </c>
      <c r="T464" s="44">
        <v>0</v>
      </c>
      <c r="U464" s="44">
        <v>9.67</v>
      </c>
      <c r="V464" s="44">
        <v>0</v>
      </c>
      <c r="W464" s="44">
        <v>0</v>
      </c>
      <c r="X464" s="44">
        <v>0</v>
      </c>
      <c r="Y464" s="44">
        <v>0</v>
      </c>
      <c r="Z464" s="44">
        <v>4</v>
      </c>
      <c r="AA464" s="44">
        <v>0</v>
      </c>
      <c r="AB464" s="44">
        <v>6</v>
      </c>
      <c r="AC464" s="12">
        <f>IF(tbl_Union[[#This Row],[Year]]=2021,_xlfn.IFNA(VLOOKUP(tbl_Union[[#This Row],[Player]],raw_data_RAA_2021!$A$1:$F$169,3,FALSE),0),0)</f>
        <v>0</v>
      </c>
      <c r="AD464" s="42">
        <f>AVERAGEIFS(tbl_Union[Auction_Price],tbl_Union[Player],tbl_Union[[#This Row],[Player]])</f>
        <v>714300</v>
      </c>
    </row>
    <row r="465" spans="1:30" x14ac:dyDescent="0.25">
      <c r="A465" s="15">
        <f t="shared" si="7"/>
        <v>464</v>
      </c>
      <c r="B465" s="14">
        <v>2019</v>
      </c>
      <c r="C465" s="17" t="s">
        <v>375</v>
      </c>
      <c r="D465" s="14" t="s">
        <v>259</v>
      </c>
      <c r="E465" s="42">
        <v>107100</v>
      </c>
      <c r="F465" s="14">
        <v>1</v>
      </c>
      <c r="G465" s="14">
        <v>1</v>
      </c>
      <c r="H465" s="14">
        <v>5</v>
      </c>
      <c r="I465" s="14">
        <v>0</v>
      </c>
      <c r="J465" s="14">
        <v>0</v>
      </c>
      <c r="K465" s="14">
        <v>20</v>
      </c>
      <c r="L465" s="14">
        <v>1</v>
      </c>
      <c r="M465" s="14">
        <v>0</v>
      </c>
      <c r="N465" s="14">
        <v>0</v>
      </c>
      <c r="O465" s="14">
        <v>0</v>
      </c>
      <c r="P465" s="14">
        <v>0</v>
      </c>
      <c r="Q465" s="14">
        <f>tbl_Union[[#This Row],[Innings]]-tbl_Union[[#This Row],[Outs]]</f>
        <v>1</v>
      </c>
      <c r="R465" s="44">
        <v>27</v>
      </c>
      <c r="S465" s="44">
        <v>238</v>
      </c>
      <c r="T465" s="44">
        <v>7</v>
      </c>
      <c r="U465" s="44">
        <v>8.81</v>
      </c>
      <c r="V465" s="44">
        <v>34</v>
      </c>
      <c r="W465" s="44">
        <v>23.14</v>
      </c>
      <c r="X465" s="44">
        <v>0</v>
      </c>
      <c r="Y465" s="44">
        <v>0</v>
      </c>
      <c r="Z465" s="44">
        <v>23</v>
      </c>
      <c r="AA465" s="44">
        <v>7</v>
      </c>
      <c r="AB465" s="44">
        <v>51</v>
      </c>
      <c r="AC465" s="12">
        <f>IF(tbl_Union[[#This Row],[Year]]=2021,_xlfn.IFNA(VLOOKUP(tbl_Union[[#This Row],[Player]],raw_data_RAA_2021!$A$1:$F$169,3,FALSE),0),0)</f>
        <v>0</v>
      </c>
      <c r="AD465" s="42">
        <f>AVERAGEIFS(tbl_Union[Auction_Price],tbl_Union[Player],tbl_Union[[#This Row],[Player]])</f>
        <v>107100</v>
      </c>
    </row>
    <row r="466" spans="1:30" x14ac:dyDescent="0.25">
      <c r="A466" s="15">
        <f t="shared" si="7"/>
        <v>465</v>
      </c>
      <c r="B466" s="14">
        <v>2019</v>
      </c>
      <c r="C466" s="17" t="s">
        <v>416</v>
      </c>
      <c r="D466" s="14" t="s">
        <v>259</v>
      </c>
      <c r="E466" s="42">
        <v>142900</v>
      </c>
      <c r="F466" s="14">
        <v>1</v>
      </c>
      <c r="G466" s="14">
        <v>0</v>
      </c>
      <c r="H466" s="14">
        <v>1</v>
      </c>
      <c r="I466" s="14">
        <v>1</v>
      </c>
      <c r="J466" s="14">
        <v>0</v>
      </c>
      <c r="K466" s="14">
        <v>0</v>
      </c>
      <c r="L466" s="14">
        <v>0</v>
      </c>
      <c r="M466" s="14">
        <v>0</v>
      </c>
      <c r="N466" s="14">
        <v>0</v>
      </c>
      <c r="O466" s="14">
        <v>0</v>
      </c>
      <c r="P466" s="14">
        <v>0</v>
      </c>
      <c r="Q466" s="14">
        <f>tbl_Union[[#This Row],[Innings]]-tbl_Union[[#This Row],[Outs]]</f>
        <v>0</v>
      </c>
      <c r="R466" s="44">
        <v>0</v>
      </c>
      <c r="S466" s="44">
        <v>0</v>
      </c>
      <c r="T466" s="44">
        <v>0</v>
      </c>
      <c r="U466" s="44">
        <v>0</v>
      </c>
      <c r="V466" s="44">
        <v>0</v>
      </c>
      <c r="W466" s="44">
        <v>0</v>
      </c>
      <c r="X466" s="44">
        <v>0</v>
      </c>
      <c r="Y466" s="44">
        <v>0</v>
      </c>
      <c r="Z466" s="44">
        <v>0</v>
      </c>
      <c r="AA466" s="44">
        <v>0</v>
      </c>
      <c r="AB466" s="44">
        <v>0</v>
      </c>
      <c r="AC466" s="12">
        <f>IF(tbl_Union[[#This Row],[Year]]=2021,_xlfn.IFNA(VLOOKUP(tbl_Union[[#This Row],[Player]],raw_data_RAA_2021!$A$1:$F$169,3,FALSE),0),0)</f>
        <v>0</v>
      </c>
      <c r="AD466" s="42">
        <f>AVERAGEIFS(tbl_Union[Auction_Price],tbl_Union[Player],tbl_Union[[#This Row],[Player]])</f>
        <v>142900</v>
      </c>
    </row>
    <row r="467" spans="1:30" x14ac:dyDescent="0.25">
      <c r="A467" s="15">
        <f t="shared" si="7"/>
        <v>466</v>
      </c>
      <c r="B467" s="14">
        <v>2019</v>
      </c>
      <c r="C467" s="17" t="s">
        <v>133</v>
      </c>
      <c r="D467" s="14" t="s">
        <v>259</v>
      </c>
      <c r="E467" s="42">
        <v>120000</v>
      </c>
      <c r="F467" s="14">
        <v>1</v>
      </c>
      <c r="G467" s="14">
        <v>9</v>
      </c>
      <c r="H467" s="14">
        <v>3</v>
      </c>
      <c r="I467" s="14">
        <v>0</v>
      </c>
      <c r="J467" s="14">
        <v>0</v>
      </c>
      <c r="K467" s="14">
        <v>300</v>
      </c>
      <c r="L467" s="14">
        <v>9</v>
      </c>
      <c r="M467" s="14">
        <v>0</v>
      </c>
      <c r="N467" s="14">
        <v>1</v>
      </c>
      <c r="O467" s="14">
        <v>0</v>
      </c>
      <c r="P467" s="14">
        <v>0</v>
      </c>
      <c r="Q467" s="14">
        <f>tbl_Union[[#This Row],[Innings]]-tbl_Union[[#This Row],[Outs]]</f>
        <v>1</v>
      </c>
      <c r="R467" s="44">
        <v>2</v>
      </c>
      <c r="S467" s="44">
        <v>34</v>
      </c>
      <c r="T467" s="44">
        <v>0</v>
      </c>
      <c r="U467" s="44">
        <v>17</v>
      </c>
      <c r="V467" s="44">
        <v>0</v>
      </c>
      <c r="W467" s="44">
        <v>0</v>
      </c>
      <c r="X467" s="44">
        <v>0</v>
      </c>
      <c r="Y467" s="44">
        <v>0</v>
      </c>
      <c r="Z467" s="44">
        <v>2</v>
      </c>
      <c r="AA467" s="44">
        <v>3</v>
      </c>
      <c r="AB467" s="44">
        <v>1</v>
      </c>
      <c r="AC467" s="12">
        <f>IF(tbl_Union[[#This Row],[Year]]=2021,_xlfn.IFNA(VLOOKUP(tbl_Union[[#This Row],[Player]],raw_data_RAA_2021!$A$1:$F$169,3,FALSE),0),0)</f>
        <v>0</v>
      </c>
      <c r="AD467" s="42">
        <f>AVERAGEIFS(tbl_Union[Auction_Price],tbl_Union[Player],tbl_Union[[#This Row],[Player]])</f>
        <v>74300</v>
      </c>
    </row>
    <row r="468" spans="1:30" x14ac:dyDescent="0.25">
      <c r="A468" s="15">
        <f t="shared" si="7"/>
        <v>467</v>
      </c>
      <c r="B468" s="14">
        <v>2019</v>
      </c>
      <c r="C468" s="17" t="s">
        <v>53</v>
      </c>
      <c r="D468" s="14" t="s">
        <v>259</v>
      </c>
      <c r="E468" s="42">
        <v>1156250</v>
      </c>
      <c r="F468" s="14">
        <v>12</v>
      </c>
      <c r="G468" s="14">
        <v>253</v>
      </c>
      <c r="H468" s="14">
        <v>173</v>
      </c>
      <c r="I468" s="14">
        <v>8</v>
      </c>
      <c r="J468" s="14">
        <v>31.62</v>
      </c>
      <c r="K468" s="14">
        <v>146.24</v>
      </c>
      <c r="L468" s="14">
        <v>97</v>
      </c>
      <c r="M468" s="14">
        <v>22</v>
      </c>
      <c r="N468" s="14">
        <v>14</v>
      </c>
      <c r="O468" s="14">
        <v>2</v>
      </c>
      <c r="P468" s="14">
        <v>0</v>
      </c>
      <c r="Q468" s="14">
        <f>tbl_Union[[#This Row],[Innings]]-tbl_Union[[#This Row],[Outs]]</f>
        <v>4</v>
      </c>
      <c r="R468" s="44">
        <v>0</v>
      </c>
      <c r="S468" s="44">
        <v>0</v>
      </c>
      <c r="T468" s="44">
        <v>0</v>
      </c>
      <c r="U468" s="44">
        <v>0</v>
      </c>
      <c r="V468" s="44">
        <v>0</v>
      </c>
      <c r="W468" s="44">
        <v>0</v>
      </c>
      <c r="X468" s="44">
        <v>0</v>
      </c>
      <c r="Y468" s="44">
        <v>0</v>
      </c>
      <c r="Z468" s="44">
        <v>0</v>
      </c>
      <c r="AA468" s="44">
        <v>0</v>
      </c>
      <c r="AB468" s="44">
        <v>0</v>
      </c>
      <c r="AC468" s="12">
        <f>IF(tbl_Union[[#This Row],[Year]]=2021,_xlfn.IFNA(VLOOKUP(tbl_Union[[#This Row],[Player]],raw_data_RAA_2021!$A$1:$F$169,3,FALSE),0),0)</f>
        <v>0</v>
      </c>
      <c r="AD468" s="42">
        <f>AVERAGEIFS(tbl_Union[Auction_Price],tbl_Union[Player],tbl_Union[[#This Row],[Player]])</f>
        <v>1156250</v>
      </c>
    </row>
    <row r="469" spans="1:30" x14ac:dyDescent="0.25">
      <c r="A469" s="15">
        <f t="shared" si="7"/>
        <v>468</v>
      </c>
      <c r="B469" s="14">
        <v>2019</v>
      </c>
      <c r="C469" s="17" t="s">
        <v>56</v>
      </c>
      <c r="D469" s="14" t="s">
        <v>259</v>
      </c>
      <c r="E469" s="42">
        <v>906250</v>
      </c>
      <c r="F469" s="14">
        <v>3</v>
      </c>
      <c r="G469" s="14">
        <v>12</v>
      </c>
      <c r="H469" s="14">
        <v>8</v>
      </c>
      <c r="I469" s="14">
        <v>2</v>
      </c>
      <c r="J469" s="14">
        <v>6</v>
      </c>
      <c r="K469" s="14">
        <v>150</v>
      </c>
      <c r="L469" s="14">
        <v>10</v>
      </c>
      <c r="M469" s="14">
        <v>1</v>
      </c>
      <c r="N469" s="14">
        <v>0</v>
      </c>
      <c r="O469" s="14">
        <v>0</v>
      </c>
      <c r="P469" s="14">
        <v>0</v>
      </c>
      <c r="Q469" s="14">
        <f>tbl_Union[[#This Row],[Innings]]-tbl_Union[[#This Row],[Outs]]</f>
        <v>1</v>
      </c>
      <c r="R469" s="44">
        <v>33</v>
      </c>
      <c r="S469" s="44">
        <v>286</v>
      </c>
      <c r="T469" s="44">
        <v>4</v>
      </c>
      <c r="U469" s="44">
        <v>8.67</v>
      </c>
      <c r="V469" s="44">
        <v>71.5</v>
      </c>
      <c r="W469" s="44">
        <v>49.5</v>
      </c>
      <c r="X469" s="44">
        <v>0</v>
      </c>
      <c r="Y469" s="44">
        <v>0</v>
      </c>
      <c r="Z469" s="44">
        <v>19</v>
      </c>
      <c r="AA469" s="44">
        <v>13</v>
      </c>
      <c r="AB469" s="44">
        <v>54</v>
      </c>
      <c r="AC469" s="12">
        <f>IF(tbl_Union[[#This Row],[Year]]=2021,_xlfn.IFNA(VLOOKUP(tbl_Union[[#This Row],[Player]],raw_data_RAA_2021!$A$1:$F$169,3,FALSE),0),0)</f>
        <v>0</v>
      </c>
      <c r="AD469" s="42">
        <f>AVERAGEIFS(tbl_Union[Auction_Price],tbl_Union[Player],tbl_Union[[#This Row],[Player]])</f>
        <v>613700</v>
      </c>
    </row>
    <row r="470" spans="1:30" x14ac:dyDescent="0.25">
      <c r="A470" s="15">
        <f t="shared" si="7"/>
        <v>469</v>
      </c>
      <c r="B470" s="14">
        <v>2019</v>
      </c>
      <c r="C470" s="17" t="s">
        <v>57</v>
      </c>
      <c r="D470" s="14" t="s">
        <v>259</v>
      </c>
      <c r="E470" s="42">
        <v>228600</v>
      </c>
      <c r="F470" s="14">
        <v>0</v>
      </c>
      <c r="G470" s="14">
        <v>0</v>
      </c>
      <c r="H470" s="14">
        <v>0</v>
      </c>
      <c r="I470" s="14">
        <v>0</v>
      </c>
      <c r="J470" s="14">
        <v>0</v>
      </c>
      <c r="K470" s="14">
        <v>0</v>
      </c>
      <c r="L470" s="14">
        <v>0</v>
      </c>
      <c r="M470" s="14">
        <v>0</v>
      </c>
      <c r="N470" s="14">
        <v>0</v>
      </c>
      <c r="O470" s="14">
        <v>0</v>
      </c>
      <c r="P470" s="14">
        <v>0</v>
      </c>
      <c r="Q470" s="14">
        <f>tbl_Union[[#This Row],[Innings]]-tbl_Union[[#This Row],[Outs]]</f>
        <v>0</v>
      </c>
      <c r="R470" s="44">
        <v>17</v>
      </c>
      <c r="S470" s="44">
        <v>183</v>
      </c>
      <c r="T470" s="44">
        <v>2</v>
      </c>
      <c r="U470" s="44">
        <v>10.76</v>
      </c>
      <c r="V470" s="44">
        <v>91.5</v>
      </c>
      <c r="W470" s="44">
        <v>51</v>
      </c>
      <c r="X470" s="44">
        <v>0</v>
      </c>
      <c r="Y470" s="44">
        <v>0</v>
      </c>
      <c r="Z470" s="44">
        <v>20</v>
      </c>
      <c r="AA470" s="44">
        <v>7</v>
      </c>
      <c r="AB470" s="44">
        <v>30</v>
      </c>
      <c r="AC470" s="12">
        <f>IF(tbl_Union[[#This Row],[Year]]=2021,_xlfn.IFNA(VLOOKUP(tbl_Union[[#This Row],[Player]],raw_data_RAA_2021!$A$1:$F$169,3,FALSE),0),0)</f>
        <v>0</v>
      </c>
      <c r="AD470" s="42">
        <f>AVERAGEIFS(tbl_Union[Auction_Price],tbl_Union[Player],tbl_Union[[#This Row],[Player]])</f>
        <v>228600</v>
      </c>
    </row>
    <row r="471" spans="1:30" x14ac:dyDescent="0.25">
      <c r="A471" s="15">
        <f t="shared" si="7"/>
        <v>470</v>
      </c>
      <c r="B471" s="14">
        <v>2019</v>
      </c>
      <c r="C471" s="17" t="s">
        <v>58</v>
      </c>
      <c r="D471" s="14" t="s">
        <v>259</v>
      </c>
      <c r="E471" s="42">
        <v>15620</v>
      </c>
      <c r="F471" s="14">
        <v>1</v>
      </c>
      <c r="G471" s="14">
        <v>0</v>
      </c>
      <c r="H471" s="14">
        <v>2</v>
      </c>
      <c r="I471" s="14">
        <v>1</v>
      </c>
      <c r="J471" s="14">
        <v>0</v>
      </c>
      <c r="K471" s="14">
        <v>0</v>
      </c>
      <c r="L471" s="14">
        <v>0</v>
      </c>
      <c r="M471" s="14">
        <v>0</v>
      </c>
      <c r="N471" s="14">
        <v>0</v>
      </c>
      <c r="O471" s="14">
        <v>0</v>
      </c>
      <c r="P471" s="14">
        <v>0</v>
      </c>
      <c r="Q471" s="14">
        <f>tbl_Union[[#This Row],[Innings]]-tbl_Union[[#This Row],[Outs]]</f>
        <v>0</v>
      </c>
      <c r="R471" s="44">
        <v>40.200000000000003</v>
      </c>
      <c r="S471" s="44">
        <v>377</v>
      </c>
      <c r="T471" s="44">
        <v>4</v>
      </c>
      <c r="U471" s="44">
        <v>9.35</v>
      </c>
      <c r="V471" s="44">
        <v>94.25</v>
      </c>
      <c r="W471" s="44">
        <v>60.5</v>
      </c>
      <c r="X471" s="44">
        <v>0</v>
      </c>
      <c r="Y471" s="44">
        <v>0</v>
      </c>
      <c r="Z471" s="44">
        <v>49</v>
      </c>
      <c r="AA471" s="44">
        <v>10</v>
      </c>
      <c r="AB471" s="44">
        <v>99</v>
      </c>
      <c r="AC471" s="12">
        <f>IF(tbl_Union[[#This Row],[Year]]=2021,_xlfn.IFNA(VLOOKUP(tbl_Union[[#This Row],[Player]],raw_data_RAA_2021!$A$1:$F$169,3,FALSE),0),0)</f>
        <v>0</v>
      </c>
      <c r="AD471" s="42">
        <f>AVERAGEIFS(tbl_Union[Auction_Price],tbl_Union[Player],tbl_Union[[#This Row],[Player]])</f>
        <v>15620</v>
      </c>
    </row>
    <row r="472" spans="1:30" x14ac:dyDescent="0.25">
      <c r="A472" s="15">
        <f t="shared" ref="A472:A535" si="8">1+A471</f>
        <v>471</v>
      </c>
      <c r="B472" s="14">
        <v>2019</v>
      </c>
      <c r="C472" s="17" t="s">
        <v>59</v>
      </c>
      <c r="D472" s="14" t="s">
        <v>259</v>
      </c>
      <c r="E472" s="42">
        <v>531250</v>
      </c>
      <c r="F472" s="14">
        <v>11</v>
      </c>
      <c r="G472" s="14">
        <v>344</v>
      </c>
      <c r="H472" s="14">
        <v>235</v>
      </c>
      <c r="I472" s="14">
        <v>10</v>
      </c>
      <c r="J472" s="14">
        <v>34.4</v>
      </c>
      <c r="K472" s="14">
        <v>146.38</v>
      </c>
      <c r="L472" s="14">
        <v>85</v>
      </c>
      <c r="M472" s="14">
        <v>27</v>
      </c>
      <c r="N472" s="14">
        <v>21</v>
      </c>
      <c r="O472" s="14">
        <v>3</v>
      </c>
      <c r="P472" s="14">
        <v>0</v>
      </c>
      <c r="Q472" s="14">
        <f>tbl_Union[[#This Row],[Innings]]-tbl_Union[[#This Row],[Outs]]</f>
        <v>1</v>
      </c>
      <c r="R472" s="44">
        <v>8</v>
      </c>
      <c r="S472" s="44">
        <v>72</v>
      </c>
      <c r="T472" s="44">
        <v>3</v>
      </c>
      <c r="U472" s="44">
        <v>9</v>
      </c>
      <c r="V472" s="44">
        <v>24</v>
      </c>
      <c r="W472" s="44">
        <v>16</v>
      </c>
      <c r="X472" s="44">
        <v>0</v>
      </c>
      <c r="Y472" s="44">
        <v>0</v>
      </c>
      <c r="Z472" s="44">
        <v>6</v>
      </c>
      <c r="AA472" s="44">
        <v>3</v>
      </c>
      <c r="AB472" s="44">
        <v>15</v>
      </c>
      <c r="AC472" s="12">
        <f>IF(tbl_Union[[#This Row],[Year]]=2021,_xlfn.IFNA(VLOOKUP(tbl_Union[[#This Row],[Player]],raw_data_RAA_2021!$A$1:$F$169,3,FALSE),0),0)</f>
        <v>0</v>
      </c>
      <c r="AD472" s="42">
        <f>AVERAGEIFS(tbl_Union[Auction_Price],tbl_Union[Player],tbl_Union[[#This Row],[Player]])</f>
        <v>531250</v>
      </c>
    </row>
    <row r="473" spans="1:30" x14ac:dyDescent="0.25">
      <c r="A473" s="15">
        <f t="shared" si="8"/>
        <v>472</v>
      </c>
      <c r="B473" s="14">
        <v>2019</v>
      </c>
      <c r="C473" s="17" t="s">
        <v>377</v>
      </c>
      <c r="D473" s="14" t="s">
        <v>259</v>
      </c>
      <c r="E473" s="42">
        <v>28600</v>
      </c>
      <c r="F473" s="14">
        <v>1</v>
      </c>
      <c r="G473" s="14">
        <v>7</v>
      </c>
      <c r="H473" s="14">
        <v>16</v>
      </c>
      <c r="I473" s="14">
        <v>1</v>
      </c>
      <c r="J473" s="14">
        <v>7</v>
      </c>
      <c r="K473" s="14">
        <v>43.75</v>
      </c>
      <c r="L473" s="14">
        <v>7</v>
      </c>
      <c r="M473" s="14">
        <v>1</v>
      </c>
      <c r="N473" s="14">
        <v>0</v>
      </c>
      <c r="O473" s="14">
        <v>0</v>
      </c>
      <c r="P473" s="14">
        <v>0</v>
      </c>
      <c r="Q473" s="14">
        <f>tbl_Union[[#This Row],[Innings]]-tbl_Union[[#This Row],[Outs]]</f>
        <v>0</v>
      </c>
      <c r="R473" s="44">
        <v>0</v>
      </c>
      <c r="S473" s="44">
        <v>0</v>
      </c>
      <c r="T473" s="44">
        <v>0</v>
      </c>
      <c r="U473" s="44">
        <v>0</v>
      </c>
      <c r="V473" s="44">
        <v>0</v>
      </c>
      <c r="W473" s="44">
        <v>0</v>
      </c>
      <c r="X473" s="44">
        <v>0</v>
      </c>
      <c r="Y473" s="44">
        <v>0</v>
      </c>
      <c r="Z473" s="44">
        <v>0</v>
      </c>
      <c r="AA473" s="44">
        <v>0</v>
      </c>
      <c r="AB473" s="44">
        <v>0</v>
      </c>
      <c r="AC473" s="12">
        <f>IF(tbl_Union[[#This Row],[Year]]=2021,_xlfn.IFNA(VLOOKUP(tbl_Union[[#This Row],[Player]],raw_data_RAA_2021!$A$1:$F$169,3,FALSE),0),0)</f>
        <v>0</v>
      </c>
      <c r="AD473" s="42">
        <f>AVERAGEIFS(tbl_Union[Auction_Price],tbl_Union[Player],tbl_Union[[#This Row],[Player]])</f>
        <v>28600</v>
      </c>
    </row>
    <row r="474" spans="1:30" x14ac:dyDescent="0.25">
      <c r="A474" s="15">
        <f t="shared" si="8"/>
        <v>473</v>
      </c>
      <c r="B474" s="14">
        <v>2019</v>
      </c>
      <c r="C474" s="17" t="s">
        <v>90</v>
      </c>
      <c r="D474" s="14" t="s">
        <v>259</v>
      </c>
      <c r="E474" s="42">
        <v>656250</v>
      </c>
      <c r="F474" s="14">
        <v>5</v>
      </c>
      <c r="G474" s="14">
        <v>42</v>
      </c>
      <c r="H474" s="14">
        <v>37</v>
      </c>
      <c r="I474" s="14">
        <v>3</v>
      </c>
      <c r="J474" s="14">
        <v>14</v>
      </c>
      <c r="K474" s="14">
        <v>113.51</v>
      </c>
      <c r="L474" s="14">
        <v>14</v>
      </c>
      <c r="M474" s="14">
        <v>4</v>
      </c>
      <c r="N474" s="14">
        <v>2</v>
      </c>
      <c r="O474" s="14">
        <v>0</v>
      </c>
      <c r="P474" s="14">
        <v>0</v>
      </c>
      <c r="Q474" s="14">
        <f>tbl_Union[[#This Row],[Innings]]-tbl_Union[[#This Row],[Outs]]</f>
        <v>2</v>
      </c>
      <c r="R474" s="44">
        <v>44.3</v>
      </c>
      <c r="S474" s="44">
        <v>399</v>
      </c>
      <c r="T474" s="44">
        <v>10</v>
      </c>
      <c r="U474" s="44">
        <v>8.9700000000000006</v>
      </c>
      <c r="V474" s="44">
        <v>39.9</v>
      </c>
      <c r="W474" s="44">
        <v>26.7</v>
      </c>
      <c r="X474" s="44">
        <v>0</v>
      </c>
      <c r="Y474" s="44">
        <v>0</v>
      </c>
      <c r="Z474" s="44">
        <v>31</v>
      </c>
      <c r="AA474" s="44">
        <v>21</v>
      </c>
      <c r="AB474" s="44">
        <v>87</v>
      </c>
      <c r="AC474" s="12">
        <f>IF(tbl_Union[[#This Row],[Year]]=2021,_xlfn.IFNA(VLOOKUP(tbl_Union[[#This Row],[Player]],raw_data_RAA_2021!$A$1:$F$169,3,FALSE),0),0)</f>
        <v>0</v>
      </c>
      <c r="AD474" s="42">
        <f>AVERAGEIFS(tbl_Union[Auction_Price],tbl_Union[Player],tbl_Union[[#This Row],[Player]])</f>
        <v>654483.33333333337</v>
      </c>
    </row>
    <row r="475" spans="1:30" x14ac:dyDescent="0.25">
      <c r="A475" s="15">
        <f t="shared" si="8"/>
        <v>474</v>
      </c>
      <c r="B475" s="14">
        <v>2019</v>
      </c>
      <c r="C475" s="17" t="s">
        <v>63</v>
      </c>
      <c r="D475" s="14" t="s">
        <v>259</v>
      </c>
      <c r="E475" s="42">
        <v>125000</v>
      </c>
      <c r="F475" s="14">
        <v>3</v>
      </c>
      <c r="G475" s="14">
        <v>37</v>
      </c>
      <c r="H475" s="14">
        <v>34</v>
      </c>
      <c r="I475" s="14">
        <v>2</v>
      </c>
      <c r="J475" s="14">
        <v>18.5</v>
      </c>
      <c r="K475" s="14">
        <v>108.82</v>
      </c>
      <c r="L475" s="14">
        <v>30</v>
      </c>
      <c r="M475" s="14">
        <v>1</v>
      </c>
      <c r="N475" s="14">
        <v>2</v>
      </c>
      <c r="O475" s="14">
        <v>0</v>
      </c>
      <c r="P475" s="14">
        <v>0</v>
      </c>
      <c r="Q475" s="14">
        <f>tbl_Union[[#This Row],[Innings]]-tbl_Union[[#This Row],[Outs]]</f>
        <v>1</v>
      </c>
      <c r="R475" s="44">
        <v>0</v>
      </c>
      <c r="S475" s="44">
        <v>0</v>
      </c>
      <c r="T475" s="44">
        <v>0</v>
      </c>
      <c r="U475" s="44">
        <v>0</v>
      </c>
      <c r="V475" s="44">
        <v>0</v>
      </c>
      <c r="W475" s="44">
        <v>0</v>
      </c>
      <c r="X475" s="44">
        <v>0</v>
      </c>
      <c r="Y475" s="44">
        <v>0</v>
      </c>
      <c r="Z475" s="44">
        <v>0</v>
      </c>
      <c r="AA475" s="44">
        <v>0</v>
      </c>
      <c r="AB475" s="44">
        <v>0</v>
      </c>
      <c r="AC475" s="12">
        <f>IF(tbl_Union[[#This Row],[Year]]=2021,_xlfn.IFNA(VLOOKUP(tbl_Union[[#This Row],[Player]],raw_data_RAA_2021!$A$1:$F$169,3,FALSE),0),0)</f>
        <v>0</v>
      </c>
      <c r="AD475" s="42">
        <f>AVERAGEIFS(tbl_Union[Auction_Price],tbl_Union[Player],tbl_Union[[#This Row],[Player]])</f>
        <v>125000</v>
      </c>
    </row>
    <row r="476" spans="1:30" x14ac:dyDescent="0.25">
      <c r="A476" s="15">
        <f t="shared" si="8"/>
        <v>475</v>
      </c>
      <c r="B476" s="14">
        <v>2019</v>
      </c>
      <c r="C476" s="17" t="s">
        <v>19</v>
      </c>
      <c r="D476" s="14" t="s">
        <v>259</v>
      </c>
      <c r="E476" s="42">
        <v>1000000</v>
      </c>
      <c r="F476" s="14">
        <v>11</v>
      </c>
      <c r="G476" s="14">
        <v>282</v>
      </c>
      <c r="H476" s="14">
        <v>245</v>
      </c>
      <c r="I476" s="14">
        <v>9</v>
      </c>
      <c r="J476" s="14">
        <v>31.33</v>
      </c>
      <c r="K476" s="14">
        <v>115.1</v>
      </c>
      <c r="L476" s="14">
        <v>67</v>
      </c>
      <c r="M476" s="14">
        <v>28</v>
      </c>
      <c r="N476" s="14">
        <v>10</v>
      </c>
      <c r="O476" s="14">
        <v>1</v>
      </c>
      <c r="P476" s="14">
        <v>0</v>
      </c>
      <c r="Q476" s="14">
        <f>tbl_Union[[#This Row],[Innings]]-tbl_Union[[#This Row],[Outs]]</f>
        <v>2</v>
      </c>
      <c r="R476" s="44">
        <v>0</v>
      </c>
      <c r="S476" s="44">
        <v>0</v>
      </c>
      <c r="T476" s="44">
        <v>0</v>
      </c>
      <c r="U476" s="44">
        <v>0</v>
      </c>
      <c r="V476" s="44">
        <v>0</v>
      </c>
      <c r="W476" s="44">
        <v>0</v>
      </c>
      <c r="X476" s="44">
        <v>0</v>
      </c>
      <c r="Y476" s="44">
        <v>0</v>
      </c>
      <c r="Z476" s="44">
        <v>0</v>
      </c>
      <c r="AA476" s="44">
        <v>0</v>
      </c>
      <c r="AB476" s="44">
        <v>0</v>
      </c>
      <c r="AC476" s="12">
        <f>IF(tbl_Union[[#This Row],[Year]]=2021,_xlfn.IFNA(VLOOKUP(tbl_Union[[#This Row],[Player]],raw_data_RAA_2021!$A$1:$F$169,3,FALSE),0),0)</f>
        <v>0</v>
      </c>
      <c r="AD476" s="42">
        <f>AVERAGEIFS(tbl_Union[Auction_Price],tbl_Union[Player],tbl_Union[[#This Row],[Player]])</f>
        <v>619066.66666666663</v>
      </c>
    </row>
    <row r="477" spans="1:30" x14ac:dyDescent="0.25">
      <c r="A477" s="15">
        <f t="shared" si="8"/>
        <v>476</v>
      </c>
      <c r="B477" s="14">
        <v>2019</v>
      </c>
      <c r="C477" s="17" t="s">
        <v>64</v>
      </c>
      <c r="D477" s="14" t="s">
        <v>259</v>
      </c>
      <c r="E477" s="42">
        <v>16000</v>
      </c>
      <c r="F477" s="14">
        <v>0</v>
      </c>
      <c r="G477" s="14">
        <v>0</v>
      </c>
      <c r="H477" s="14">
        <v>0</v>
      </c>
      <c r="I477" s="14">
        <v>0</v>
      </c>
      <c r="J477" s="14">
        <v>0</v>
      </c>
      <c r="K477" s="14">
        <v>0</v>
      </c>
      <c r="L477" s="14">
        <v>0</v>
      </c>
      <c r="M477" s="14">
        <v>0</v>
      </c>
      <c r="N477" s="14">
        <v>0</v>
      </c>
      <c r="O477" s="14">
        <v>0</v>
      </c>
      <c r="P477" s="14">
        <v>0</v>
      </c>
      <c r="Q477" s="14">
        <f>tbl_Union[[#This Row],[Innings]]-tbl_Union[[#This Row],[Outs]]</f>
        <v>0</v>
      </c>
      <c r="R477" s="44">
        <v>12</v>
      </c>
      <c r="S477" s="44">
        <v>85</v>
      </c>
      <c r="T477" s="44">
        <v>2</v>
      </c>
      <c r="U477" s="44">
        <v>7.08</v>
      </c>
      <c r="V477" s="44">
        <v>42.5</v>
      </c>
      <c r="W477" s="44">
        <v>36</v>
      </c>
      <c r="X477" s="44">
        <v>0</v>
      </c>
      <c r="Y477" s="44">
        <v>0</v>
      </c>
      <c r="Z477" s="44">
        <v>8</v>
      </c>
      <c r="AA477" s="44">
        <v>3</v>
      </c>
      <c r="AB477" s="44">
        <v>31</v>
      </c>
      <c r="AC477" s="12">
        <f>IF(tbl_Union[[#This Row],[Year]]=2021,_xlfn.IFNA(VLOOKUP(tbl_Union[[#This Row],[Player]],raw_data_RAA_2021!$A$1:$F$169,3,FALSE),0),0)</f>
        <v>0</v>
      </c>
      <c r="AD477" s="42">
        <f>AVERAGEIFS(tbl_Union[Auction_Price],tbl_Union[Player],tbl_Union[[#This Row],[Player]])</f>
        <v>16000</v>
      </c>
    </row>
    <row r="478" spans="1:30" x14ac:dyDescent="0.25">
      <c r="A478" s="15">
        <f t="shared" si="8"/>
        <v>477</v>
      </c>
      <c r="B478" s="14">
        <v>2019</v>
      </c>
      <c r="C478" s="17" t="s">
        <v>66</v>
      </c>
      <c r="D478" s="14" t="s">
        <v>259</v>
      </c>
      <c r="E478" s="42">
        <v>468750</v>
      </c>
      <c r="F478" s="14">
        <v>0</v>
      </c>
      <c r="G478" s="14">
        <v>0</v>
      </c>
      <c r="H478" s="14">
        <v>0</v>
      </c>
      <c r="I478" s="14">
        <v>0</v>
      </c>
      <c r="J478" s="14">
        <v>0</v>
      </c>
      <c r="K478" s="14">
        <v>0</v>
      </c>
      <c r="L478" s="14">
        <v>0</v>
      </c>
      <c r="M478" s="14">
        <v>0</v>
      </c>
      <c r="N478" s="14">
        <v>0</v>
      </c>
      <c r="O478" s="14">
        <v>0</v>
      </c>
      <c r="P478" s="14">
        <v>0</v>
      </c>
      <c r="Q478" s="14">
        <f>tbl_Union[[#This Row],[Innings]]-tbl_Union[[#This Row],[Outs]]</f>
        <v>0</v>
      </c>
      <c r="R478" s="44">
        <v>0</v>
      </c>
      <c r="S478" s="44">
        <v>0</v>
      </c>
      <c r="T478" s="44">
        <v>0</v>
      </c>
      <c r="U478" s="44">
        <v>0</v>
      </c>
      <c r="V478" s="44">
        <v>0</v>
      </c>
      <c r="W478" s="44">
        <v>0</v>
      </c>
      <c r="X478" s="44">
        <v>0</v>
      </c>
      <c r="Y478" s="44">
        <v>0</v>
      </c>
      <c r="Z478" s="44">
        <v>0</v>
      </c>
      <c r="AA478" s="44">
        <v>0</v>
      </c>
      <c r="AB478" s="44">
        <v>0</v>
      </c>
      <c r="AC478" s="12">
        <f>IF(tbl_Union[[#This Row],[Year]]=2021,_xlfn.IFNA(VLOOKUP(tbl_Union[[#This Row],[Player]],raw_data_RAA_2021!$A$1:$F$169,3,FALSE),0),0)</f>
        <v>0</v>
      </c>
      <c r="AD478" s="42">
        <f>AVERAGEIFS(tbl_Union[Auction_Price],tbl_Union[Player],tbl_Union[[#This Row],[Player]])</f>
        <v>468750</v>
      </c>
    </row>
    <row r="479" spans="1:30" x14ac:dyDescent="0.25">
      <c r="A479" s="15">
        <f t="shared" si="8"/>
        <v>478</v>
      </c>
      <c r="B479" s="14">
        <v>2019</v>
      </c>
      <c r="C479" s="17" t="s">
        <v>67</v>
      </c>
      <c r="D479" s="14" t="s">
        <v>259</v>
      </c>
      <c r="E479" s="42">
        <v>281250</v>
      </c>
      <c r="F479" s="14">
        <v>13</v>
      </c>
      <c r="G479" s="14">
        <v>296</v>
      </c>
      <c r="H479" s="14">
        <v>238</v>
      </c>
      <c r="I479" s="14">
        <v>9</v>
      </c>
      <c r="J479" s="14">
        <v>32.89</v>
      </c>
      <c r="K479" s="14">
        <v>124.37</v>
      </c>
      <c r="L479" s="14">
        <v>76</v>
      </c>
      <c r="M479" s="14">
        <v>21</v>
      </c>
      <c r="N479" s="14">
        <v>10</v>
      </c>
      <c r="O479" s="14">
        <v>3</v>
      </c>
      <c r="P479" s="14">
        <v>0</v>
      </c>
      <c r="Q479" s="14">
        <f>tbl_Union[[#This Row],[Innings]]-tbl_Union[[#This Row],[Outs]]</f>
        <v>4</v>
      </c>
      <c r="R479" s="44">
        <v>0</v>
      </c>
      <c r="S479" s="44">
        <v>0</v>
      </c>
      <c r="T479" s="44">
        <v>0</v>
      </c>
      <c r="U479" s="44">
        <v>0</v>
      </c>
      <c r="V479" s="44">
        <v>0</v>
      </c>
      <c r="W479" s="44">
        <v>0</v>
      </c>
      <c r="X479" s="44">
        <v>0</v>
      </c>
      <c r="Y479" s="44">
        <v>0</v>
      </c>
      <c r="Z479" s="44">
        <v>0</v>
      </c>
      <c r="AA479" s="44">
        <v>0</v>
      </c>
      <c r="AB479" s="44">
        <v>0</v>
      </c>
      <c r="AC479" s="12">
        <f>IF(tbl_Union[[#This Row],[Year]]=2021,_xlfn.IFNA(VLOOKUP(tbl_Union[[#This Row],[Player]],raw_data_RAA_2021!$A$1:$F$169,3,FALSE),0),0)</f>
        <v>0</v>
      </c>
      <c r="AD479" s="42">
        <f>AVERAGEIFS(tbl_Union[Auction_Price],tbl_Union[Player],tbl_Union[[#This Row],[Player]])</f>
        <v>281250</v>
      </c>
    </row>
    <row r="480" spans="1:30" x14ac:dyDescent="0.25">
      <c r="A480" s="15">
        <f t="shared" si="8"/>
        <v>479</v>
      </c>
      <c r="B480" s="14">
        <v>2019</v>
      </c>
      <c r="C480" s="17" t="s">
        <v>69</v>
      </c>
      <c r="D480" s="14" t="s">
        <v>259</v>
      </c>
      <c r="E480" s="42">
        <v>1953130</v>
      </c>
      <c r="F480" s="14">
        <v>8</v>
      </c>
      <c r="G480" s="14">
        <v>143</v>
      </c>
      <c r="H480" s="14">
        <v>86</v>
      </c>
      <c r="I480" s="14">
        <v>8</v>
      </c>
      <c r="J480" s="14">
        <v>17.88</v>
      </c>
      <c r="K480" s="14">
        <v>166.28</v>
      </c>
      <c r="L480" s="14">
        <v>47</v>
      </c>
      <c r="M480" s="14">
        <v>17</v>
      </c>
      <c r="N480" s="14">
        <v>9</v>
      </c>
      <c r="O480" s="14">
        <v>0</v>
      </c>
      <c r="P480" s="14">
        <v>0</v>
      </c>
      <c r="Q480" s="14">
        <f>tbl_Union[[#This Row],[Innings]]-tbl_Union[[#This Row],[Outs]]</f>
        <v>0</v>
      </c>
      <c r="R480" s="44">
        <v>44.2</v>
      </c>
      <c r="S480" s="44">
        <v>347</v>
      </c>
      <c r="T480" s="44">
        <v>10</v>
      </c>
      <c r="U480" s="44">
        <v>7.83</v>
      </c>
      <c r="V480" s="44">
        <v>34.700000000000003</v>
      </c>
      <c r="W480" s="44">
        <v>26.6</v>
      </c>
      <c r="X480" s="44">
        <v>0</v>
      </c>
      <c r="Y480" s="44">
        <v>0</v>
      </c>
      <c r="Z480" s="44">
        <v>27</v>
      </c>
      <c r="AA480" s="44">
        <v>13</v>
      </c>
      <c r="AB480" s="44">
        <v>96</v>
      </c>
      <c r="AC480" s="12">
        <f>IF(tbl_Union[[#This Row],[Year]]=2021,_xlfn.IFNA(VLOOKUP(tbl_Union[[#This Row],[Player]],raw_data_RAA_2021!$A$1:$F$169,3,FALSE),0),0)</f>
        <v>0</v>
      </c>
      <c r="AD480" s="42">
        <f>AVERAGEIFS(tbl_Union[Auction_Price],tbl_Union[Player],tbl_Union[[#This Row],[Player]])</f>
        <v>1953130</v>
      </c>
    </row>
    <row r="481" spans="1:30" x14ac:dyDescent="0.25">
      <c r="A481" s="15">
        <f t="shared" si="8"/>
        <v>480</v>
      </c>
      <c r="B481" s="14">
        <v>2019</v>
      </c>
      <c r="C481" s="17" t="s">
        <v>418</v>
      </c>
      <c r="D481" s="14" t="s">
        <v>259</v>
      </c>
      <c r="E481" s="42">
        <v>28600</v>
      </c>
      <c r="F481" s="14">
        <v>0</v>
      </c>
      <c r="G481" s="14">
        <v>0</v>
      </c>
      <c r="H481" s="14">
        <v>0</v>
      </c>
      <c r="I481" s="14">
        <v>0</v>
      </c>
      <c r="J481" s="14">
        <v>0</v>
      </c>
      <c r="K481" s="14">
        <v>0</v>
      </c>
      <c r="L481" s="14">
        <v>0</v>
      </c>
      <c r="M481" s="14">
        <v>0</v>
      </c>
      <c r="N481" s="14">
        <v>0</v>
      </c>
      <c r="O481" s="14">
        <v>0</v>
      </c>
      <c r="P481" s="14">
        <v>0</v>
      </c>
      <c r="Q481" s="14">
        <f>tbl_Union[[#This Row],[Innings]]-tbl_Union[[#This Row],[Outs]]</f>
        <v>0</v>
      </c>
      <c r="R481" s="44">
        <v>0</v>
      </c>
      <c r="S481" s="44">
        <v>0</v>
      </c>
      <c r="T481" s="44">
        <v>0</v>
      </c>
      <c r="U481" s="44">
        <v>0</v>
      </c>
      <c r="V481" s="44">
        <v>0</v>
      </c>
      <c r="W481" s="44">
        <v>0</v>
      </c>
      <c r="X481" s="44">
        <v>0</v>
      </c>
      <c r="Y481" s="44">
        <v>0</v>
      </c>
      <c r="Z481" s="44">
        <v>0</v>
      </c>
      <c r="AA481" s="44">
        <v>0</v>
      </c>
      <c r="AB481" s="44">
        <v>0</v>
      </c>
      <c r="AC481" s="12">
        <f>IF(tbl_Union[[#This Row],[Year]]=2021,_xlfn.IFNA(VLOOKUP(tbl_Union[[#This Row],[Player]],raw_data_RAA_2021!$A$1:$F$169,3,FALSE),0),0)</f>
        <v>0</v>
      </c>
      <c r="AD481" s="42">
        <f>AVERAGEIFS(tbl_Union[Auction_Price],tbl_Union[Player],tbl_Union[[#This Row],[Player]])</f>
        <v>28600</v>
      </c>
    </row>
    <row r="482" spans="1:30" x14ac:dyDescent="0.25">
      <c r="A482" s="15">
        <f t="shared" si="8"/>
        <v>481</v>
      </c>
      <c r="B482" s="14">
        <v>2019</v>
      </c>
      <c r="C482" s="17" t="s">
        <v>419</v>
      </c>
      <c r="D482" s="14" t="s">
        <v>259</v>
      </c>
      <c r="E482" s="42">
        <v>28600</v>
      </c>
      <c r="F482" s="14">
        <v>1</v>
      </c>
      <c r="G482" s="14">
        <v>0</v>
      </c>
      <c r="H482" s="14">
        <v>1</v>
      </c>
      <c r="I482" s="14">
        <v>0</v>
      </c>
      <c r="J482" s="14">
        <v>0</v>
      </c>
      <c r="K482" s="14">
        <v>0</v>
      </c>
      <c r="L482" s="14">
        <v>0</v>
      </c>
      <c r="M482" s="14">
        <v>0</v>
      </c>
      <c r="N482" s="14">
        <v>0</v>
      </c>
      <c r="O482" s="14">
        <v>0</v>
      </c>
      <c r="P482" s="14">
        <v>0</v>
      </c>
      <c r="Q482" s="14">
        <f>tbl_Union[[#This Row],[Innings]]-tbl_Union[[#This Row],[Outs]]</f>
        <v>1</v>
      </c>
      <c r="R482" s="44">
        <v>5</v>
      </c>
      <c r="S482" s="44">
        <v>57</v>
      </c>
      <c r="T482" s="44">
        <v>1</v>
      </c>
      <c r="U482" s="44">
        <v>11.4</v>
      </c>
      <c r="V482" s="44">
        <v>57</v>
      </c>
      <c r="W482" s="44">
        <v>30</v>
      </c>
      <c r="X482" s="44">
        <v>0</v>
      </c>
      <c r="Y482" s="44">
        <v>0</v>
      </c>
      <c r="Z482" s="44">
        <v>6</v>
      </c>
      <c r="AA482" s="44">
        <v>2</v>
      </c>
      <c r="AB482" s="44">
        <v>8</v>
      </c>
      <c r="AC482" s="12">
        <f>IF(tbl_Union[[#This Row],[Year]]=2021,_xlfn.IFNA(VLOOKUP(tbl_Union[[#This Row],[Player]],raw_data_RAA_2021!$A$1:$F$169,3,FALSE),0),0)</f>
        <v>0</v>
      </c>
      <c r="AD482" s="42">
        <f>AVERAGEIFS(tbl_Union[Auction_Price],tbl_Union[Player],tbl_Union[[#This Row],[Player]])</f>
        <v>28600</v>
      </c>
    </row>
    <row r="483" spans="1:30" x14ac:dyDescent="0.25">
      <c r="A483" s="15">
        <f t="shared" si="8"/>
        <v>482</v>
      </c>
      <c r="B483" s="14">
        <v>2019</v>
      </c>
      <c r="C483" s="17" t="s">
        <v>73</v>
      </c>
      <c r="D483" s="14" t="s">
        <v>275</v>
      </c>
      <c r="E483" s="42">
        <v>116667</v>
      </c>
      <c r="F483" s="14">
        <v>0</v>
      </c>
      <c r="G483" s="14">
        <v>0</v>
      </c>
      <c r="H483" s="14">
        <v>0</v>
      </c>
      <c r="I483" s="14">
        <v>0</v>
      </c>
      <c r="J483" s="14">
        <v>0</v>
      </c>
      <c r="K483" s="14">
        <v>0</v>
      </c>
      <c r="L483" s="14">
        <v>0</v>
      </c>
      <c r="M483" s="14">
        <v>0</v>
      </c>
      <c r="N483" s="14">
        <v>0</v>
      </c>
      <c r="O483" s="14">
        <v>0</v>
      </c>
      <c r="P483" s="14">
        <v>0</v>
      </c>
      <c r="Q483" s="14">
        <f>tbl_Union[[#This Row],[Innings]]-tbl_Union[[#This Row],[Outs]]</f>
        <v>0</v>
      </c>
      <c r="R483" s="44">
        <v>0</v>
      </c>
      <c r="S483" s="44">
        <v>0</v>
      </c>
      <c r="T483" s="44">
        <v>0</v>
      </c>
      <c r="U483" s="44">
        <v>0</v>
      </c>
      <c r="V483" s="44">
        <v>0</v>
      </c>
      <c r="W483" s="44">
        <v>0</v>
      </c>
      <c r="X483" s="44">
        <v>0</v>
      </c>
      <c r="Y483" s="44">
        <v>0</v>
      </c>
      <c r="Z483" s="44">
        <v>0</v>
      </c>
      <c r="AA483" s="44">
        <v>0</v>
      </c>
      <c r="AB483" s="44">
        <v>0</v>
      </c>
      <c r="AC483" s="12">
        <f>IF(tbl_Union[[#This Row],[Year]]=2021,_xlfn.IFNA(VLOOKUP(tbl_Union[[#This Row],[Player]],raw_data_RAA_2021!$A$1:$F$169,3,FALSE),0),0)</f>
        <v>0</v>
      </c>
      <c r="AD483" s="42">
        <f>AVERAGEIFS(tbl_Union[Auction_Price],tbl_Union[Player],tbl_Union[[#This Row],[Player]])</f>
        <v>286883.5</v>
      </c>
    </row>
    <row r="484" spans="1:30" x14ac:dyDescent="0.25">
      <c r="A484" s="15">
        <f t="shared" si="8"/>
        <v>483</v>
      </c>
      <c r="B484" s="14">
        <v>2019</v>
      </c>
      <c r="C484" s="17" t="s">
        <v>74</v>
      </c>
      <c r="D484" s="14" t="s">
        <v>275</v>
      </c>
      <c r="E484" s="42">
        <v>114300</v>
      </c>
      <c r="F484" s="14">
        <v>0</v>
      </c>
      <c r="G484" s="14">
        <v>0</v>
      </c>
      <c r="H484" s="14">
        <v>0</v>
      </c>
      <c r="I484" s="14">
        <v>0</v>
      </c>
      <c r="J484" s="14">
        <v>0</v>
      </c>
      <c r="K484" s="14">
        <v>0</v>
      </c>
      <c r="L484" s="14">
        <v>0</v>
      </c>
      <c r="M484" s="14">
        <v>0</v>
      </c>
      <c r="N484" s="14">
        <v>0</v>
      </c>
      <c r="O484" s="14">
        <v>0</v>
      </c>
      <c r="P484" s="14">
        <v>0</v>
      </c>
      <c r="Q484" s="14">
        <f>tbl_Union[[#This Row],[Innings]]-tbl_Union[[#This Row],[Outs]]</f>
        <v>0</v>
      </c>
      <c r="R484" s="44">
        <v>0</v>
      </c>
      <c r="S484" s="44">
        <v>0</v>
      </c>
      <c r="T484" s="44">
        <v>0</v>
      </c>
      <c r="U484" s="44">
        <v>0</v>
      </c>
      <c r="V484" s="44">
        <v>0</v>
      </c>
      <c r="W484" s="44">
        <v>0</v>
      </c>
      <c r="X484" s="44">
        <v>0</v>
      </c>
      <c r="Y484" s="44">
        <v>0</v>
      </c>
      <c r="Z484" s="44">
        <v>0</v>
      </c>
      <c r="AA484" s="44">
        <v>0</v>
      </c>
      <c r="AB484" s="44">
        <v>0</v>
      </c>
      <c r="AC484" s="12">
        <f>IF(tbl_Union[[#This Row],[Year]]=2021,_xlfn.IFNA(VLOOKUP(tbl_Union[[#This Row],[Player]],raw_data_RAA_2021!$A$1:$F$169,3,FALSE),0),0)</f>
        <v>0</v>
      </c>
      <c r="AD484" s="42">
        <f>AVERAGEIFS(tbl_Union[Auction_Price],tbl_Union[Player],tbl_Union[[#This Row],[Player]])</f>
        <v>114300</v>
      </c>
    </row>
    <row r="485" spans="1:30" x14ac:dyDescent="0.25">
      <c r="A485" s="15">
        <f t="shared" si="8"/>
        <v>484</v>
      </c>
      <c r="B485" s="14">
        <v>2019</v>
      </c>
      <c r="C485" s="17" t="s">
        <v>75</v>
      </c>
      <c r="D485" s="14" t="s">
        <v>275</v>
      </c>
      <c r="E485" s="42">
        <v>31250</v>
      </c>
      <c r="F485" s="14">
        <v>0</v>
      </c>
      <c r="G485" s="14">
        <v>0</v>
      </c>
      <c r="H485" s="14">
        <v>0</v>
      </c>
      <c r="I485" s="14">
        <v>0</v>
      </c>
      <c r="J485" s="14">
        <v>0</v>
      </c>
      <c r="K485" s="14">
        <v>0</v>
      </c>
      <c r="L485" s="14">
        <v>0</v>
      </c>
      <c r="M485" s="14">
        <v>0</v>
      </c>
      <c r="N485" s="14">
        <v>0</v>
      </c>
      <c r="O485" s="14">
        <v>0</v>
      </c>
      <c r="P485" s="14">
        <v>0</v>
      </c>
      <c r="Q485" s="14">
        <f>tbl_Union[[#This Row],[Innings]]-tbl_Union[[#This Row],[Outs]]</f>
        <v>0</v>
      </c>
      <c r="R485" s="44">
        <v>0</v>
      </c>
      <c r="S485" s="44">
        <v>0</v>
      </c>
      <c r="T485" s="44">
        <v>0</v>
      </c>
      <c r="U485" s="44">
        <v>0</v>
      </c>
      <c r="V485" s="44">
        <v>0</v>
      </c>
      <c r="W485" s="44">
        <v>0</v>
      </c>
      <c r="X485" s="44">
        <v>0</v>
      </c>
      <c r="Y485" s="44">
        <v>0</v>
      </c>
      <c r="Z485" s="44">
        <v>0</v>
      </c>
      <c r="AA485" s="44">
        <v>0</v>
      </c>
      <c r="AB485" s="44">
        <v>0</v>
      </c>
      <c r="AC485" s="12">
        <f>IF(tbl_Union[[#This Row],[Year]]=2021,_xlfn.IFNA(VLOOKUP(tbl_Union[[#This Row],[Player]],raw_data_RAA_2021!$A$1:$F$169,3,FALSE),0),0)</f>
        <v>0</v>
      </c>
      <c r="AD485" s="42">
        <f>AVERAGEIFS(tbl_Union[Auction_Price],tbl_Union[Player],tbl_Union[[#This Row],[Player]])</f>
        <v>31250</v>
      </c>
    </row>
    <row r="486" spans="1:30" x14ac:dyDescent="0.25">
      <c r="A486" s="15">
        <f t="shared" si="8"/>
        <v>485</v>
      </c>
      <c r="B486" s="14">
        <v>2019</v>
      </c>
      <c r="C486" s="17" t="s">
        <v>77</v>
      </c>
      <c r="D486" s="14" t="s">
        <v>275</v>
      </c>
      <c r="E486" s="42">
        <v>31250</v>
      </c>
      <c r="F486" s="14">
        <v>0</v>
      </c>
      <c r="G486" s="14">
        <v>0</v>
      </c>
      <c r="H486" s="14">
        <v>0</v>
      </c>
      <c r="I486" s="14">
        <v>0</v>
      </c>
      <c r="J486" s="14">
        <v>0</v>
      </c>
      <c r="K486" s="14">
        <v>0</v>
      </c>
      <c r="L486" s="14">
        <v>0</v>
      </c>
      <c r="M486" s="14">
        <v>0</v>
      </c>
      <c r="N486" s="14">
        <v>0</v>
      </c>
      <c r="O486" s="14">
        <v>0</v>
      </c>
      <c r="P486" s="14">
        <v>0</v>
      </c>
      <c r="Q486" s="14">
        <f>tbl_Union[[#This Row],[Innings]]-tbl_Union[[#This Row],[Outs]]</f>
        <v>0</v>
      </c>
      <c r="R486" s="44">
        <v>2</v>
      </c>
      <c r="S486" s="44">
        <v>11</v>
      </c>
      <c r="T486" s="44">
        <v>1</v>
      </c>
      <c r="U486" s="44">
        <v>5.5</v>
      </c>
      <c r="V486" s="44">
        <v>11</v>
      </c>
      <c r="W486" s="44">
        <v>12</v>
      </c>
      <c r="X486" s="44">
        <v>0</v>
      </c>
      <c r="Y486" s="44">
        <v>0</v>
      </c>
      <c r="Z486" s="44">
        <v>0</v>
      </c>
      <c r="AA486" s="44">
        <v>0</v>
      </c>
      <c r="AB486" s="44">
        <v>4</v>
      </c>
      <c r="AC486" s="12">
        <f>IF(tbl_Union[[#This Row],[Year]]=2021,_xlfn.IFNA(VLOOKUP(tbl_Union[[#This Row],[Player]],raw_data_RAA_2021!$A$1:$F$169,3,FALSE),0),0)</f>
        <v>0</v>
      </c>
      <c r="AD486" s="42">
        <f>AVERAGEIFS(tbl_Union[Auction_Price],tbl_Union[Player],tbl_Union[[#This Row],[Player]])</f>
        <v>31250</v>
      </c>
    </row>
    <row r="487" spans="1:30" x14ac:dyDescent="0.25">
      <c r="A487" s="15">
        <f t="shared" si="8"/>
        <v>486</v>
      </c>
      <c r="B487" s="14">
        <v>2019</v>
      </c>
      <c r="C487" s="17" t="s">
        <v>421</v>
      </c>
      <c r="D487" s="14" t="s">
        <v>275</v>
      </c>
      <c r="E487" s="42">
        <v>485700</v>
      </c>
      <c r="F487" s="14">
        <v>1</v>
      </c>
      <c r="G487" s="14">
        <v>3</v>
      </c>
      <c r="H487" s="14">
        <v>3</v>
      </c>
      <c r="I487" s="14">
        <v>0</v>
      </c>
      <c r="J487" s="14">
        <v>0</v>
      </c>
      <c r="K487" s="14">
        <v>100</v>
      </c>
      <c r="L487" s="14">
        <v>3</v>
      </c>
      <c r="M487" s="14">
        <v>0</v>
      </c>
      <c r="N487" s="14">
        <v>0</v>
      </c>
      <c r="O487" s="14">
        <v>0</v>
      </c>
      <c r="P487" s="14">
        <v>0</v>
      </c>
      <c r="Q487" s="14">
        <f>tbl_Union[[#This Row],[Innings]]-tbl_Union[[#This Row],[Outs]]</f>
        <v>1</v>
      </c>
      <c r="R487" s="44">
        <v>4</v>
      </c>
      <c r="S487" s="44">
        <v>51</v>
      </c>
      <c r="T487" s="44">
        <v>0</v>
      </c>
      <c r="U487" s="44">
        <v>12.75</v>
      </c>
      <c r="V487" s="44">
        <v>0</v>
      </c>
      <c r="W487" s="44">
        <v>0</v>
      </c>
      <c r="X487" s="44">
        <v>0</v>
      </c>
      <c r="Y487" s="44">
        <v>0</v>
      </c>
      <c r="Z487" s="44">
        <v>7</v>
      </c>
      <c r="AA487" s="44">
        <v>2</v>
      </c>
      <c r="AB487" s="44">
        <v>7</v>
      </c>
      <c r="AC487" s="12">
        <f>IF(tbl_Union[[#This Row],[Year]]=2021,_xlfn.IFNA(VLOOKUP(tbl_Union[[#This Row],[Player]],raw_data_RAA_2021!$A$1:$F$169,3,FALSE),0),0)</f>
        <v>0</v>
      </c>
      <c r="AD487" s="42">
        <f>AVERAGEIFS(tbl_Union[Auction_Price],tbl_Union[Player],tbl_Union[[#This Row],[Player]])</f>
        <v>485700</v>
      </c>
    </row>
    <row r="488" spans="1:30" x14ac:dyDescent="0.25">
      <c r="A488" s="15">
        <f t="shared" si="8"/>
        <v>487</v>
      </c>
      <c r="B488" s="14">
        <v>2019</v>
      </c>
      <c r="C488" s="17" t="s">
        <v>48</v>
      </c>
      <c r="D488" s="14" t="s">
        <v>275</v>
      </c>
      <c r="E488" s="42">
        <v>343750</v>
      </c>
      <c r="F488" s="14">
        <v>3</v>
      </c>
      <c r="G488" s="14">
        <v>18</v>
      </c>
      <c r="H488" s="14">
        <v>17</v>
      </c>
      <c r="I488" s="14">
        <v>2</v>
      </c>
      <c r="J488" s="14">
        <v>9</v>
      </c>
      <c r="K488" s="14">
        <v>105.88</v>
      </c>
      <c r="L488" s="14">
        <v>13</v>
      </c>
      <c r="M488" s="14">
        <v>1</v>
      </c>
      <c r="N488" s="14">
        <v>1</v>
      </c>
      <c r="O488" s="14">
        <v>0</v>
      </c>
      <c r="P488" s="14">
        <v>0</v>
      </c>
      <c r="Q488" s="14">
        <f>tbl_Union[[#This Row],[Innings]]-tbl_Union[[#This Row],[Outs]]</f>
        <v>1</v>
      </c>
      <c r="R488" s="44">
        <v>2</v>
      </c>
      <c r="S488" s="44">
        <v>27</v>
      </c>
      <c r="T488" s="44">
        <v>1</v>
      </c>
      <c r="U488" s="44">
        <v>13.5</v>
      </c>
      <c r="V488" s="44">
        <v>27</v>
      </c>
      <c r="W488" s="44">
        <v>12</v>
      </c>
      <c r="X488" s="44">
        <v>0</v>
      </c>
      <c r="Y488" s="44">
        <v>0</v>
      </c>
      <c r="Z488" s="44">
        <v>4</v>
      </c>
      <c r="AA488" s="44">
        <v>1</v>
      </c>
      <c r="AB488" s="44">
        <v>2</v>
      </c>
      <c r="AC488" s="12">
        <f>IF(tbl_Union[[#This Row],[Year]]=2021,_xlfn.IFNA(VLOOKUP(tbl_Union[[#This Row],[Player]],raw_data_RAA_2021!$A$1:$F$169,3,FALSE),0),0)</f>
        <v>0</v>
      </c>
      <c r="AD488" s="42">
        <f>AVERAGEIFS(tbl_Union[Auction_Price],tbl_Union[Player],tbl_Union[[#This Row],[Player]])</f>
        <v>225425</v>
      </c>
    </row>
    <row r="489" spans="1:30" x14ac:dyDescent="0.25">
      <c r="A489" s="15">
        <f t="shared" si="8"/>
        <v>488</v>
      </c>
      <c r="B489" s="14">
        <v>2019</v>
      </c>
      <c r="C489" s="17" t="s">
        <v>128</v>
      </c>
      <c r="D489" s="14" t="s">
        <v>275</v>
      </c>
      <c r="E489" s="42">
        <v>593750</v>
      </c>
      <c r="F489" s="14">
        <v>3</v>
      </c>
      <c r="G489" s="14">
        <v>48</v>
      </c>
      <c r="H489" s="14">
        <v>52</v>
      </c>
      <c r="I489" s="14">
        <v>3</v>
      </c>
      <c r="J489" s="14">
        <v>16</v>
      </c>
      <c r="K489" s="14">
        <v>92.31</v>
      </c>
      <c r="L489" s="14">
        <v>32</v>
      </c>
      <c r="M489" s="14">
        <v>4</v>
      </c>
      <c r="N489" s="14">
        <v>2</v>
      </c>
      <c r="O489" s="14">
        <v>0</v>
      </c>
      <c r="P489" s="14">
        <v>0</v>
      </c>
      <c r="Q489" s="14">
        <f>tbl_Union[[#This Row],[Innings]]-tbl_Union[[#This Row],[Outs]]</f>
        <v>0</v>
      </c>
      <c r="R489" s="44">
        <v>0</v>
      </c>
      <c r="S489" s="44">
        <v>0</v>
      </c>
      <c r="T489" s="44">
        <v>0</v>
      </c>
      <c r="U489" s="44">
        <v>0</v>
      </c>
      <c r="V489" s="44">
        <v>0</v>
      </c>
      <c r="W489" s="44">
        <v>0</v>
      </c>
      <c r="X489" s="44">
        <v>0</v>
      </c>
      <c r="Y489" s="44">
        <v>0</v>
      </c>
      <c r="Z489" s="44">
        <v>0</v>
      </c>
      <c r="AA489" s="44">
        <v>0</v>
      </c>
      <c r="AB489" s="44">
        <v>0</v>
      </c>
      <c r="AC489" s="12">
        <f>IF(tbl_Union[[#This Row],[Year]]=2021,_xlfn.IFNA(VLOOKUP(tbl_Union[[#This Row],[Player]],raw_data_RAA_2021!$A$1:$F$169,3,FALSE),0),0)</f>
        <v>0</v>
      </c>
      <c r="AD489" s="42">
        <f>AVERAGEIFS(tbl_Union[Auction_Price],tbl_Union[Player],tbl_Union[[#This Row],[Player]])</f>
        <v>593750</v>
      </c>
    </row>
    <row r="490" spans="1:30" x14ac:dyDescent="0.25">
      <c r="A490" s="15">
        <f t="shared" si="8"/>
        <v>489</v>
      </c>
      <c r="B490" s="14">
        <v>2019</v>
      </c>
      <c r="C490" s="17" t="s">
        <v>80</v>
      </c>
      <c r="D490" s="14" t="s">
        <v>275</v>
      </c>
      <c r="E490" s="42">
        <v>1718750</v>
      </c>
      <c r="F490" s="14">
        <v>15</v>
      </c>
      <c r="G490" s="14">
        <v>402</v>
      </c>
      <c r="H490" s="14">
        <v>210</v>
      </c>
      <c r="I490" s="14">
        <v>9</v>
      </c>
      <c r="J490" s="14">
        <v>44.67</v>
      </c>
      <c r="K490" s="14">
        <v>191.43</v>
      </c>
      <c r="L490" s="14">
        <v>91</v>
      </c>
      <c r="M490" s="14">
        <v>28</v>
      </c>
      <c r="N490" s="14">
        <v>29</v>
      </c>
      <c r="O490" s="14">
        <v>1</v>
      </c>
      <c r="P490" s="14">
        <v>0</v>
      </c>
      <c r="Q490" s="14">
        <f>tbl_Union[[#This Row],[Innings]]-tbl_Union[[#This Row],[Outs]]</f>
        <v>6</v>
      </c>
      <c r="R490" s="44">
        <v>42.3</v>
      </c>
      <c r="S490" s="44">
        <v>390</v>
      </c>
      <c r="T490" s="44">
        <v>14</v>
      </c>
      <c r="U490" s="44">
        <v>9.18</v>
      </c>
      <c r="V490" s="44">
        <v>27.86</v>
      </c>
      <c r="W490" s="44">
        <v>18.21</v>
      </c>
      <c r="X490" s="44">
        <v>0</v>
      </c>
      <c r="Y490" s="44">
        <v>0</v>
      </c>
      <c r="Z490" s="44">
        <v>28</v>
      </c>
      <c r="AA490" s="44">
        <v>23</v>
      </c>
      <c r="AB490" s="44">
        <v>94</v>
      </c>
      <c r="AC490" s="12">
        <f>IF(tbl_Union[[#This Row],[Year]]=2021,_xlfn.IFNA(VLOOKUP(tbl_Union[[#This Row],[Player]],raw_data_RAA_2021!$A$1:$F$169,3,FALSE),0),0)</f>
        <v>0</v>
      </c>
      <c r="AD490" s="42">
        <f>AVERAGEIFS(tbl_Union[Auction_Price],tbl_Union[Player],tbl_Union[[#This Row],[Player]])</f>
        <v>1718750</v>
      </c>
    </row>
    <row r="491" spans="1:30" x14ac:dyDescent="0.25">
      <c r="A491" s="15">
        <f t="shared" si="8"/>
        <v>490</v>
      </c>
      <c r="B491" s="14">
        <v>2019</v>
      </c>
      <c r="C491" s="17" t="s">
        <v>81</v>
      </c>
      <c r="D491" s="14" t="s">
        <v>275</v>
      </c>
      <c r="E491" s="42">
        <v>968750</v>
      </c>
      <c r="F491" s="14">
        <v>6</v>
      </c>
      <c r="G491" s="14">
        <v>101</v>
      </c>
      <c r="H491" s="14">
        <v>100</v>
      </c>
      <c r="I491" s="14">
        <v>6</v>
      </c>
      <c r="J491" s="14">
        <v>16.829999999999998</v>
      </c>
      <c r="K491" s="14">
        <v>101</v>
      </c>
      <c r="L491" s="14">
        <v>28</v>
      </c>
      <c r="M491" s="14">
        <v>8</v>
      </c>
      <c r="N491" s="14">
        <v>4</v>
      </c>
      <c r="O491" s="14">
        <v>0</v>
      </c>
      <c r="P491" s="14">
        <v>0</v>
      </c>
      <c r="Q491" s="14">
        <f>tbl_Union[[#This Row],[Innings]]-tbl_Union[[#This Row],[Outs]]</f>
        <v>0</v>
      </c>
      <c r="R491" s="44">
        <v>0</v>
      </c>
      <c r="S491" s="44">
        <v>0</v>
      </c>
      <c r="T491" s="44">
        <v>0</v>
      </c>
      <c r="U491" s="44">
        <v>0</v>
      </c>
      <c r="V491" s="44">
        <v>0</v>
      </c>
      <c r="W491" s="44">
        <v>0</v>
      </c>
      <c r="X491" s="44">
        <v>0</v>
      </c>
      <c r="Y491" s="44">
        <v>0</v>
      </c>
      <c r="Z491" s="44">
        <v>0</v>
      </c>
      <c r="AA491" s="44">
        <v>0</v>
      </c>
      <c r="AB491" s="44">
        <v>0</v>
      </c>
      <c r="AC491" s="12">
        <f>IF(tbl_Union[[#This Row],[Year]]=2021,_xlfn.IFNA(VLOOKUP(tbl_Union[[#This Row],[Player]],raw_data_RAA_2021!$A$1:$F$169,3,FALSE),0),0)</f>
        <v>0</v>
      </c>
      <c r="AD491" s="42">
        <f>AVERAGEIFS(tbl_Union[Auction_Price],tbl_Union[Player],tbl_Union[[#This Row],[Player]])</f>
        <v>968750</v>
      </c>
    </row>
    <row r="492" spans="1:30" x14ac:dyDescent="0.25">
      <c r="A492" s="15">
        <f t="shared" si="8"/>
        <v>491</v>
      </c>
      <c r="B492" s="14">
        <v>2019</v>
      </c>
      <c r="C492" s="17" t="s">
        <v>82</v>
      </c>
      <c r="D492" s="14" t="s">
        <v>275</v>
      </c>
      <c r="E492" s="42">
        <v>78130</v>
      </c>
      <c r="F492" s="14">
        <v>0</v>
      </c>
      <c r="G492" s="14">
        <v>0</v>
      </c>
      <c r="H492" s="14">
        <v>0</v>
      </c>
      <c r="I492" s="14">
        <v>0</v>
      </c>
      <c r="J492" s="14">
        <v>0</v>
      </c>
      <c r="K492" s="14">
        <v>0</v>
      </c>
      <c r="L492" s="14">
        <v>0</v>
      </c>
      <c r="M492" s="14">
        <v>0</v>
      </c>
      <c r="N492" s="14">
        <v>0</v>
      </c>
      <c r="O492" s="14">
        <v>0</v>
      </c>
      <c r="P492" s="14">
        <v>0</v>
      </c>
      <c r="Q492" s="14">
        <f>tbl_Union[[#This Row],[Innings]]-tbl_Union[[#This Row],[Outs]]</f>
        <v>0</v>
      </c>
      <c r="R492" s="44">
        <v>7</v>
      </c>
      <c r="S492" s="44">
        <v>50</v>
      </c>
      <c r="T492" s="44">
        <v>1</v>
      </c>
      <c r="U492" s="44">
        <v>7.14</v>
      </c>
      <c r="V492" s="44">
        <v>50</v>
      </c>
      <c r="W492" s="44">
        <v>42</v>
      </c>
      <c r="X492" s="44">
        <v>0</v>
      </c>
      <c r="Y492" s="44">
        <v>0</v>
      </c>
      <c r="Z492" s="44">
        <v>2</v>
      </c>
      <c r="AA492" s="44">
        <v>3</v>
      </c>
      <c r="AB492" s="44">
        <v>18</v>
      </c>
      <c r="AC492" s="12">
        <f>IF(tbl_Union[[#This Row],[Year]]=2021,_xlfn.IFNA(VLOOKUP(tbl_Union[[#This Row],[Player]],raw_data_RAA_2021!$A$1:$F$169,3,FALSE),0),0)</f>
        <v>0</v>
      </c>
      <c r="AD492" s="42">
        <f>AVERAGEIFS(tbl_Union[Auction_Price],tbl_Union[Player],tbl_Union[[#This Row],[Player]])</f>
        <v>78130</v>
      </c>
    </row>
    <row r="493" spans="1:30" x14ac:dyDescent="0.25">
      <c r="A493" s="15">
        <f t="shared" si="8"/>
        <v>492</v>
      </c>
      <c r="B493" s="14">
        <v>2019</v>
      </c>
      <c r="C493" s="17" t="s">
        <v>84</v>
      </c>
      <c r="D493" s="14" t="s">
        <v>275</v>
      </c>
      <c r="E493" s="42">
        <v>1093750</v>
      </c>
      <c r="F493" s="14">
        <v>1</v>
      </c>
      <c r="G493" s="14">
        <v>0</v>
      </c>
      <c r="H493" s="14">
        <v>1</v>
      </c>
      <c r="I493" s="14">
        <v>0</v>
      </c>
      <c r="J493" s="14">
        <v>0</v>
      </c>
      <c r="K493" s="14">
        <v>0</v>
      </c>
      <c r="L493" s="14">
        <v>0</v>
      </c>
      <c r="M493" s="14">
        <v>0</v>
      </c>
      <c r="N493" s="14">
        <v>0</v>
      </c>
      <c r="O493" s="14">
        <v>0</v>
      </c>
      <c r="P493" s="14">
        <v>0</v>
      </c>
      <c r="Q493" s="14">
        <f>tbl_Union[[#This Row],[Innings]]-tbl_Union[[#This Row],[Outs]]</f>
        <v>1</v>
      </c>
      <c r="R493" s="44">
        <v>61.4</v>
      </c>
      <c r="S493" s="44">
        <v>409</v>
      </c>
      <c r="T493" s="44">
        <v>19</v>
      </c>
      <c r="U493" s="44">
        <v>6.63</v>
      </c>
      <c r="V493" s="44">
        <v>21.53</v>
      </c>
      <c r="W493" s="44">
        <v>19.47</v>
      </c>
      <c r="X493" s="44">
        <v>0</v>
      </c>
      <c r="Y493" s="44">
        <v>0</v>
      </c>
      <c r="Z493" s="44">
        <v>41</v>
      </c>
      <c r="AA493" s="44">
        <v>10</v>
      </c>
      <c r="AB493" s="44">
        <v>170</v>
      </c>
      <c r="AC493" s="12">
        <f>IF(tbl_Union[[#This Row],[Year]]=2021,_xlfn.IFNA(VLOOKUP(tbl_Union[[#This Row],[Player]],raw_data_RAA_2021!$A$1:$F$169,3,FALSE),0),0)</f>
        <v>0</v>
      </c>
      <c r="AD493" s="42">
        <f>AVERAGEIFS(tbl_Union[Auction_Price],tbl_Union[Player],tbl_Union[[#This Row],[Player]])</f>
        <v>1093750</v>
      </c>
    </row>
    <row r="494" spans="1:30" x14ac:dyDescent="0.25">
      <c r="A494" s="15">
        <f t="shared" si="8"/>
        <v>493</v>
      </c>
      <c r="B494" s="14">
        <v>2019</v>
      </c>
      <c r="C494" s="17" t="s">
        <v>7</v>
      </c>
      <c r="D494" s="14" t="s">
        <v>275</v>
      </c>
      <c r="E494" s="42">
        <v>234380</v>
      </c>
      <c r="F494" s="14">
        <v>0</v>
      </c>
      <c r="G494" s="14">
        <v>0</v>
      </c>
      <c r="H494" s="14">
        <v>0</v>
      </c>
      <c r="I494" s="14">
        <v>0</v>
      </c>
      <c r="J494" s="14">
        <v>0</v>
      </c>
      <c r="K494" s="14">
        <v>0</v>
      </c>
      <c r="L494" s="14">
        <v>0</v>
      </c>
      <c r="M494" s="14">
        <v>0</v>
      </c>
      <c r="N494" s="14">
        <v>0</v>
      </c>
      <c r="O494" s="14">
        <v>0</v>
      </c>
      <c r="P494" s="14">
        <v>0</v>
      </c>
      <c r="Q494" s="14">
        <f>tbl_Union[[#This Row],[Innings]]-tbl_Union[[#This Row],[Outs]]</f>
        <v>0</v>
      </c>
      <c r="R494" s="44">
        <v>19</v>
      </c>
      <c r="S494" s="44">
        <v>165</v>
      </c>
      <c r="T494" s="44">
        <v>5</v>
      </c>
      <c r="U494" s="44">
        <v>8.68</v>
      </c>
      <c r="V494" s="44">
        <v>33</v>
      </c>
      <c r="W494" s="44">
        <v>22.8</v>
      </c>
      <c r="X494" s="44">
        <v>0</v>
      </c>
      <c r="Y494" s="44">
        <v>0</v>
      </c>
      <c r="Z494" s="44">
        <v>19</v>
      </c>
      <c r="AA494" s="44">
        <v>8</v>
      </c>
      <c r="AB494" s="44">
        <v>54</v>
      </c>
      <c r="AC494" s="12">
        <f>IF(tbl_Union[[#This Row],[Year]]=2021,_xlfn.IFNA(VLOOKUP(tbl_Union[[#This Row],[Player]],raw_data_RAA_2021!$A$1:$F$169,3,FALSE),0),0)</f>
        <v>0</v>
      </c>
      <c r="AD494" s="42">
        <f>AVERAGEIFS(tbl_Union[Auction_Price],tbl_Union[Player],tbl_Union[[#This Row],[Player]])</f>
        <v>234380</v>
      </c>
    </row>
    <row r="495" spans="1:30" x14ac:dyDescent="0.25">
      <c r="A495" s="15">
        <f t="shared" si="8"/>
        <v>494</v>
      </c>
      <c r="B495" s="14">
        <v>2019</v>
      </c>
      <c r="C495" s="17" t="s">
        <v>85</v>
      </c>
      <c r="D495" s="14" t="s">
        <v>275</v>
      </c>
      <c r="E495" s="42">
        <v>843750</v>
      </c>
      <c r="F495" s="14">
        <v>12</v>
      </c>
      <c r="G495" s="14">
        <v>279</v>
      </c>
      <c r="H495" s="14">
        <v>178</v>
      </c>
      <c r="I495" s="14">
        <v>8</v>
      </c>
      <c r="J495" s="14">
        <v>34.880000000000003</v>
      </c>
      <c r="K495" s="14">
        <v>156.74</v>
      </c>
      <c r="L495" s="14">
        <v>83</v>
      </c>
      <c r="M495" s="14">
        <v>14</v>
      </c>
      <c r="N495" s="14">
        <v>22</v>
      </c>
      <c r="O495" s="14">
        <v>1</v>
      </c>
      <c r="P495" s="14">
        <v>0</v>
      </c>
      <c r="Q495" s="14">
        <f>tbl_Union[[#This Row],[Innings]]-tbl_Union[[#This Row],[Outs]]</f>
        <v>4</v>
      </c>
      <c r="R495" s="44">
        <v>0</v>
      </c>
      <c r="S495" s="44">
        <v>0</v>
      </c>
      <c r="T495" s="44">
        <v>0</v>
      </c>
      <c r="U495" s="44">
        <v>0</v>
      </c>
      <c r="V495" s="44">
        <v>0</v>
      </c>
      <c r="W495" s="44">
        <v>0</v>
      </c>
      <c r="X495" s="44">
        <v>0</v>
      </c>
      <c r="Y495" s="44">
        <v>0</v>
      </c>
      <c r="Z495" s="44">
        <v>0</v>
      </c>
      <c r="AA495" s="44">
        <v>0</v>
      </c>
      <c r="AB495" s="44">
        <v>0</v>
      </c>
      <c r="AC495" s="12">
        <f>IF(tbl_Union[[#This Row],[Year]]=2021,_xlfn.IFNA(VLOOKUP(tbl_Union[[#This Row],[Player]],raw_data_RAA_2021!$A$1:$F$169,3,FALSE),0),0)</f>
        <v>0</v>
      </c>
      <c r="AD495" s="42">
        <f>AVERAGEIFS(tbl_Union[Auction_Price],tbl_Union[Player],tbl_Union[[#This Row],[Player]])</f>
        <v>843750</v>
      </c>
    </row>
    <row r="496" spans="1:30" x14ac:dyDescent="0.25">
      <c r="A496" s="15">
        <f t="shared" si="8"/>
        <v>495</v>
      </c>
      <c r="B496" s="14">
        <v>2019</v>
      </c>
      <c r="C496" s="17" t="s">
        <v>86</v>
      </c>
      <c r="D496" s="14" t="s">
        <v>275</v>
      </c>
      <c r="E496" s="42">
        <v>1375000</v>
      </c>
      <c r="F496" s="14">
        <v>14</v>
      </c>
      <c r="G496" s="14">
        <v>183</v>
      </c>
      <c r="H496" s="14">
        <v>150</v>
      </c>
      <c r="I496" s="14">
        <v>11</v>
      </c>
      <c r="J496" s="14">
        <v>16.64</v>
      </c>
      <c r="K496" s="14">
        <v>122</v>
      </c>
      <c r="L496" s="14">
        <v>42</v>
      </c>
      <c r="M496" s="14">
        <v>18</v>
      </c>
      <c r="N496" s="14">
        <v>5</v>
      </c>
      <c r="O496" s="14">
        <v>0</v>
      </c>
      <c r="P496" s="14">
        <v>0</v>
      </c>
      <c r="Q496" s="14">
        <f>tbl_Union[[#This Row],[Innings]]-tbl_Union[[#This Row],[Outs]]</f>
        <v>3</v>
      </c>
      <c r="R496" s="44">
        <v>46</v>
      </c>
      <c r="S496" s="44">
        <v>335</v>
      </c>
      <c r="T496" s="44">
        <v>12</v>
      </c>
      <c r="U496" s="44">
        <v>7.28</v>
      </c>
      <c r="V496" s="44">
        <v>27.92</v>
      </c>
      <c r="W496" s="44">
        <v>23</v>
      </c>
      <c r="X496" s="44">
        <v>0</v>
      </c>
      <c r="Y496" s="44">
        <v>0</v>
      </c>
      <c r="Z496" s="44">
        <v>24</v>
      </c>
      <c r="AA496" s="44">
        <v>12</v>
      </c>
      <c r="AB496" s="44">
        <v>94</v>
      </c>
      <c r="AC496" s="12">
        <f>IF(tbl_Union[[#This Row],[Year]]=2021,_xlfn.IFNA(VLOOKUP(tbl_Union[[#This Row],[Player]],raw_data_RAA_2021!$A$1:$F$169,3,FALSE),0),0)</f>
        <v>0</v>
      </c>
      <c r="AD496" s="42">
        <f>AVERAGEIFS(tbl_Union[Auction_Price],tbl_Union[Player],tbl_Union[[#This Row],[Player]])</f>
        <v>1375000</v>
      </c>
    </row>
    <row r="497" spans="1:30" x14ac:dyDescent="0.25">
      <c r="A497" s="15">
        <f t="shared" si="8"/>
        <v>496</v>
      </c>
      <c r="B497" s="14">
        <v>2019</v>
      </c>
      <c r="C497" s="17" t="s">
        <v>135</v>
      </c>
      <c r="D497" s="14" t="s">
        <v>275</v>
      </c>
      <c r="E497" s="42">
        <v>31250</v>
      </c>
      <c r="F497" s="14">
        <v>1</v>
      </c>
      <c r="G497" s="14">
        <v>6</v>
      </c>
      <c r="H497" s="14">
        <v>5</v>
      </c>
      <c r="I497" s="14">
        <v>1</v>
      </c>
      <c r="J497" s="14">
        <v>6</v>
      </c>
      <c r="K497" s="14">
        <v>120</v>
      </c>
      <c r="L497" s="14">
        <v>6</v>
      </c>
      <c r="M497" s="14">
        <v>1</v>
      </c>
      <c r="N497" s="14">
        <v>0</v>
      </c>
      <c r="O497" s="14">
        <v>0</v>
      </c>
      <c r="P497" s="14">
        <v>0</v>
      </c>
      <c r="Q497" s="14">
        <f>tbl_Union[[#This Row],[Innings]]-tbl_Union[[#This Row],[Outs]]</f>
        <v>0</v>
      </c>
      <c r="R497" s="44">
        <v>6</v>
      </c>
      <c r="S497" s="44">
        <v>59</v>
      </c>
      <c r="T497" s="44">
        <v>1</v>
      </c>
      <c r="U497" s="44">
        <v>9.83</v>
      </c>
      <c r="V497" s="44">
        <v>59</v>
      </c>
      <c r="W497" s="44">
        <v>36</v>
      </c>
      <c r="X497" s="44">
        <v>0</v>
      </c>
      <c r="Y497" s="44">
        <v>0</v>
      </c>
      <c r="Z497" s="44">
        <v>6</v>
      </c>
      <c r="AA497" s="44">
        <v>3</v>
      </c>
      <c r="AB497" s="44">
        <v>11</v>
      </c>
      <c r="AC497" s="12">
        <f>IF(tbl_Union[[#This Row],[Year]]=2021,_xlfn.IFNA(VLOOKUP(tbl_Union[[#This Row],[Player]],raw_data_RAA_2021!$A$1:$F$169,3,FALSE),0),0)</f>
        <v>0</v>
      </c>
      <c r="AD497" s="42">
        <f>AVERAGEIFS(tbl_Union[Auction_Price],tbl_Union[Player],tbl_Union[[#This Row],[Player]])</f>
        <v>203750</v>
      </c>
    </row>
    <row r="498" spans="1:30" x14ac:dyDescent="0.25">
      <c r="A498" s="15">
        <f t="shared" si="8"/>
        <v>497</v>
      </c>
      <c r="B498" s="14">
        <v>2019</v>
      </c>
      <c r="C498" s="17" t="s">
        <v>384</v>
      </c>
      <c r="D498" s="14" t="s">
        <v>275</v>
      </c>
      <c r="E498" s="42">
        <v>50000</v>
      </c>
      <c r="F498" s="14">
        <v>4</v>
      </c>
      <c r="G498" s="14">
        <v>11</v>
      </c>
      <c r="H498" s="14">
        <v>16</v>
      </c>
      <c r="I498" s="14">
        <v>3</v>
      </c>
      <c r="J498" s="14">
        <v>3.67</v>
      </c>
      <c r="K498" s="14">
        <v>68.75</v>
      </c>
      <c r="L498" s="14">
        <v>10</v>
      </c>
      <c r="M498" s="14">
        <v>2</v>
      </c>
      <c r="N498" s="14">
        <v>0</v>
      </c>
      <c r="O498" s="14">
        <v>0</v>
      </c>
      <c r="P498" s="14">
        <v>0</v>
      </c>
      <c r="Q498" s="14">
        <f>tbl_Union[[#This Row],[Innings]]-tbl_Union[[#This Row],[Outs]]</f>
        <v>1</v>
      </c>
      <c r="R498" s="44">
        <v>18</v>
      </c>
      <c r="S498" s="44">
        <v>142</v>
      </c>
      <c r="T498" s="44">
        <v>3</v>
      </c>
      <c r="U498" s="44">
        <v>7.89</v>
      </c>
      <c r="V498" s="44">
        <v>47.33</v>
      </c>
      <c r="W498" s="44">
        <v>36</v>
      </c>
      <c r="X498" s="44">
        <v>0</v>
      </c>
      <c r="Y498" s="44">
        <v>0</v>
      </c>
      <c r="Z498" s="44">
        <v>12</v>
      </c>
      <c r="AA498" s="44">
        <v>6</v>
      </c>
      <c r="AB498" s="44">
        <v>45</v>
      </c>
      <c r="AC498" s="12">
        <f>IF(tbl_Union[[#This Row],[Year]]=2021,_xlfn.IFNA(VLOOKUP(tbl_Union[[#This Row],[Player]],raw_data_RAA_2021!$A$1:$F$169,3,FALSE),0),0)</f>
        <v>0</v>
      </c>
      <c r="AD498" s="42">
        <f>AVERAGEIFS(tbl_Union[Auction_Price],tbl_Union[Player],tbl_Union[[#This Row],[Player]])</f>
        <v>50000</v>
      </c>
    </row>
    <row r="499" spans="1:30" x14ac:dyDescent="0.25">
      <c r="A499" s="15">
        <f t="shared" si="8"/>
        <v>498</v>
      </c>
      <c r="B499" s="14">
        <v>2019</v>
      </c>
      <c r="C499" s="17" t="s">
        <v>423</v>
      </c>
      <c r="D499" s="14" t="s">
        <v>275</v>
      </c>
      <c r="E499" s="42">
        <v>28600</v>
      </c>
      <c r="F499" s="14">
        <v>0</v>
      </c>
      <c r="G499" s="14">
        <v>0</v>
      </c>
      <c r="H499" s="14">
        <v>0</v>
      </c>
      <c r="I499" s="14">
        <v>0</v>
      </c>
      <c r="J499" s="14">
        <v>0</v>
      </c>
      <c r="K499" s="14">
        <v>0</v>
      </c>
      <c r="L499" s="14">
        <v>0</v>
      </c>
      <c r="M499" s="14">
        <v>0</v>
      </c>
      <c r="N499" s="14">
        <v>0</v>
      </c>
      <c r="O499" s="14">
        <v>0</v>
      </c>
      <c r="P499" s="14">
        <v>0</v>
      </c>
      <c r="Q499" s="14">
        <f>tbl_Union[[#This Row],[Innings]]-tbl_Union[[#This Row],[Outs]]</f>
        <v>0</v>
      </c>
      <c r="R499" s="44">
        <v>0</v>
      </c>
      <c r="S499" s="44">
        <v>0</v>
      </c>
      <c r="T499" s="44">
        <v>0</v>
      </c>
      <c r="U499" s="44">
        <v>0</v>
      </c>
      <c r="V499" s="44">
        <v>0</v>
      </c>
      <c r="W499" s="44">
        <v>0</v>
      </c>
      <c r="X499" s="44">
        <v>0</v>
      </c>
      <c r="Y499" s="44">
        <v>0</v>
      </c>
      <c r="Z499" s="44">
        <v>0</v>
      </c>
      <c r="AA499" s="44">
        <v>0</v>
      </c>
      <c r="AB499" s="44">
        <v>0</v>
      </c>
      <c r="AC499" s="12">
        <f>IF(tbl_Union[[#This Row],[Year]]=2021,_xlfn.IFNA(VLOOKUP(tbl_Union[[#This Row],[Player]],raw_data_RAA_2021!$A$1:$F$169,3,FALSE),0),0)</f>
        <v>0</v>
      </c>
      <c r="AD499" s="42">
        <f>AVERAGEIFS(tbl_Union[Auction_Price],tbl_Union[Player],tbl_Union[[#This Row],[Player]])</f>
        <v>28600</v>
      </c>
    </row>
    <row r="500" spans="1:30" x14ac:dyDescent="0.25">
      <c r="A500" s="15">
        <f t="shared" si="8"/>
        <v>499</v>
      </c>
      <c r="B500" s="14">
        <v>2019</v>
      </c>
      <c r="C500" s="17" t="s">
        <v>91</v>
      </c>
      <c r="D500" s="14" t="s">
        <v>275</v>
      </c>
      <c r="E500" s="42">
        <v>437500</v>
      </c>
      <c r="F500" s="14">
        <v>16</v>
      </c>
      <c r="G500" s="14">
        <v>529</v>
      </c>
      <c r="H500" s="14">
        <v>398</v>
      </c>
      <c r="I500" s="14">
        <v>15</v>
      </c>
      <c r="J500" s="14">
        <v>35.270000000000003</v>
      </c>
      <c r="K500" s="14">
        <v>132.91</v>
      </c>
      <c r="L500" s="14">
        <v>81</v>
      </c>
      <c r="M500" s="14">
        <v>45</v>
      </c>
      <c r="N500" s="14">
        <v>25</v>
      </c>
      <c r="O500" s="14">
        <v>4</v>
      </c>
      <c r="P500" s="14">
        <v>0</v>
      </c>
      <c r="Q500" s="14">
        <f>tbl_Union[[#This Row],[Innings]]-tbl_Union[[#This Row],[Outs]]</f>
        <v>1</v>
      </c>
      <c r="R500" s="44">
        <v>0</v>
      </c>
      <c r="S500" s="44">
        <v>0</v>
      </c>
      <c r="T500" s="44">
        <v>0</v>
      </c>
      <c r="U500" s="44">
        <v>0</v>
      </c>
      <c r="V500" s="44">
        <v>0</v>
      </c>
      <c r="W500" s="44">
        <v>0</v>
      </c>
      <c r="X500" s="44">
        <v>0</v>
      </c>
      <c r="Y500" s="44">
        <v>0</v>
      </c>
      <c r="Z500" s="44">
        <v>0</v>
      </c>
      <c r="AA500" s="44">
        <v>0</v>
      </c>
      <c r="AB500" s="44">
        <v>0</v>
      </c>
      <c r="AC500" s="12">
        <f>IF(tbl_Union[[#This Row],[Year]]=2021,_xlfn.IFNA(VLOOKUP(tbl_Union[[#This Row],[Player]],raw_data_RAA_2021!$A$1:$F$169,3,FALSE),0),0)</f>
        <v>0</v>
      </c>
      <c r="AD500" s="42">
        <f>AVERAGEIFS(tbl_Union[Auction_Price],tbl_Union[Player],tbl_Union[[#This Row],[Player]])</f>
        <v>437500</v>
      </c>
    </row>
    <row r="501" spans="1:30" x14ac:dyDescent="0.25">
      <c r="A501" s="15">
        <f t="shared" si="8"/>
        <v>500</v>
      </c>
      <c r="B501" s="14">
        <v>2019</v>
      </c>
      <c r="C501" s="17" t="s">
        <v>424</v>
      </c>
      <c r="D501" s="14" t="s">
        <v>275</v>
      </c>
      <c r="E501" s="42">
        <v>28600</v>
      </c>
      <c r="F501" s="14">
        <v>1</v>
      </c>
      <c r="G501" s="14">
        <v>5</v>
      </c>
      <c r="H501" s="14">
        <v>4</v>
      </c>
      <c r="I501" s="14">
        <v>0</v>
      </c>
      <c r="J501" s="14">
        <v>0</v>
      </c>
      <c r="K501" s="14">
        <v>125</v>
      </c>
      <c r="L501" s="14">
        <v>5</v>
      </c>
      <c r="M501" s="14">
        <v>0</v>
      </c>
      <c r="N501" s="14">
        <v>0</v>
      </c>
      <c r="O501" s="14">
        <v>0</v>
      </c>
      <c r="P501" s="14">
        <v>0</v>
      </c>
      <c r="Q501" s="14">
        <f>tbl_Union[[#This Row],[Innings]]-tbl_Union[[#This Row],[Outs]]</f>
        <v>1</v>
      </c>
      <c r="R501" s="44">
        <v>4</v>
      </c>
      <c r="S501" s="44">
        <v>42</v>
      </c>
      <c r="T501" s="44">
        <v>0</v>
      </c>
      <c r="U501" s="44">
        <v>10.5</v>
      </c>
      <c r="V501" s="44">
        <v>0</v>
      </c>
      <c r="W501" s="44">
        <v>0</v>
      </c>
      <c r="X501" s="44">
        <v>0</v>
      </c>
      <c r="Y501" s="44">
        <v>0</v>
      </c>
      <c r="Z501" s="44">
        <v>3</v>
      </c>
      <c r="AA501" s="44">
        <v>2</v>
      </c>
      <c r="AB501" s="44">
        <v>8</v>
      </c>
      <c r="AC501" s="12">
        <f>IF(tbl_Union[[#This Row],[Year]]=2021,_xlfn.IFNA(VLOOKUP(tbl_Union[[#This Row],[Player]],raw_data_RAA_2021!$A$1:$F$169,3,FALSE),0),0)</f>
        <v>0</v>
      </c>
      <c r="AD501" s="42">
        <f>AVERAGEIFS(tbl_Union[Auction_Price],tbl_Union[Player],tbl_Union[[#This Row],[Player]])</f>
        <v>28600</v>
      </c>
    </row>
    <row r="502" spans="1:30" x14ac:dyDescent="0.25">
      <c r="A502" s="15">
        <f t="shared" si="8"/>
        <v>501</v>
      </c>
      <c r="B502" s="14">
        <v>2019</v>
      </c>
      <c r="C502" s="17" t="s">
        <v>92</v>
      </c>
      <c r="D502" s="14" t="s">
        <v>275</v>
      </c>
      <c r="E502" s="42">
        <v>296880</v>
      </c>
      <c r="F502" s="14">
        <v>4</v>
      </c>
      <c r="G502" s="14">
        <v>12</v>
      </c>
      <c r="H502" s="14">
        <v>11</v>
      </c>
      <c r="I502" s="14">
        <v>2</v>
      </c>
      <c r="J502" s="14">
        <v>6</v>
      </c>
      <c r="K502" s="14">
        <v>109.09</v>
      </c>
      <c r="L502" s="14">
        <v>10</v>
      </c>
      <c r="M502" s="14">
        <v>2</v>
      </c>
      <c r="N502" s="14">
        <v>0</v>
      </c>
      <c r="O502" s="14">
        <v>0</v>
      </c>
      <c r="P502" s="14">
        <v>0</v>
      </c>
      <c r="Q502" s="14">
        <f>tbl_Union[[#This Row],[Innings]]-tbl_Union[[#This Row],[Outs]]</f>
        <v>2</v>
      </c>
      <c r="R502" s="44">
        <v>47</v>
      </c>
      <c r="S502" s="44">
        <v>308</v>
      </c>
      <c r="T502" s="44">
        <v>13</v>
      </c>
      <c r="U502" s="44">
        <v>6.55</v>
      </c>
      <c r="V502" s="44">
        <v>23.69</v>
      </c>
      <c r="W502" s="44">
        <v>21.69</v>
      </c>
      <c r="X502" s="44">
        <v>0</v>
      </c>
      <c r="Y502" s="44">
        <v>0</v>
      </c>
      <c r="Z502" s="44">
        <v>19</v>
      </c>
      <c r="AA502" s="44">
        <v>16</v>
      </c>
      <c r="AB502" s="44">
        <v>125</v>
      </c>
      <c r="AC502" s="12">
        <f>IF(tbl_Union[[#This Row],[Year]]=2021,_xlfn.IFNA(VLOOKUP(tbl_Union[[#This Row],[Player]],raw_data_RAA_2021!$A$1:$F$169,3,FALSE),0),0)</f>
        <v>0</v>
      </c>
      <c r="AD502" s="42">
        <f>AVERAGEIFS(tbl_Union[Auction_Price],tbl_Union[Player],tbl_Union[[#This Row],[Player]])</f>
        <v>296880</v>
      </c>
    </row>
    <row r="503" spans="1:30" x14ac:dyDescent="0.25">
      <c r="A503" s="15">
        <f t="shared" si="8"/>
        <v>502</v>
      </c>
      <c r="B503" s="14">
        <v>2019</v>
      </c>
      <c r="C503" s="17" t="s">
        <v>93</v>
      </c>
      <c r="D503" s="14" t="s">
        <v>275</v>
      </c>
      <c r="E503" s="42">
        <v>2343750</v>
      </c>
      <c r="F503" s="14">
        <v>15</v>
      </c>
      <c r="G503" s="14">
        <v>405</v>
      </c>
      <c r="H503" s="14">
        <v>315</v>
      </c>
      <c r="I503" s="14">
        <v>14</v>
      </c>
      <c r="J503" s="14">
        <v>28.93</v>
      </c>
      <c r="K503" s="14">
        <v>128.57</v>
      </c>
      <c r="L503" s="14">
        <v>67</v>
      </c>
      <c r="M503" s="14">
        <v>52</v>
      </c>
      <c r="N503" s="14">
        <v>10</v>
      </c>
      <c r="O503" s="14">
        <v>2</v>
      </c>
      <c r="P503" s="14">
        <v>0</v>
      </c>
      <c r="Q503" s="14">
        <f>tbl_Union[[#This Row],[Innings]]-tbl_Union[[#This Row],[Outs]]</f>
        <v>1</v>
      </c>
      <c r="R503" s="44">
        <v>0</v>
      </c>
      <c r="S503" s="44">
        <v>0</v>
      </c>
      <c r="T503" s="44">
        <v>0</v>
      </c>
      <c r="U503" s="44">
        <v>0</v>
      </c>
      <c r="V503" s="44">
        <v>0</v>
      </c>
      <c r="W503" s="44">
        <v>0</v>
      </c>
      <c r="X503" s="44">
        <v>0</v>
      </c>
      <c r="Y503" s="44">
        <v>0</v>
      </c>
      <c r="Z503" s="44">
        <v>0</v>
      </c>
      <c r="AA503" s="44">
        <v>0</v>
      </c>
      <c r="AB503" s="44">
        <v>0</v>
      </c>
      <c r="AC503" s="12">
        <f>IF(tbl_Union[[#This Row],[Year]]=2021,_xlfn.IFNA(VLOOKUP(tbl_Union[[#This Row],[Player]],raw_data_RAA_2021!$A$1:$F$169,3,FALSE),0),0)</f>
        <v>0</v>
      </c>
      <c r="AD503" s="42">
        <f>AVERAGEIFS(tbl_Union[Auction_Price],tbl_Union[Player],tbl_Union[[#This Row],[Player]])</f>
        <v>2343750</v>
      </c>
    </row>
    <row r="504" spans="1:30" x14ac:dyDescent="0.25">
      <c r="A504" s="15">
        <f t="shared" si="8"/>
        <v>503</v>
      </c>
      <c r="B504" s="14">
        <v>2019</v>
      </c>
      <c r="C504" s="17" t="s">
        <v>94</v>
      </c>
      <c r="D504" s="14" t="s">
        <v>275</v>
      </c>
      <c r="E504" s="42">
        <v>500000</v>
      </c>
      <c r="F504" s="14">
        <v>15</v>
      </c>
      <c r="G504" s="14">
        <v>424</v>
      </c>
      <c r="H504" s="14">
        <v>324</v>
      </c>
      <c r="I504" s="14">
        <v>13</v>
      </c>
      <c r="J504" s="14">
        <v>32.619999999999997</v>
      </c>
      <c r="K504" s="14">
        <v>130.86000000000001</v>
      </c>
      <c r="L504" s="14">
        <v>71</v>
      </c>
      <c r="M504" s="14">
        <v>45</v>
      </c>
      <c r="N504" s="14">
        <v>10</v>
      </c>
      <c r="O504" s="14">
        <v>2</v>
      </c>
      <c r="P504" s="14">
        <v>0</v>
      </c>
      <c r="Q504" s="14">
        <f>tbl_Union[[#This Row],[Innings]]-tbl_Union[[#This Row],[Outs]]</f>
        <v>2</v>
      </c>
      <c r="R504" s="44">
        <v>0</v>
      </c>
      <c r="S504" s="44">
        <v>0</v>
      </c>
      <c r="T504" s="44">
        <v>0</v>
      </c>
      <c r="U504" s="44">
        <v>0</v>
      </c>
      <c r="V504" s="44">
        <v>0</v>
      </c>
      <c r="W504" s="44">
        <v>0</v>
      </c>
      <c r="X504" s="44">
        <v>0</v>
      </c>
      <c r="Y504" s="44">
        <v>0</v>
      </c>
      <c r="Z504" s="44">
        <v>0</v>
      </c>
      <c r="AA504" s="44">
        <v>0</v>
      </c>
      <c r="AB504" s="44">
        <v>0</v>
      </c>
      <c r="AC504" s="12">
        <f>IF(tbl_Union[[#This Row],[Year]]=2021,_xlfn.IFNA(VLOOKUP(tbl_Union[[#This Row],[Player]],raw_data_RAA_2021!$A$1:$F$169,3,FALSE),0),0)</f>
        <v>0</v>
      </c>
      <c r="AD504" s="42">
        <f>AVERAGEIFS(tbl_Union[Auction_Price],tbl_Union[Player],tbl_Union[[#This Row],[Player]])</f>
        <v>500000</v>
      </c>
    </row>
    <row r="505" spans="1:30" x14ac:dyDescent="0.25">
      <c r="A505" s="15">
        <f t="shared" si="8"/>
        <v>504</v>
      </c>
      <c r="B505" s="14">
        <v>2019</v>
      </c>
      <c r="C505" s="17" t="s">
        <v>379</v>
      </c>
      <c r="D505" s="14" t="s">
        <v>275</v>
      </c>
      <c r="E505" s="42">
        <v>31250</v>
      </c>
      <c r="F505" s="14">
        <v>1</v>
      </c>
      <c r="G505" s="14">
        <v>15</v>
      </c>
      <c r="H505" s="14">
        <v>13</v>
      </c>
      <c r="I505" s="14">
        <v>1</v>
      </c>
      <c r="J505" s="14">
        <v>15</v>
      </c>
      <c r="K505" s="14">
        <v>115.38</v>
      </c>
      <c r="L505" s="14">
        <v>15</v>
      </c>
      <c r="M505" s="14">
        <v>1</v>
      </c>
      <c r="N505" s="14">
        <v>1</v>
      </c>
      <c r="O505" s="14">
        <v>0</v>
      </c>
      <c r="P505" s="14">
        <v>0</v>
      </c>
      <c r="Q505" s="14">
        <f>tbl_Union[[#This Row],[Innings]]-tbl_Union[[#This Row],[Outs]]</f>
        <v>0</v>
      </c>
      <c r="R505" s="44">
        <v>0</v>
      </c>
      <c r="S505" s="44">
        <v>0</v>
      </c>
      <c r="T505" s="44">
        <v>0</v>
      </c>
      <c r="U505" s="44">
        <v>0</v>
      </c>
      <c r="V505" s="44">
        <v>0</v>
      </c>
      <c r="W505" s="44">
        <v>0</v>
      </c>
      <c r="X505" s="44">
        <v>0</v>
      </c>
      <c r="Y505" s="44">
        <v>0</v>
      </c>
      <c r="Z505" s="44">
        <v>0</v>
      </c>
      <c r="AA505" s="44">
        <v>0</v>
      </c>
      <c r="AB505" s="44">
        <v>0</v>
      </c>
      <c r="AC505" s="12">
        <f>IF(tbl_Union[[#This Row],[Year]]=2021,_xlfn.IFNA(VLOOKUP(tbl_Union[[#This Row],[Player]],raw_data_RAA_2021!$A$1:$F$169,3,FALSE),0),0)</f>
        <v>0</v>
      </c>
      <c r="AD505" s="42">
        <f>AVERAGEIFS(tbl_Union[Auction_Price],tbl_Union[Player],tbl_Union[[#This Row],[Player]])</f>
        <v>30125</v>
      </c>
    </row>
    <row r="506" spans="1:30" x14ac:dyDescent="0.25">
      <c r="A506" s="15">
        <f t="shared" si="8"/>
        <v>505</v>
      </c>
      <c r="B506" s="14">
        <v>2019</v>
      </c>
      <c r="C506" s="17" t="s">
        <v>386</v>
      </c>
      <c r="D506" s="14" t="s">
        <v>275</v>
      </c>
      <c r="E506" s="42">
        <v>285700</v>
      </c>
      <c r="F506" s="14">
        <v>0</v>
      </c>
      <c r="G506" s="14">
        <v>0</v>
      </c>
      <c r="H506" s="14">
        <v>0</v>
      </c>
      <c r="I506" s="14">
        <v>0</v>
      </c>
      <c r="J506" s="14">
        <v>0</v>
      </c>
      <c r="K506" s="14">
        <v>0</v>
      </c>
      <c r="L506" s="14">
        <v>0</v>
      </c>
      <c r="M506" s="14">
        <v>0</v>
      </c>
      <c r="N506" s="14">
        <v>0</v>
      </c>
      <c r="O506" s="14">
        <v>0</v>
      </c>
      <c r="P506" s="14">
        <v>0</v>
      </c>
      <c r="Q506" s="14">
        <f>tbl_Union[[#This Row],[Innings]]-tbl_Union[[#This Row],[Outs]]</f>
        <v>0</v>
      </c>
      <c r="R506" s="44">
        <v>44.5</v>
      </c>
      <c r="S506" s="44">
        <v>438</v>
      </c>
      <c r="T506" s="44">
        <v>16</v>
      </c>
      <c r="U506" s="44">
        <v>9.77</v>
      </c>
      <c r="V506" s="44">
        <v>27.38</v>
      </c>
      <c r="W506" s="44">
        <v>16.809999999999999</v>
      </c>
      <c r="X506" s="44">
        <v>2</v>
      </c>
      <c r="Y506" s="44">
        <v>0</v>
      </c>
      <c r="Z506" s="44">
        <v>37</v>
      </c>
      <c r="AA506" s="44">
        <v>23</v>
      </c>
      <c r="AB506" s="44">
        <v>93</v>
      </c>
      <c r="AC506" s="12">
        <f>IF(tbl_Union[[#This Row],[Year]]=2021,_xlfn.IFNA(VLOOKUP(tbl_Union[[#This Row],[Player]],raw_data_RAA_2021!$A$1:$F$169,3,FALSE),0),0)</f>
        <v>0</v>
      </c>
      <c r="AD506" s="42">
        <f>AVERAGEIFS(tbl_Union[Auction_Price],tbl_Union[Player],tbl_Union[[#This Row],[Player]])</f>
        <v>285700</v>
      </c>
    </row>
    <row r="507" spans="1:30" x14ac:dyDescent="0.25">
      <c r="A507" s="15">
        <f t="shared" si="8"/>
        <v>506</v>
      </c>
      <c r="B507" s="14">
        <v>2019</v>
      </c>
      <c r="C507" s="17" t="s">
        <v>425</v>
      </c>
      <c r="D507" s="14" t="s">
        <v>275</v>
      </c>
      <c r="E507" s="42">
        <v>142900</v>
      </c>
      <c r="F507" s="14">
        <v>4</v>
      </c>
      <c r="G507" s="14">
        <v>98</v>
      </c>
      <c r="H507" s="14">
        <v>75</v>
      </c>
      <c r="I507" s="14">
        <v>4</v>
      </c>
      <c r="J507" s="14">
        <v>24.5</v>
      </c>
      <c r="K507" s="14">
        <v>130.66999999999999</v>
      </c>
      <c r="L507" s="14">
        <v>53</v>
      </c>
      <c r="M507" s="14">
        <v>7</v>
      </c>
      <c r="N507" s="14">
        <v>6</v>
      </c>
      <c r="O507" s="14">
        <v>1</v>
      </c>
      <c r="P507" s="14">
        <v>0</v>
      </c>
      <c r="Q507" s="14">
        <f>tbl_Union[[#This Row],[Innings]]-tbl_Union[[#This Row],[Outs]]</f>
        <v>0</v>
      </c>
      <c r="R507" s="44">
        <v>0</v>
      </c>
      <c r="S507" s="44">
        <v>0</v>
      </c>
      <c r="T507" s="44">
        <v>0</v>
      </c>
      <c r="U507" s="44">
        <v>0</v>
      </c>
      <c r="V507" s="44">
        <v>0</v>
      </c>
      <c r="W507" s="44">
        <v>0</v>
      </c>
      <c r="X507" s="44">
        <v>0</v>
      </c>
      <c r="Y507" s="44">
        <v>0</v>
      </c>
      <c r="Z507" s="44">
        <v>0</v>
      </c>
      <c r="AA507" s="44">
        <v>0</v>
      </c>
      <c r="AB507" s="44">
        <v>0</v>
      </c>
      <c r="AC507" s="12">
        <f>IF(tbl_Union[[#This Row],[Year]]=2021,_xlfn.IFNA(VLOOKUP(tbl_Union[[#This Row],[Player]],raw_data_RAA_2021!$A$1:$F$169,3,FALSE),0),0)</f>
        <v>0</v>
      </c>
      <c r="AD507" s="42">
        <f>AVERAGEIFS(tbl_Union[Auction_Price],tbl_Union[Player],tbl_Union[[#This Row],[Player]])</f>
        <v>142900</v>
      </c>
    </row>
    <row r="508" spans="1:30" x14ac:dyDescent="0.25">
      <c r="A508" s="15">
        <f t="shared" si="8"/>
        <v>507</v>
      </c>
      <c r="B508" s="14">
        <v>2019</v>
      </c>
      <c r="C508" s="17" t="s">
        <v>426</v>
      </c>
      <c r="D508" s="14" t="s">
        <v>294</v>
      </c>
      <c r="E508" s="42">
        <v>71400</v>
      </c>
      <c r="F508" s="14">
        <v>4</v>
      </c>
      <c r="G508" s="14">
        <v>3</v>
      </c>
      <c r="H508" s="14">
        <v>10</v>
      </c>
      <c r="I508" s="14">
        <v>3</v>
      </c>
      <c r="J508" s="14">
        <v>1</v>
      </c>
      <c r="K508" s="14">
        <v>30</v>
      </c>
      <c r="L508" s="14">
        <v>3</v>
      </c>
      <c r="M508" s="14">
        <v>0</v>
      </c>
      <c r="N508" s="14">
        <v>0</v>
      </c>
      <c r="O508" s="14">
        <v>0</v>
      </c>
      <c r="P508" s="14">
        <v>0</v>
      </c>
      <c r="Q508" s="14">
        <f>tbl_Union[[#This Row],[Innings]]-tbl_Union[[#This Row],[Outs]]</f>
        <v>1</v>
      </c>
      <c r="R508" s="44">
        <v>0</v>
      </c>
      <c r="S508" s="44">
        <v>0</v>
      </c>
      <c r="T508" s="44">
        <v>0</v>
      </c>
      <c r="U508" s="44">
        <v>0</v>
      </c>
      <c r="V508" s="44">
        <v>0</v>
      </c>
      <c r="W508" s="44">
        <v>0</v>
      </c>
      <c r="X508" s="44">
        <v>0</v>
      </c>
      <c r="Y508" s="44">
        <v>0</v>
      </c>
      <c r="Z508" s="44">
        <v>0</v>
      </c>
      <c r="AA508" s="44">
        <v>0</v>
      </c>
      <c r="AB508" s="44">
        <v>0</v>
      </c>
      <c r="AC508" s="12">
        <f>IF(tbl_Union[[#This Row],[Year]]=2021,_xlfn.IFNA(VLOOKUP(tbl_Union[[#This Row],[Player]],raw_data_RAA_2021!$A$1:$F$169,3,FALSE),0),0)</f>
        <v>0</v>
      </c>
      <c r="AD508" s="42">
        <f>AVERAGEIFS(tbl_Union[Auction_Price],tbl_Union[Player],tbl_Union[[#This Row],[Player]])</f>
        <v>71400</v>
      </c>
    </row>
    <row r="509" spans="1:30" x14ac:dyDescent="0.25">
      <c r="A509" s="15">
        <f t="shared" si="8"/>
        <v>508</v>
      </c>
      <c r="B509" s="14">
        <v>2019</v>
      </c>
      <c r="C509" s="17" t="s">
        <v>25</v>
      </c>
      <c r="D509" s="14" t="s">
        <v>294</v>
      </c>
      <c r="E509" s="42">
        <v>625000</v>
      </c>
      <c r="F509" s="14">
        <v>13</v>
      </c>
      <c r="G509" s="14">
        <v>393</v>
      </c>
      <c r="H509" s="14">
        <v>285</v>
      </c>
      <c r="I509" s="14">
        <v>12</v>
      </c>
      <c r="J509" s="14">
        <v>32.75</v>
      </c>
      <c r="K509" s="14">
        <v>137.88999999999999</v>
      </c>
      <c r="L509" s="14">
        <v>105</v>
      </c>
      <c r="M509" s="14">
        <v>45</v>
      </c>
      <c r="N509" s="14">
        <v>9</v>
      </c>
      <c r="O509" s="14">
        <v>1</v>
      </c>
      <c r="P509" s="14">
        <v>1</v>
      </c>
      <c r="Q509" s="14">
        <f>tbl_Union[[#This Row],[Innings]]-tbl_Union[[#This Row],[Outs]]</f>
        <v>1</v>
      </c>
      <c r="R509" s="44">
        <v>0</v>
      </c>
      <c r="S509" s="44">
        <v>0</v>
      </c>
      <c r="T509" s="44">
        <v>0</v>
      </c>
      <c r="U509" s="44">
        <v>0</v>
      </c>
      <c r="V509" s="44">
        <v>0</v>
      </c>
      <c r="W509" s="44">
        <v>0</v>
      </c>
      <c r="X509" s="44">
        <v>0</v>
      </c>
      <c r="Y509" s="44">
        <v>0</v>
      </c>
      <c r="Z509" s="44">
        <v>0</v>
      </c>
      <c r="AA509" s="44">
        <v>0</v>
      </c>
      <c r="AB509" s="44">
        <v>0</v>
      </c>
      <c r="AC509" s="12">
        <f>IF(tbl_Union[[#This Row],[Year]]=2021,_xlfn.IFNA(VLOOKUP(tbl_Union[[#This Row],[Player]],raw_data_RAA_2021!$A$1:$F$169,3,FALSE),0),0)</f>
        <v>0</v>
      </c>
      <c r="AD509" s="42">
        <f>AVERAGEIFS(tbl_Union[Auction_Price],tbl_Union[Player],tbl_Union[[#This Row],[Player]])</f>
        <v>715000</v>
      </c>
    </row>
    <row r="510" spans="1:30" x14ac:dyDescent="0.25">
      <c r="A510" s="15">
        <f t="shared" si="8"/>
        <v>509</v>
      </c>
      <c r="B510" s="14">
        <v>2019</v>
      </c>
      <c r="C510" s="17" t="s">
        <v>124</v>
      </c>
      <c r="D510" s="14" t="s">
        <v>294</v>
      </c>
      <c r="E510" s="42">
        <v>1953130</v>
      </c>
      <c r="F510" s="14">
        <v>9</v>
      </c>
      <c r="G510" s="14">
        <v>123</v>
      </c>
      <c r="H510" s="14">
        <v>99</v>
      </c>
      <c r="I510" s="14">
        <v>6</v>
      </c>
      <c r="J510" s="14">
        <v>20.5</v>
      </c>
      <c r="K510" s="14">
        <v>124.24</v>
      </c>
      <c r="L510" s="14">
        <v>46</v>
      </c>
      <c r="M510" s="14">
        <v>8</v>
      </c>
      <c r="N510" s="14">
        <v>4</v>
      </c>
      <c r="O510" s="14">
        <v>0</v>
      </c>
      <c r="P510" s="14">
        <v>0</v>
      </c>
      <c r="Q510" s="14">
        <f>tbl_Union[[#This Row],[Innings]]-tbl_Union[[#This Row],[Outs]]</f>
        <v>3</v>
      </c>
      <c r="R510" s="44">
        <v>16.5</v>
      </c>
      <c r="S510" s="44">
        <v>189</v>
      </c>
      <c r="T510" s="44">
        <v>6</v>
      </c>
      <c r="U510" s="44">
        <v>11.23</v>
      </c>
      <c r="V510" s="44">
        <v>31.5</v>
      </c>
      <c r="W510" s="44">
        <v>16.829999999999998</v>
      </c>
      <c r="X510" s="44">
        <v>0</v>
      </c>
      <c r="Y510" s="44">
        <v>0</v>
      </c>
      <c r="Z510" s="44">
        <v>21</v>
      </c>
      <c r="AA510" s="44">
        <v>7</v>
      </c>
      <c r="AB510" s="44">
        <v>31</v>
      </c>
      <c r="AC510" s="12">
        <f>IF(tbl_Union[[#This Row],[Year]]=2021,_xlfn.IFNA(VLOOKUP(tbl_Union[[#This Row],[Player]],raw_data_RAA_2021!$A$1:$F$169,3,FALSE),0),0)</f>
        <v>0</v>
      </c>
      <c r="AD510" s="42">
        <f>AVERAGEIFS(tbl_Union[Auction_Price],tbl_Union[Player],tbl_Union[[#This Row],[Player]])</f>
        <v>1953130</v>
      </c>
    </row>
    <row r="511" spans="1:30" x14ac:dyDescent="0.25">
      <c r="A511" s="15">
        <f t="shared" si="8"/>
        <v>510</v>
      </c>
      <c r="B511" s="14">
        <v>2019</v>
      </c>
      <c r="C511" s="17" t="s">
        <v>79</v>
      </c>
      <c r="D511" s="14" t="s">
        <v>294</v>
      </c>
      <c r="E511" s="42">
        <v>117190</v>
      </c>
      <c r="F511" s="14">
        <v>1</v>
      </c>
      <c r="G511" s="14">
        <v>5</v>
      </c>
      <c r="H511" s="14">
        <v>3</v>
      </c>
      <c r="I511" s="14">
        <v>0</v>
      </c>
      <c r="J511" s="14">
        <v>0</v>
      </c>
      <c r="K511" s="14">
        <v>166.67</v>
      </c>
      <c r="L511" s="14">
        <v>5</v>
      </c>
      <c r="M511" s="14">
        <v>1</v>
      </c>
      <c r="N511" s="14">
        <v>0</v>
      </c>
      <c r="O511" s="14">
        <v>0</v>
      </c>
      <c r="P511" s="14">
        <v>0</v>
      </c>
      <c r="Q511" s="14">
        <f>tbl_Union[[#This Row],[Innings]]-tbl_Union[[#This Row],[Outs]]</f>
        <v>1</v>
      </c>
      <c r="R511" s="44">
        <v>35</v>
      </c>
      <c r="S511" s="44">
        <v>335</v>
      </c>
      <c r="T511" s="44">
        <v>6</v>
      </c>
      <c r="U511" s="44">
        <v>9.57</v>
      </c>
      <c r="V511" s="44">
        <v>55.83</v>
      </c>
      <c r="W511" s="44">
        <v>35</v>
      </c>
      <c r="X511" s="44">
        <v>0</v>
      </c>
      <c r="Y511" s="44">
        <v>0</v>
      </c>
      <c r="Z511" s="44">
        <v>36</v>
      </c>
      <c r="AA511" s="44">
        <v>13</v>
      </c>
      <c r="AB511" s="44">
        <v>77</v>
      </c>
      <c r="AC511" s="12">
        <f>IF(tbl_Union[[#This Row],[Year]]=2021,_xlfn.IFNA(VLOOKUP(tbl_Union[[#This Row],[Player]],raw_data_RAA_2021!$A$1:$F$169,3,FALSE),0),0)</f>
        <v>0</v>
      </c>
      <c r="AD511" s="42">
        <f>AVERAGEIFS(tbl_Union[Auction_Price],tbl_Union[Player],tbl_Union[[#This Row],[Player]])</f>
        <v>112396.66666666667</v>
      </c>
    </row>
    <row r="512" spans="1:30" x14ac:dyDescent="0.25">
      <c r="A512" s="15">
        <f t="shared" si="8"/>
        <v>511</v>
      </c>
      <c r="B512" s="14">
        <v>2019</v>
      </c>
      <c r="C512" s="17" t="s">
        <v>428</v>
      </c>
      <c r="D512" s="14" t="s">
        <v>294</v>
      </c>
      <c r="E512" s="42">
        <v>69573</v>
      </c>
      <c r="F512" s="14">
        <v>1</v>
      </c>
      <c r="G512" s="14">
        <v>6</v>
      </c>
      <c r="H512" s="14">
        <v>11</v>
      </c>
      <c r="I512" s="14">
        <v>1</v>
      </c>
      <c r="J512" s="14">
        <v>6</v>
      </c>
      <c r="K512" s="14">
        <v>54.55</v>
      </c>
      <c r="L512" s="14">
        <v>6</v>
      </c>
      <c r="M512" s="14">
        <v>0</v>
      </c>
      <c r="N512" s="14">
        <v>0</v>
      </c>
      <c r="O512" s="14">
        <v>0</v>
      </c>
      <c r="P512" s="14">
        <v>0</v>
      </c>
      <c r="Q512" s="14">
        <f>tbl_Union[[#This Row],[Innings]]-tbl_Union[[#This Row],[Outs]]</f>
        <v>0</v>
      </c>
      <c r="R512" s="44">
        <v>7.1</v>
      </c>
      <c r="S512" s="44">
        <v>67</v>
      </c>
      <c r="T512" s="44">
        <v>4</v>
      </c>
      <c r="U512" s="44">
        <v>9.35</v>
      </c>
      <c r="V512" s="44">
        <v>16.75</v>
      </c>
      <c r="W512" s="44">
        <v>10.75</v>
      </c>
      <c r="X512" s="44">
        <v>0</v>
      </c>
      <c r="Y512" s="44">
        <v>0</v>
      </c>
      <c r="Z512" s="44">
        <v>1</v>
      </c>
      <c r="AA512" s="44">
        <v>6</v>
      </c>
      <c r="AB512" s="44">
        <v>15</v>
      </c>
      <c r="AC512" s="12">
        <f>IF(tbl_Union[[#This Row],[Year]]=2021,_xlfn.IFNA(VLOOKUP(tbl_Union[[#This Row],[Player]],raw_data_RAA_2021!$A$1:$F$169,3,FALSE),0),0)</f>
        <v>0</v>
      </c>
      <c r="AD512" s="42">
        <f>AVERAGEIFS(tbl_Union[Auction_Price],tbl_Union[Player],tbl_Union[[#This Row],[Player]])</f>
        <v>69573</v>
      </c>
    </row>
    <row r="513" spans="1:30" x14ac:dyDescent="0.25">
      <c r="A513" s="15">
        <f t="shared" si="8"/>
        <v>512</v>
      </c>
      <c r="B513" s="14">
        <v>2019</v>
      </c>
      <c r="C513" s="17" t="s">
        <v>129</v>
      </c>
      <c r="D513" s="14" t="s">
        <v>294</v>
      </c>
      <c r="E513" s="42">
        <v>1125000</v>
      </c>
      <c r="F513" s="14">
        <v>5</v>
      </c>
      <c r="G513" s="14">
        <v>67</v>
      </c>
      <c r="H513" s="14">
        <v>40</v>
      </c>
      <c r="I513" s="14">
        <v>2</v>
      </c>
      <c r="J513" s="14">
        <v>33.5</v>
      </c>
      <c r="K513" s="14">
        <v>167.5</v>
      </c>
      <c r="L513" s="14">
        <v>27</v>
      </c>
      <c r="M513" s="14">
        <v>4</v>
      </c>
      <c r="N513" s="14">
        <v>4</v>
      </c>
      <c r="O513" s="14">
        <v>0</v>
      </c>
      <c r="P513" s="14">
        <v>0</v>
      </c>
      <c r="Q513" s="14">
        <f>tbl_Union[[#This Row],[Innings]]-tbl_Union[[#This Row],[Outs]]</f>
        <v>3</v>
      </c>
      <c r="R513" s="44">
        <v>43</v>
      </c>
      <c r="S513" s="44">
        <v>288</v>
      </c>
      <c r="T513" s="44">
        <v>11</v>
      </c>
      <c r="U513" s="44">
        <v>6.7</v>
      </c>
      <c r="V513" s="44">
        <v>26.18</v>
      </c>
      <c r="W513" s="44">
        <v>23.45</v>
      </c>
      <c r="X513" s="44">
        <v>0</v>
      </c>
      <c r="Y513" s="44">
        <v>0</v>
      </c>
      <c r="Z513" s="44">
        <v>21</v>
      </c>
      <c r="AA513" s="44">
        <v>14</v>
      </c>
      <c r="AB513" s="44">
        <v>121</v>
      </c>
      <c r="AC513" s="12">
        <f>IF(tbl_Union[[#This Row],[Year]]=2021,_xlfn.IFNA(VLOOKUP(tbl_Union[[#This Row],[Player]],raw_data_RAA_2021!$A$1:$F$169,3,FALSE),0),0)</f>
        <v>0</v>
      </c>
      <c r="AD513" s="42">
        <f>AVERAGEIFS(tbl_Union[Auction_Price],tbl_Union[Player],tbl_Union[[#This Row],[Player]])</f>
        <v>1125000</v>
      </c>
    </row>
    <row r="514" spans="1:30" x14ac:dyDescent="0.25">
      <c r="A514" s="15">
        <f t="shared" si="8"/>
        <v>513</v>
      </c>
      <c r="B514" s="14">
        <v>2019</v>
      </c>
      <c r="C514" s="17" t="s">
        <v>130</v>
      </c>
      <c r="D514" s="14" t="s">
        <v>294</v>
      </c>
      <c r="E514" s="42">
        <v>687500</v>
      </c>
      <c r="F514" s="14">
        <v>8</v>
      </c>
      <c r="G514" s="14">
        <v>311</v>
      </c>
      <c r="H514" s="14">
        <v>205</v>
      </c>
      <c r="I514" s="14">
        <v>8</v>
      </c>
      <c r="J514" s="14">
        <v>38.880000000000003</v>
      </c>
      <c r="K514" s="14">
        <v>151.71</v>
      </c>
      <c r="L514" s="14">
        <v>89</v>
      </c>
      <c r="M514" s="14">
        <v>38</v>
      </c>
      <c r="N514" s="14">
        <v>14</v>
      </c>
      <c r="O514" s="14">
        <v>3</v>
      </c>
      <c r="P514" s="14">
        <v>0</v>
      </c>
      <c r="Q514" s="14">
        <f>tbl_Union[[#This Row],[Innings]]-tbl_Union[[#This Row],[Outs]]</f>
        <v>0</v>
      </c>
      <c r="R514" s="44">
        <v>0</v>
      </c>
      <c r="S514" s="44">
        <v>0</v>
      </c>
      <c r="T514" s="44">
        <v>0</v>
      </c>
      <c r="U514" s="44">
        <v>0</v>
      </c>
      <c r="V514" s="44">
        <v>0</v>
      </c>
      <c r="W514" s="44">
        <v>0</v>
      </c>
      <c r="X514" s="44">
        <v>0</v>
      </c>
      <c r="Y514" s="44">
        <v>0</v>
      </c>
      <c r="Z514" s="44">
        <v>0</v>
      </c>
      <c r="AA514" s="44">
        <v>0</v>
      </c>
      <c r="AB514" s="44">
        <v>0</v>
      </c>
      <c r="AC514" s="12">
        <f>IF(tbl_Union[[#This Row],[Year]]=2021,_xlfn.IFNA(VLOOKUP(tbl_Union[[#This Row],[Player]],raw_data_RAA_2021!$A$1:$F$169,3,FALSE),0),0)</f>
        <v>0</v>
      </c>
      <c r="AD514" s="42">
        <f>AVERAGEIFS(tbl_Union[Auction_Price],tbl_Union[Player],tbl_Union[[#This Row],[Player]])</f>
        <v>687500</v>
      </c>
    </row>
    <row r="515" spans="1:30" x14ac:dyDescent="0.25">
      <c r="A515" s="15">
        <f t="shared" si="8"/>
        <v>514</v>
      </c>
      <c r="B515" s="14">
        <v>2019</v>
      </c>
      <c r="C515" s="17" t="s">
        <v>131</v>
      </c>
      <c r="D515" s="14" t="s">
        <v>294</v>
      </c>
      <c r="E515" s="42">
        <v>1200000</v>
      </c>
      <c r="F515" s="14">
        <v>2</v>
      </c>
      <c r="G515" s="14">
        <v>1</v>
      </c>
      <c r="H515" s="14">
        <v>3</v>
      </c>
      <c r="I515" s="14">
        <v>1</v>
      </c>
      <c r="J515" s="14">
        <v>1</v>
      </c>
      <c r="K515" s="14">
        <v>33.33</v>
      </c>
      <c r="L515" s="14">
        <v>1</v>
      </c>
      <c r="M515" s="14">
        <v>0</v>
      </c>
      <c r="N515" s="14">
        <v>0</v>
      </c>
      <c r="O515" s="14">
        <v>0</v>
      </c>
      <c r="P515" s="14">
        <v>0</v>
      </c>
      <c r="Q515" s="14">
        <f>tbl_Union[[#This Row],[Innings]]-tbl_Union[[#This Row],[Outs]]</f>
        <v>1</v>
      </c>
      <c r="R515" s="44">
        <v>37.200000000000003</v>
      </c>
      <c r="S515" s="44">
        <v>398</v>
      </c>
      <c r="T515" s="44">
        <v>10</v>
      </c>
      <c r="U515" s="44">
        <v>10.66</v>
      </c>
      <c r="V515" s="44">
        <v>39.799999999999997</v>
      </c>
      <c r="W515" s="44">
        <v>22.4</v>
      </c>
      <c r="X515" s="44">
        <v>0</v>
      </c>
      <c r="Y515" s="44">
        <v>0</v>
      </c>
      <c r="Z515" s="44">
        <v>29</v>
      </c>
      <c r="AA515" s="44">
        <v>22</v>
      </c>
      <c r="AB515" s="44">
        <v>58</v>
      </c>
      <c r="AC515" s="12">
        <f>IF(tbl_Union[[#This Row],[Year]]=2021,_xlfn.IFNA(VLOOKUP(tbl_Union[[#This Row],[Player]],raw_data_RAA_2021!$A$1:$F$169,3,FALSE),0),0)</f>
        <v>0</v>
      </c>
      <c r="AD515" s="42">
        <f>AVERAGEIFS(tbl_Union[Auction_Price],tbl_Union[Player],tbl_Union[[#This Row],[Player]])</f>
        <v>685733.33333333337</v>
      </c>
    </row>
    <row r="516" spans="1:30" x14ac:dyDescent="0.25">
      <c r="A516" s="15">
        <f t="shared" si="8"/>
        <v>515</v>
      </c>
      <c r="B516" s="14">
        <v>2019</v>
      </c>
      <c r="C516" s="17" t="s">
        <v>9</v>
      </c>
      <c r="D516" s="14" t="s">
        <v>294</v>
      </c>
      <c r="E516" s="42">
        <v>968750</v>
      </c>
      <c r="F516" s="14">
        <v>4</v>
      </c>
      <c r="G516" s="14">
        <v>18</v>
      </c>
      <c r="H516" s="14">
        <v>19</v>
      </c>
      <c r="I516" s="14">
        <v>3</v>
      </c>
      <c r="J516" s="14">
        <v>6</v>
      </c>
      <c r="K516" s="14">
        <v>94.74</v>
      </c>
      <c r="L516" s="14">
        <v>9</v>
      </c>
      <c r="M516" s="14">
        <v>1</v>
      </c>
      <c r="N516" s="14">
        <v>1</v>
      </c>
      <c r="O516" s="14">
        <v>0</v>
      </c>
      <c r="P516" s="14">
        <v>0</v>
      </c>
      <c r="Q516" s="14">
        <f>tbl_Union[[#This Row],[Innings]]-tbl_Union[[#This Row],[Outs]]</f>
        <v>1</v>
      </c>
      <c r="R516" s="44">
        <v>20</v>
      </c>
      <c r="S516" s="44">
        <v>166</v>
      </c>
      <c r="T516" s="44">
        <v>1</v>
      </c>
      <c r="U516" s="44">
        <v>8.3000000000000007</v>
      </c>
      <c r="V516" s="44">
        <v>166</v>
      </c>
      <c r="W516" s="44">
        <v>120</v>
      </c>
      <c r="X516" s="44">
        <v>0</v>
      </c>
      <c r="Y516" s="44">
        <v>0</v>
      </c>
      <c r="Z516" s="44">
        <v>15</v>
      </c>
      <c r="AA516" s="44">
        <v>6</v>
      </c>
      <c r="AB516" s="44">
        <v>38</v>
      </c>
      <c r="AC516" s="12">
        <f>IF(tbl_Union[[#This Row],[Year]]=2021,_xlfn.IFNA(VLOOKUP(tbl_Union[[#This Row],[Player]],raw_data_RAA_2021!$A$1:$F$169,3,FALSE),0),0)</f>
        <v>0</v>
      </c>
      <c r="AD516" s="42">
        <f>AVERAGEIFS(tbl_Union[Auction_Price],tbl_Union[Player],tbl_Union[[#This Row],[Player]])</f>
        <v>922916.66666666663</v>
      </c>
    </row>
    <row r="517" spans="1:30" x14ac:dyDescent="0.25">
      <c r="A517" s="15">
        <f t="shared" si="8"/>
        <v>516</v>
      </c>
      <c r="B517" s="14">
        <v>2019</v>
      </c>
      <c r="C517" s="17" t="s">
        <v>134</v>
      </c>
      <c r="D517" s="14" t="s">
        <v>294</v>
      </c>
      <c r="E517" s="42">
        <v>71400</v>
      </c>
      <c r="F517" s="14">
        <v>4</v>
      </c>
      <c r="G517" s="14">
        <v>70</v>
      </c>
      <c r="H517" s="14">
        <v>48</v>
      </c>
      <c r="I517" s="14">
        <v>3</v>
      </c>
      <c r="J517" s="14">
        <v>23.33</v>
      </c>
      <c r="K517" s="14">
        <v>145.83000000000001</v>
      </c>
      <c r="L517" s="14">
        <v>44</v>
      </c>
      <c r="M517" s="14">
        <v>6</v>
      </c>
      <c r="N517" s="14">
        <v>5</v>
      </c>
      <c r="O517" s="14">
        <v>0</v>
      </c>
      <c r="P517" s="14">
        <v>0</v>
      </c>
      <c r="Q517" s="14">
        <f>tbl_Union[[#This Row],[Innings]]-tbl_Union[[#This Row],[Outs]]</f>
        <v>1</v>
      </c>
      <c r="R517" s="44">
        <v>1</v>
      </c>
      <c r="S517" s="44">
        <v>13</v>
      </c>
      <c r="T517" s="44">
        <v>0</v>
      </c>
      <c r="U517" s="44">
        <v>13</v>
      </c>
      <c r="V517" s="44">
        <v>0</v>
      </c>
      <c r="W517" s="44">
        <v>0</v>
      </c>
      <c r="X517" s="44">
        <v>0</v>
      </c>
      <c r="Y517" s="44">
        <v>0</v>
      </c>
      <c r="Z517" s="44">
        <v>0</v>
      </c>
      <c r="AA517" s="44">
        <v>2</v>
      </c>
      <c r="AB517" s="44">
        <v>3</v>
      </c>
      <c r="AC517" s="12">
        <f>IF(tbl_Union[[#This Row],[Year]]=2021,_xlfn.IFNA(VLOOKUP(tbl_Union[[#This Row],[Player]],raw_data_RAA_2021!$A$1:$F$169,3,FALSE),0),0)</f>
        <v>0</v>
      </c>
      <c r="AD517" s="42">
        <f>AVERAGEIFS(tbl_Union[Auction_Price],tbl_Union[Player],tbl_Union[[#This Row],[Player]])</f>
        <v>89250</v>
      </c>
    </row>
    <row r="518" spans="1:30" x14ac:dyDescent="0.25">
      <c r="A518" s="15">
        <f t="shared" si="8"/>
        <v>517</v>
      </c>
      <c r="B518" s="14">
        <v>2019</v>
      </c>
      <c r="C518" s="17" t="s">
        <v>136</v>
      </c>
      <c r="D518" s="14" t="s">
        <v>294</v>
      </c>
      <c r="E518" s="42">
        <v>28600</v>
      </c>
      <c r="F518" s="14">
        <v>0</v>
      </c>
      <c r="G518" s="14">
        <v>0</v>
      </c>
      <c r="H518" s="14">
        <v>0</v>
      </c>
      <c r="I518" s="14">
        <v>0</v>
      </c>
      <c r="J518" s="14">
        <v>0</v>
      </c>
      <c r="K518" s="14">
        <v>0</v>
      </c>
      <c r="L518" s="14">
        <v>0</v>
      </c>
      <c r="M518" s="14">
        <v>0</v>
      </c>
      <c r="N518" s="14">
        <v>0</v>
      </c>
      <c r="O518" s="14">
        <v>0</v>
      </c>
      <c r="P518" s="14">
        <v>0</v>
      </c>
      <c r="Q518" s="14">
        <f>tbl_Union[[#This Row],[Innings]]-tbl_Union[[#This Row],[Outs]]</f>
        <v>0</v>
      </c>
      <c r="R518" s="44">
        <v>0</v>
      </c>
      <c r="S518" s="44">
        <v>0</v>
      </c>
      <c r="T518" s="44">
        <v>0</v>
      </c>
      <c r="U518" s="44">
        <v>0</v>
      </c>
      <c r="V518" s="44">
        <v>0</v>
      </c>
      <c r="W518" s="44">
        <v>0</v>
      </c>
      <c r="X518" s="44">
        <v>0</v>
      </c>
      <c r="Y518" s="44">
        <v>0</v>
      </c>
      <c r="Z518" s="44">
        <v>0</v>
      </c>
      <c r="AA518" s="44">
        <v>0</v>
      </c>
      <c r="AB518" s="44">
        <v>0</v>
      </c>
      <c r="AC518" s="12">
        <f>IF(tbl_Union[[#This Row],[Year]]=2021,_xlfn.IFNA(VLOOKUP(tbl_Union[[#This Row],[Player]],raw_data_RAA_2021!$A$1:$F$169,3,FALSE),0),0)</f>
        <v>0</v>
      </c>
      <c r="AD518" s="42">
        <f>AVERAGEIFS(tbl_Union[Auction_Price],tbl_Union[Player],tbl_Union[[#This Row],[Player]])</f>
        <v>28600</v>
      </c>
    </row>
    <row r="519" spans="1:30" x14ac:dyDescent="0.25">
      <c r="A519" s="15">
        <f t="shared" si="8"/>
        <v>518</v>
      </c>
      <c r="B519" s="14">
        <v>2019</v>
      </c>
      <c r="C519" s="17" t="s">
        <v>137</v>
      </c>
      <c r="D519" s="14" t="s">
        <v>294</v>
      </c>
      <c r="E519" s="42">
        <v>31250</v>
      </c>
      <c r="F519" s="14">
        <v>1</v>
      </c>
      <c r="G519" s="14">
        <v>8</v>
      </c>
      <c r="H519" s="14">
        <v>3</v>
      </c>
      <c r="I519" s="14">
        <v>1</v>
      </c>
      <c r="J519" s="14">
        <v>8</v>
      </c>
      <c r="K519" s="14">
        <v>266.67</v>
      </c>
      <c r="L519" s="14">
        <v>8</v>
      </c>
      <c r="M519" s="14">
        <v>2</v>
      </c>
      <c r="N519" s="14">
        <v>0</v>
      </c>
      <c r="O519" s="14">
        <v>0</v>
      </c>
      <c r="P519" s="14">
        <v>0</v>
      </c>
      <c r="Q519" s="14">
        <f>tbl_Union[[#This Row],[Innings]]-tbl_Union[[#This Row],[Outs]]</f>
        <v>0</v>
      </c>
      <c r="R519" s="44">
        <v>0</v>
      </c>
      <c r="S519" s="44">
        <v>0</v>
      </c>
      <c r="T519" s="44">
        <v>0</v>
      </c>
      <c r="U519" s="44">
        <v>0</v>
      </c>
      <c r="V519" s="44">
        <v>0</v>
      </c>
      <c r="W519" s="44">
        <v>0</v>
      </c>
      <c r="X519" s="44">
        <v>0</v>
      </c>
      <c r="Y519" s="44">
        <v>0</v>
      </c>
      <c r="Z519" s="44">
        <v>0</v>
      </c>
      <c r="AA519" s="44">
        <v>0</v>
      </c>
      <c r="AB519" s="44">
        <v>0</v>
      </c>
      <c r="AC519" s="12">
        <f>IF(tbl_Union[[#This Row],[Year]]=2021,_xlfn.IFNA(VLOOKUP(tbl_Union[[#This Row],[Player]],raw_data_RAA_2021!$A$1:$F$169,3,FALSE),0),0)</f>
        <v>0</v>
      </c>
      <c r="AD519" s="42">
        <f>AVERAGEIFS(tbl_Union[Auction_Price],tbl_Union[Player],tbl_Union[[#This Row],[Player]])</f>
        <v>31250</v>
      </c>
    </row>
    <row r="520" spans="1:30" x14ac:dyDescent="0.25">
      <c r="A520" s="15">
        <f t="shared" si="8"/>
        <v>519</v>
      </c>
      <c r="B520" s="14">
        <v>2019</v>
      </c>
      <c r="C520" s="17" t="s">
        <v>139</v>
      </c>
      <c r="D520" s="14" t="s">
        <v>294</v>
      </c>
      <c r="E520" s="42">
        <v>157100</v>
      </c>
      <c r="F520" s="14">
        <v>0</v>
      </c>
      <c r="G520" s="14">
        <v>0</v>
      </c>
      <c r="H520" s="14">
        <v>0</v>
      </c>
      <c r="I520" s="14">
        <v>0</v>
      </c>
      <c r="J520" s="14">
        <v>0</v>
      </c>
      <c r="K520" s="14">
        <v>0</v>
      </c>
      <c r="L520" s="14">
        <v>0</v>
      </c>
      <c r="M520" s="14">
        <v>0</v>
      </c>
      <c r="N520" s="14">
        <v>0</v>
      </c>
      <c r="O520" s="14">
        <v>0</v>
      </c>
      <c r="P520" s="14">
        <v>0</v>
      </c>
      <c r="Q520" s="14">
        <f>tbl_Union[[#This Row],[Innings]]-tbl_Union[[#This Row],[Outs]]</f>
        <v>0</v>
      </c>
      <c r="R520" s="44">
        <v>10</v>
      </c>
      <c r="S520" s="44">
        <v>79</v>
      </c>
      <c r="T520" s="44">
        <v>5</v>
      </c>
      <c r="U520" s="44">
        <v>7.9</v>
      </c>
      <c r="V520" s="44">
        <v>15.8</v>
      </c>
      <c r="W520" s="44">
        <v>12</v>
      </c>
      <c r="X520" s="44">
        <v>0</v>
      </c>
      <c r="Y520" s="44">
        <v>0</v>
      </c>
      <c r="Z520" s="44">
        <v>9</v>
      </c>
      <c r="AA520" s="44">
        <v>1</v>
      </c>
      <c r="AB520" s="44">
        <v>23</v>
      </c>
      <c r="AC520" s="12">
        <f>IF(tbl_Union[[#This Row],[Year]]=2021,_xlfn.IFNA(VLOOKUP(tbl_Union[[#This Row],[Player]],raw_data_RAA_2021!$A$1:$F$169,3,FALSE),0),0)</f>
        <v>0</v>
      </c>
      <c r="AD520" s="42">
        <f>AVERAGEIFS(tbl_Union[Auction_Price],tbl_Union[Player],tbl_Union[[#This Row],[Player]])</f>
        <v>99966.666666666672</v>
      </c>
    </row>
    <row r="521" spans="1:30" x14ac:dyDescent="0.25">
      <c r="A521" s="15">
        <f t="shared" si="8"/>
        <v>520</v>
      </c>
      <c r="B521" s="14">
        <v>2019</v>
      </c>
      <c r="C521" s="17" t="s">
        <v>140</v>
      </c>
      <c r="D521" s="14" t="s">
        <v>294</v>
      </c>
      <c r="E521" s="42">
        <v>28600</v>
      </c>
      <c r="F521" s="14">
        <v>5</v>
      </c>
      <c r="G521" s="14">
        <v>160</v>
      </c>
      <c r="H521" s="14">
        <v>126</v>
      </c>
      <c r="I521" s="14">
        <v>5</v>
      </c>
      <c r="J521" s="14">
        <v>32</v>
      </c>
      <c r="K521" s="14">
        <v>126.98</v>
      </c>
      <c r="L521" s="14">
        <v>50</v>
      </c>
      <c r="M521" s="14">
        <v>17</v>
      </c>
      <c r="N521" s="14">
        <v>5</v>
      </c>
      <c r="O521" s="14">
        <v>1</v>
      </c>
      <c r="P521" s="14">
        <v>0</v>
      </c>
      <c r="Q521" s="14">
        <f>tbl_Union[[#This Row],[Innings]]-tbl_Union[[#This Row],[Outs]]</f>
        <v>0</v>
      </c>
      <c r="R521" s="44">
        <v>14</v>
      </c>
      <c r="S521" s="44">
        <v>121</v>
      </c>
      <c r="T521" s="44">
        <v>2</v>
      </c>
      <c r="U521" s="44">
        <v>8.64</v>
      </c>
      <c r="V521" s="44">
        <v>60.5</v>
      </c>
      <c r="W521" s="44">
        <v>42</v>
      </c>
      <c r="X521" s="44">
        <v>0</v>
      </c>
      <c r="Y521" s="44">
        <v>0</v>
      </c>
      <c r="Z521" s="44">
        <v>8</v>
      </c>
      <c r="AA521" s="44">
        <v>4</v>
      </c>
      <c r="AB521" s="44">
        <v>18</v>
      </c>
      <c r="AC521" s="12">
        <f>IF(tbl_Union[[#This Row],[Year]]=2021,_xlfn.IFNA(VLOOKUP(tbl_Union[[#This Row],[Player]],raw_data_RAA_2021!$A$1:$F$169,3,FALSE),0),0)</f>
        <v>0</v>
      </c>
      <c r="AD521" s="42">
        <f>AVERAGEIFS(tbl_Union[Auction_Price],tbl_Union[Player],tbl_Union[[#This Row],[Player]])</f>
        <v>28600</v>
      </c>
    </row>
    <row r="522" spans="1:30" x14ac:dyDescent="0.25">
      <c r="A522" s="15">
        <f t="shared" si="8"/>
        <v>521</v>
      </c>
      <c r="B522" s="14">
        <v>2019</v>
      </c>
      <c r="C522" s="17" t="s">
        <v>62</v>
      </c>
      <c r="D522" s="14" t="s">
        <v>294</v>
      </c>
      <c r="E522" s="42">
        <v>531250</v>
      </c>
      <c r="F522" s="14">
        <v>7</v>
      </c>
      <c r="G522" s="14">
        <v>141</v>
      </c>
      <c r="H522" s="14">
        <v>118</v>
      </c>
      <c r="I522" s="14">
        <v>6</v>
      </c>
      <c r="J522" s="14">
        <v>23.5</v>
      </c>
      <c r="K522" s="14">
        <v>119.49</v>
      </c>
      <c r="L522" s="14">
        <v>50</v>
      </c>
      <c r="M522" s="14">
        <v>13</v>
      </c>
      <c r="N522" s="14">
        <v>2</v>
      </c>
      <c r="O522" s="14">
        <v>1</v>
      </c>
      <c r="P522" s="14">
        <v>0</v>
      </c>
      <c r="Q522" s="14">
        <f>tbl_Union[[#This Row],[Innings]]-tbl_Union[[#This Row],[Outs]]</f>
        <v>1</v>
      </c>
      <c r="R522" s="44">
        <v>0</v>
      </c>
      <c r="S522" s="44">
        <v>0</v>
      </c>
      <c r="T522" s="44">
        <v>0</v>
      </c>
      <c r="U522" s="44">
        <v>0</v>
      </c>
      <c r="V522" s="44">
        <v>0</v>
      </c>
      <c r="W522" s="44">
        <v>0</v>
      </c>
      <c r="X522" s="44">
        <v>0</v>
      </c>
      <c r="Y522" s="44">
        <v>0</v>
      </c>
      <c r="Z522" s="44">
        <v>0</v>
      </c>
      <c r="AA522" s="44">
        <v>0</v>
      </c>
      <c r="AB522" s="44">
        <v>0</v>
      </c>
      <c r="AC522" s="12">
        <f>IF(tbl_Union[[#This Row],[Year]]=2021,_xlfn.IFNA(VLOOKUP(tbl_Union[[#This Row],[Player]],raw_data_RAA_2021!$A$1:$F$169,3,FALSE),0),0)</f>
        <v>0</v>
      </c>
      <c r="AD522" s="42">
        <f>AVERAGEIFS(tbl_Union[Auction_Price],tbl_Union[Player],tbl_Union[[#This Row],[Player]])</f>
        <v>234216.66666666666</v>
      </c>
    </row>
    <row r="523" spans="1:30" x14ac:dyDescent="0.25">
      <c r="A523" s="15">
        <f t="shared" si="8"/>
        <v>522</v>
      </c>
      <c r="B523" s="14">
        <v>2019</v>
      </c>
      <c r="C523" s="17" t="s">
        <v>143</v>
      </c>
      <c r="D523" s="14" t="s">
        <v>294</v>
      </c>
      <c r="E523" s="42">
        <v>31250</v>
      </c>
      <c r="F523" s="14">
        <v>7</v>
      </c>
      <c r="G523" s="14">
        <v>63</v>
      </c>
      <c r="H523" s="14">
        <v>46</v>
      </c>
      <c r="I523" s="14">
        <v>4</v>
      </c>
      <c r="J523" s="14">
        <v>15.75</v>
      </c>
      <c r="K523" s="14">
        <v>136.96</v>
      </c>
      <c r="L523" s="14">
        <v>19</v>
      </c>
      <c r="M523" s="14">
        <v>8</v>
      </c>
      <c r="N523" s="14">
        <v>1</v>
      </c>
      <c r="O523" s="14">
        <v>0</v>
      </c>
      <c r="P523" s="14">
        <v>0</v>
      </c>
      <c r="Q523" s="14">
        <f>tbl_Union[[#This Row],[Innings]]-tbl_Union[[#This Row],[Outs]]</f>
        <v>3</v>
      </c>
      <c r="R523" s="44">
        <v>48</v>
      </c>
      <c r="S523" s="44">
        <v>347</v>
      </c>
      <c r="T523" s="44">
        <v>20</v>
      </c>
      <c r="U523" s="44">
        <v>7.23</v>
      </c>
      <c r="V523" s="44">
        <v>17.350000000000001</v>
      </c>
      <c r="W523" s="44">
        <v>14.4</v>
      </c>
      <c r="X523" s="44">
        <v>0</v>
      </c>
      <c r="Y523" s="44">
        <v>0</v>
      </c>
      <c r="Z523" s="44">
        <v>21</v>
      </c>
      <c r="AA523" s="44">
        <v>17</v>
      </c>
      <c r="AB523" s="44">
        <v>107</v>
      </c>
      <c r="AC523" s="12">
        <f>IF(tbl_Union[[#This Row],[Year]]=2021,_xlfn.IFNA(VLOOKUP(tbl_Union[[#This Row],[Player]],raw_data_RAA_2021!$A$1:$F$169,3,FALSE),0),0)</f>
        <v>0</v>
      </c>
      <c r="AD523" s="42">
        <f>AVERAGEIFS(tbl_Union[Auction_Price],tbl_Union[Player],tbl_Union[[#This Row],[Player]])</f>
        <v>31250</v>
      </c>
    </row>
    <row r="524" spans="1:30" x14ac:dyDescent="0.25">
      <c r="A524" s="15">
        <f t="shared" si="8"/>
        <v>523</v>
      </c>
      <c r="B524" s="14">
        <v>2019</v>
      </c>
      <c r="C524" s="17" t="s">
        <v>430</v>
      </c>
      <c r="D524" s="14" t="s">
        <v>294</v>
      </c>
      <c r="E524" s="42">
        <v>31250</v>
      </c>
      <c r="F524" s="14">
        <v>0</v>
      </c>
      <c r="G524" s="14">
        <v>0</v>
      </c>
      <c r="H524" s="14">
        <v>0</v>
      </c>
      <c r="I524" s="14">
        <v>0</v>
      </c>
      <c r="J524" s="14">
        <v>0</v>
      </c>
      <c r="K524" s="14">
        <v>0</v>
      </c>
      <c r="L524" s="14">
        <v>0</v>
      </c>
      <c r="M524" s="14">
        <v>0</v>
      </c>
      <c r="N524" s="14">
        <v>0</v>
      </c>
      <c r="O524" s="14">
        <v>0</v>
      </c>
      <c r="P524" s="14">
        <v>0</v>
      </c>
      <c r="Q524" s="14">
        <f>tbl_Union[[#This Row],[Innings]]-tbl_Union[[#This Row],[Outs]]</f>
        <v>0</v>
      </c>
      <c r="R524" s="44">
        <v>2</v>
      </c>
      <c r="S524" s="44">
        <v>27</v>
      </c>
      <c r="T524" s="44">
        <v>0</v>
      </c>
      <c r="U524" s="44">
        <v>13.5</v>
      </c>
      <c r="V524" s="44">
        <v>0</v>
      </c>
      <c r="W524" s="44">
        <v>0</v>
      </c>
      <c r="X524" s="44">
        <v>0</v>
      </c>
      <c r="Y524" s="44">
        <v>0</v>
      </c>
      <c r="Z524" s="44">
        <v>2</v>
      </c>
      <c r="AA524" s="44">
        <v>2</v>
      </c>
      <c r="AB524" s="44">
        <v>4</v>
      </c>
      <c r="AC524" s="12">
        <f>IF(tbl_Union[[#This Row],[Year]]=2021,_xlfn.IFNA(VLOOKUP(tbl_Union[[#This Row],[Player]],raw_data_RAA_2021!$A$1:$F$169,3,FALSE),0),0)</f>
        <v>0</v>
      </c>
      <c r="AD524" s="42">
        <f>AVERAGEIFS(tbl_Union[Auction_Price],tbl_Union[Player],tbl_Union[[#This Row],[Player]])</f>
        <v>31250</v>
      </c>
    </row>
    <row r="525" spans="1:30" x14ac:dyDescent="0.25">
      <c r="A525" s="15">
        <f t="shared" si="8"/>
        <v>524</v>
      </c>
      <c r="B525" s="14">
        <v>2019</v>
      </c>
      <c r="C525" s="17" t="s">
        <v>388</v>
      </c>
      <c r="D525" s="14" t="s">
        <v>294</v>
      </c>
      <c r="E525" s="42">
        <v>42900</v>
      </c>
      <c r="F525" s="14">
        <v>0</v>
      </c>
      <c r="G525" s="14">
        <v>0</v>
      </c>
      <c r="H525" s="14">
        <v>0</v>
      </c>
      <c r="I525" s="14">
        <v>0</v>
      </c>
      <c r="J525" s="14">
        <v>0</v>
      </c>
      <c r="K525" s="14">
        <v>0</v>
      </c>
      <c r="L525" s="14">
        <v>0</v>
      </c>
      <c r="M525" s="14">
        <v>0</v>
      </c>
      <c r="N525" s="14">
        <v>0</v>
      </c>
      <c r="O525" s="14">
        <v>0</v>
      </c>
      <c r="P525" s="14">
        <v>0</v>
      </c>
      <c r="Q525" s="14">
        <f>tbl_Union[[#This Row],[Innings]]-tbl_Union[[#This Row],[Outs]]</f>
        <v>0</v>
      </c>
      <c r="R525" s="44">
        <v>0</v>
      </c>
      <c r="S525" s="44">
        <v>0</v>
      </c>
      <c r="T525" s="44">
        <v>0</v>
      </c>
      <c r="U525" s="44">
        <v>0</v>
      </c>
      <c r="V525" s="44">
        <v>0</v>
      </c>
      <c r="W525" s="44">
        <v>0</v>
      </c>
      <c r="X525" s="44">
        <v>0</v>
      </c>
      <c r="Y525" s="44">
        <v>0</v>
      </c>
      <c r="Z525" s="44">
        <v>0</v>
      </c>
      <c r="AA525" s="44">
        <v>0</v>
      </c>
      <c r="AB525" s="44">
        <v>0</v>
      </c>
      <c r="AC525" s="12">
        <f>IF(tbl_Union[[#This Row],[Year]]=2021,_xlfn.IFNA(VLOOKUP(tbl_Union[[#This Row],[Player]],raw_data_RAA_2021!$A$1:$F$169,3,FALSE),0),0)</f>
        <v>0</v>
      </c>
      <c r="AD525" s="42">
        <f>AVERAGEIFS(tbl_Union[Auction_Price],tbl_Union[Player],tbl_Union[[#This Row],[Player]])</f>
        <v>42900</v>
      </c>
    </row>
    <row r="526" spans="1:30" x14ac:dyDescent="0.25">
      <c r="A526" s="15">
        <f t="shared" si="8"/>
        <v>525</v>
      </c>
      <c r="B526" s="14">
        <v>2019</v>
      </c>
      <c r="C526" s="17" t="s">
        <v>431</v>
      </c>
      <c r="D526" s="14" t="s">
        <v>294</v>
      </c>
      <c r="E526" s="42">
        <v>28600</v>
      </c>
      <c r="F526" s="14">
        <v>0</v>
      </c>
      <c r="G526" s="14">
        <v>0</v>
      </c>
      <c r="H526" s="14">
        <v>0</v>
      </c>
      <c r="I526" s="14">
        <v>0</v>
      </c>
      <c r="J526" s="14">
        <v>0</v>
      </c>
      <c r="K526" s="14">
        <v>0</v>
      </c>
      <c r="L526" s="14">
        <v>0</v>
      </c>
      <c r="M526" s="14">
        <v>0</v>
      </c>
      <c r="N526" s="14">
        <v>0</v>
      </c>
      <c r="O526" s="14">
        <v>0</v>
      </c>
      <c r="P526" s="14">
        <v>0</v>
      </c>
      <c r="Q526" s="14">
        <f>tbl_Union[[#This Row],[Innings]]-tbl_Union[[#This Row],[Outs]]</f>
        <v>0</v>
      </c>
      <c r="R526" s="44">
        <v>0</v>
      </c>
      <c r="S526" s="44">
        <v>0</v>
      </c>
      <c r="T526" s="44">
        <v>0</v>
      </c>
      <c r="U526" s="44">
        <v>0</v>
      </c>
      <c r="V526" s="44">
        <v>0</v>
      </c>
      <c r="W526" s="44">
        <v>0</v>
      </c>
      <c r="X526" s="44">
        <v>0</v>
      </c>
      <c r="Y526" s="44">
        <v>0</v>
      </c>
      <c r="Z526" s="44">
        <v>0</v>
      </c>
      <c r="AA526" s="44">
        <v>0</v>
      </c>
      <c r="AB526" s="44">
        <v>0</v>
      </c>
      <c r="AC526" s="12">
        <f>IF(tbl_Union[[#This Row],[Year]]=2021,_xlfn.IFNA(VLOOKUP(tbl_Union[[#This Row],[Player]],raw_data_RAA_2021!$A$1:$F$169,3,FALSE),0),0)</f>
        <v>0</v>
      </c>
      <c r="AD526" s="42">
        <f>AVERAGEIFS(tbl_Union[Auction_Price],tbl_Union[Player],tbl_Union[[#This Row],[Player]])</f>
        <v>28600</v>
      </c>
    </row>
    <row r="527" spans="1:30" x14ac:dyDescent="0.25">
      <c r="A527" s="15">
        <f t="shared" si="8"/>
        <v>526</v>
      </c>
      <c r="B527" s="14">
        <v>2019</v>
      </c>
      <c r="C527" s="17" t="s">
        <v>41</v>
      </c>
      <c r="D527" s="14" t="s">
        <v>294</v>
      </c>
      <c r="E527" s="42">
        <v>1953130</v>
      </c>
      <c r="F527" s="14">
        <v>10</v>
      </c>
      <c r="G527" s="14">
        <v>319</v>
      </c>
      <c r="H527" s="14">
        <v>275</v>
      </c>
      <c r="I527" s="14">
        <v>8</v>
      </c>
      <c r="J527" s="14">
        <v>39.880000000000003</v>
      </c>
      <c r="K527" s="14">
        <v>116</v>
      </c>
      <c r="L527" s="14">
        <v>73</v>
      </c>
      <c r="M527" s="14">
        <v>30</v>
      </c>
      <c r="N527" s="14">
        <v>4</v>
      </c>
      <c r="O527" s="14">
        <v>3</v>
      </c>
      <c r="P527" s="14">
        <v>0</v>
      </c>
      <c r="Q527" s="14">
        <f>tbl_Union[[#This Row],[Innings]]-tbl_Union[[#This Row],[Outs]]</f>
        <v>2</v>
      </c>
      <c r="R527" s="44">
        <v>0</v>
      </c>
      <c r="S527" s="44">
        <v>0</v>
      </c>
      <c r="T527" s="44">
        <v>0</v>
      </c>
      <c r="U527" s="44">
        <v>0</v>
      </c>
      <c r="V527" s="44">
        <v>0</v>
      </c>
      <c r="W527" s="44">
        <v>0</v>
      </c>
      <c r="X527" s="44">
        <v>0</v>
      </c>
      <c r="Y527" s="44">
        <v>0</v>
      </c>
      <c r="Z527" s="44">
        <v>0</v>
      </c>
      <c r="AA527" s="44">
        <v>0</v>
      </c>
      <c r="AB527" s="44">
        <v>0</v>
      </c>
      <c r="AC527" s="12">
        <f>IF(tbl_Union[[#This Row],[Year]]=2021,_xlfn.IFNA(VLOOKUP(tbl_Union[[#This Row],[Player]],raw_data_RAA_2021!$A$1:$F$169,3,FALSE),0),0)</f>
        <v>0</v>
      </c>
      <c r="AD527" s="42">
        <f>AVERAGEIFS(tbl_Union[Auction_Price],tbl_Union[Player],tbl_Union[[#This Row],[Player]])</f>
        <v>1406853.3333333333</v>
      </c>
    </row>
    <row r="528" spans="1:30" x14ac:dyDescent="0.25">
      <c r="A528" s="15">
        <f t="shared" si="8"/>
        <v>527</v>
      </c>
      <c r="B528" s="14">
        <v>2019</v>
      </c>
      <c r="C528" s="17" t="s">
        <v>432</v>
      </c>
      <c r="D528" s="14" t="s">
        <v>294</v>
      </c>
      <c r="E528" s="42">
        <v>78130</v>
      </c>
      <c r="F528" s="14">
        <v>5</v>
      </c>
      <c r="G528" s="14">
        <v>70</v>
      </c>
      <c r="H528" s="14">
        <v>40</v>
      </c>
      <c r="I528" s="14">
        <v>3</v>
      </c>
      <c r="J528" s="14">
        <v>23.33</v>
      </c>
      <c r="K528" s="14">
        <v>175</v>
      </c>
      <c r="L528" s="14">
        <v>33</v>
      </c>
      <c r="M528" s="14">
        <v>5</v>
      </c>
      <c r="N528" s="14">
        <v>4</v>
      </c>
      <c r="O528" s="14">
        <v>0</v>
      </c>
      <c r="P528" s="14">
        <v>0</v>
      </c>
      <c r="Q528" s="14">
        <f>tbl_Union[[#This Row],[Innings]]-tbl_Union[[#This Row],[Outs]]</f>
        <v>2</v>
      </c>
      <c r="R528" s="44">
        <v>7</v>
      </c>
      <c r="S528" s="44">
        <v>44</v>
      </c>
      <c r="T528" s="44">
        <v>1</v>
      </c>
      <c r="U528" s="44">
        <v>6.29</v>
      </c>
      <c r="V528" s="44">
        <v>44</v>
      </c>
      <c r="W528" s="44">
        <v>42</v>
      </c>
      <c r="X528" s="44">
        <v>0</v>
      </c>
      <c r="Y528" s="44">
        <v>0</v>
      </c>
      <c r="Z528" s="44">
        <v>3</v>
      </c>
      <c r="AA528" s="44">
        <v>0</v>
      </c>
      <c r="AB528" s="44">
        <v>13</v>
      </c>
      <c r="AC528" s="12">
        <f>IF(tbl_Union[[#This Row],[Year]]=2021,_xlfn.IFNA(VLOOKUP(tbl_Union[[#This Row],[Player]],raw_data_RAA_2021!$A$1:$F$169,3,FALSE),0),0)</f>
        <v>0</v>
      </c>
      <c r="AD528" s="42">
        <f>AVERAGEIFS(tbl_Union[Auction_Price],tbl_Union[Player],tbl_Union[[#This Row],[Player]])</f>
        <v>78130</v>
      </c>
    </row>
    <row r="529" spans="1:30" x14ac:dyDescent="0.25">
      <c r="A529" s="15">
        <f t="shared" si="8"/>
        <v>528</v>
      </c>
      <c r="B529" s="14">
        <v>2019</v>
      </c>
      <c r="C529" s="17" t="s">
        <v>144</v>
      </c>
      <c r="D529" s="14" t="s">
        <v>294</v>
      </c>
      <c r="E529" s="42">
        <v>1250000</v>
      </c>
      <c r="F529" s="14">
        <v>11</v>
      </c>
      <c r="G529" s="14">
        <v>342</v>
      </c>
      <c r="H529" s="14">
        <v>230</v>
      </c>
      <c r="I529" s="14">
        <v>10</v>
      </c>
      <c r="J529" s="14">
        <v>34.200000000000003</v>
      </c>
      <c r="K529" s="14">
        <v>148.69999999999999</v>
      </c>
      <c r="L529" s="14">
        <v>102</v>
      </c>
      <c r="M529" s="14">
        <v>28</v>
      </c>
      <c r="N529" s="14">
        <v>13</v>
      </c>
      <c r="O529" s="14">
        <v>0</v>
      </c>
      <c r="P529" s="14">
        <v>1</v>
      </c>
      <c r="Q529" s="14">
        <f>tbl_Union[[#This Row],[Innings]]-tbl_Union[[#This Row],[Outs]]</f>
        <v>1</v>
      </c>
      <c r="R529" s="44">
        <v>0</v>
      </c>
      <c r="S529" s="44">
        <v>0</v>
      </c>
      <c r="T529" s="44">
        <v>0</v>
      </c>
      <c r="U529" s="44">
        <v>0</v>
      </c>
      <c r="V529" s="44">
        <v>0</v>
      </c>
      <c r="W529" s="44">
        <v>0</v>
      </c>
      <c r="X529" s="44">
        <v>0</v>
      </c>
      <c r="Y529" s="44">
        <v>0</v>
      </c>
      <c r="Z529" s="44">
        <v>0</v>
      </c>
      <c r="AA529" s="44">
        <v>0</v>
      </c>
      <c r="AB529" s="44">
        <v>0</v>
      </c>
      <c r="AC529" s="12">
        <f>IF(tbl_Union[[#This Row],[Year]]=2021,_xlfn.IFNA(VLOOKUP(tbl_Union[[#This Row],[Player]],raw_data_RAA_2021!$A$1:$F$169,3,FALSE),0),0)</f>
        <v>0</v>
      </c>
      <c r="AD529" s="42">
        <f>AVERAGEIFS(tbl_Union[Auction_Price],tbl_Union[Player],tbl_Union[[#This Row],[Player]])</f>
        <v>1250000</v>
      </c>
    </row>
    <row r="530" spans="1:30" x14ac:dyDescent="0.25">
      <c r="A530" s="15">
        <f t="shared" si="8"/>
        <v>529</v>
      </c>
      <c r="B530" s="14">
        <v>2019</v>
      </c>
      <c r="C530" s="17" t="s">
        <v>389</v>
      </c>
      <c r="D530" s="14" t="s">
        <v>294</v>
      </c>
      <c r="E530" s="42">
        <v>342900</v>
      </c>
      <c r="F530" s="14">
        <v>1</v>
      </c>
      <c r="G530" s="14">
        <v>3</v>
      </c>
      <c r="H530" s="14">
        <v>7</v>
      </c>
      <c r="I530" s="14">
        <v>0</v>
      </c>
      <c r="J530" s="14">
        <v>0</v>
      </c>
      <c r="K530" s="14">
        <v>42.86</v>
      </c>
      <c r="L530" s="14">
        <v>3</v>
      </c>
      <c r="M530" s="14">
        <v>0</v>
      </c>
      <c r="N530" s="14">
        <v>0</v>
      </c>
      <c r="O530" s="14">
        <v>0</v>
      </c>
      <c r="P530" s="14">
        <v>0</v>
      </c>
      <c r="Q530" s="14">
        <f>tbl_Union[[#This Row],[Innings]]-tbl_Union[[#This Row],[Outs]]</f>
        <v>1</v>
      </c>
      <c r="R530" s="44">
        <v>12</v>
      </c>
      <c r="S530" s="44">
        <v>116</v>
      </c>
      <c r="T530" s="44">
        <v>4</v>
      </c>
      <c r="U530" s="44">
        <v>9.67</v>
      </c>
      <c r="V530" s="44">
        <v>29</v>
      </c>
      <c r="W530" s="44">
        <v>18</v>
      </c>
      <c r="X530" s="44">
        <v>0</v>
      </c>
      <c r="Y530" s="44">
        <v>0</v>
      </c>
      <c r="Z530" s="44">
        <v>10</v>
      </c>
      <c r="AA530" s="44">
        <v>5</v>
      </c>
      <c r="AB530" s="44">
        <v>28</v>
      </c>
      <c r="AC530" s="12">
        <f>IF(tbl_Union[[#This Row],[Year]]=2021,_xlfn.IFNA(VLOOKUP(tbl_Union[[#This Row],[Player]],raw_data_RAA_2021!$A$1:$F$169,3,FALSE),0),0)</f>
        <v>0</v>
      </c>
      <c r="AD530" s="42">
        <f>AVERAGEIFS(tbl_Union[Auction_Price],tbl_Union[Player],tbl_Union[[#This Row],[Player]])</f>
        <v>342900</v>
      </c>
    </row>
    <row r="531" spans="1:30" x14ac:dyDescent="0.25">
      <c r="A531" s="15">
        <f t="shared" si="8"/>
        <v>530</v>
      </c>
      <c r="B531" s="14">
        <v>2019</v>
      </c>
      <c r="C531" s="17" t="s">
        <v>440</v>
      </c>
      <c r="D531" s="14" t="s">
        <v>305</v>
      </c>
      <c r="E531" s="42">
        <v>28600</v>
      </c>
      <c r="F531" s="14">
        <v>0</v>
      </c>
      <c r="G531" s="14">
        <v>0</v>
      </c>
      <c r="H531" s="14">
        <v>0</v>
      </c>
      <c r="I531" s="14">
        <v>0</v>
      </c>
      <c r="J531" s="14">
        <v>0</v>
      </c>
      <c r="K531" s="14">
        <v>0</v>
      </c>
      <c r="L531" s="14">
        <v>0</v>
      </c>
      <c r="M531" s="14">
        <v>0</v>
      </c>
      <c r="N531" s="14">
        <v>0</v>
      </c>
      <c r="O531" s="14">
        <v>0</v>
      </c>
      <c r="P531" s="14">
        <v>0</v>
      </c>
      <c r="Q531" s="14">
        <f>tbl_Union[[#This Row],[Innings]]-tbl_Union[[#This Row],[Outs]]</f>
        <v>0</v>
      </c>
      <c r="R531" s="44">
        <v>0</v>
      </c>
      <c r="S531" s="44">
        <v>0</v>
      </c>
      <c r="T531" s="44">
        <v>0</v>
      </c>
      <c r="U531" s="44">
        <v>0</v>
      </c>
      <c r="V531" s="44">
        <v>0</v>
      </c>
      <c r="W531" s="44">
        <v>0</v>
      </c>
      <c r="X531" s="44">
        <v>0</v>
      </c>
      <c r="Y531" s="44">
        <v>0</v>
      </c>
      <c r="Z531" s="44">
        <v>0</v>
      </c>
      <c r="AA531" s="44">
        <v>0</v>
      </c>
      <c r="AB531" s="44">
        <v>0</v>
      </c>
      <c r="AC531" s="12">
        <f>IF(tbl_Union[[#This Row],[Year]]=2021,_xlfn.IFNA(VLOOKUP(tbl_Union[[#This Row],[Player]],raw_data_RAA_2021!$A$1:$F$169,3,FALSE),0),0)</f>
        <v>0</v>
      </c>
      <c r="AD531" s="42">
        <f>AVERAGEIFS(tbl_Union[Auction_Price],tbl_Union[Player],tbl_Union[[#This Row],[Player]])</f>
        <v>28600</v>
      </c>
    </row>
    <row r="532" spans="1:30" x14ac:dyDescent="0.25">
      <c r="A532" s="15">
        <f t="shared" si="8"/>
        <v>531</v>
      </c>
      <c r="B532" s="14">
        <v>2019</v>
      </c>
      <c r="C532" s="17" t="s">
        <v>14</v>
      </c>
      <c r="D532" s="14" t="s">
        <v>305</v>
      </c>
      <c r="E532" s="42">
        <v>265630</v>
      </c>
      <c r="F532" s="14">
        <v>10</v>
      </c>
      <c r="G532" s="14">
        <v>220</v>
      </c>
      <c r="H532" s="14">
        <v>133</v>
      </c>
      <c r="I532" s="14">
        <v>8</v>
      </c>
      <c r="J532" s="14">
        <v>27.5</v>
      </c>
      <c r="K532" s="14">
        <v>165.41</v>
      </c>
      <c r="L532" s="14">
        <v>66</v>
      </c>
      <c r="M532" s="14">
        <v>16</v>
      </c>
      <c r="N532" s="14">
        <v>17</v>
      </c>
      <c r="O532" s="14">
        <v>2</v>
      </c>
      <c r="P532" s="14">
        <v>0</v>
      </c>
      <c r="Q532" s="14">
        <f>tbl_Union[[#This Row],[Innings]]-tbl_Union[[#This Row],[Outs]]</f>
        <v>2</v>
      </c>
      <c r="R532" s="44">
        <v>25</v>
      </c>
      <c r="S532" s="44">
        <v>169</v>
      </c>
      <c r="T532" s="44">
        <v>6</v>
      </c>
      <c r="U532" s="44">
        <v>6.76</v>
      </c>
      <c r="V532" s="44">
        <v>28.17</v>
      </c>
      <c r="W532" s="44">
        <v>25</v>
      </c>
      <c r="X532" s="44">
        <v>0</v>
      </c>
      <c r="Y532" s="44">
        <v>0</v>
      </c>
      <c r="Z532" s="44">
        <v>11</v>
      </c>
      <c r="AA532" s="44">
        <v>8</v>
      </c>
      <c r="AB532" s="44">
        <v>63</v>
      </c>
      <c r="AC532" s="12">
        <f>IF(tbl_Union[[#This Row],[Year]]=2021,_xlfn.IFNA(VLOOKUP(tbl_Union[[#This Row],[Player]],raw_data_RAA_2021!$A$1:$F$169,3,FALSE),0),0)</f>
        <v>0</v>
      </c>
      <c r="AD532" s="42">
        <f>AVERAGEIFS(tbl_Union[Auction_Price],tbl_Union[Player],tbl_Union[[#This Row],[Player]])</f>
        <v>510420</v>
      </c>
    </row>
    <row r="533" spans="1:30" x14ac:dyDescent="0.25">
      <c r="A533" s="15">
        <f t="shared" si="8"/>
        <v>532</v>
      </c>
      <c r="B533" s="14">
        <v>2019</v>
      </c>
      <c r="C533" s="17" t="s">
        <v>155</v>
      </c>
      <c r="D533" s="14" t="s">
        <v>305</v>
      </c>
      <c r="E533" s="42">
        <v>406250</v>
      </c>
      <c r="F533" s="14">
        <v>3</v>
      </c>
      <c r="G533" s="14">
        <v>4</v>
      </c>
      <c r="H533" s="14">
        <v>14</v>
      </c>
      <c r="I533" s="14">
        <v>1</v>
      </c>
      <c r="J533" s="14">
        <v>4</v>
      </c>
      <c r="K533" s="14">
        <v>28.57</v>
      </c>
      <c r="L533" s="14">
        <v>3</v>
      </c>
      <c r="M533" s="14">
        <v>0</v>
      </c>
      <c r="N533" s="14">
        <v>0</v>
      </c>
      <c r="O533" s="14">
        <v>0</v>
      </c>
      <c r="P533" s="14">
        <v>0</v>
      </c>
      <c r="Q533" s="14">
        <f>tbl_Union[[#This Row],[Innings]]-tbl_Union[[#This Row],[Outs]]</f>
        <v>2</v>
      </c>
      <c r="R533" s="44">
        <v>28.1</v>
      </c>
      <c r="S533" s="44">
        <v>269</v>
      </c>
      <c r="T533" s="44">
        <v>7</v>
      </c>
      <c r="U533" s="44">
        <v>9.5500000000000007</v>
      </c>
      <c r="V533" s="44">
        <v>38.43</v>
      </c>
      <c r="W533" s="44">
        <v>24.14</v>
      </c>
      <c r="X533" s="44">
        <v>0</v>
      </c>
      <c r="Y533" s="44">
        <v>0</v>
      </c>
      <c r="Z533" s="44">
        <v>27</v>
      </c>
      <c r="AA533" s="44">
        <v>13</v>
      </c>
      <c r="AB533" s="44">
        <v>69</v>
      </c>
      <c r="AC533" s="12">
        <f>IF(tbl_Union[[#This Row],[Year]]=2021,_xlfn.IFNA(VLOOKUP(tbl_Union[[#This Row],[Player]],raw_data_RAA_2021!$A$1:$F$169,3,FALSE),0),0)</f>
        <v>0</v>
      </c>
      <c r="AD533" s="42">
        <f>AVERAGEIFS(tbl_Union[Auction_Price],tbl_Union[Player],tbl_Union[[#This Row],[Player]])</f>
        <v>406250</v>
      </c>
    </row>
    <row r="534" spans="1:30" x14ac:dyDescent="0.25">
      <c r="A534" s="15">
        <f t="shared" si="8"/>
        <v>533</v>
      </c>
      <c r="B534" s="14">
        <v>2019</v>
      </c>
      <c r="C534" s="17" t="s">
        <v>33</v>
      </c>
      <c r="D534" s="14" t="s">
        <v>305</v>
      </c>
      <c r="E534" s="42">
        <v>968750</v>
      </c>
      <c r="F534" s="14">
        <v>10</v>
      </c>
      <c r="G534" s="14">
        <v>211</v>
      </c>
      <c r="H534" s="14">
        <v>156</v>
      </c>
      <c r="I534" s="14">
        <v>4</v>
      </c>
      <c r="J534" s="14">
        <v>52.75</v>
      </c>
      <c r="K534" s="14">
        <v>135.26</v>
      </c>
      <c r="L534" s="14">
        <v>46</v>
      </c>
      <c r="M534" s="14">
        <v>14</v>
      </c>
      <c r="N534" s="14">
        <v>10</v>
      </c>
      <c r="O534" s="14">
        <v>0</v>
      </c>
      <c r="P534" s="14">
        <v>0</v>
      </c>
      <c r="Q534" s="14">
        <f>tbl_Union[[#This Row],[Innings]]-tbl_Union[[#This Row],[Outs]]</f>
        <v>6</v>
      </c>
      <c r="R534" s="44">
        <v>16.399999999999999</v>
      </c>
      <c r="S534" s="44">
        <v>145</v>
      </c>
      <c r="T534" s="44">
        <v>2</v>
      </c>
      <c r="U534" s="44">
        <v>8.6999999999999993</v>
      </c>
      <c r="V534" s="44">
        <v>72.5</v>
      </c>
      <c r="W534" s="44">
        <v>50</v>
      </c>
      <c r="X534" s="44">
        <v>0</v>
      </c>
      <c r="Y534" s="44">
        <v>0</v>
      </c>
      <c r="Z534" s="44">
        <v>8</v>
      </c>
      <c r="AA534" s="44">
        <v>8</v>
      </c>
      <c r="AB534" s="44">
        <v>32</v>
      </c>
      <c r="AC534" s="12">
        <f>IF(tbl_Union[[#This Row],[Year]]=2021,_xlfn.IFNA(VLOOKUP(tbl_Union[[#This Row],[Player]],raw_data_RAA_2021!$A$1:$F$169,3,FALSE),0),0)</f>
        <v>0</v>
      </c>
      <c r="AD534" s="42">
        <f>AVERAGEIFS(tbl_Union[Auction_Price],tbl_Union[Player],tbl_Union[[#This Row],[Player]])</f>
        <v>780050</v>
      </c>
    </row>
    <row r="535" spans="1:30" x14ac:dyDescent="0.25">
      <c r="A535" s="15">
        <f t="shared" si="8"/>
        <v>534</v>
      </c>
      <c r="B535" s="14">
        <v>2019</v>
      </c>
      <c r="C535" s="17" t="s">
        <v>156</v>
      </c>
      <c r="D535" s="14" t="s">
        <v>305</v>
      </c>
      <c r="E535" s="42">
        <v>468750</v>
      </c>
      <c r="F535" s="14">
        <v>2</v>
      </c>
      <c r="G535" s="14">
        <v>2</v>
      </c>
      <c r="H535" s="14">
        <v>4</v>
      </c>
      <c r="I535" s="14">
        <v>1</v>
      </c>
      <c r="J535" s="14">
        <v>2</v>
      </c>
      <c r="K535" s="14">
        <v>50</v>
      </c>
      <c r="L535" s="14">
        <v>2</v>
      </c>
      <c r="M535" s="14">
        <v>0</v>
      </c>
      <c r="N535" s="14">
        <v>0</v>
      </c>
      <c r="O535" s="14">
        <v>0</v>
      </c>
      <c r="P535" s="14">
        <v>0</v>
      </c>
      <c r="Q535" s="14">
        <f>tbl_Union[[#This Row],[Innings]]-tbl_Union[[#This Row],[Outs]]</f>
        <v>1</v>
      </c>
      <c r="R535" s="44">
        <v>48</v>
      </c>
      <c r="S535" s="44">
        <v>397</v>
      </c>
      <c r="T535" s="44">
        <v>11</v>
      </c>
      <c r="U535" s="44">
        <v>8.27</v>
      </c>
      <c r="V535" s="44">
        <v>36.090000000000003</v>
      </c>
      <c r="W535" s="44">
        <v>26.18</v>
      </c>
      <c r="X535" s="44">
        <v>0</v>
      </c>
      <c r="Y535" s="44">
        <v>0</v>
      </c>
      <c r="Z535" s="44">
        <v>49</v>
      </c>
      <c r="AA535" s="44">
        <v>14</v>
      </c>
      <c r="AB535" s="44">
        <v>141</v>
      </c>
      <c r="AC535" s="12">
        <f>IF(tbl_Union[[#This Row],[Year]]=2021,_xlfn.IFNA(VLOOKUP(tbl_Union[[#This Row],[Player]],raw_data_RAA_2021!$A$1:$F$169,3,FALSE),0),0)</f>
        <v>0</v>
      </c>
      <c r="AD535" s="42">
        <f>AVERAGEIFS(tbl_Union[Auction_Price],tbl_Union[Player],tbl_Union[[#This Row],[Player]])</f>
        <v>468750</v>
      </c>
    </row>
    <row r="536" spans="1:30" x14ac:dyDescent="0.25">
      <c r="A536" s="15">
        <f t="shared" ref="A536:A554" si="9">1+A535</f>
        <v>535</v>
      </c>
      <c r="B536" s="14">
        <v>2019</v>
      </c>
      <c r="C536" s="17" t="s">
        <v>89</v>
      </c>
      <c r="D536" s="14" t="s">
        <v>305</v>
      </c>
      <c r="E536" s="42">
        <v>343750</v>
      </c>
      <c r="F536" s="14">
        <v>0</v>
      </c>
      <c r="G536" s="14">
        <v>0</v>
      </c>
      <c r="H536" s="14">
        <v>0</v>
      </c>
      <c r="I536" s="14">
        <v>0</v>
      </c>
      <c r="J536" s="14">
        <v>0</v>
      </c>
      <c r="K536" s="14">
        <v>0</v>
      </c>
      <c r="L536" s="14">
        <v>0</v>
      </c>
      <c r="M536" s="14">
        <v>0</v>
      </c>
      <c r="N536" s="14">
        <v>0</v>
      </c>
      <c r="O536" s="14">
        <v>0</v>
      </c>
      <c r="P536" s="14">
        <v>0</v>
      </c>
      <c r="Q536" s="14">
        <f>tbl_Union[[#This Row],[Innings]]-tbl_Union[[#This Row],[Outs]]</f>
        <v>0</v>
      </c>
      <c r="R536" s="44">
        <v>0</v>
      </c>
      <c r="S536" s="44">
        <v>0</v>
      </c>
      <c r="T536" s="44">
        <v>0</v>
      </c>
      <c r="U536" s="44">
        <v>0</v>
      </c>
      <c r="V536" s="44">
        <v>0</v>
      </c>
      <c r="W536" s="44">
        <v>0</v>
      </c>
      <c r="X536" s="44">
        <v>0</v>
      </c>
      <c r="Y536" s="44">
        <v>0</v>
      </c>
      <c r="Z536" s="44">
        <v>0</v>
      </c>
      <c r="AA536" s="44">
        <v>0</v>
      </c>
      <c r="AB536" s="44">
        <v>0</v>
      </c>
      <c r="AC536" s="12">
        <f>IF(tbl_Union[[#This Row],[Year]]=2021,_xlfn.IFNA(VLOOKUP(tbl_Union[[#This Row],[Player]],raw_data_RAA_2021!$A$1:$F$169,3,FALSE),0),0)</f>
        <v>0</v>
      </c>
      <c r="AD536" s="42">
        <f>AVERAGEIFS(tbl_Union[Auction_Price],tbl_Union[Player],tbl_Union[[#This Row],[Player]])</f>
        <v>733650</v>
      </c>
    </row>
    <row r="537" spans="1:30" x14ac:dyDescent="0.25">
      <c r="A537" s="15">
        <f t="shared" si="9"/>
        <v>536</v>
      </c>
      <c r="B537" s="14">
        <v>2019</v>
      </c>
      <c r="C537" s="17" t="s">
        <v>60</v>
      </c>
      <c r="D537" s="14" t="s">
        <v>305</v>
      </c>
      <c r="E537" s="42">
        <v>156250</v>
      </c>
      <c r="F537" s="14">
        <v>4</v>
      </c>
      <c r="G537" s="14">
        <v>9</v>
      </c>
      <c r="H537" s="14">
        <v>12</v>
      </c>
      <c r="I537" s="14">
        <v>4</v>
      </c>
      <c r="J537" s="14">
        <v>2.25</v>
      </c>
      <c r="K537" s="14">
        <v>75</v>
      </c>
      <c r="L537" s="14">
        <v>5</v>
      </c>
      <c r="M537" s="14">
        <v>1</v>
      </c>
      <c r="N537" s="14">
        <v>0</v>
      </c>
      <c r="O537" s="14">
        <v>0</v>
      </c>
      <c r="P537" s="14">
        <v>0</v>
      </c>
      <c r="Q537" s="14">
        <f>tbl_Union[[#This Row],[Innings]]-tbl_Union[[#This Row],[Outs]]</f>
        <v>0</v>
      </c>
      <c r="R537" s="44">
        <v>11.1</v>
      </c>
      <c r="S537" s="44">
        <v>102</v>
      </c>
      <c r="T537" s="44">
        <v>3</v>
      </c>
      <c r="U537" s="44">
        <v>9.1300000000000008</v>
      </c>
      <c r="V537" s="44">
        <v>34</v>
      </c>
      <c r="W537" s="44">
        <v>22.33</v>
      </c>
      <c r="X537" s="44">
        <v>0</v>
      </c>
      <c r="Y537" s="44">
        <v>0</v>
      </c>
      <c r="Z537" s="44">
        <v>8</v>
      </c>
      <c r="AA537" s="44">
        <v>6</v>
      </c>
      <c r="AB537" s="44">
        <v>25</v>
      </c>
      <c r="AC537" s="12">
        <f>IF(tbl_Union[[#This Row],[Year]]=2021,_xlfn.IFNA(VLOOKUP(tbl_Union[[#This Row],[Player]],raw_data_RAA_2021!$A$1:$F$169,3,FALSE),0),0)</f>
        <v>0</v>
      </c>
      <c r="AD537" s="42">
        <f>AVERAGEIFS(tbl_Union[Auction_Price],tbl_Union[Player],tbl_Union[[#This Row],[Player]])</f>
        <v>127966.66666666667</v>
      </c>
    </row>
    <row r="538" spans="1:30" x14ac:dyDescent="0.25">
      <c r="A538" s="15">
        <f t="shared" si="9"/>
        <v>537</v>
      </c>
      <c r="B538" s="14">
        <v>2019</v>
      </c>
      <c r="C538" s="17" t="s">
        <v>441</v>
      </c>
      <c r="D538" s="14" t="s">
        <v>305</v>
      </c>
      <c r="E538" s="42">
        <v>214300</v>
      </c>
      <c r="F538" s="14">
        <v>1</v>
      </c>
      <c r="G538" s="14">
        <v>19</v>
      </c>
      <c r="H538" s="14">
        <v>24</v>
      </c>
      <c r="I538" s="14">
        <v>1</v>
      </c>
      <c r="J538" s="14">
        <v>19</v>
      </c>
      <c r="K538" s="14">
        <v>79.17</v>
      </c>
      <c r="L538" s="14">
        <v>19</v>
      </c>
      <c r="M538" s="14">
        <v>2</v>
      </c>
      <c r="N538" s="14">
        <v>0</v>
      </c>
      <c r="O538" s="14">
        <v>0</v>
      </c>
      <c r="P538" s="14">
        <v>0</v>
      </c>
      <c r="Q538" s="14">
        <f>tbl_Union[[#This Row],[Innings]]-tbl_Union[[#This Row],[Outs]]</f>
        <v>0</v>
      </c>
      <c r="R538" s="44">
        <v>4</v>
      </c>
      <c r="S538" s="44">
        <v>56</v>
      </c>
      <c r="T538" s="44">
        <v>0</v>
      </c>
      <c r="U538" s="44">
        <v>14</v>
      </c>
      <c r="V538" s="44">
        <v>0</v>
      </c>
      <c r="W538" s="44">
        <v>0</v>
      </c>
      <c r="X538" s="44">
        <v>0</v>
      </c>
      <c r="Y538" s="44">
        <v>0</v>
      </c>
      <c r="Z538" s="44">
        <v>3</v>
      </c>
      <c r="AA538" s="44">
        <v>4</v>
      </c>
      <c r="AB538" s="44">
        <v>2</v>
      </c>
      <c r="AC538" s="12">
        <f>IF(tbl_Union[[#This Row],[Year]]=2021,_xlfn.IFNA(VLOOKUP(tbl_Union[[#This Row],[Player]],raw_data_RAA_2021!$A$1:$F$169,3,FALSE),0),0)</f>
        <v>0</v>
      </c>
      <c r="AD538" s="42">
        <f>AVERAGEIFS(tbl_Union[Auction_Price],tbl_Union[Player],tbl_Union[[#This Row],[Player]])</f>
        <v>214300</v>
      </c>
    </row>
    <row r="539" spans="1:30" x14ac:dyDescent="0.25">
      <c r="A539" s="15">
        <f t="shared" si="9"/>
        <v>538</v>
      </c>
      <c r="B539" s="14">
        <v>2019</v>
      </c>
      <c r="C539" s="17" t="s">
        <v>395</v>
      </c>
      <c r="D539" s="14" t="s">
        <v>305</v>
      </c>
      <c r="E539" s="42">
        <v>265630</v>
      </c>
      <c r="F539" s="14">
        <v>14</v>
      </c>
      <c r="G539" s="14">
        <v>373</v>
      </c>
      <c r="H539" s="14">
        <v>268</v>
      </c>
      <c r="I539" s="14">
        <v>14</v>
      </c>
      <c r="J539" s="14">
        <v>26.64</v>
      </c>
      <c r="K539" s="14">
        <v>139.18</v>
      </c>
      <c r="L539" s="14">
        <v>67</v>
      </c>
      <c r="M539" s="14">
        <v>48</v>
      </c>
      <c r="N539" s="14">
        <v>10</v>
      </c>
      <c r="O539" s="14">
        <v>2</v>
      </c>
      <c r="P539" s="14">
        <v>0</v>
      </c>
      <c r="Q539" s="14">
        <f>tbl_Union[[#This Row],[Innings]]-tbl_Union[[#This Row],[Outs]]</f>
        <v>0</v>
      </c>
      <c r="R539" s="44">
        <v>0</v>
      </c>
      <c r="S539" s="44">
        <v>0</v>
      </c>
      <c r="T539" s="44">
        <v>0</v>
      </c>
      <c r="U539" s="44">
        <v>0</v>
      </c>
      <c r="V539" s="44">
        <v>0</v>
      </c>
      <c r="W539" s="44">
        <v>0</v>
      </c>
      <c r="X539" s="44">
        <v>0</v>
      </c>
      <c r="Y539" s="44">
        <v>0</v>
      </c>
      <c r="Z539" s="44">
        <v>0</v>
      </c>
      <c r="AA539" s="44">
        <v>0</v>
      </c>
      <c r="AB539" s="44">
        <v>0</v>
      </c>
      <c r="AC539" s="12">
        <f>IF(tbl_Union[[#This Row],[Year]]=2021,_xlfn.IFNA(VLOOKUP(tbl_Union[[#This Row],[Player]],raw_data_RAA_2021!$A$1:$F$169,3,FALSE),0),0)</f>
        <v>0</v>
      </c>
      <c r="AD539" s="42">
        <f>AVERAGEIFS(tbl_Union[Auction_Price],tbl_Union[Player],tbl_Union[[#This Row],[Player]])</f>
        <v>265630</v>
      </c>
    </row>
    <row r="540" spans="1:30" x14ac:dyDescent="0.25">
      <c r="A540" s="15">
        <f t="shared" si="9"/>
        <v>539</v>
      </c>
      <c r="B540" s="14">
        <v>2019</v>
      </c>
      <c r="C540" s="17" t="s">
        <v>142</v>
      </c>
      <c r="D540" s="14" t="s">
        <v>305</v>
      </c>
      <c r="E540" s="42">
        <v>714300</v>
      </c>
      <c r="F540" s="14">
        <v>4</v>
      </c>
      <c r="G540" s="14">
        <v>40</v>
      </c>
      <c r="H540" s="14">
        <v>33</v>
      </c>
      <c r="I540" s="14">
        <v>3</v>
      </c>
      <c r="J540" s="14">
        <v>13.33</v>
      </c>
      <c r="K540" s="14">
        <v>121.21</v>
      </c>
      <c r="L540" s="14">
        <v>24</v>
      </c>
      <c r="M540" s="14">
        <v>1</v>
      </c>
      <c r="N540" s="14">
        <v>3</v>
      </c>
      <c r="O540" s="14">
        <v>0</v>
      </c>
      <c r="P540" s="14">
        <v>0</v>
      </c>
      <c r="Q540" s="14">
        <f>tbl_Union[[#This Row],[Innings]]-tbl_Union[[#This Row],[Outs]]</f>
        <v>1</v>
      </c>
      <c r="R540" s="44">
        <v>1.4</v>
      </c>
      <c r="S540" s="44">
        <v>8</v>
      </c>
      <c r="T540" s="44">
        <v>0</v>
      </c>
      <c r="U540" s="44">
        <v>4.8</v>
      </c>
      <c r="V540" s="44">
        <v>0</v>
      </c>
      <c r="W540" s="44">
        <v>0</v>
      </c>
      <c r="X540" s="44">
        <v>0</v>
      </c>
      <c r="Y540" s="44">
        <v>0</v>
      </c>
      <c r="Z540" s="44">
        <v>0</v>
      </c>
      <c r="AA540" s="44">
        <v>0</v>
      </c>
      <c r="AB540" s="44">
        <v>3</v>
      </c>
      <c r="AC540" s="12">
        <f>IF(tbl_Union[[#This Row],[Year]]=2021,_xlfn.IFNA(VLOOKUP(tbl_Union[[#This Row],[Player]],raw_data_RAA_2021!$A$1:$F$169,3,FALSE),0),0)</f>
        <v>0</v>
      </c>
      <c r="AD540" s="42">
        <f>AVERAGEIFS(tbl_Union[Auction_Price],tbl_Union[Player],tbl_Union[[#This Row],[Player]])</f>
        <v>685733.33333333337</v>
      </c>
    </row>
    <row r="541" spans="1:30" x14ac:dyDescent="0.25">
      <c r="A541" s="15">
        <f t="shared" si="9"/>
        <v>540</v>
      </c>
      <c r="B541" s="14">
        <v>2019</v>
      </c>
      <c r="C541" s="17" t="s">
        <v>40</v>
      </c>
      <c r="D541" s="14" t="s">
        <v>305</v>
      </c>
      <c r="E541" s="42">
        <v>600000</v>
      </c>
      <c r="F541" s="14">
        <v>5</v>
      </c>
      <c r="G541" s="14">
        <v>90</v>
      </c>
      <c r="H541" s="14">
        <v>73</v>
      </c>
      <c r="I541" s="14">
        <v>5</v>
      </c>
      <c r="J541" s="14">
        <v>18</v>
      </c>
      <c r="K541" s="14">
        <v>123.29</v>
      </c>
      <c r="L541" s="14">
        <v>75</v>
      </c>
      <c r="M541" s="14">
        <v>4</v>
      </c>
      <c r="N541" s="14">
        <v>7</v>
      </c>
      <c r="O541" s="14">
        <v>1</v>
      </c>
      <c r="P541" s="14">
        <v>0</v>
      </c>
      <c r="Q541" s="14">
        <f>tbl_Union[[#This Row],[Innings]]-tbl_Union[[#This Row],[Outs]]</f>
        <v>0</v>
      </c>
      <c r="R541" s="44">
        <v>0</v>
      </c>
      <c r="S541" s="44">
        <v>0</v>
      </c>
      <c r="T541" s="44">
        <v>0</v>
      </c>
      <c r="U541" s="44">
        <v>0</v>
      </c>
      <c r="V541" s="44">
        <v>0</v>
      </c>
      <c r="W541" s="44">
        <v>0</v>
      </c>
      <c r="X541" s="44">
        <v>0</v>
      </c>
      <c r="Y541" s="44">
        <v>0</v>
      </c>
      <c r="Z541" s="44">
        <v>0</v>
      </c>
      <c r="AA541" s="44">
        <v>0</v>
      </c>
      <c r="AB541" s="44">
        <v>0</v>
      </c>
      <c r="AC541" s="12">
        <f>IF(tbl_Union[[#This Row],[Year]]=2021,_xlfn.IFNA(VLOOKUP(tbl_Union[[#This Row],[Player]],raw_data_RAA_2021!$A$1:$F$169,3,FALSE),0),0)</f>
        <v>0</v>
      </c>
      <c r="AD541" s="42">
        <f>AVERAGEIFS(tbl_Union[Auction_Price],tbl_Union[Player],tbl_Union[[#This Row],[Player]])</f>
        <v>938066.66666666663</v>
      </c>
    </row>
    <row r="542" spans="1:30" x14ac:dyDescent="0.25">
      <c r="A542" s="15">
        <f t="shared" si="9"/>
        <v>541</v>
      </c>
      <c r="B542" s="14">
        <v>2019</v>
      </c>
      <c r="C542" s="17" t="s">
        <v>70</v>
      </c>
      <c r="D542" s="14" t="s">
        <v>305</v>
      </c>
      <c r="E542" s="42">
        <v>156250</v>
      </c>
      <c r="F542" s="14">
        <v>1</v>
      </c>
      <c r="G542" s="14">
        <v>9</v>
      </c>
      <c r="H542" s="14">
        <v>9</v>
      </c>
      <c r="I542" s="14">
        <v>0</v>
      </c>
      <c r="J542" s="14">
        <v>0</v>
      </c>
      <c r="K542" s="14">
        <v>100</v>
      </c>
      <c r="L542" s="14">
        <v>9</v>
      </c>
      <c r="M542" s="14">
        <v>0</v>
      </c>
      <c r="N542" s="14">
        <v>0</v>
      </c>
      <c r="O542" s="14">
        <v>0</v>
      </c>
      <c r="P542" s="14">
        <v>0</v>
      </c>
      <c r="Q542" s="14">
        <f>tbl_Union[[#This Row],[Innings]]-tbl_Union[[#This Row],[Outs]]</f>
        <v>1</v>
      </c>
      <c r="R542" s="44">
        <v>9</v>
      </c>
      <c r="S542" s="44">
        <v>118</v>
      </c>
      <c r="T542" s="44">
        <v>1</v>
      </c>
      <c r="U542" s="44">
        <v>13.11</v>
      </c>
      <c r="V542" s="44">
        <v>118</v>
      </c>
      <c r="W542" s="44">
        <v>54</v>
      </c>
      <c r="X542" s="44">
        <v>0</v>
      </c>
      <c r="Y542" s="44">
        <v>0</v>
      </c>
      <c r="Z542" s="44">
        <v>18</v>
      </c>
      <c r="AA542" s="44">
        <v>4</v>
      </c>
      <c r="AB542" s="44">
        <v>19</v>
      </c>
      <c r="AC542" s="12">
        <f>IF(tbl_Union[[#This Row],[Year]]=2021,_xlfn.IFNA(VLOOKUP(tbl_Union[[#This Row],[Player]],raw_data_RAA_2021!$A$1:$F$169,3,FALSE),0),0)</f>
        <v>0</v>
      </c>
      <c r="AD542" s="42">
        <f>AVERAGEIFS(tbl_Union[Auction_Price],tbl_Union[Player],tbl_Union[[#This Row],[Player]])</f>
        <v>156250</v>
      </c>
    </row>
    <row r="543" spans="1:30" x14ac:dyDescent="0.25">
      <c r="A543" s="15">
        <f t="shared" si="9"/>
        <v>542</v>
      </c>
      <c r="B543" s="14">
        <v>2019</v>
      </c>
      <c r="C543" s="17" t="s">
        <v>45</v>
      </c>
      <c r="D543" s="14" t="s">
        <v>305</v>
      </c>
      <c r="E543" s="42">
        <v>656250</v>
      </c>
      <c r="F543" s="14">
        <v>5</v>
      </c>
      <c r="G543" s="14">
        <v>25</v>
      </c>
      <c r="H543" s="14">
        <v>25</v>
      </c>
      <c r="I543" s="14">
        <v>2</v>
      </c>
      <c r="J543" s="14">
        <v>12.5</v>
      </c>
      <c r="K543" s="14">
        <v>100</v>
      </c>
      <c r="L543" s="14">
        <v>14</v>
      </c>
      <c r="M543" s="14">
        <v>3</v>
      </c>
      <c r="N543" s="14">
        <v>1</v>
      </c>
      <c r="O543" s="14">
        <v>0</v>
      </c>
      <c r="P543" s="14">
        <v>0</v>
      </c>
      <c r="Q543" s="14">
        <f>tbl_Union[[#This Row],[Innings]]-tbl_Union[[#This Row],[Outs]]</f>
        <v>3</v>
      </c>
      <c r="R543" s="44">
        <v>37.5</v>
      </c>
      <c r="S543" s="44">
        <v>371</v>
      </c>
      <c r="T543" s="44">
        <v>8</v>
      </c>
      <c r="U543" s="44">
        <v>9.81</v>
      </c>
      <c r="V543" s="44">
        <v>46.38</v>
      </c>
      <c r="W543" s="44">
        <v>28.38</v>
      </c>
      <c r="X543" s="44">
        <v>0</v>
      </c>
      <c r="Y543" s="44">
        <v>0</v>
      </c>
      <c r="Z543" s="44">
        <v>39</v>
      </c>
      <c r="AA543" s="44">
        <v>18</v>
      </c>
      <c r="AB543" s="44">
        <v>88</v>
      </c>
      <c r="AC543" s="12">
        <f>IF(tbl_Union[[#This Row],[Year]]=2021,_xlfn.IFNA(VLOOKUP(tbl_Union[[#This Row],[Player]],raw_data_RAA_2021!$A$1:$F$169,3,FALSE),0),0)</f>
        <v>0</v>
      </c>
      <c r="AD543" s="42">
        <f>AVERAGEIFS(tbl_Union[Auction_Price],tbl_Union[Player],tbl_Union[[#This Row],[Player]])</f>
        <v>485133.33333333331</v>
      </c>
    </row>
    <row r="544" spans="1:30" x14ac:dyDescent="0.25">
      <c r="A544" s="15">
        <f t="shared" si="9"/>
        <v>543</v>
      </c>
      <c r="B544" s="14">
        <v>2019</v>
      </c>
      <c r="C544" s="17" t="s">
        <v>161</v>
      </c>
      <c r="D544" s="14" t="s">
        <v>305</v>
      </c>
      <c r="E544" s="42">
        <v>2656250</v>
      </c>
      <c r="F544" s="14">
        <v>14</v>
      </c>
      <c r="G544" s="14">
        <v>464</v>
      </c>
      <c r="H544" s="14">
        <v>328</v>
      </c>
      <c r="I544" s="14">
        <v>14</v>
      </c>
      <c r="J544" s="14">
        <v>33.14</v>
      </c>
      <c r="K544" s="14">
        <v>141.46</v>
      </c>
      <c r="L544" s="14">
        <v>100</v>
      </c>
      <c r="M544" s="14">
        <v>46</v>
      </c>
      <c r="N544" s="14">
        <v>13</v>
      </c>
      <c r="O544" s="14">
        <v>2</v>
      </c>
      <c r="P544" s="14">
        <v>1</v>
      </c>
      <c r="Q544" s="14">
        <f>tbl_Union[[#This Row],[Innings]]-tbl_Union[[#This Row],[Outs]]</f>
        <v>0</v>
      </c>
      <c r="R544" s="44">
        <v>0</v>
      </c>
      <c r="S544" s="44">
        <v>0</v>
      </c>
      <c r="T544" s="44">
        <v>0</v>
      </c>
      <c r="U544" s="44">
        <v>0</v>
      </c>
      <c r="V544" s="44">
        <v>0</v>
      </c>
      <c r="W544" s="44">
        <v>0</v>
      </c>
      <c r="X544" s="44">
        <v>0</v>
      </c>
      <c r="Y544" s="44">
        <v>0</v>
      </c>
      <c r="Z544" s="44">
        <v>0</v>
      </c>
      <c r="AA544" s="44">
        <v>0</v>
      </c>
      <c r="AB544" s="44">
        <v>0</v>
      </c>
      <c r="AC544" s="12">
        <f>IF(tbl_Union[[#This Row],[Year]]=2021,_xlfn.IFNA(VLOOKUP(tbl_Union[[#This Row],[Player]],raw_data_RAA_2021!$A$1:$F$169,3,FALSE),0),0)</f>
        <v>0</v>
      </c>
      <c r="AD544" s="42">
        <f>AVERAGEIFS(tbl_Union[Auction_Price],tbl_Union[Player],tbl_Union[[#This Row],[Player]])</f>
        <v>2656250</v>
      </c>
    </row>
    <row r="545" spans="1:30" x14ac:dyDescent="0.25">
      <c r="A545" s="15">
        <f t="shared" si="9"/>
        <v>544</v>
      </c>
      <c r="B545" s="14">
        <v>2019</v>
      </c>
      <c r="C545" s="17" t="s">
        <v>162</v>
      </c>
      <c r="D545" s="14" t="s">
        <v>305</v>
      </c>
      <c r="E545" s="42">
        <v>500000</v>
      </c>
      <c r="F545" s="14">
        <v>2</v>
      </c>
      <c r="G545" s="14">
        <v>1</v>
      </c>
      <c r="H545" s="14">
        <v>3</v>
      </c>
      <c r="I545" s="14">
        <v>2</v>
      </c>
      <c r="J545" s="14">
        <v>0.5</v>
      </c>
      <c r="K545" s="14">
        <v>33.33</v>
      </c>
      <c r="L545" s="14">
        <v>1</v>
      </c>
      <c r="M545" s="14">
        <v>0</v>
      </c>
      <c r="N545" s="14">
        <v>0</v>
      </c>
      <c r="O545" s="14">
        <v>0</v>
      </c>
      <c r="P545" s="14">
        <v>0</v>
      </c>
      <c r="Q545" s="14">
        <f>tbl_Union[[#This Row],[Innings]]-tbl_Union[[#This Row],[Outs]]</f>
        <v>0</v>
      </c>
      <c r="R545" s="44">
        <v>9</v>
      </c>
      <c r="S545" s="44">
        <v>74</v>
      </c>
      <c r="T545" s="44">
        <v>4</v>
      </c>
      <c r="U545" s="44">
        <v>8.2200000000000006</v>
      </c>
      <c r="V545" s="44">
        <v>18.5</v>
      </c>
      <c r="W545" s="44">
        <v>13.5</v>
      </c>
      <c r="X545" s="44">
        <v>0</v>
      </c>
      <c r="Y545" s="44">
        <v>0</v>
      </c>
      <c r="Z545" s="44">
        <v>4</v>
      </c>
      <c r="AA545" s="44">
        <v>5</v>
      </c>
      <c r="AB545" s="44">
        <v>21</v>
      </c>
      <c r="AC545" s="12">
        <f>IF(tbl_Union[[#This Row],[Year]]=2021,_xlfn.IFNA(VLOOKUP(tbl_Union[[#This Row],[Player]],raw_data_RAA_2021!$A$1:$F$169,3,FALSE),0),0)</f>
        <v>0</v>
      </c>
      <c r="AD545" s="42">
        <f>AVERAGEIFS(tbl_Union[Auction_Price],tbl_Union[Player],tbl_Union[[#This Row],[Player]])</f>
        <v>500000</v>
      </c>
    </row>
    <row r="546" spans="1:30" x14ac:dyDescent="0.25">
      <c r="A546" s="15">
        <f t="shared" si="9"/>
        <v>545</v>
      </c>
      <c r="B546" s="14">
        <v>2019</v>
      </c>
      <c r="C546" s="17" t="s">
        <v>163</v>
      </c>
      <c r="D546" s="14" t="s">
        <v>305</v>
      </c>
      <c r="E546" s="42">
        <v>937500</v>
      </c>
      <c r="F546" s="14">
        <v>3</v>
      </c>
      <c r="G546" s="14">
        <v>6</v>
      </c>
      <c r="H546" s="14">
        <v>16</v>
      </c>
      <c r="I546" s="14">
        <v>2</v>
      </c>
      <c r="J546" s="14">
        <v>3</v>
      </c>
      <c r="K546" s="14">
        <v>37.5</v>
      </c>
      <c r="L546" s="14">
        <v>4</v>
      </c>
      <c r="M546" s="14">
        <v>0</v>
      </c>
      <c r="N546" s="14">
        <v>0</v>
      </c>
      <c r="O546" s="14">
        <v>0</v>
      </c>
      <c r="P546" s="14">
        <v>0</v>
      </c>
      <c r="Q546" s="14">
        <f>tbl_Union[[#This Row],[Innings]]-tbl_Union[[#This Row],[Outs]]</f>
        <v>1</v>
      </c>
      <c r="R546" s="44">
        <v>49.2</v>
      </c>
      <c r="S546" s="44">
        <v>386</v>
      </c>
      <c r="T546" s="44">
        <v>18</v>
      </c>
      <c r="U546" s="44">
        <v>7.82</v>
      </c>
      <c r="V546" s="44">
        <v>21.44</v>
      </c>
      <c r="W546" s="44">
        <v>16.440000000000001</v>
      </c>
      <c r="X546" s="44">
        <v>1</v>
      </c>
      <c r="Y546" s="44">
        <v>0</v>
      </c>
      <c r="Z546" s="44">
        <v>21</v>
      </c>
      <c r="AA546" s="44">
        <v>22</v>
      </c>
      <c r="AB546" s="44">
        <v>117</v>
      </c>
      <c r="AC546" s="12">
        <f>IF(tbl_Union[[#This Row],[Year]]=2021,_xlfn.IFNA(VLOOKUP(tbl_Union[[#This Row],[Player]],raw_data_RAA_2021!$A$1:$F$169,3,FALSE),0),0)</f>
        <v>0</v>
      </c>
      <c r="AD546" s="42">
        <f>AVERAGEIFS(tbl_Union[Auction_Price],tbl_Union[Player],tbl_Union[[#This Row],[Player]])</f>
        <v>937500</v>
      </c>
    </row>
    <row r="547" spans="1:30" x14ac:dyDescent="0.25">
      <c r="A547" s="15">
        <f t="shared" si="9"/>
        <v>546</v>
      </c>
      <c r="B547" s="14">
        <v>2021</v>
      </c>
      <c r="C547" s="17" t="s">
        <v>154</v>
      </c>
      <c r="D547" s="14" t="s">
        <v>305</v>
      </c>
      <c r="E547" s="42">
        <v>571400</v>
      </c>
      <c r="F547" s="14">
        <v>0</v>
      </c>
      <c r="G547" s="14">
        <v>0</v>
      </c>
      <c r="H547" s="14">
        <v>0</v>
      </c>
      <c r="I547" s="14">
        <v>0</v>
      </c>
      <c r="J547" s="14">
        <v>0</v>
      </c>
      <c r="K547" s="14">
        <v>0</v>
      </c>
      <c r="L547" s="14">
        <v>0</v>
      </c>
      <c r="M547" s="14">
        <v>0</v>
      </c>
      <c r="N547" s="14">
        <v>0</v>
      </c>
      <c r="O547" s="14">
        <v>0</v>
      </c>
      <c r="P547" s="14">
        <v>0</v>
      </c>
      <c r="Q547" s="14">
        <f>tbl_Union[[#This Row],[Innings]]-tbl_Union[[#This Row],[Outs]]</f>
        <v>0</v>
      </c>
      <c r="R547" s="44">
        <v>3</v>
      </c>
      <c r="S547" s="44">
        <v>29</v>
      </c>
      <c r="T547" s="44">
        <v>1</v>
      </c>
      <c r="U547" s="44">
        <v>9.67</v>
      </c>
      <c r="V547" s="44">
        <v>29</v>
      </c>
      <c r="W547" s="44">
        <v>18</v>
      </c>
      <c r="X547" s="44">
        <v>0</v>
      </c>
      <c r="Y547" s="44">
        <v>0</v>
      </c>
      <c r="Z547" s="44">
        <v>5</v>
      </c>
      <c r="AA547" s="44">
        <v>0</v>
      </c>
      <c r="AB547" s="44">
        <v>5</v>
      </c>
      <c r="AC547" s="12">
        <f>IF(tbl_Union[[#This Row],[Year]]=2021,_xlfn.IFNA(VLOOKUP(tbl_Union[[#This Row],[Player]],raw_data_RAA_2021!$A$1:$F$169,3,FALSE),0),0)</f>
        <v>-3</v>
      </c>
      <c r="AD547" s="42">
        <f>AVERAGEIFS(tbl_Union[Auction_Price],tbl_Union[Player],tbl_Union[[#This Row],[Player]])</f>
        <v>571400</v>
      </c>
    </row>
    <row r="548" spans="1:30" x14ac:dyDescent="0.25">
      <c r="A548" s="15">
        <f t="shared" si="9"/>
        <v>547</v>
      </c>
      <c r="B548" s="14">
        <v>2021</v>
      </c>
      <c r="C548" s="17" t="s">
        <v>159</v>
      </c>
      <c r="D548" s="14" t="s">
        <v>305</v>
      </c>
      <c r="E548" s="42">
        <v>28600</v>
      </c>
      <c r="F548" s="14">
        <v>1</v>
      </c>
      <c r="G548" s="14">
        <v>7</v>
      </c>
      <c r="H548" s="14">
        <v>17</v>
      </c>
      <c r="I548" s="14">
        <v>1</v>
      </c>
      <c r="J548" s="14">
        <v>7</v>
      </c>
      <c r="K548" s="14">
        <v>41.18</v>
      </c>
      <c r="L548" s="14">
        <v>7</v>
      </c>
      <c r="M548" s="14">
        <v>0</v>
      </c>
      <c r="N548" s="14">
        <v>0</v>
      </c>
      <c r="O548" s="14">
        <v>0</v>
      </c>
      <c r="P548" s="14">
        <v>0</v>
      </c>
      <c r="Q548" s="14">
        <f>tbl_Union[[#This Row],[Innings]]-tbl_Union[[#This Row],[Outs]]</f>
        <v>0</v>
      </c>
      <c r="R548" s="44">
        <v>0</v>
      </c>
      <c r="S548" s="44">
        <v>0</v>
      </c>
      <c r="T548" s="44">
        <v>0</v>
      </c>
      <c r="U548" s="44">
        <v>0</v>
      </c>
      <c r="V548" s="44">
        <v>0</v>
      </c>
      <c r="W548" s="44">
        <v>0</v>
      </c>
      <c r="X548" s="44">
        <v>0</v>
      </c>
      <c r="Y548" s="44">
        <v>0</v>
      </c>
      <c r="Z548" s="44">
        <v>0</v>
      </c>
      <c r="AA548" s="44">
        <v>0</v>
      </c>
      <c r="AB548" s="44">
        <v>0</v>
      </c>
      <c r="AC548" s="12">
        <f>IF(tbl_Union[[#This Row],[Year]]=2021,_xlfn.IFNA(VLOOKUP(tbl_Union[[#This Row],[Player]],raw_data_RAA_2021!$A$1:$F$169,3,FALSE),0),0)</f>
        <v>-18</v>
      </c>
      <c r="AD548" s="42">
        <f>AVERAGEIFS(tbl_Union[Auction_Price],tbl_Union[Player],tbl_Union[[#This Row],[Player]])</f>
        <v>28600</v>
      </c>
    </row>
    <row r="549" spans="1:30" x14ac:dyDescent="0.25">
      <c r="A549" s="15">
        <f t="shared" si="9"/>
        <v>548</v>
      </c>
      <c r="B549" s="14">
        <v>2021</v>
      </c>
      <c r="C549" s="17" t="s">
        <v>158</v>
      </c>
      <c r="D549" s="14" t="s">
        <v>305</v>
      </c>
      <c r="E549" s="42">
        <v>28600</v>
      </c>
      <c r="F549" s="14">
        <v>4</v>
      </c>
      <c r="G549" s="14">
        <v>71</v>
      </c>
      <c r="H549" s="14">
        <v>62</v>
      </c>
      <c r="I549" s="14">
        <v>4</v>
      </c>
      <c r="J549" s="14">
        <v>17.75</v>
      </c>
      <c r="K549" s="14">
        <v>114.52</v>
      </c>
      <c r="L549" s="14">
        <v>31</v>
      </c>
      <c r="M549" s="14">
        <v>3</v>
      </c>
      <c r="N549" s="14">
        <v>3</v>
      </c>
      <c r="O549" s="14">
        <v>0</v>
      </c>
      <c r="P549" s="14">
        <v>0</v>
      </c>
      <c r="Q549" s="14">
        <f>tbl_Union[[#This Row],[Innings]]-tbl_Union[[#This Row],[Outs]]</f>
        <v>0</v>
      </c>
      <c r="R549" s="44">
        <v>0</v>
      </c>
      <c r="S549" s="44">
        <v>0</v>
      </c>
      <c r="T549" s="44">
        <v>0</v>
      </c>
      <c r="U549" s="44">
        <v>0</v>
      </c>
      <c r="V549" s="44">
        <v>0</v>
      </c>
      <c r="W549" s="44">
        <v>0</v>
      </c>
      <c r="X549" s="44">
        <v>0</v>
      </c>
      <c r="Y549" s="44">
        <v>0</v>
      </c>
      <c r="Z549" s="44">
        <v>0</v>
      </c>
      <c r="AA549" s="44">
        <v>0</v>
      </c>
      <c r="AB549" s="44">
        <v>0</v>
      </c>
      <c r="AC549" s="12">
        <f>IF(tbl_Union[[#This Row],[Year]]=2021,_xlfn.IFNA(VLOOKUP(tbl_Union[[#This Row],[Player]],raw_data_RAA_2021!$A$1:$F$169,3,FALSE),0),0)</f>
        <v>-30</v>
      </c>
      <c r="AD549" s="42">
        <f>AVERAGEIFS(tbl_Union[Auction_Price],tbl_Union[Player],tbl_Union[[#This Row],[Player]])</f>
        <v>28600</v>
      </c>
    </row>
    <row r="550" spans="1:30" x14ac:dyDescent="0.25">
      <c r="A550" s="15">
        <f t="shared" si="9"/>
        <v>549</v>
      </c>
      <c r="B550" s="14">
        <v>2021</v>
      </c>
      <c r="C550" s="17" t="s">
        <v>160</v>
      </c>
      <c r="D550" s="14" t="s">
        <v>305</v>
      </c>
      <c r="E550" s="42">
        <v>28600</v>
      </c>
      <c r="F550" s="14">
        <v>7</v>
      </c>
      <c r="G550" s="14">
        <v>59</v>
      </c>
      <c r="H550" s="14">
        <v>53</v>
      </c>
      <c r="I550" s="14">
        <v>7</v>
      </c>
      <c r="J550" s="14">
        <v>8.43</v>
      </c>
      <c r="K550" s="14">
        <v>111.32</v>
      </c>
      <c r="L550" s="14">
        <v>14</v>
      </c>
      <c r="M550" s="14">
        <v>4</v>
      </c>
      <c r="N550" s="14">
        <v>2</v>
      </c>
      <c r="O550" s="14">
        <v>0</v>
      </c>
      <c r="P550" s="14">
        <v>0</v>
      </c>
      <c r="Q550" s="14">
        <f>tbl_Union[[#This Row],[Innings]]-tbl_Union[[#This Row],[Outs]]</f>
        <v>0</v>
      </c>
      <c r="R550" s="44">
        <v>14</v>
      </c>
      <c r="S550" s="44">
        <v>92</v>
      </c>
      <c r="T550" s="44">
        <v>7</v>
      </c>
      <c r="U550" s="44">
        <v>6.57</v>
      </c>
      <c r="V550" s="44">
        <v>13.14</v>
      </c>
      <c r="W550" s="44">
        <v>12</v>
      </c>
      <c r="X550" s="44">
        <v>0</v>
      </c>
      <c r="Y550" s="44">
        <v>0</v>
      </c>
      <c r="Z550" s="44">
        <v>3</v>
      </c>
      <c r="AA550" s="44">
        <v>3</v>
      </c>
      <c r="AB550" s="44">
        <v>21</v>
      </c>
      <c r="AC550" s="12">
        <f>IF(tbl_Union[[#This Row],[Year]]=2021,_xlfn.IFNA(VLOOKUP(tbl_Union[[#This Row],[Player]],raw_data_RAA_2021!$A$1:$F$169,3,FALSE),0),0)</f>
        <v>-33</v>
      </c>
      <c r="AD550" s="42">
        <f>AVERAGEIFS(tbl_Union[Auction_Price],tbl_Union[Player],tbl_Union[[#This Row],[Player]])</f>
        <v>28600</v>
      </c>
    </row>
    <row r="551" spans="1:30" x14ac:dyDescent="0.25">
      <c r="A551" s="15">
        <f t="shared" si="9"/>
        <v>550</v>
      </c>
      <c r="B551" s="14">
        <v>2021</v>
      </c>
      <c r="C551" s="17" t="s">
        <v>155</v>
      </c>
      <c r="D551" s="14" t="s">
        <v>305</v>
      </c>
      <c r="E551" s="42">
        <v>406250</v>
      </c>
      <c r="F551" s="14">
        <v>4</v>
      </c>
      <c r="G551" s="14">
        <v>20</v>
      </c>
      <c r="H551" s="14">
        <v>26</v>
      </c>
      <c r="I551" s="14">
        <v>1</v>
      </c>
      <c r="J551" s="14">
        <v>20</v>
      </c>
      <c r="K551" s="14">
        <v>76.92</v>
      </c>
      <c r="L551" s="14">
        <v>12</v>
      </c>
      <c r="M551" s="14">
        <v>1</v>
      </c>
      <c r="N551" s="14">
        <v>1</v>
      </c>
      <c r="O551" s="14">
        <v>0</v>
      </c>
      <c r="P551" s="14">
        <v>0</v>
      </c>
      <c r="Q551" s="14">
        <f>tbl_Union[[#This Row],[Innings]]-tbl_Union[[#This Row],[Outs]]</f>
        <v>3</v>
      </c>
      <c r="R551" s="44">
        <v>52</v>
      </c>
      <c r="S551" s="44">
        <v>353</v>
      </c>
      <c r="T551" s="44">
        <v>11</v>
      </c>
      <c r="U551" s="44">
        <v>6.79</v>
      </c>
      <c r="V551" s="44">
        <v>32.090000000000003</v>
      </c>
      <c r="W551" s="44">
        <v>28.36</v>
      </c>
      <c r="X551" s="44">
        <v>0</v>
      </c>
      <c r="Y551" s="44">
        <v>0</v>
      </c>
      <c r="Z551" s="44">
        <v>44</v>
      </c>
      <c r="AA551" s="44">
        <v>6</v>
      </c>
      <c r="AB551" s="44">
        <v>147</v>
      </c>
      <c r="AC551" s="12">
        <f>IF(tbl_Union[[#This Row],[Year]]=2021,_xlfn.IFNA(VLOOKUP(tbl_Union[[#This Row],[Player]],raw_data_RAA_2021!$A$1:$F$169,3,FALSE),0),0)</f>
        <v>-72</v>
      </c>
      <c r="AD551" s="42">
        <f>AVERAGEIFS(tbl_Union[Auction_Price],tbl_Union[Player],tbl_Union[[#This Row],[Player]])</f>
        <v>406250</v>
      </c>
    </row>
    <row r="552" spans="1:30" x14ac:dyDescent="0.25">
      <c r="A552" s="15">
        <f t="shared" si="9"/>
        <v>551</v>
      </c>
      <c r="B552" s="14">
        <v>2021</v>
      </c>
      <c r="C552" s="17" t="s">
        <v>156</v>
      </c>
      <c r="D552" s="14" t="s">
        <v>305</v>
      </c>
      <c r="E552" s="42">
        <v>468750</v>
      </c>
      <c r="F552" s="14">
        <v>1</v>
      </c>
      <c r="G552" s="14">
        <v>2</v>
      </c>
      <c r="H552" s="14">
        <v>4</v>
      </c>
      <c r="I552" s="14">
        <v>1</v>
      </c>
      <c r="J552" s="14">
        <v>2</v>
      </c>
      <c r="K552" s="14">
        <v>50</v>
      </c>
      <c r="L552" s="14">
        <v>2</v>
      </c>
      <c r="M552" s="14">
        <v>0</v>
      </c>
      <c r="N552" s="14">
        <v>0</v>
      </c>
      <c r="O552" s="14">
        <v>0</v>
      </c>
      <c r="P552" s="14">
        <v>0</v>
      </c>
      <c r="Q552" s="14">
        <f>tbl_Union[[#This Row],[Innings]]-tbl_Union[[#This Row],[Outs]]</f>
        <v>0</v>
      </c>
      <c r="R552" s="44">
        <v>4</v>
      </c>
      <c r="S552" s="44">
        <v>52</v>
      </c>
      <c r="T552" s="44">
        <v>0</v>
      </c>
      <c r="U552" s="44">
        <v>13</v>
      </c>
      <c r="V552" s="44">
        <v>0</v>
      </c>
      <c r="W552" s="44">
        <v>0</v>
      </c>
      <c r="X552" s="44">
        <v>0</v>
      </c>
      <c r="Y552" s="44">
        <v>0</v>
      </c>
      <c r="Z552" s="44">
        <v>5</v>
      </c>
      <c r="AA552" s="44">
        <v>3</v>
      </c>
      <c r="AB552" s="44">
        <v>5</v>
      </c>
      <c r="AC552" s="12">
        <f>IF(tbl_Union[[#This Row],[Year]]=2021,_xlfn.IFNA(VLOOKUP(tbl_Union[[#This Row],[Player]],raw_data_RAA_2021!$A$1:$F$169,3,FALSE),0),0)</f>
        <v>-74</v>
      </c>
      <c r="AD552" s="42">
        <f>AVERAGEIFS(tbl_Union[Auction_Price],tbl_Union[Player],tbl_Union[[#This Row],[Player]])</f>
        <v>468750</v>
      </c>
    </row>
    <row r="553" spans="1:30" x14ac:dyDescent="0.25">
      <c r="A553" s="15">
        <f t="shared" si="9"/>
        <v>552</v>
      </c>
      <c r="B553" s="14">
        <v>2021</v>
      </c>
      <c r="C553" s="17" t="s">
        <v>162</v>
      </c>
      <c r="D553" s="14" t="s">
        <v>305</v>
      </c>
      <c r="E553" s="42">
        <v>500000</v>
      </c>
      <c r="F553" s="14">
        <v>4</v>
      </c>
      <c r="G553" s="14">
        <v>31</v>
      </c>
      <c r="H553" s="14">
        <v>47</v>
      </c>
      <c r="I553" s="14">
        <v>4</v>
      </c>
      <c r="J553" s="14">
        <v>7.75</v>
      </c>
      <c r="K553" s="14">
        <v>65.959999999999994</v>
      </c>
      <c r="L553" s="14">
        <v>10</v>
      </c>
      <c r="M553" s="14">
        <v>2</v>
      </c>
      <c r="N553" s="14">
        <v>0</v>
      </c>
      <c r="O553" s="14">
        <v>0</v>
      </c>
      <c r="P553" s="14">
        <v>0</v>
      </c>
      <c r="Q553" s="14">
        <f>tbl_Union[[#This Row],[Innings]]-tbl_Union[[#This Row],[Outs]]</f>
        <v>0</v>
      </c>
      <c r="R553" s="44">
        <v>16</v>
      </c>
      <c r="S553" s="44">
        <v>118</v>
      </c>
      <c r="T553" s="44">
        <v>3</v>
      </c>
      <c r="U553" s="44">
        <v>7.38</v>
      </c>
      <c r="V553" s="44">
        <v>39.33</v>
      </c>
      <c r="W553" s="44">
        <v>32</v>
      </c>
      <c r="X553" s="44">
        <v>0</v>
      </c>
      <c r="Y553" s="44">
        <v>0</v>
      </c>
      <c r="Z553" s="44">
        <v>9</v>
      </c>
      <c r="AA553" s="44">
        <v>4</v>
      </c>
      <c r="AB553" s="44">
        <v>32</v>
      </c>
      <c r="AC553" s="12">
        <f>IF(tbl_Union[[#This Row],[Year]]=2021,_xlfn.IFNA(VLOOKUP(tbl_Union[[#This Row],[Player]],raw_data_RAA_2021!$A$1:$F$169,3,FALSE),0),0)</f>
        <v>-109</v>
      </c>
      <c r="AD553" s="42">
        <f>AVERAGEIFS(tbl_Union[Auction_Price],tbl_Union[Player],tbl_Union[[#This Row],[Player]])</f>
        <v>500000</v>
      </c>
    </row>
    <row r="554" spans="1:30" x14ac:dyDescent="0.25">
      <c r="A554" s="15">
        <f t="shared" si="9"/>
        <v>553</v>
      </c>
      <c r="B554" s="14">
        <v>2021</v>
      </c>
      <c r="C554" s="17" t="s">
        <v>149</v>
      </c>
      <c r="D554" s="14" t="s">
        <v>305</v>
      </c>
      <c r="E554" s="42">
        <v>234380</v>
      </c>
      <c r="F554" s="14">
        <v>7</v>
      </c>
      <c r="G554" s="14">
        <v>14</v>
      </c>
      <c r="H554" s="14">
        <v>24</v>
      </c>
      <c r="I554" s="14">
        <v>6</v>
      </c>
      <c r="J554" s="14">
        <v>2.33</v>
      </c>
      <c r="K554" s="14">
        <v>58.33</v>
      </c>
      <c r="L554" s="14">
        <v>9</v>
      </c>
      <c r="M554" s="14">
        <v>1</v>
      </c>
      <c r="N554" s="14">
        <v>0</v>
      </c>
      <c r="O554" s="14">
        <v>0</v>
      </c>
      <c r="P554" s="14">
        <v>0</v>
      </c>
      <c r="Q554" s="14">
        <f>tbl_Union[[#This Row],[Innings]]-tbl_Union[[#This Row],[Outs]]</f>
        <v>1</v>
      </c>
      <c r="R554" s="44">
        <v>16.399999999999999</v>
      </c>
      <c r="S554" s="44">
        <v>155</v>
      </c>
      <c r="T554" s="44">
        <v>4</v>
      </c>
      <c r="U554" s="44">
        <v>9.3000000000000007</v>
      </c>
      <c r="V554" s="44">
        <v>38.75</v>
      </c>
      <c r="W554" s="44">
        <v>25</v>
      </c>
      <c r="X554" s="44">
        <v>0</v>
      </c>
      <c r="Y554" s="44">
        <v>0</v>
      </c>
      <c r="Z554" s="44">
        <v>15</v>
      </c>
      <c r="AA554" s="44">
        <v>5</v>
      </c>
      <c r="AB554" s="44">
        <v>29</v>
      </c>
      <c r="AC554" s="12">
        <f>IF(tbl_Union[[#This Row],[Year]]=2021,_xlfn.IFNA(VLOOKUP(tbl_Union[[#This Row],[Player]],raw_data_RAA_2021!$A$1:$F$169,3,FALSE),0),0)</f>
        <v>-137</v>
      </c>
      <c r="AD554" s="42">
        <f>AVERAGEIFS(tbl_Union[Auction_Price],tbl_Union[Player],tbl_Union[[#This Row],[Player]])</f>
        <v>234380</v>
      </c>
    </row>
    <row r="555" spans="1:30" x14ac:dyDescent="0.25">
      <c r="A555" s="15">
        <f t="shared" ref="A555:A579" si="10">1+A554</f>
        <v>554</v>
      </c>
      <c r="B555" s="14">
        <v>2019</v>
      </c>
      <c r="C555" s="17" t="s">
        <v>165</v>
      </c>
      <c r="D555" s="14" t="s">
        <v>313</v>
      </c>
      <c r="E555" s="42">
        <v>85940</v>
      </c>
      <c r="F555" s="14">
        <v>3</v>
      </c>
      <c r="G555" s="14">
        <v>9</v>
      </c>
      <c r="H555" s="14">
        <v>9</v>
      </c>
      <c r="I555" s="14">
        <v>2</v>
      </c>
      <c r="J555" s="14">
        <v>4.5</v>
      </c>
      <c r="K555" s="14">
        <v>100</v>
      </c>
      <c r="L555" s="14">
        <v>5</v>
      </c>
      <c r="M555" s="14">
        <v>1</v>
      </c>
      <c r="N555" s="14">
        <v>0</v>
      </c>
      <c r="O555" s="14">
        <v>0</v>
      </c>
      <c r="P555" s="14">
        <v>0</v>
      </c>
      <c r="Q555" s="14">
        <f>tbl_Union[[#This Row],[Innings]]-tbl_Union[[#This Row],[Outs]]</f>
        <v>1</v>
      </c>
      <c r="R555" s="44">
        <v>2</v>
      </c>
      <c r="S555" s="44">
        <v>21</v>
      </c>
      <c r="T555" s="44">
        <v>1</v>
      </c>
      <c r="U555" s="44">
        <v>10.5</v>
      </c>
      <c r="V555" s="44">
        <v>21</v>
      </c>
      <c r="W555" s="44">
        <v>12</v>
      </c>
      <c r="X555" s="44">
        <v>0</v>
      </c>
      <c r="Y555" s="44">
        <v>0</v>
      </c>
      <c r="Z555" s="44">
        <v>1</v>
      </c>
      <c r="AA555" s="44">
        <v>1</v>
      </c>
      <c r="AB555" s="44">
        <v>1</v>
      </c>
      <c r="AC555" s="12">
        <f>IF(tbl_Union[[#This Row],[Year]]=2021,_xlfn.IFNA(VLOOKUP(tbl_Union[[#This Row],[Player]],raw_data_RAA_2021!$A$1:$F$169,3,FALSE),0),0)</f>
        <v>0</v>
      </c>
      <c r="AD555" s="42">
        <f>AVERAGEIFS(tbl_Union[Auction_Price],tbl_Union[Player],tbl_Union[[#This Row],[Player]])</f>
        <v>85940</v>
      </c>
    </row>
    <row r="556" spans="1:30" x14ac:dyDescent="0.25">
      <c r="A556" s="15">
        <f t="shared" si="10"/>
        <v>555</v>
      </c>
      <c r="B556" s="14">
        <v>2019</v>
      </c>
      <c r="C556" s="17" t="s">
        <v>166</v>
      </c>
      <c r="D556" s="14" t="s">
        <v>313</v>
      </c>
      <c r="E556" s="42">
        <v>1328130</v>
      </c>
      <c r="F556" s="14">
        <v>4</v>
      </c>
      <c r="G556" s="14">
        <v>12</v>
      </c>
      <c r="H556" s="14">
        <v>19</v>
      </c>
      <c r="I556" s="14">
        <v>3</v>
      </c>
      <c r="J556" s="14">
        <v>4</v>
      </c>
      <c r="K556" s="14">
        <v>63.16</v>
      </c>
      <c r="L556" s="14">
        <v>7</v>
      </c>
      <c r="M556" s="14">
        <v>1</v>
      </c>
      <c r="N556" s="14">
        <v>0</v>
      </c>
      <c r="O556" s="14">
        <v>0</v>
      </c>
      <c r="P556" s="14">
        <v>0</v>
      </c>
      <c r="Q556" s="14">
        <f>tbl_Union[[#This Row],[Innings]]-tbl_Union[[#This Row],[Outs]]</f>
        <v>1</v>
      </c>
      <c r="R556" s="44">
        <v>59</v>
      </c>
      <c r="S556" s="44">
        <v>461</v>
      </c>
      <c r="T556" s="44">
        <v>13</v>
      </c>
      <c r="U556" s="44">
        <v>7.81</v>
      </c>
      <c r="V556" s="44">
        <v>35.46</v>
      </c>
      <c r="W556" s="44">
        <v>27.23</v>
      </c>
      <c r="X556" s="44">
        <v>0</v>
      </c>
      <c r="Y556" s="44">
        <v>0</v>
      </c>
      <c r="Z556" s="44">
        <v>49</v>
      </c>
      <c r="AA556" s="44">
        <v>16</v>
      </c>
      <c r="AB556" s="44">
        <v>168</v>
      </c>
      <c r="AC556" s="12">
        <f>IF(tbl_Union[[#This Row],[Year]]=2021,_xlfn.IFNA(VLOOKUP(tbl_Union[[#This Row],[Player]],raw_data_RAA_2021!$A$1:$F$169,3,FALSE),0),0)</f>
        <v>0</v>
      </c>
      <c r="AD556" s="42">
        <f>AVERAGEIFS(tbl_Union[Auction_Price],tbl_Union[Player],tbl_Union[[#This Row],[Player]])</f>
        <v>1328130</v>
      </c>
    </row>
    <row r="557" spans="1:30" x14ac:dyDescent="0.25">
      <c r="A557" s="15">
        <f t="shared" si="10"/>
        <v>556</v>
      </c>
      <c r="B557" s="14">
        <v>2019</v>
      </c>
      <c r="C557" s="17" t="s">
        <v>397</v>
      </c>
      <c r="D557" s="14" t="s">
        <v>313</v>
      </c>
      <c r="E557" s="42">
        <v>78130</v>
      </c>
      <c r="F557" s="14">
        <v>0</v>
      </c>
      <c r="G557" s="14">
        <v>0</v>
      </c>
      <c r="H557" s="14">
        <v>0</v>
      </c>
      <c r="I557" s="14">
        <v>0</v>
      </c>
      <c r="J557" s="14">
        <v>0</v>
      </c>
      <c r="K557" s="14">
        <v>0</v>
      </c>
      <c r="L557" s="14">
        <v>0</v>
      </c>
      <c r="M557" s="14">
        <v>0</v>
      </c>
      <c r="N557" s="14">
        <v>0</v>
      </c>
      <c r="O557" s="14">
        <v>0</v>
      </c>
      <c r="P557" s="14">
        <v>0</v>
      </c>
      <c r="Q557" s="14">
        <f>tbl_Union[[#This Row],[Innings]]-tbl_Union[[#This Row],[Outs]]</f>
        <v>0</v>
      </c>
      <c r="R557" s="44">
        <v>0</v>
      </c>
      <c r="S557" s="44">
        <v>0</v>
      </c>
      <c r="T557" s="44">
        <v>0</v>
      </c>
      <c r="U557" s="44">
        <v>0</v>
      </c>
      <c r="V557" s="44">
        <v>0</v>
      </c>
      <c r="W557" s="44">
        <v>0</v>
      </c>
      <c r="X557" s="44">
        <v>0</v>
      </c>
      <c r="Y557" s="44">
        <v>0</v>
      </c>
      <c r="Z557" s="44">
        <v>0</v>
      </c>
      <c r="AA557" s="44">
        <v>0</v>
      </c>
      <c r="AB557" s="44">
        <v>0</v>
      </c>
      <c r="AC557" s="12">
        <f>IF(tbl_Union[[#This Row],[Year]]=2021,_xlfn.IFNA(VLOOKUP(tbl_Union[[#This Row],[Player]],raw_data_RAA_2021!$A$1:$F$169,3,FALSE),0),0)</f>
        <v>0</v>
      </c>
      <c r="AD557" s="42">
        <f>AVERAGEIFS(tbl_Union[Auction_Price],tbl_Union[Player],tbl_Union[[#This Row],[Player]])</f>
        <v>78130</v>
      </c>
    </row>
    <row r="558" spans="1:30" x14ac:dyDescent="0.25">
      <c r="A558" s="15">
        <f t="shared" si="10"/>
        <v>557</v>
      </c>
      <c r="B558" s="14">
        <v>2019</v>
      </c>
      <c r="C558" s="17" t="s">
        <v>167</v>
      </c>
      <c r="D558" s="14" t="s">
        <v>313</v>
      </c>
      <c r="E558" s="42">
        <v>148440</v>
      </c>
      <c r="F558" s="14">
        <v>1</v>
      </c>
      <c r="G558" s="14">
        <v>1</v>
      </c>
      <c r="H558" s="14">
        <v>1</v>
      </c>
      <c r="I558" s="14">
        <v>0</v>
      </c>
      <c r="J558" s="14">
        <v>0</v>
      </c>
      <c r="K558" s="14">
        <v>100</v>
      </c>
      <c r="L558" s="14">
        <v>1</v>
      </c>
      <c r="M558" s="14">
        <v>0</v>
      </c>
      <c r="N558" s="14">
        <v>0</v>
      </c>
      <c r="O558" s="14">
        <v>0</v>
      </c>
      <c r="P558" s="14">
        <v>0</v>
      </c>
      <c r="Q558" s="14">
        <f>tbl_Union[[#This Row],[Innings]]-tbl_Union[[#This Row],[Outs]]</f>
        <v>1</v>
      </c>
      <c r="R558" s="44">
        <v>12</v>
      </c>
      <c r="S558" s="44">
        <v>110</v>
      </c>
      <c r="T558" s="44">
        <v>0</v>
      </c>
      <c r="U558" s="44">
        <v>9.17</v>
      </c>
      <c r="V558" s="44">
        <v>0</v>
      </c>
      <c r="W558" s="44">
        <v>0</v>
      </c>
      <c r="X558" s="44">
        <v>0</v>
      </c>
      <c r="Y558" s="44">
        <v>0</v>
      </c>
      <c r="Z558" s="44">
        <v>10</v>
      </c>
      <c r="AA558" s="44">
        <v>5</v>
      </c>
      <c r="AB558" s="44">
        <v>22</v>
      </c>
      <c r="AC558" s="12">
        <f>IF(tbl_Union[[#This Row],[Year]]=2021,_xlfn.IFNA(VLOOKUP(tbl_Union[[#This Row],[Player]],raw_data_RAA_2021!$A$1:$F$169,3,FALSE),0),0)</f>
        <v>0</v>
      </c>
      <c r="AD558" s="42">
        <f>AVERAGEIFS(tbl_Union[Auction_Price],tbl_Union[Player],tbl_Union[[#This Row],[Player]])</f>
        <v>148440</v>
      </c>
    </row>
    <row r="559" spans="1:30" x14ac:dyDescent="0.25">
      <c r="A559" s="15">
        <f t="shared" si="10"/>
        <v>558</v>
      </c>
      <c r="B559" s="14">
        <v>2019</v>
      </c>
      <c r="C559" s="17" t="s">
        <v>168</v>
      </c>
      <c r="D559" s="14" t="s">
        <v>313</v>
      </c>
      <c r="E559" s="42">
        <v>1953130</v>
      </c>
      <c r="F559" s="14">
        <v>12</v>
      </c>
      <c r="G559" s="14">
        <v>692</v>
      </c>
      <c r="H559" s="14">
        <v>481</v>
      </c>
      <c r="I559" s="14">
        <v>10</v>
      </c>
      <c r="J559" s="14">
        <v>69.2</v>
      </c>
      <c r="K559" s="14">
        <v>143.87</v>
      </c>
      <c r="L559" s="14">
        <v>100</v>
      </c>
      <c r="M559" s="14">
        <v>57</v>
      </c>
      <c r="N559" s="14">
        <v>21</v>
      </c>
      <c r="O559" s="14">
        <v>8</v>
      </c>
      <c r="P559" s="14">
        <v>1</v>
      </c>
      <c r="Q559" s="14">
        <f>tbl_Union[[#This Row],[Innings]]-tbl_Union[[#This Row],[Outs]]</f>
        <v>2</v>
      </c>
      <c r="R559" s="44">
        <v>0</v>
      </c>
      <c r="S559" s="44">
        <v>0</v>
      </c>
      <c r="T559" s="44">
        <v>0</v>
      </c>
      <c r="U559" s="44">
        <v>0</v>
      </c>
      <c r="V559" s="44">
        <v>0</v>
      </c>
      <c r="W559" s="44">
        <v>0</v>
      </c>
      <c r="X559" s="44">
        <v>0</v>
      </c>
      <c r="Y559" s="44">
        <v>0</v>
      </c>
      <c r="Z559" s="44">
        <v>0</v>
      </c>
      <c r="AA559" s="44">
        <v>0</v>
      </c>
      <c r="AB559" s="44">
        <v>0</v>
      </c>
      <c r="AC559" s="12">
        <f>IF(tbl_Union[[#This Row],[Year]]=2021,_xlfn.IFNA(VLOOKUP(tbl_Union[[#This Row],[Player]],raw_data_RAA_2021!$A$1:$F$169,3,FALSE),0),0)</f>
        <v>0</v>
      </c>
      <c r="AD559" s="42">
        <f>AVERAGEIFS(tbl_Union[Auction_Price],tbl_Union[Player],tbl_Union[[#This Row],[Player]])</f>
        <v>1953130</v>
      </c>
    </row>
    <row r="560" spans="1:30" x14ac:dyDescent="0.25">
      <c r="A560" s="15">
        <f t="shared" si="10"/>
        <v>559</v>
      </c>
      <c r="B560" s="14">
        <v>2019</v>
      </c>
      <c r="C560" s="17" t="s">
        <v>101</v>
      </c>
      <c r="D560" s="14" t="s">
        <v>313</v>
      </c>
      <c r="E560" s="42">
        <v>562500</v>
      </c>
      <c r="F560" s="14">
        <v>7</v>
      </c>
      <c r="G560" s="14">
        <v>64</v>
      </c>
      <c r="H560" s="14">
        <v>63</v>
      </c>
      <c r="I560" s="14">
        <v>6</v>
      </c>
      <c r="J560" s="14">
        <v>10.67</v>
      </c>
      <c r="K560" s="14">
        <v>101.59</v>
      </c>
      <c r="L560" s="14">
        <v>20</v>
      </c>
      <c r="M560" s="14">
        <v>5</v>
      </c>
      <c r="N560" s="14">
        <v>1</v>
      </c>
      <c r="O560" s="14">
        <v>0</v>
      </c>
      <c r="P560" s="14">
        <v>0</v>
      </c>
      <c r="Q560" s="14">
        <f>tbl_Union[[#This Row],[Innings]]-tbl_Union[[#This Row],[Outs]]</f>
        <v>1</v>
      </c>
      <c r="R560" s="44">
        <v>2</v>
      </c>
      <c r="S560" s="44">
        <v>21</v>
      </c>
      <c r="T560" s="44">
        <v>1</v>
      </c>
      <c r="U560" s="44">
        <v>10.5</v>
      </c>
      <c r="V560" s="44">
        <v>21</v>
      </c>
      <c r="W560" s="44">
        <v>12</v>
      </c>
      <c r="X560" s="44">
        <v>0</v>
      </c>
      <c r="Y560" s="44">
        <v>0</v>
      </c>
      <c r="Z560" s="44">
        <v>1</v>
      </c>
      <c r="AA560" s="44">
        <v>1</v>
      </c>
      <c r="AB560" s="44">
        <v>1</v>
      </c>
      <c r="AC560" s="12">
        <f>IF(tbl_Union[[#This Row],[Year]]=2021,_xlfn.IFNA(VLOOKUP(tbl_Union[[#This Row],[Player]],raw_data_RAA_2021!$A$1:$F$169,3,FALSE),0),0)</f>
        <v>0</v>
      </c>
      <c r="AD560" s="42">
        <f>AVERAGEIFS(tbl_Union[Auction_Price],tbl_Union[Player],tbl_Union[[#This Row],[Player]])</f>
        <v>235100</v>
      </c>
    </row>
    <row r="561" spans="1:30" x14ac:dyDescent="0.25">
      <c r="A561" s="15">
        <f t="shared" si="10"/>
        <v>560</v>
      </c>
      <c r="B561" s="14">
        <v>2019</v>
      </c>
      <c r="C561" s="17" t="s">
        <v>171</v>
      </c>
      <c r="D561" s="14" t="s">
        <v>313</v>
      </c>
      <c r="E561" s="42">
        <v>314300</v>
      </c>
      <c r="F561" s="14">
        <v>10</v>
      </c>
      <c r="G561" s="14">
        <v>445</v>
      </c>
      <c r="H561" s="14">
        <v>283</v>
      </c>
      <c r="I561" s="14">
        <v>8</v>
      </c>
      <c r="J561" s="14">
        <v>55.62</v>
      </c>
      <c r="K561" s="14">
        <v>157.24</v>
      </c>
      <c r="L561" s="14">
        <v>114</v>
      </c>
      <c r="M561" s="14">
        <v>48</v>
      </c>
      <c r="N561" s="14">
        <v>18</v>
      </c>
      <c r="O561" s="14">
        <v>2</v>
      </c>
      <c r="P561" s="14">
        <v>1</v>
      </c>
      <c r="Q561" s="14">
        <f>tbl_Union[[#This Row],[Innings]]-tbl_Union[[#This Row],[Outs]]</f>
        <v>2</v>
      </c>
      <c r="R561" s="44">
        <v>0</v>
      </c>
      <c r="S561" s="44">
        <v>0</v>
      </c>
      <c r="T561" s="44">
        <v>0</v>
      </c>
      <c r="U561" s="44">
        <v>0</v>
      </c>
      <c r="V561" s="44">
        <v>0</v>
      </c>
      <c r="W561" s="44">
        <v>0</v>
      </c>
      <c r="X561" s="44">
        <v>0</v>
      </c>
      <c r="Y561" s="44">
        <v>0</v>
      </c>
      <c r="Z561" s="44">
        <v>0</v>
      </c>
      <c r="AA561" s="44">
        <v>0</v>
      </c>
      <c r="AB561" s="44">
        <v>0</v>
      </c>
      <c r="AC561" s="12">
        <f>IF(tbl_Union[[#This Row],[Year]]=2021,_xlfn.IFNA(VLOOKUP(tbl_Union[[#This Row],[Player]],raw_data_RAA_2021!$A$1:$F$169,3,FALSE),0),0)</f>
        <v>0</v>
      </c>
      <c r="AD561" s="42">
        <f>AVERAGEIFS(tbl_Union[Auction_Price],tbl_Union[Player],tbl_Union[[#This Row],[Player]])</f>
        <v>314300</v>
      </c>
    </row>
    <row r="562" spans="1:30" x14ac:dyDescent="0.25">
      <c r="A562" s="15">
        <f t="shared" si="10"/>
        <v>561</v>
      </c>
      <c r="B562" s="14">
        <v>2019</v>
      </c>
      <c r="C562" s="17" t="s">
        <v>173</v>
      </c>
      <c r="D562" s="14" t="s">
        <v>313</v>
      </c>
      <c r="E562" s="42">
        <v>468750</v>
      </c>
      <c r="F562" s="14">
        <v>1</v>
      </c>
      <c r="G562" s="14">
        <v>0</v>
      </c>
      <c r="H562" s="14">
        <v>1</v>
      </c>
      <c r="I562" s="14">
        <v>1</v>
      </c>
      <c r="J562" s="14">
        <v>0</v>
      </c>
      <c r="K562" s="14">
        <v>0</v>
      </c>
      <c r="L562" s="14">
        <v>0</v>
      </c>
      <c r="M562" s="14">
        <v>0</v>
      </c>
      <c r="N562" s="14">
        <v>0</v>
      </c>
      <c r="O562" s="14">
        <v>0</v>
      </c>
      <c r="P562" s="14">
        <v>0</v>
      </c>
      <c r="Q562" s="14">
        <f>tbl_Union[[#This Row],[Innings]]-tbl_Union[[#This Row],[Outs]]</f>
        <v>0</v>
      </c>
      <c r="R562" s="44">
        <v>34.5</v>
      </c>
      <c r="S562" s="44">
        <v>287</v>
      </c>
      <c r="T562" s="44">
        <v>20</v>
      </c>
      <c r="U562" s="44">
        <v>8.24</v>
      </c>
      <c r="V562" s="44">
        <v>14.35</v>
      </c>
      <c r="W562" s="44">
        <v>10.45</v>
      </c>
      <c r="X562" s="44">
        <v>0</v>
      </c>
      <c r="Y562" s="44">
        <v>0</v>
      </c>
      <c r="Z562" s="44">
        <v>29</v>
      </c>
      <c r="AA562" s="44">
        <v>11</v>
      </c>
      <c r="AB562" s="44">
        <v>87</v>
      </c>
      <c r="AC562" s="12">
        <f>IF(tbl_Union[[#This Row],[Year]]=2021,_xlfn.IFNA(VLOOKUP(tbl_Union[[#This Row],[Player]],raw_data_RAA_2021!$A$1:$F$169,3,FALSE),0),0)</f>
        <v>0</v>
      </c>
      <c r="AD562" s="42">
        <f>AVERAGEIFS(tbl_Union[Auction_Price],tbl_Union[Player],tbl_Union[[#This Row],[Player]])</f>
        <v>468750</v>
      </c>
    </row>
    <row r="563" spans="1:30" x14ac:dyDescent="0.25">
      <c r="A563" s="15">
        <f t="shared" si="10"/>
        <v>562</v>
      </c>
      <c r="B563" s="14">
        <v>2019</v>
      </c>
      <c r="C563" s="17" t="s">
        <v>175</v>
      </c>
      <c r="D563" s="14" t="s">
        <v>313</v>
      </c>
      <c r="E563" s="42">
        <v>468750</v>
      </c>
      <c r="F563" s="14">
        <v>9</v>
      </c>
      <c r="G563" s="14">
        <v>156</v>
      </c>
      <c r="H563" s="14">
        <v>130</v>
      </c>
      <c r="I563" s="14">
        <v>7</v>
      </c>
      <c r="J563" s="14">
        <v>22.29</v>
      </c>
      <c r="K563" s="14">
        <v>120</v>
      </c>
      <c r="L563" s="14">
        <v>70</v>
      </c>
      <c r="M563" s="14">
        <v>12</v>
      </c>
      <c r="N563" s="14">
        <v>5</v>
      </c>
      <c r="O563" s="14">
        <v>1</v>
      </c>
      <c r="P563" s="14">
        <v>0</v>
      </c>
      <c r="Q563" s="14">
        <f>tbl_Union[[#This Row],[Innings]]-tbl_Union[[#This Row],[Outs]]</f>
        <v>2</v>
      </c>
      <c r="R563" s="44">
        <v>0</v>
      </c>
      <c r="S563" s="44">
        <v>0</v>
      </c>
      <c r="T563" s="44">
        <v>0</v>
      </c>
      <c r="U563" s="44">
        <v>0</v>
      </c>
      <c r="V563" s="44">
        <v>0</v>
      </c>
      <c r="W563" s="44">
        <v>0</v>
      </c>
      <c r="X563" s="44">
        <v>0</v>
      </c>
      <c r="Y563" s="44">
        <v>0</v>
      </c>
      <c r="Z563" s="44">
        <v>0</v>
      </c>
      <c r="AA563" s="44">
        <v>0</v>
      </c>
      <c r="AB563" s="44">
        <v>0</v>
      </c>
      <c r="AC563" s="12">
        <f>IF(tbl_Union[[#This Row],[Year]]=2021,_xlfn.IFNA(VLOOKUP(tbl_Union[[#This Row],[Player]],raw_data_RAA_2021!$A$1:$F$169,3,FALSE),0),0)</f>
        <v>0</v>
      </c>
      <c r="AD563" s="42">
        <f>AVERAGEIFS(tbl_Union[Auction_Price],tbl_Union[Player],tbl_Union[[#This Row],[Player]])</f>
        <v>468750</v>
      </c>
    </row>
    <row r="564" spans="1:30" x14ac:dyDescent="0.25">
      <c r="A564" s="15">
        <f t="shared" si="10"/>
        <v>563</v>
      </c>
      <c r="B564" s="14">
        <v>2019</v>
      </c>
      <c r="C564" s="17" t="s">
        <v>443</v>
      </c>
      <c r="D564" s="14" t="s">
        <v>313</v>
      </c>
      <c r="E564" s="42">
        <v>142900</v>
      </c>
      <c r="F564" s="14">
        <v>3</v>
      </c>
      <c r="G564" s="14">
        <v>81</v>
      </c>
      <c r="H564" s="14">
        <v>53</v>
      </c>
      <c r="I564" s="14">
        <v>3</v>
      </c>
      <c r="J564" s="14">
        <v>27</v>
      </c>
      <c r="K564" s="14">
        <v>152.83000000000001</v>
      </c>
      <c r="L564" s="14">
        <v>36</v>
      </c>
      <c r="M564" s="14">
        <v>4</v>
      </c>
      <c r="N564" s="14">
        <v>7</v>
      </c>
      <c r="O564" s="14">
        <v>0</v>
      </c>
      <c r="P564" s="14">
        <v>0</v>
      </c>
      <c r="Q564" s="14">
        <f>tbl_Union[[#This Row],[Innings]]-tbl_Union[[#This Row],[Outs]]</f>
        <v>0</v>
      </c>
      <c r="R564" s="44">
        <v>0</v>
      </c>
      <c r="S564" s="44">
        <v>0</v>
      </c>
      <c r="T564" s="44">
        <v>0</v>
      </c>
      <c r="U564" s="44">
        <v>0</v>
      </c>
      <c r="V564" s="44">
        <v>0</v>
      </c>
      <c r="W564" s="44">
        <v>0</v>
      </c>
      <c r="X564" s="44">
        <v>0</v>
      </c>
      <c r="Y564" s="44">
        <v>0</v>
      </c>
      <c r="Z564" s="44">
        <v>0</v>
      </c>
      <c r="AA564" s="44">
        <v>0</v>
      </c>
      <c r="AB564" s="44">
        <v>0</v>
      </c>
      <c r="AC564" s="12">
        <f>IF(tbl_Union[[#This Row],[Year]]=2021,_xlfn.IFNA(VLOOKUP(tbl_Union[[#This Row],[Player]],raw_data_RAA_2021!$A$1:$F$169,3,FALSE),0),0)</f>
        <v>0</v>
      </c>
      <c r="AD564" s="42">
        <f>AVERAGEIFS(tbl_Union[Auction_Price],tbl_Union[Player],tbl_Union[[#This Row],[Player]])</f>
        <v>142900</v>
      </c>
    </row>
    <row r="565" spans="1:30" x14ac:dyDescent="0.25">
      <c r="A565" s="15">
        <f t="shared" si="10"/>
        <v>564</v>
      </c>
      <c r="B565" s="14">
        <v>2019</v>
      </c>
      <c r="C565" s="17" t="s">
        <v>176</v>
      </c>
      <c r="D565" s="14" t="s">
        <v>313</v>
      </c>
      <c r="E565" s="42">
        <v>1718750</v>
      </c>
      <c r="F565" s="14">
        <v>11</v>
      </c>
      <c r="G565" s="14">
        <v>344</v>
      </c>
      <c r="H565" s="14">
        <v>263</v>
      </c>
      <c r="I565" s="14">
        <v>8</v>
      </c>
      <c r="J565" s="14">
        <v>43</v>
      </c>
      <c r="K565" s="14">
        <v>130.80000000000001</v>
      </c>
      <c r="L565" s="14">
        <v>83</v>
      </c>
      <c r="M565" s="14">
        <v>34</v>
      </c>
      <c r="N565" s="14">
        <v>6</v>
      </c>
      <c r="O565" s="14">
        <v>3</v>
      </c>
      <c r="P565" s="14">
        <v>0</v>
      </c>
      <c r="Q565" s="14">
        <f>tbl_Union[[#This Row],[Innings]]-tbl_Union[[#This Row],[Outs]]</f>
        <v>3</v>
      </c>
      <c r="R565" s="44">
        <v>0</v>
      </c>
      <c r="S565" s="44">
        <v>0</v>
      </c>
      <c r="T565" s="44">
        <v>0</v>
      </c>
      <c r="U565" s="44">
        <v>0</v>
      </c>
      <c r="V565" s="44">
        <v>0</v>
      </c>
      <c r="W565" s="44">
        <v>0</v>
      </c>
      <c r="X565" s="44">
        <v>0</v>
      </c>
      <c r="Y565" s="44">
        <v>0</v>
      </c>
      <c r="Z565" s="44">
        <v>0</v>
      </c>
      <c r="AA565" s="44">
        <v>0</v>
      </c>
      <c r="AB565" s="44">
        <v>0</v>
      </c>
      <c r="AC565" s="12">
        <f>IF(tbl_Union[[#This Row],[Year]]=2021,_xlfn.IFNA(VLOOKUP(tbl_Union[[#This Row],[Player]],raw_data_RAA_2021!$A$1:$F$169,3,FALSE),0),0)</f>
        <v>0</v>
      </c>
      <c r="AD565" s="42">
        <f>AVERAGEIFS(tbl_Union[Auction_Price],tbl_Union[Player],tbl_Union[[#This Row],[Player]])</f>
        <v>1718750</v>
      </c>
    </row>
    <row r="566" spans="1:30" x14ac:dyDescent="0.25">
      <c r="A566" s="15">
        <f t="shared" si="10"/>
        <v>565</v>
      </c>
      <c r="B566" s="14">
        <v>2019</v>
      </c>
      <c r="C566" s="17" t="s">
        <v>177</v>
      </c>
      <c r="D566" s="14" t="s">
        <v>313</v>
      </c>
      <c r="E566" s="42">
        <v>156250</v>
      </c>
      <c r="F566" s="14">
        <v>7</v>
      </c>
      <c r="G566" s="14">
        <v>115</v>
      </c>
      <c r="H566" s="14">
        <v>76</v>
      </c>
      <c r="I566" s="14">
        <v>6</v>
      </c>
      <c r="J566" s="14">
        <v>19.170000000000002</v>
      </c>
      <c r="K566" s="14">
        <v>151.32</v>
      </c>
      <c r="L566" s="14">
        <v>31</v>
      </c>
      <c r="M566" s="14">
        <v>8</v>
      </c>
      <c r="N566" s="14">
        <v>7</v>
      </c>
      <c r="O566" s="14">
        <v>0</v>
      </c>
      <c r="P566" s="14">
        <v>0</v>
      </c>
      <c r="Q566" s="14">
        <f>tbl_Union[[#This Row],[Innings]]-tbl_Union[[#This Row],[Outs]]</f>
        <v>1</v>
      </c>
      <c r="R566" s="44">
        <v>29.1</v>
      </c>
      <c r="S566" s="44">
        <v>194</v>
      </c>
      <c r="T566" s="44">
        <v>8</v>
      </c>
      <c r="U566" s="44">
        <v>6.65</v>
      </c>
      <c r="V566" s="44">
        <v>24.25</v>
      </c>
      <c r="W566" s="44">
        <v>21.88</v>
      </c>
      <c r="X566" s="44">
        <v>1</v>
      </c>
      <c r="Y566" s="44">
        <v>0</v>
      </c>
      <c r="Z566" s="44">
        <v>11</v>
      </c>
      <c r="AA566" s="44">
        <v>9</v>
      </c>
      <c r="AB566" s="44">
        <v>69</v>
      </c>
      <c r="AC566" s="12">
        <f>IF(tbl_Union[[#This Row],[Year]]=2021,_xlfn.IFNA(VLOOKUP(tbl_Union[[#This Row],[Player]],raw_data_RAA_2021!$A$1:$F$169,3,FALSE),0),0)</f>
        <v>0</v>
      </c>
      <c r="AD566" s="42">
        <f>AVERAGEIFS(tbl_Union[Auction_Price],tbl_Union[Player],tbl_Union[[#This Row],[Player]])</f>
        <v>156250</v>
      </c>
    </row>
    <row r="567" spans="1:30" x14ac:dyDescent="0.25">
      <c r="A567" s="15">
        <f t="shared" si="10"/>
        <v>566</v>
      </c>
      <c r="B567" s="14">
        <v>2019</v>
      </c>
      <c r="C567" s="17" t="s">
        <v>181</v>
      </c>
      <c r="D567" s="14" t="s">
        <v>313</v>
      </c>
      <c r="E567" s="42">
        <v>1406250</v>
      </c>
      <c r="F567" s="14">
        <v>7</v>
      </c>
      <c r="G567" s="14">
        <v>34</v>
      </c>
      <c r="H567" s="14">
        <v>23</v>
      </c>
      <c r="I567" s="14">
        <v>5</v>
      </c>
      <c r="J567" s="14">
        <v>6.8</v>
      </c>
      <c r="K567" s="14">
        <v>147.83000000000001</v>
      </c>
      <c r="L567" s="14">
        <v>17</v>
      </c>
      <c r="M567" s="14">
        <v>2</v>
      </c>
      <c r="N567" s="14">
        <v>2</v>
      </c>
      <c r="O567" s="14">
        <v>0</v>
      </c>
      <c r="P567" s="14">
        <v>0</v>
      </c>
      <c r="Q567" s="14">
        <f>tbl_Union[[#This Row],[Innings]]-tbl_Union[[#This Row],[Outs]]</f>
        <v>2</v>
      </c>
      <c r="R567" s="44">
        <v>60</v>
      </c>
      <c r="S567" s="44">
        <v>377</v>
      </c>
      <c r="T567" s="44">
        <v>17</v>
      </c>
      <c r="U567" s="44">
        <v>6.28</v>
      </c>
      <c r="V567" s="44">
        <v>22.18</v>
      </c>
      <c r="W567" s="44">
        <v>21.18</v>
      </c>
      <c r="X567" s="44">
        <v>0</v>
      </c>
      <c r="Y567" s="44">
        <v>0</v>
      </c>
      <c r="Z567" s="44">
        <v>31</v>
      </c>
      <c r="AA567" s="44">
        <v>14</v>
      </c>
      <c r="AB567" s="44">
        <v>166</v>
      </c>
      <c r="AC567" s="12">
        <f>IF(tbl_Union[[#This Row],[Year]]=2021,_xlfn.IFNA(VLOOKUP(tbl_Union[[#This Row],[Player]],raw_data_RAA_2021!$A$1:$F$169,3,FALSE),0),0)</f>
        <v>0</v>
      </c>
      <c r="AD567" s="42">
        <f>AVERAGEIFS(tbl_Union[Auction_Price],tbl_Union[Player],tbl_Union[[#This Row],[Player]])</f>
        <v>1406250</v>
      </c>
    </row>
    <row r="568" spans="1:30" x14ac:dyDescent="0.25">
      <c r="A568" s="15">
        <f t="shared" si="10"/>
        <v>567</v>
      </c>
      <c r="B568" s="14">
        <v>2019</v>
      </c>
      <c r="C568" s="17" t="s">
        <v>444</v>
      </c>
      <c r="D568" s="14" t="s">
        <v>313</v>
      </c>
      <c r="E568" s="42">
        <v>31250</v>
      </c>
      <c r="F568" s="14">
        <v>1</v>
      </c>
      <c r="G568" s="14">
        <v>7</v>
      </c>
      <c r="H568" s="14">
        <v>12</v>
      </c>
      <c r="I568" s="14">
        <v>1</v>
      </c>
      <c r="J568" s="14">
        <v>7</v>
      </c>
      <c r="K568" s="14">
        <v>58.33</v>
      </c>
      <c r="L568" s="14">
        <v>7</v>
      </c>
      <c r="M568" s="14">
        <v>0</v>
      </c>
      <c r="N568" s="14">
        <v>0</v>
      </c>
      <c r="O568" s="14">
        <v>0</v>
      </c>
      <c r="P568" s="14">
        <v>0</v>
      </c>
      <c r="Q568" s="14">
        <f>tbl_Union[[#This Row],[Innings]]-tbl_Union[[#This Row],[Outs]]</f>
        <v>0</v>
      </c>
      <c r="R568" s="44">
        <v>0</v>
      </c>
      <c r="S568" s="44">
        <v>0</v>
      </c>
      <c r="T568" s="44">
        <v>0</v>
      </c>
      <c r="U568" s="44">
        <v>0</v>
      </c>
      <c r="V568" s="44">
        <v>0</v>
      </c>
      <c r="W568" s="44">
        <v>0</v>
      </c>
      <c r="X568" s="44">
        <v>0</v>
      </c>
      <c r="Y568" s="44">
        <v>0</v>
      </c>
      <c r="Z568" s="44">
        <v>0</v>
      </c>
      <c r="AA568" s="44">
        <v>0</v>
      </c>
      <c r="AB568" s="44">
        <v>0</v>
      </c>
      <c r="AC568" s="12">
        <f>IF(tbl_Union[[#This Row],[Year]]=2021,_xlfn.IFNA(VLOOKUP(tbl_Union[[#This Row],[Player]],raw_data_RAA_2021!$A$1:$F$169,3,FALSE),0),0)</f>
        <v>0</v>
      </c>
      <c r="AD568" s="42">
        <f>AVERAGEIFS(tbl_Union[Auction_Price],tbl_Union[Player],tbl_Union[[#This Row],[Player]])</f>
        <v>31250</v>
      </c>
    </row>
    <row r="569" spans="1:30" x14ac:dyDescent="0.25">
      <c r="A569" s="15">
        <f t="shared" si="10"/>
        <v>568</v>
      </c>
      <c r="B569" s="14">
        <v>2019</v>
      </c>
      <c r="C569" s="17" t="s">
        <v>182</v>
      </c>
      <c r="D569" s="14" t="s">
        <v>313</v>
      </c>
      <c r="E569" s="42">
        <v>593750</v>
      </c>
      <c r="F569" s="14">
        <v>1</v>
      </c>
      <c r="G569" s="14">
        <v>0</v>
      </c>
      <c r="H569" s="14">
        <v>1</v>
      </c>
      <c r="I569" s="14">
        <v>1</v>
      </c>
      <c r="J569" s="14">
        <v>0</v>
      </c>
      <c r="K569" s="14">
        <v>0</v>
      </c>
      <c r="L569" s="14">
        <v>0</v>
      </c>
      <c r="M569" s="14">
        <v>0</v>
      </c>
      <c r="N569" s="14">
        <v>0</v>
      </c>
      <c r="O569" s="14">
        <v>0</v>
      </c>
      <c r="P569" s="14">
        <v>0</v>
      </c>
      <c r="Q569" s="14">
        <f>tbl_Union[[#This Row],[Innings]]-tbl_Union[[#This Row],[Outs]]</f>
        <v>0</v>
      </c>
      <c r="R569" s="44">
        <v>27</v>
      </c>
      <c r="S569" s="44">
        <v>242</v>
      </c>
      <c r="T569" s="44">
        <v>6</v>
      </c>
      <c r="U569" s="44">
        <v>8.9600000000000009</v>
      </c>
      <c r="V569" s="44">
        <v>40.33</v>
      </c>
      <c r="W569" s="44">
        <v>27</v>
      </c>
      <c r="X569" s="44">
        <v>0</v>
      </c>
      <c r="Y569" s="44">
        <v>0</v>
      </c>
      <c r="Z569" s="44">
        <v>15</v>
      </c>
      <c r="AA569" s="44">
        <v>15</v>
      </c>
      <c r="AB569" s="44">
        <v>57</v>
      </c>
      <c r="AC569" s="12">
        <f>IF(tbl_Union[[#This Row],[Year]]=2021,_xlfn.IFNA(VLOOKUP(tbl_Union[[#This Row],[Player]],raw_data_RAA_2021!$A$1:$F$169,3,FALSE),0),0)</f>
        <v>0</v>
      </c>
      <c r="AD569" s="42">
        <f>AVERAGEIFS(tbl_Union[Auction_Price],tbl_Union[Player],tbl_Union[[#This Row],[Player]])</f>
        <v>593750</v>
      </c>
    </row>
    <row r="570" spans="1:30" x14ac:dyDescent="0.25">
      <c r="A570" s="15">
        <f t="shared" si="10"/>
        <v>569</v>
      </c>
      <c r="B570" s="14">
        <v>2019</v>
      </c>
      <c r="C570" s="17" t="s">
        <v>183</v>
      </c>
      <c r="D570" s="14" t="s">
        <v>313</v>
      </c>
      <c r="E570" s="42">
        <v>500000</v>
      </c>
      <c r="F570" s="14">
        <v>0</v>
      </c>
      <c r="G570" s="14">
        <v>0</v>
      </c>
      <c r="H570" s="14">
        <v>0</v>
      </c>
      <c r="I570" s="14">
        <v>0</v>
      </c>
      <c r="J570" s="14">
        <v>0</v>
      </c>
      <c r="K570" s="14">
        <v>0</v>
      </c>
      <c r="L570" s="14">
        <v>0</v>
      </c>
      <c r="M570" s="14">
        <v>0</v>
      </c>
      <c r="N570" s="14">
        <v>0</v>
      </c>
      <c r="O570" s="14">
        <v>0</v>
      </c>
      <c r="P570" s="14">
        <v>0</v>
      </c>
      <c r="Q570" s="14">
        <f>tbl_Union[[#This Row],[Innings]]-tbl_Union[[#This Row],[Outs]]</f>
        <v>0</v>
      </c>
      <c r="R570" s="44">
        <v>9</v>
      </c>
      <c r="S570" s="44">
        <v>90</v>
      </c>
      <c r="T570" s="44">
        <v>2</v>
      </c>
      <c r="U570" s="44">
        <v>10</v>
      </c>
      <c r="V570" s="44">
        <v>45</v>
      </c>
      <c r="W570" s="44">
        <v>27</v>
      </c>
      <c r="X570" s="44">
        <v>0</v>
      </c>
      <c r="Y570" s="44">
        <v>0</v>
      </c>
      <c r="Z570" s="44">
        <v>3</v>
      </c>
      <c r="AA570" s="44">
        <v>7</v>
      </c>
      <c r="AB570" s="44">
        <v>10</v>
      </c>
      <c r="AC570" s="12">
        <f>IF(tbl_Union[[#This Row],[Year]]=2021,_xlfn.IFNA(VLOOKUP(tbl_Union[[#This Row],[Player]],raw_data_RAA_2021!$A$1:$F$169,3,FALSE),0),0)</f>
        <v>0</v>
      </c>
      <c r="AD570" s="42">
        <f>AVERAGEIFS(tbl_Union[Auction_Price],tbl_Union[Player],tbl_Union[[#This Row],[Player]])</f>
        <v>500000</v>
      </c>
    </row>
    <row r="571" spans="1:30" x14ac:dyDescent="0.25">
      <c r="A571" s="15">
        <f t="shared" si="10"/>
        <v>570</v>
      </c>
      <c r="B571" s="14">
        <v>2019</v>
      </c>
      <c r="C571" s="17" t="s">
        <v>184</v>
      </c>
      <c r="D571" s="14" t="s">
        <v>313</v>
      </c>
      <c r="E571" s="42">
        <v>468750</v>
      </c>
      <c r="F571" s="14">
        <v>2</v>
      </c>
      <c r="G571" s="14">
        <v>6</v>
      </c>
      <c r="H571" s="14">
        <v>3</v>
      </c>
      <c r="I571" s="14">
        <v>0</v>
      </c>
      <c r="J571" s="14">
        <v>0</v>
      </c>
      <c r="K571" s="14">
        <v>200</v>
      </c>
      <c r="L571" s="14">
        <v>5</v>
      </c>
      <c r="M571" s="14">
        <v>1</v>
      </c>
      <c r="N571" s="14">
        <v>0</v>
      </c>
      <c r="O571" s="14">
        <v>0</v>
      </c>
      <c r="P571" s="14">
        <v>0</v>
      </c>
      <c r="Q571" s="14">
        <f>tbl_Union[[#This Row],[Innings]]-tbl_Union[[#This Row],[Outs]]</f>
        <v>2</v>
      </c>
      <c r="R571" s="44">
        <v>42.4</v>
      </c>
      <c r="S571" s="44">
        <v>352</v>
      </c>
      <c r="T571" s="44">
        <v>12</v>
      </c>
      <c r="U571" s="44">
        <v>8.25</v>
      </c>
      <c r="V571" s="44">
        <v>29.33</v>
      </c>
      <c r="W571" s="44">
        <v>21.33</v>
      </c>
      <c r="X571" s="44">
        <v>0</v>
      </c>
      <c r="Y571" s="44">
        <v>0</v>
      </c>
      <c r="Z571" s="44">
        <v>29</v>
      </c>
      <c r="AA571" s="44">
        <v>12</v>
      </c>
      <c r="AB571" s="44">
        <v>82</v>
      </c>
      <c r="AC571" s="12">
        <f>IF(tbl_Union[[#This Row],[Year]]=2021,_xlfn.IFNA(VLOOKUP(tbl_Union[[#This Row],[Player]],raw_data_RAA_2021!$A$1:$F$169,3,FALSE),0),0)</f>
        <v>0</v>
      </c>
      <c r="AD571" s="42">
        <f>AVERAGEIFS(tbl_Union[Auction_Price],tbl_Union[Player],tbl_Union[[#This Row],[Player]])</f>
        <v>468750</v>
      </c>
    </row>
    <row r="572" spans="1:30" x14ac:dyDescent="0.25">
      <c r="A572" s="15">
        <f t="shared" si="10"/>
        <v>571</v>
      </c>
      <c r="B572" s="14">
        <v>2019</v>
      </c>
      <c r="C572" s="17" t="s">
        <v>65</v>
      </c>
      <c r="D572" s="14" t="s">
        <v>313</v>
      </c>
      <c r="E572" s="42">
        <v>312500</v>
      </c>
      <c r="F572" s="14">
        <v>1</v>
      </c>
      <c r="G572" s="14">
        <v>9</v>
      </c>
      <c r="H572" s="14">
        <v>10</v>
      </c>
      <c r="I572" s="14">
        <v>1</v>
      </c>
      <c r="J572" s="14">
        <v>9</v>
      </c>
      <c r="K572" s="14">
        <v>90</v>
      </c>
      <c r="L572" s="14">
        <v>9</v>
      </c>
      <c r="M572" s="14">
        <v>0</v>
      </c>
      <c r="N572" s="14">
        <v>0</v>
      </c>
      <c r="O572" s="14">
        <v>0</v>
      </c>
      <c r="P572" s="14">
        <v>0</v>
      </c>
      <c r="Q572" s="14">
        <f>tbl_Union[[#This Row],[Innings]]-tbl_Union[[#This Row],[Outs]]</f>
        <v>0</v>
      </c>
      <c r="R572" s="44">
        <v>10.5</v>
      </c>
      <c r="S572" s="44">
        <v>95</v>
      </c>
      <c r="T572" s="44">
        <v>2</v>
      </c>
      <c r="U572" s="44">
        <v>8.77</v>
      </c>
      <c r="V572" s="44">
        <v>47.5</v>
      </c>
      <c r="W572" s="44">
        <v>32.5</v>
      </c>
      <c r="X572" s="44">
        <v>0</v>
      </c>
      <c r="Y572" s="44">
        <v>0</v>
      </c>
      <c r="Z572" s="44">
        <v>5</v>
      </c>
      <c r="AA572" s="44">
        <v>6</v>
      </c>
      <c r="AB572" s="44">
        <v>22</v>
      </c>
      <c r="AC572" s="12">
        <f>IF(tbl_Union[[#This Row],[Year]]=2021,_xlfn.IFNA(VLOOKUP(tbl_Union[[#This Row],[Player]],raw_data_RAA_2021!$A$1:$F$169,3,FALSE),0),0)</f>
        <v>0</v>
      </c>
      <c r="AD572" s="42">
        <f>AVERAGEIFS(tbl_Union[Auction_Price],tbl_Union[Player],tbl_Union[[#This Row],[Player]])</f>
        <v>384800</v>
      </c>
    </row>
    <row r="573" spans="1:30" x14ac:dyDescent="0.25">
      <c r="A573" s="15">
        <f t="shared" si="10"/>
        <v>572</v>
      </c>
      <c r="B573" s="14">
        <v>2019</v>
      </c>
      <c r="C573" s="17" t="s">
        <v>186</v>
      </c>
      <c r="D573" s="14" t="s">
        <v>313</v>
      </c>
      <c r="E573" s="42">
        <v>156250</v>
      </c>
      <c r="F573" s="14">
        <v>0</v>
      </c>
      <c r="G573" s="14">
        <v>0</v>
      </c>
      <c r="H573" s="14">
        <v>0</v>
      </c>
      <c r="I573" s="14">
        <v>0</v>
      </c>
      <c r="J573" s="14">
        <v>0</v>
      </c>
      <c r="K573" s="14">
        <v>0</v>
      </c>
      <c r="L573" s="14">
        <v>0</v>
      </c>
      <c r="M573" s="14">
        <v>0</v>
      </c>
      <c r="N573" s="14">
        <v>0</v>
      </c>
      <c r="O573" s="14">
        <v>0</v>
      </c>
      <c r="P573" s="14">
        <v>0</v>
      </c>
      <c r="Q573" s="14">
        <f>tbl_Union[[#This Row],[Innings]]-tbl_Union[[#This Row],[Outs]]</f>
        <v>0</v>
      </c>
      <c r="R573" s="44">
        <v>0</v>
      </c>
      <c r="S573" s="44">
        <v>0</v>
      </c>
      <c r="T573" s="44">
        <v>0</v>
      </c>
      <c r="U573" s="44">
        <v>0</v>
      </c>
      <c r="V573" s="44">
        <v>0</v>
      </c>
      <c r="W573" s="44">
        <v>0</v>
      </c>
      <c r="X573" s="44">
        <v>0</v>
      </c>
      <c r="Y573" s="44">
        <v>0</v>
      </c>
      <c r="Z573" s="44">
        <v>0</v>
      </c>
      <c r="AA573" s="44">
        <v>0</v>
      </c>
      <c r="AB573" s="44">
        <v>0</v>
      </c>
      <c r="AC573" s="12">
        <f>IF(tbl_Union[[#This Row],[Year]]=2021,_xlfn.IFNA(VLOOKUP(tbl_Union[[#This Row],[Player]],raw_data_RAA_2021!$A$1:$F$169,3,FALSE),0),0)</f>
        <v>0</v>
      </c>
      <c r="AD573" s="42">
        <f>AVERAGEIFS(tbl_Union[Auction_Price],tbl_Union[Player],tbl_Union[[#This Row],[Player]])</f>
        <v>156250</v>
      </c>
    </row>
    <row r="574" spans="1:30" x14ac:dyDescent="0.25">
      <c r="A574" s="15">
        <f t="shared" si="10"/>
        <v>573</v>
      </c>
      <c r="B574" s="14">
        <v>2019</v>
      </c>
      <c r="C574" s="17" t="s">
        <v>187</v>
      </c>
      <c r="D574" s="14" t="s">
        <v>313</v>
      </c>
      <c r="E574" s="42">
        <v>62500</v>
      </c>
      <c r="F574" s="14">
        <v>0</v>
      </c>
      <c r="G574" s="14">
        <v>0</v>
      </c>
      <c r="H574" s="14">
        <v>0</v>
      </c>
      <c r="I574" s="14">
        <v>0</v>
      </c>
      <c r="J574" s="14">
        <v>0</v>
      </c>
      <c r="K574" s="14">
        <v>0</v>
      </c>
      <c r="L574" s="14">
        <v>0</v>
      </c>
      <c r="M574" s="14">
        <v>0</v>
      </c>
      <c r="N574" s="14">
        <v>0</v>
      </c>
      <c r="O574" s="14">
        <v>0</v>
      </c>
      <c r="P574" s="14">
        <v>0</v>
      </c>
      <c r="Q574" s="14">
        <f>tbl_Union[[#This Row],[Innings]]-tbl_Union[[#This Row],[Outs]]</f>
        <v>0</v>
      </c>
      <c r="R574" s="44">
        <v>0</v>
      </c>
      <c r="S574" s="44">
        <v>0</v>
      </c>
      <c r="T574" s="44">
        <v>0</v>
      </c>
      <c r="U574" s="44">
        <v>0</v>
      </c>
      <c r="V574" s="44">
        <v>0</v>
      </c>
      <c r="W574" s="44">
        <v>0</v>
      </c>
      <c r="X574" s="44">
        <v>0</v>
      </c>
      <c r="Y574" s="44">
        <v>0</v>
      </c>
      <c r="Z574" s="44">
        <v>0</v>
      </c>
      <c r="AA574" s="44">
        <v>0</v>
      </c>
      <c r="AB574" s="44">
        <v>0</v>
      </c>
      <c r="AC574" s="12">
        <f>IF(tbl_Union[[#This Row],[Year]]=2021,_xlfn.IFNA(VLOOKUP(tbl_Union[[#This Row],[Player]],raw_data_RAA_2021!$A$1:$F$169,3,FALSE),0),0)</f>
        <v>0</v>
      </c>
      <c r="AD574" s="42">
        <f>AVERAGEIFS(tbl_Union[Auction_Price],tbl_Union[Player],tbl_Union[[#This Row],[Player]])</f>
        <v>62500</v>
      </c>
    </row>
    <row r="575" spans="1:30" x14ac:dyDescent="0.25">
      <c r="A575" s="15">
        <f t="shared" si="10"/>
        <v>574</v>
      </c>
      <c r="B575" s="14">
        <v>2019</v>
      </c>
      <c r="C575" s="17" t="s">
        <v>188</v>
      </c>
      <c r="D575" s="14" t="s">
        <v>313</v>
      </c>
      <c r="E575" s="42">
        <v>500000</v>
      </c>
      <c r="F575" s="14">
        <v>14</v>
      </c>
      <c r="G575" s="14">
        <v>244</v>
      </c>
      <c r="H575" s="14">
        <v>193</v>
      </c>
      <c r="I575" s="14">
        <v>12</v>
      </c>
      <c r="J575" s="14">
        <v>20.329999999999998</v>
      </c>
      <c r="K575" s="14">
        <v>126.42</v>
      </c>
      <c r="L575" s="14">
        <v>40</v>
      </c>
      <c r="M575" s="14">
        <v>11</v>
      </c>
      <c r="N575" s="14">
        <v>12</v>
      </c>
      <c r="O575" s="14">
        <v>0</v>
      </c>
      <c r="P575" s="14">
        <v>0</v>
      </c>
      <c r="Q575" s="14">
        <f>tbl_Union[[#This Row],[Innings]]-tbl_Union[[#This Row],[Outs]]</f>
        <v>2</v>
      </c>
      <c r="R575" s="44">
        <v>8</v>
      </c>
      <c r="S575" s="44">
        <v>70</v>
      </c>
      <c r="T575" s="44">
        <v>1</v>
      </c>
      <c r="U575" s="44">
        <v>8.75</v>
      </c>
      <c r="V575" s="44">
        <v>70</v>
      </c>
      <c r="W575" s="44">
        <v>48</v>
      </c>
      <c r="X575" s="44">
        <v>0</v>
      </c>
      <c r="Y575" s="44">
        <v>0</v>
      </c>
      <c r="Z575" s="44">
        <v>8</v>
      </c>
      <c r="AA575" s="44">
        <v>1</v>
      </c>
      <c r="AB575" s="44">
        <v>15</v>
      </c>
      <c r="AC575" s="12">
        <f>IF(tbl_Union[[#This Row],[Year]]=2021,_xlfn.IFNA(VLOOKUP(tbl_Union[[#This Row],[Player]],raw_data_RAA_2021!$A$1:$F$169,3,FALSE),0),0)</f>
        <v>0</v>
      </c>
      <c r="AD575" s="42">
        <f>AVERAGEIFS(tbl_Union[Auction_Price],tbl_Union[Player],tbl_Union[[#This Row],[Player]])</f>
        <v>500000</v>
      </c>
    </row>
    <row r="576" spans="1:30" x14ac:dyDescent="0.25">
      <c r="A576" s="15">
        <f t="shared" si="10"/>
        <v>575</v>
      </c>
      <c r="B576" s="14">
        <v>2019</v>
      </c>
      <c r="C576" s="17" t="s">
        <v>190</v>
      </c>
      <c r="D576" s="14" t="s">
        <v>313</v>
      </c>
      <c r="E576" s="42">
        <v>171400</v>
      </c>
      <c r="F576" s="14">
        <v>5</v>
      </c>
      <c r="G576" s="14">
        <v>86</v>
      </c>
      <c r="H576" s="14">
        <v>53</v>
      </c>
      <c r="I576" s="14">
        <v>5</v>
      </c>
      <c r="J576" s="14">
        <v>17.2</v>
      </c>
      <c r="K576" s="14">
        <v>162.26</v>
      </c>
      <c r="L576" s="14">
        <v>28</v>
      </c>
      <c r="M576" s="14">
        <v>13</v>
      </c>
      <c r="N576" s="14">
        <v>1</v>
      </c>
      <c r="O576" s="14">
        <v>0</v>
      </c>
      <c r="P576" s="14">
        <v>0</v>
      </c>
      <c r="Q576" s="14">
        <f>tbl_Union[[#This Row],[Innings]]-tbl_Union[[#This Row],[Outs]]</f>
        <v>0</v>
      </c>
      <c r="R576" s="44">
        <v>0</v>
      </c>
      <c r="S576" s="44">
        <v>0</v>
      </c>
      <c r="T576" s="44">
        <v>0</v>
      </c>
      <c r="U576" s="44">
        <v>0</v>
      </c>
      <c r="V576" s="44">
        <v>0</v>
      </c>
      <c r="W576" s="44">
        <v>0</v>
      </c>
      <c r="X576" s="44">
        <v>0</v>
      </c>
      <c r="Y576" s="44">
        <v>0</v>
      </c>
      <c r="Z576" s="44">
        <v>0</v>
      </c>
      <c r="AA576" s="44">
        <v>0</v>
      </c>
      <c r="AB576" s="44">
        <v>0</v>
      </c>
      <c r="AC576" s="12">
        <f>IF(tbl_Union[[#This Row],[Year]]=2021,_xlfn.IFNA(VLOOKUP(tbl_Union[[#This Row],[Player]],raw_data_RAA_2021!$A$1:$F$169,3,FALSE),0),0)</f>
        <v>0</v>
      </c>
      <c r="AD576" s="42">
        <f>AVERAGEIFS(tbl_Union[Auction_Price],tbl_Union[Player],tbl_Union[[#This Row],[Player]])</f>
        <v>171400</v>
      </c>
    </row>
    <row r="577" spans="1:30" x14ac:dyDescent="0.25">
      <c r="A577" s="15">
        <f t="shared" si="10"/>
        <v>576</v>
      </c>
      <c r="B577" s="14">
        <v>2019</v>
      </c>
      <c r="C577" s="17" t="s">
        <v>445</v>
      </c>
      <c r="D577" s="14" t="s">
        <v>313</v>
      </c>
      <c r="E577" s="42">
        <v>296880</v>
      </c>
      <c r="F577" s="14">
        <v>7</v>
      </c>
      <c r="G577" s="14">
        <v>40</v>
      </c>
      <c r="H577" s="14">
        <v>45</v>
      </c>
      <c r="I577" s="14">
        <v>3</v>
      </c>
      <c r="J577" s="14">
        <v>13.33</v>
      </c>
      <c r="K577" s="14">
        <v>88.89</v>
      </c>
      <c r="L577" s="14">
        <v>16</v>
      </c>
      <c r="M577" s="14">
        <v>1</v>
      </c>
      <c r="N577" s="14">
        <v>1</v>
      </c>
      <c r="O577" s="14">
        <v>0</v>
      </c>
      <c r="P577" s="14">
        <v>0</v>
      </c>
      <c r="Q577" s="14">
        <f>tbl_Union[[#This Row],[Innings]]-tbl_Union[[#This Row],[Outs]]</f>
        <v>4</v>
      </c>
      <c r="R577" s="44">
        <v>1</v>
      </c>
      <c r="S577" s="44">
        <v>8</v>
      </c>
      <c r="T577" s="44">
        <v>0</v>
      </c>
      <c r="U577" s="44">
        <v>8</v>
      </c>
      <c r="V577" s="44">
        <v>0</v>
      </c>
      <c r="W577" s="44">
        <v>0</v>
      </c>
      <c r="X577" s="44">
        <v>0</v>
      </c>
      <c r="Y577" s="44">
        <v>0</v>
      </c>
      <c r="Z577" s="44">
        <v>1</v>
      </c>
      <c r="AA577" s="44">
        <v>0</v>
      </c>
      <c r="AB577" s="44">
        <v>1</v>
      </c>
      <c r="AC577" s="12">
        <f>IF(tbl_Union[[#This Row],[Year]]=2021,_xlfn.IFNA(VLOOKUP(tbl_Union[[#This Row],[Player]],raw_data_RAA_2021!$A$1:$F$169,3,FALSE),0),0)</f>
        <v>0</v>
      </c>
      <c r="AD577" s="42">
        <f>AVERAGEIFS(tbl_Union[Auction_Price],tbl_Union[Player],tbl_Union[[#This Row],[Player]])</f>
        <v>296880</v>
      </c>
    </row>
    <row r="578" spans="1:30" x14ac:dyDescent="0.25">
      <c r="A578" s="15">
        <f t="shared" si="10"/>
        <v>577</v>
      </c>
      <c r="B578" s="14">
        <v>2019</v>
      </c>
      <c r="C578" s="17" t="s">
        <v>446</v>
      </c>
      <c r="D578" s="14" t="e">
        <v>#N/A</v>
      </c>
      <c r="E578" s="42">
        <v>0</v>
      </c>
      <c r="F578" s="14">
        <v>1</v>
      </c>
      <c r="G578" s="14">
        <v>15</v>
      </c>
      <c r="H578" s="14">
        <v>13</v>
      </c>
      <c r="I578" s="14">
        <v>0</v>
      </c>
      <c r="J578" s="14">
        <v>0</v>
      </c>
      <c r="K578" s="14">
        <v>115.38</v>
      </c>
      <c r="L578" s="14">
        <v>15</v>
      </c>
      <c r="M578" s="14">
        <v>2</v>
      </c>
      <c r="N578" s="14">
        <v>0</v>
      </c>
      <c r="O578" s="14">
        <v>0</v>
      </c>
      <c r="P578" s="14">
        <v>0</v>
      </c>
      <c r="Q578" s="14">
        <f>tbl_Union[[#This Row],[Innings]]-tbl_Union[[#This Row],[Outs]]</f>
        <v>1</v>
      </c>
      <c r="R578" s="44">
        <v>8.4</v>
      </c>
      <c r="S578" s="44">
        <v>87</v>
      </c>
      <c r="T578" s="44">
        <v>6</v>
      </c>
      <c r="U578" s="44">
        <v>10.039999999999999</v>
      </c>
      <c r="V578" s="44">
        <v>14.5</v>
      </c>
      <c r="W578" s="44">
        <v>8.67</v>
      </c>
      <c r="X578" s="44">
        <v>0</v>
      </c>
      <c r="Y578" s="44">
        <v>1</v>
      </c>
      <c r="Z578" s="44">
        <v>10</v>
      </c>
      <c r="AA578" s="44">
        <v>5</v>
      </c>
      <c r="AB578" s="44">
        <v>25</v>
      </c>
      <c r="AC578" s="12">
        <f>IF(tbl_Union[[#This Row],[Year]]=2021,_xlfn.IFNA(VLOOKUP(tbl_Union[[#This Row],[Player]],raw_data_RAA_2021!$A$1:$F$169,3,FALSE),0),0)</f>
        <v>0</v>
      </c>
      <c r="AD578" s="42">
        <f>AVERAGEIFS(tbl_Union[Auction_Price],tbl_Union[Player],tbl_Union[[#This Row],[Player]])</f>
        <v>0</v>
      </c>
    </row>
    <row r="579" spans="1:30" x14ac:dyDescent="0.25">
      <c r="A579" s="15">
        <f t="shared" si="10"/>
        <v>578</v>
      </c>
      <c r="B579" s="14">
        <v>2019</v>
      </c>
      <c r="C579" s="17" t="s">
        <v>115</v>
      </c>
      <c r="D579" s="14" t="e">
        <v>#N/A</v>
      </c>
      <c r="E579" s="42">
        <v>0</v>
      </c>
      <c r="F579" s="14">
        <v>1</v>
      </c>
      <c r="G579" s="14">
        <v>16</v>
      </c>
      <c r="H579" s="14">
        <v>17</v>
      </c>
      <c r="I579" s="14">
        <v>1</v>
      </c>
      <c r="J579" s="14">
        <v>16</v>
      </c>
      <c r="K579" s="14">
        <v>94.12</v>
      </c>
      <c r="L579" s="14">
        <v>16</v>
      </c>
      <c r="M579" s="14">
        <v>1</v>
      </c>
      <c r="N579" s="14">
        <v>1</v>
      </c>
      <c r="O579" s="14">
        <v>0</v>
      </c>
      <c r="P579" s="14">
        <v>0</v>
      </c>
      <c r="Q579" s="14">
        <f>tbl_Union[[#This Row],[Innings]]-tbl_Union[[#This Row],[Outs]]</f>
        <v>0</v>
      </c>
      <c r="R579" s="44">
        <v>0</v>
      </c>
      <c r="S579" s="44">
        <v>0</v>
      </c>
      <c r="T579" s="44">
        <v>0</v>
      </c>
      <c r="U579" s="44">
        <v>0</v>
      </c>
      <c r="V579" s="44">
        <v>0</v>
      </c>
      <c r="W579" s="44">
        <v>0</v>
      </c>
      <c r="X579" s="44">
        <v>0</v>
      </c>
      <c r="Y579" s="44">
        <v>0</v>
      </c>
      <c r="Z579" s="44">
        <v>0</v>
      </c>
      <c r="AA579" s="44">
        <v>0</v>
      </c>
      <c r="AB579" s="44">
        <v>0</v>
      </c>
      <c r="AC579" s="12">
        <f>IF(tbl_Union[[#This Row],[Year]]=2021,_xlfn.IFNA(VLOOKUP(tbl_Union[[#This Row],[Player]],raw_data_RAA_2021!$A$1:$F$169,3,FALSE),0),0)</f>
        <v>0</v>
      </c>
      <c r="AD579" s="42">
        <f>AVERAGEIFS(tbl_Union[Auction_Price],tbl_Union[Player],tbl_Union[[#This Row],[Player]])</f>
        <v>52400</v>
      </c>
    </row>
    <row r="580" spans="1:30" x14ac:dyDescent="0.25">
      <c r="A580" s="15">
        <f t="shared" ref="A580" si="11">1+A579</f>
        <v>579</v>
      </c>
      <c r="B580" s="19">
        <v>2019</v>
      </c>
      <c r="C580" s="18" t="s">
        <v>461</v>
      </c>
      <c r="D580" s="19" t="e">
        <v>#N/A</v>
      </c>
      <c r="E580" s="42">
        <v>0</v>
      </c>
      <c r="F580" s="19">
        <v>0</v>
      </c>
      <c r="G580" s="19">
        <v>0</v>
      </c>
      <c r="H580" s="19">
        <v>0</v>
      </c>
      <c r="I580" s="19">
        <v>0</v>
      </c>
      <c r="J580" s="19">
        <v>0</v>
      </c>
      <c r="K580" s="19">
        <v>0</v>
      </c>
      <c r="L580" s="19">
        <v>0</v>
      </c>
      <c r="M580" s="19">
        <v>0</v>
      </c>
      <c r="N580" s="19">
        <v>0</v>
      </c>
      <c r="O580" s="19">
        <v>0</v>
      </c>
      <c r="P580" s="19">
        <v>0</v>
      </c>
      <c r="Q580" s="14">
        <f>tbl_Union[[#This Row],[Innings]]-tbl_Union[[#This Row],[Outs]]</f>
        <v>0</v>
      </c>
      <c r="R580" s="47">
        <v>8</v>
      </c>
      <c r="S580" s="47">
        <v>71</v>
      </c>
      <c r="T580" s="47">
        <v>2</v>
      </c>
      <c r="U580" s="47">
        <v>8.8800000000000008</v>
      </c>
      <c r="V580" s="47">
        <v>35.5</v>
      </c>
      <c r="W580" s="47">
        <v>24</v>
      </c>
      <c r="X580" s="47">
        <v>0</v>
      </c>
      <c r="Y580" s="47">
        <v>0</v>
      </c>
      <c r="Z580" s="47">
        <v>6</v>
      </c>
      <c r="AA580" s="47">
        <v>3</v>
      </c>
      <c r="AB580" s="47">
        <v>17</v>
      </c>
      <c r="AC580" s="12">
        <f>IF(tbl_Union[[#This Row],[Year]]=2021,_xlfn.IFNA(VLOOKUP(tbl_Union[[#This Row],[Player]],raw_data_RAA_2021!$A$1:$F$169,3,FALSE),0),0)</f>
        <v>0</v>
      </c>
      <c r="AD580" s="78">
        <f>AVERAGEIFS(tbl_Union[Auction_Price],tbl_Union[Player],tbl_Union[[#This Row],[Player]])</f>
        <v>0</v>
      </c>
    </row>
  </sheetData>
  <conditionalFormatting sqref="AD24">
    <cfRule type="iconSet" priority="2">
      <iconSet iconSet="3Arrows">
        <cfvo type="percent" val="0"/>
        <cfvo type="percent" val="33"/>
        <cfvo type="percent" val="67"/>
      </iconSet>
    </cfRule>
  </conditionalFormatting>
  <conditionalFormatting sqref="AD1:AD1048576">
    <cfRule type="dataBar" priority="1">
      <dataBar>
        <cfvo type="min"/>
        <cfvo type="max"/>
        <color rgb="FF63C384"/>
      </dataBar>
      <extLst>
        <ext xmlns:x14="http://schemas.microsoft.com/office/spreadsheetml/2009/9/main" uri="{B025F937-C7B1-47D3-B67F-A62EFF666E3E}">
          <x14:id>{862029B9-A063-4AC8-9406-2E7E1269F38E}</x14:id>
        </ext>
      </extLst>
    </cfRule>
  </conditionalFormatting>
  <pageMargins left="0.7" right="0.7" top="0.75" bottom="0.75" header="0.3" footer="0.3"/>
  <pageSetup paperSize="9" orientation="portrait" horizontalDpi="300" verticalDpi="300"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62029B9-A063-4AC8-9406-2E7E1269F38E}">
            <x14:dataBar minLength="0" maxLength="100" border="1" negativeBarBorderColorSameAsPositive="0">
              <x14:cfvo type="autoMin"/>
              <x14:cfvo type="autoMax"/>
              <x14:borderColor rgb="FF63C384"/>
              <x14:negativeFillColor rgb="FFFF0000"/>
              <x14:negativeBorderColor rgb="FFFF0000"/>
              <x14:axisColor rgb="FF000000"/>
            </x14:dataBar>
          </x14:cfRule>
          <xm:sqref>AD1:AD1048576</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C5C96C-D740-49C0-BE40-0A89B0365B7D}">
  <dimension ref="A3:M16"/>
  <sheetViews>
    <sheetView workbookViewId="0">
      <selection activeCell="A3" sqref="A3"/>
    </sheetView>
  </sheetViews>
  <sheetFormatPr defaultRowHeight="15" x14ac:dyDescent="0.25"/>
  <cols>
    <col min="1" max="1" width="41.42578125" bestFit="1" customWidth="1"/>
    <col min="2" max="2" width="16.28515625" bestFit="1" customWidth="1"/>
    <col min="3" max="3" width="11" bestFit="1" customWidth="1"/>
    <col min="4" max="4" width="8.28515625" bestFit="1" customWidth="1"/>
    <col min="5" max="5" width="5.7109375" bestFit="1" customWidth="1"/>
    <col min="6" max="6" width="10.5703125" bestFit="1" customWidth="1"/>
    <col min="7" max="7" width="6.85546875" bestFit="1" customWidth="1"/>
    <col min="8" max="8" width="6.28515625" bestFit="1" customWidth="1"/>
    <col min="9" max="9" width="5.85546875" bestFit="1" customWidth="1"/>
    <col min="10" max="10" width="7.5703125" bestFit="1" customWidth="1"/>
    <col min="11" max="11" width="8.42578125" bestFit="1" customWidth="1"/>
    <col min="12" max="12" width="5.5703125" bestFit="1" customWidth="1"/>
    <col min="13" max="13" width="11.28515625" bestFit="1" customWidth="1"/>
  </cols>
  <sheetData>
    <row r="3" spans="1:13" x14ac:dyDescent="0.25">
      <c r="A3" s="71" t="s">
        <v>817</v>
      </c>
      <c r="B3" s="71" t="s">
        <v>471</v>
      </c>
    </row>
    <row r="4" spans="1:13" x14ac:dyDescent="0.25">
      <c r="A4" s="71" t="s">
        <v>342</v>
      </c>
      <c r="B4" t="s">
        <v>502</v>
      </c>
      <c r="C4" t="s">
        <v>511</v>
      </c>
      <c r="D4" t="s">
        <v>543</v>
      </c>
      <c r="E4" t="s">
        <v>517</v>
      </c>
      <c r="F4" t="s">
        <v>538</v>
      </c>
      <c r="G4" t="s">
        <v>675</v>
      </c>
      <c r="H4" t="s">
        <v>535</v>
      </c>
      <c r="I4" t="s">
        <v>658</v>
      </c>
      <c r="J4" t="s">
        <v>529</v>
      </c>
      <c r="K4" t="s">
        <v>524</v>
      </c>
      <c r="L4" t="s">
        <v>684</v>
      </c>
      <c r="M4" t="s">
        <v>343</v>
      </c>
    </row>
    <row r="5" spans="1:13" x14ac:dyDescent="0.25">
      <c r="A5" s="8" t="s">
        <v>221</v>
      </c>
      <c r="B5" s="7"/>
      <c r="C5" s="7"/>
      <c r="D5" s="7">
        <v>178</v>
      </c>
      <c r="E5" s="7"/>
      <c r="F5" s="7"/>
      <c r="G5" s="7"/>
      <c r="H5" s="7"/>
      <c r="I5" s="7"/>
      <c r="J5" s="7"/>
      <c r="K5" s="7"/>
      <c r="L5" s="7"/>
      <c r="M5" s="7">
        <v>178</v>
      </c>
    </row>
    <row r="6" spans="1:13" x14ac:dyDescent="0.25">
      <c r="A6" s="8" t="s">
        <v>242</v>
      </c>
      <c r="B6" s="7"/>
      <c r="C6" s="7"/>
      <c r="D6" s="7"/>
      <c r="E6" s="7">
        <v>194</v>
      </c>
      <c r="F6" s="7"/>
      <c r="G6" s="7"/>
      <c r="H6" s="7"/>
      <c r="I6" s="7"/>
      <c r="J6" s="7"/>
      <c r="K6" s="7"/>
      <c r="L6" s="7"/>
      <c r="M6" s="7">
        <v>194</v>
      </c>
    </row>
    <row r="7" spans="1:13" x14ac:dyDescent="0.25">
      <c r="A7" s="8" t="s">
        <v>730</v>
      </c>
      <c r="B7" s="7"/>
      <c r="C7" s="7">
        <v>30</v>
      </c>
      <c r="D7" s="7"/>
      <c r="E7" s="7"/>
      <c r="F7" s="7"/>
      <c r="G7" s="7"/>
      <c r="H7" s="7"/>
      <c r="I7" s="7"/>
      <c r="J7" s="7"/>
      <c r="K7" s="7"/>
      <c r="L7" s="7"/>
      <c r="M7" s="7">
        <v>30</v>
      </c>
    </row>
    <row r="8" spans="1:13" x14ac:dyDescent="0.25">
      <c r="A8" s="8" t="s">
        <v>660</v>
      </c>
      <c r="B8" s="7"/>
      <c r="C8" s="7"/>
      <c r="D8" s="7"/>
      <c r="E8" s="7"/>
      <c r="F8" s="7"/>
      <c r="G8" s="7"/>
      <c r="H8" s="7"/>
      <c r="I8" s="7">
        <v>14</v>
      </c>
      <c r="J8" s="7"/>
      <c r="K8" s="7"/>
      <c r="L8" s="7"/>
      <c r="M8" s="7">
        <v>14</v>
      </c>
    </row>
    <row r="9" spans="1:13" x14ac:dyDescent="0.25">
      <c r="A9" s="8" t="s">
        <v>259</v>
      </c>
      <c r="B9" s="7"/>
      <c r="C9" s="7"/>
      <c r="D9" s="7"/>
      <c r="E9" s="7"/>
      <c r="F9" s="7"/>
      <c r="G9" s="7"/>
      <c r="H9" s="7"/>
      <c r="I9" s="7"/>
      <c r="J9" s="7">
        <v>192</v>
      </c>
      <c r="K9" s="7"/>
      <c r="L9" s="7"/>
      <c r="M9" s="7">
        <v>192</v>
      </c>
    </row>
    <row r="10" spans="1:13" x14ac:dyDescent="0.25">
      <c r="A10" s="8" t="s">
        <v>275</v>
      </c>
      <c r="B10" s="7"/>
      <c r="C10" s="7"/>
      <c r="D10" s="7"/>
      <c r="E10" s="7"/>
      <c r="F10" s="7"/>
      <c r="G10" s="7"/>
      <c r="H10" s="7"/>
      <c r="I10" s="7"/>
      <c r="J10" s="7"/>
      <c r="K10" s="7">
        <v>203</v>
      </c>
      <c r="L10" s="7"/>
      <c r="M10" s="7">
        <v>203</v>
      </c>
    </row>
    <row r="11" spans="1:13" x14ac:dyDescent="0.25">
      <c r="A11" s="8" t="s">
        <v>285</v>
      </c>
      <c r="B11" s="7"/>
      <c r="C11" s="7"/>
      <c r="D11" s="7"/>
      <c r="E11" s="7"/>
      <c r="F11" s="7"/>
      <c r="G11" s="7">
        <v>190</v>
      </c>
      <c r="H11" s="7"/>
      <c r="I11" s="7"/>
      <c r="J11" s="7"/>
      <c r="K11" s="7"/>
      <c r="L11" s="7"/>
      <c r="M11" s="7">
        <v>190</v>
      </c>
    </row>
    <row r="12" spans="1:13" x14ac:dyDescent="0.25">
      <c r="A12" s="8" t="s">
        <v>294</v>
      </c>
      <c r="B12" s="7"/>
      <c r="C12" s="7"/>
      <c r="D12" s="7"/>
      <c r="E12" s="7"/>
      <c r="F12" s="7"/>
      <c r="G12" s="7"/>
      <c r="H12" s="7">
        <v>161</v>
      </c>
      <c r="I12" s="7"/>
      <c r="J12" s="7"/>
      <c r="K12" s="7"/>
      <c r="L12" s="7"/>
      <c r="M12" s="7">
        <v>161</v>
      </c>
    </row>
    <row r="13" spans="1:13" x14ac:dyDescent="0.25">
      <c r="A13" s="8" t="s">
        <v>728</v>
      </c>
      <c r="B13" s="7"/>
      <c r="C13" s="7"/>
      <c r="D13" s="7"/>
      <c r="E13" s="7"/>
      <c r="F13" s="7"/>
      <c r="G13" s="7"/>
      <c r="H13" s="7"/>
      <c r="I13" s="7"/>
      <c r="J13" s="7"/>
      <c r="K13" s="7"/>
      <c r="L13" s="7">
        <v>76</v>
      </c>
      <c r="M13" s="7">
        <v>76</v>
      </c>
    </row>
    <row r="14" spans="1:13" x14ac:dyDescent="0.25">
      <c r="A14" s="8" t="s">
        <v>305</v>
      </c>
      <c r="B14" s="7">
        <v>195</v>
      </c>
      <c r="C14" s="7"/>
      <c r="D14" s="7"/>
      <c r="E14" s="7"/>
      <c r="F14" s="7"/>
      <c r="G14" s="7"/>
      <c r="H14" s="7"/>
      <c r="I14" s="7"/>
      <c r="J14" s="7"/>
      <c r="K14" s="7"/>
      <c r="L14" s="7"/>
      <c r="M14" s="7">
        <v>195</v>
      </c>
    </row>
    <row r="15" spans="1:13" x14ac:dyDescent="0.25">
      <c r="A15" s="8" t="s">
        <v>313</v>
      </c>
      <c r="B15" s="7"/>
      <c r="C15" s="7"/>
      <c r="D15" s="7"/>
      <c r="E15" s="7"/>
      <c r="F15" s="7">
        <v>199</v>
      </c>
      <c r="G15" s="7"/>
      <c r="H15" s="7"/>
      <c r="I15" s="7"/>
      <c r="J15" s="7"/>
      <c r="K15" s="7"/>
      <c r="L15" s="7"/>
      <c r="M15" s="7">
        <v>199</v>
      </c>
    </row>
    <row r="16" spans="1:13" x14ac:dyDescent="0.25">
      <c r="A16" s="8" t="s">
        <v>343</v>
      </c>
      <c r="B16" s="7">
        <v>195</v>
      </c>
      <c r="C16" s="7">
        <v>30</v>
      </c>
      <c r="D16" s="7">
        <v>178</v>
      </c>
      <c r="E16" s="7">
        <v>194</v>
      </c>
      <c r="F16" s="7">
        <v>199</v>
      </c>
      <c r="G16" s="7">
        <v>190</v>
      </c>
      <c r="H16" s="7">
        <v>161</v>
      </c>
      <c r="I16" s="7">
        <v>14</v>
      </c>
      <c r="J16" s="7">
        <v>192</v>
      </c>
      <c r="K16" s="7">
        <v>203</v>
      </c>
      <c r="L16" s="7">
        <v>76</v>
      </c>
      <c r="M16" s="7">
        <v>1632</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D48472-3D6C-46C9-B19C-459D18E04745}">
  <dimension ref="A1:B13"/>
  <sheetViews>
    <sheetView workbookViewId="0">
      <selection activeCell="K5" sqref="K5"/>
    </sheetView>
  </sheetViews>
  <sheetFormatPr defaultRowHeight="15" x14ac:dyDescent="0.25"/>
  <cols>
    <col min="1" max="1" width="20" bestFit="1" customWidth="1"/>
    <col min="2" max="2" width="29.42578125" style="80" bestFit="1" customWidth="1"/>
  </cols>
  <sheetData>
    <row r="1" spans="1:2" x14ac:dyDescent="0.25">
      <c r="A1" s="71" t="s">
        <v>342</v>
      </c>
      <c r="B1" s="7" t="s">
        <v>797</v>
      </c>
    </row>
    <row r="2" spans="1:2" x14ac:dyDescent="0.25">
      <c r="A2" s="8" t="s">
        <v>221</v>
      </c>
      <c r="B2" s="85">
        <v>56.701030927835049</v>
      </c>
    </row>
    <row r="3" spans="1:2" x14ac:dyDescent="0.25">
      <c r="A3" s="8" t="s">
        <v>275</v>
      </c>
      <c r="B3" s="7">
        <v>47.169811320754718</v>
      </c>
    </row>
    <row r="4" spans="1:2" x14ac:dyDescent="0.25">
      <c r="A4" s="8" t="s">
        <v>294</v>
      </c>
      <c r="B4" s="7">
        <v>42.045454545454547</v>
      </c>
    </row>
    <row r="5" spans="1:2" x14ac:dyDescent="0.25">
      <c r="A5" s="8" t="s">
        <v>259</v>
      </c>
      <c r="B5" s="7">
        <v>38.775510204081634</v>
      </c>
    </row>
    <row r="6" spans="1:2" x14ac:dyDescent="0.25">
      <c r="A6" s="8" t="s">
        <v>242</v>
      </c>
      <c r="B6" s="7">
        <v>34</v>
      </c>
    </row>
    <row r="7" spans="1:2" x14ac:dyDescent="0.25">
      <c r="A7" s="8" t="s">
        <v>285</v>
      </c>
      <c r="B7" s="7">
        <v>28.235294117647058</v>
      </c>
    </row>
    <row r="8" spans="1:2" x14ac:dyDescent="0.25">
      <c r="A8" s="8" t="s">
        <v>660</v>
      </c>
      <c r="B8" s="7">
        <v>0</v>
      </c>
    </row>
    <row r="9" spans="1:2" x14ac:dyDescent="0.25">
      <c r="A9" s="8" t="s">
        <v>343</v>
      </c>
      <c r="B9" s="7">
        <v>246.92710111577304</v>
      </c>
    </row>
    <row r="10" spans="1:2" x14ac:dyDescent="0.25">
      <c r="B10" s="7"/>
    </row>
    <row r="11" spans="1:2" x14ac:dyDescent="0.25">
      <c r="B11" s="7"/>
    </row>
    <row r="12" spans="1:2" x14ac:dyDescent="0.25">
      <c r="B12" s="7"/>
    </row>
    <row r="13" spans="1:2" x14ac:dyDescent="0.25">
      <c r="B13" s="7"/>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BC8A65-D2F8-40AD-BA73-D8BF7CD47B48}">
  <dimension ref="A3:B15"/>
  <sheetViews>
    <sheetView workbookViewId="0">
      <selection activeCell="B18" sqref="B18"/>
    </sheetView>
  </sheetViews>
  <sheetFormatPr defaultRowHeight="15" x14ac:dyDescent="0.25"/>
  <cols>
    <col min="1" max="1" width="20" bestFit="1" customWidth="1"/>
    <col min="2" max="2" width="40.7109375" style="72" bestFit="1" customWidth="1"/>
  </cols>
  <sheetData>
    <row r="3" spans="1:2" x14ac:dyDescent="0.25">
      <c r="A3" s="71" t="s">
        <v>342</v>
      </c>
      <c r="B3" t="s">
        <v>799</v>
      </c>
    </row>
    <row r="4" spans="1:2" x14ac:dyDescent="0.25">
      <c r="A4" s="8" t="s">
        <v>221</v>
      </c>
      <c r="B4" s="7">
        <v>62.886597938144327</v>
      </c>
    </row>
    <row r="5" spans="1:2" x14ac:dyDescent="0.25">
      <c r="A5" s="8" t="s">
        <v>275</v>
      </c>
      <c r="B5" s="7">
        <v>57.547169811320757</v>
      </c>
    </row>
    <row r="6" spans="1:2" x14ac:dyDescent="0.25">
      <c r="A6" s="8" t="s">
        <v>259</v>
      </c>
      <c r="B6" s="7">
        <v>56.12244897959183</v>
      </c>
    </row>
    <row r="7" spans="1:2" x14ac:dyDescent="0.25">
      <c r="A7" s="8" t="s">
        <v>294</v>
      </c>
      <c r="B7" s="7">
        <v>50</v>
      </c>
    </row>
    <row r="8" spans="1:2" x14ac:dyDescent="0.25">
      <c r="A8" s="8" t="s">
        <v>660</v>
      </c>
      <c r="B8" s="7">
        <v>50</v>
      </c>
    </row>
    <row r="9" spans="1:2" x14ac:dyDescent="0.25">
      <c r="A9" s="8" t="s">
        <v>242</v>
      </c>
      <c r="B9" s="7">
        <v>45</v>
      </c>
    </row>
    <row r="10" spans="1:2" x14ac:dyDescent="0.25">
      <c r="A10" s="8" t="s">
        <v>285</v>
      </c>
      <c r="B10" s="7">
        <v>42.352941176470587</v>
      </c>
    </row>
    <row r="11" spans="1:2" x14ac:dyDescent="0.25">
      <c r="A11" s="8" t="s">
        <v>343</v>
      </c>
      <c r="B11" s="7">
        <v>363.90915790552754</v>
      </c>
    </row>
    <row r="12" spans="1:2" x14ac:dyDescent="0.25">
      <c r="B12"/>
    </row>
    <row r="13" spans="1:2" x14ac:dyDescent="0.25">
      <c r="B13"/>
    </row>
    <row r="14" spans="1:2" x14ac:dyDescent="0.25">
      <c r="B14"/>
    </row>
    <row r="15" spans="1:2" x14ac:dyDescent="0.25">
      <c r="B15"/>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B42DE2-D158-41B5-A58F-F79ADB551112}">
  <dimension ref="A3:B15"/>
  <sheetViews>
    <sheetView workbookViewId="0">
      <selection activeCell="W1" sqref="W1:W1048576"/>
    </sheetView>
  </sheetViews>
  <sheetFormatPr defaultRowHeight="15" x14ac:dyDescent="0.25"/>
  <cols>
    <col min="1" max="1" width="20" bestFit="1" customWidth="1"/>
    <col min="2" max="2" width="21.5703125" style="72" bestFit="1" customWidth="1"/>
  </cols>
  <sheetData>
    <row r="3" spans="1:2" x14ac:dyDescent="0.25">
      <c r="A3" s="71" t="s">
        <v>342</v>
      </c>
      <c r="B3" t="s">
        <v>803</v>
      </c>
    </row>
    <row r="4" spans="1:2" x14ac:dyDescent="0.25">
      <c r="A4" s="8" t="s">
        <v>221</v>
      </c>
      <c r="B4" s="7">
        <v>70.175438596491219</v>
      </c>
    </row>
    <row r="5" spans="1:2" x14ac:dyDescent="0.25">
      <c r="A5" s="8" t="s">
        <v>242</v>
      </c>
      <c r="B5" s="7">
        <v>41.891891891891895</v>
      </c>
    </row>
    <row r="6" spans="1:2" x14ac:dyDescent="0.25">
      <c r="A6" s="8" t="s">
        <v>660</v>
      </c>
      <c r="B6" s="7">
        <v>40</v>
      </c>
    </row>
    <row r="7" spans="1:2" x14ac:dyDescent="0.25">
      <c r="A7" s="8" t="s">
        <v>259</v>
      </c>
      <c r="B7" s="7">
        <v>58.441558441558442</v>
      </c>
    </row>
    <row r="8" spans="1:2" x14ac:dyDescent="0.25">
      <c r="A8" s="8" t="s">
        <v>275</v>
      </c>
      <c r="B8" s="7">
        <v>52.475247524752476</v>
      </c>
    </row>
    <row r="9" spans="1:2" x14ac:dyDescent="0.25">
      <c r="A9" s="8" t="s">
        <v>285</v>
      </c>
      <c r="B9" s="7">
        <v>44.444444444444443</v>
      </c>
    </row>
    <row r="10" spans="1:2" x14ac:dyDescent="0.25">
      <c r="A10" s="8" t="s">
        <v>294</v>
      </c>
      <c r="B10" s="7">
        <v>68.085106382978722</v>
      </c>
    </row>
    <row r="11" spans="1:2" x14ac:dyDescent="0.25">
      <c r="A11" s="8" t="s">
        <v>343</v>
      </c>
      <c r="B11" s="7">
        <v>375.51368728211719</v>
      </c>
    </row>
    <row r="12" spans="1:2" x14ac:dyDescent="0.25">
      <c r="B12"/>
    </row>
    <row r="13" spans="1:2" x14ac:dyDescent="0.25">
      <c r="B13"/>
    </row>
    <row r="14" spans="1:2" x14ac:dyDescent="0.25">
      <c r="B14"/>
    </row>
    <row r="15" spans="1:2" x14ac:dyDescent="0.25">
      <c r="B15"/>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E6DC0E-04C6-41D5-A508-BF7678853BAC}">
  <dimension ref="A3:B15"/>
  <sheetViews>
    <sheetView workbookViewId="0">
      <selection activeCell="W1" sqref="W1:W1048576"/>
    </sheetView>
  </sheetViews>
  <sheetFormatPr defaultRowHeight="15" x14ac:dyDescent="0.25"/>
  <cols>
    <col min="1" max="1" width="20" bestFit="1" customWidth="1"/>
    <col min="2" max="2" width="12.28515625" style="72" bestFit="1" customWidth="1"/>
  </cols>
  <sheetData>
    <row r="3" spans="1:2" x14ac:dyDescent="0.25">
      <c r="A3" s="71" t="s">
        <v>342</v>
      </c>
      <c r="B3" t="s">
        <v>791</v>
      </c>
    </row>
    <row r="4" spans="1:2" x14ac:dyDescent="0.25">
      <c r="A4" s="8" t="s">
        <v>221</v>
      </c>
      <c r="B4" s="7">
        <v>59.550561797752813</v>
      </c>
    </row>
    <row r="5" spans="1:2" x14ac:dyDescent="0.25">
      <c r="A5" s="8" t="s">
        <v>275</v>
      </c>
      <c r="B5" s="7">
        <v>59.11330049261084</v>
      </c>
    </row>
    <row r="6" spans="1:2" x14ac:dyDescent="0.25">
      <c r="A6" s="8" t="s">
        <v>259</v>
      </c>
      <c r="B6" s="7">
        <v>51.5625</v>
      </c>
    </row>
    <row r="7" spans="1:2" x14ac:dyDescent="0.25">
      <c r="A7" s="8" t="s">
        <v>294</v>
      </c>
      <c r="B7" s="7">
        <v>50.310559006211179</v>
      </c>
    </row>
    <row r="8" spans="1:2" x14ac:dyDescent="0.25">
      <c r="A8" s="8" t="s">
        <v>285</v>
      </c>
      <c r="B8" s="7">
        <v>46.315789473684212</v>
      </c>
    </row>
    <row r="9" spans="1:2" x14ac:dyDescent="0.25">
      <c r="A9" s="8" t="s">
        <v>242</v>
      </c>
      <c r="B9" s="7">
        <v>44.329896907216494</v>
      </c>
    </row>
    <row r="10" spans="1:2" x14ac:dyDescent="0.25">
      <c r="A10" s="8" t="s">
        <v>660</v>
      </c>
      <c r="B10" s="7">
        <v>42.857142857142854</v>
      </c>
    </row>
    <row r="11" spans="1:2" x14ac:dyDescent="0.25">
      <c r="A11" s="8" t="s">
        <v>343</v>
      </c>
      <c r="B11" s="7">
        <v>354.03975053461841</v>
      </c>
    </row>
    <row r="12" spans="1:2" x14ac:dyDescent="0.25">
      <c r="B12"/>
    </row>
    <row r="13" spans="1:2" x14ac:dyDescent="0.25">
      <c r="B13"/>
    </row>
    <row r="14" spans="1:2" x14ac:dyDescent="0.25">
      <c r="B14"/>
    </row>
    <row r="15" spans="1:2" x14ac:dyDescent="0.25">
      <c r="B15"/>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82006E-2F3E-417D-B74D-A8C9C973D6C8}">
  <dimension ref="A3:B15"/>
  <sheetViews>
    <sheetView workbookViewId="0">
      <selection activeCell="W1" sqref="W1:W1048576"/>
    </sheetView>
  </sheetViews>
  <sheetFormatPr defaultRowHeight="15" x14ac:dyDescent="0.25"/>
  <cols>
    <col min="1" max="1" width="20" bestFit="1" customWidth="1"/>
    <col min="2" max="2" width="32.5703125" style="72" bestFit="1" customWidth="1"/>
  </cols>
  <sheetData>
    <row r="3" spans="1:2" x14ac:dyDescent="0.25">
      <c r="A3" s="71" t="s">
        <v>342</v>
      </c>
      <c r="B3" t="s">
        <v>804</v>
      </c>
    </row>
    <row r="4" spans="1:2" x14ac:dyDescent="0.25">
      <c r="A4" s="8" t="s">
        <v>285</v>
      </c>
      <c r="B4" s="7">
        <v>75.294117647058826</v>
      </c>
    </row>
    <row r="5" spans="1:2" x14ac:dyDescent="0.25">
      <c r="A5" s="8" t="s">
        <v>660</v>
      </c>
      <c r="B5" s="7">
        <v>75</v>
      </c>
    </row>
    <row r="6" spans="1:2" x14ac:dyDescent="0.25">
      <c r="A6" s="8" t="s">
        <v>275</v>
      </c>
      <c r="B6" s="7">
        <v>66.037735849056602</v>
      </c>
    </row>
    <row r="7" spans="1:2" x14ac:dyDescent="0.25">
      <c r="A7" s="8" t="s">
        <v>259</v>
      </c>
      <c r="B7" s="7">
        <v>62.244897959183675</v>
      </c>
    </row>
    <row r="8" spans="1:2" x14ac:dyDescent="0.25">
      <c r="A8" s="8" t="s">
        <v>221</v>
      </c>
      <c r="B8" s="7">
        <v>52.577319587628871</v>
      </c>
    </row>
    <row r="9" spans="1:2" x14ac:dyDescent="0.25">
      <c r="A9" s="8" t="s">
        <v>242</v>
      </c>
      <c r="B9" s="7">
        <v>52</v>
      </c>
    </row>
    <row r="10" spans="1:2" x14ac:dyDescent="0.25">
      <c r="A10" s="8" t="s">
        <v>294</v>
      </c>
      <c r="B10" s="7">
        <v>50</v>
      </c>
    </row>
    <row r="11" spans="1:2" x14ac:dyDescent="0.25">
      <c r="A11" s="8" t="s">
        <v>343</v>
      </c>
      <c r="B11" s="7">
        <v>433.15407104292797</v>
      </c>
    </row>
    <row r="12" spans="1:2" x14ac:dyDescent="0.25">
      <c r="B12"/>
    </row>
    <row r="13" spans="1:2" x14ac:dyDescent="0.25">
      <c r="B13"/>
    </row>
    <row r="14" spans="1:2" x14ac:dyDescent="0.25">
      <c r="B14"/>
    </row>
    <row r="15" spans="1:2" x14ac:dyDescent="0.25">
      <c r="B15"/>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78E096-33B6-4F31-9169-FA9EA5463706}">
  <dimension ref="A3:B15"/>
  <sheetViews>
    <sheetView workbookViewId="0">
      <selection activeCell="B3" sqref="B3"/>
    </sheetView>
  </sheetViews>
  <sheetFormatPr defaultRowHeight="15" x14ac:dyDescent="0.25"/>
  <cols>
    <col min="1" max="1" width="20" bestFit="1" customWidth="1"/>
    <col min="2" max="2" width="28.85546875" style="72" bestFit="1" customWidth="1"/>
  </cols>
  <sheetData>
    <row r="3" spans="1:2" x14ac:dyDescent="0.25">
      <c r="A3" s="71" t="s">
        <v>342</v>
      </c>
      <c r="B3" t="s">
        <v>793</v>
      </c>
    </row>
    <row r="4" spans="1:2" x14ac:dyDescent="0.25">
      <c r="A4" s="8" t="s">
        <v>660</v>
      </c>
      <c r="B4" s="7">
        <v>57.142857142857139</v>
      </c>
    </row>
    <row r="5" spans="1:2" x14ac:dyDescent="0.25">
      <c r="A5" s="8" t="s">
        <v>294</v>
      </c>
      <c r="B5" s="7">
        <v>54.658385093167702</v>
      </c>
    </row>
    <row r="6" spans="1:2" x14ac:dyDescent="0.25">
      <c r="A6" s="8" t="s">
        <v>221</v>
      </c>
      <c r="B6" s="7">
        <v>54.49438202247191</v>
      </c>
    </row>
    <row r="7" spans="1:2" x14ac:dyDescent="0.25">
      <c r="A7" s="8" t="s">
        <v>275</v>
      </c>
      <c r="B7" s="7">
        <v>52.216748768472911</v>
      </c>
    </row>
    <row r="8" spans="1:2" x14ac:dyDescent="0.25">
      <c r="A8" s="8" t="s">
        <v>242</v>
      </c>
      <c r="B8" s="7">
        <v>51.546391752577314</v>
      </c>
    </row>
    <row r="9" spans="1:2" x14ac:dyDescent="0.25">
      <c r="A9" s="8" t="s">
        <v>259</v>
      </c>
      <c r="B9" s="7">
        <v>51.041666666666664</v>
      </c>
    </row>
    <row r="10" spans="1:2" x14ac:dyDescent="0.25">
      <c r="A10" s="8" t="s">
        <v>285</v>
      </c>
      <c r="B10" s="7">
        <v>44.736842105263158</v>
      </c>
    </row>
    <row r="11" spans="1:2" x14ac:dyDescent="0.25">
      <c r="A11" s="8" t="s">
        <v>343</v>
      </c>
      <c r="B11" s="7">
        <v>365.83727355147681</v>
      </c>
    </row>
    <row r="12" spans="1:2" x14ac:dyDescent="0.25">
      <c r="B12"/>
    </row>
    <row r="13" spans="1:2" x14ac:dyDescent="0.25">
      <c r="B13"/>
    </row>
    <row r="14" spans="1:2" x14ac:dyDescent="0.25">
      <c r="B14"/>
    </row>
    <row r="15" spans="1:2" x14ac:dyDescent="0.25">
      <c r="B15"/>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EF252-8B0F-4392-A1FA-02343DE5D0EF}">
  <dimension ref="A3:E8"/>
  <sheetViews>
    <sheetView workbookViewId="0">
      <selection activeCell="K5" sqref="K5"/>
    </sheetView>
  </sheetViews>
  <sheetFormatPr defaultRowHeight="15" x14ac:dyDescent="0.25"/>
  <cols>
    <col min="1" max="1" width="19.5703125" bestFit="1" customWidth="1"/>
    <col min="2" max="2" width="16.28515625" bestFit="1" customWidth="1"/>
    <col min="3" max="3" width="11.85546875" bestFit="1" customWidth="1"/>
    <col min="4" max="4" width="10.7109375" bestFit="1" customWidth="1"/>
    <col min="5" max="5" width="11.28515625" bestFit="1" customWidth="1"/>
    <col min="6" max="6" width="19.140625" bestFit="1" customWidth="1"/>
  </cols>
  <sheetData>
    <row r="3" spans="1:5" x14ac:dyDescent="0.25">
      <c r="A3" s="71" t="s">
        <v>808</v>
      </c>
      <c r="B3" s="71" t="s">
        <v>471</v>
      </c>
    </row>
    <row r="4" spans="1:5" x14ac:dyDescent="0.25">
      <c r="A4" s="71" t="s">
        <v>342</v>
      </c>
      <c r="B4" t="s">
        <v>147</v>
      </c>
      <c r="C4" t="s">
        <v>191</v>
      </c>
      <c r="D4" t="s">
        <v>168</v>
      </c>
      <c r="E4" t="s">
        <v>343</v>
      </c>
    </row>
    <row r="5" spans="1:5" x14ac:dyDescent="0.25">
      <c r="A5" s="8">
        <v>2019</v>
      </c>
      <c r="B5" s="7">
        <v>442</v>
      </c>
      <c r="C5" s="7"/>
      <c r="D5" s="7">
        <v>692</v>
      </c>
      <c r="E5" s="7">
        <v>1134</v>
      </c>
    </row>
    <row r="6" spans="1:5" x14ac:dyDescent="0.25">
      <c r="A6" s="8">
        <v>2020</v>
      </c>
      <c r="B6" s="7">
        <v>454</v>
      </c>
      <c r="C6" s="7"/>
      <c r="D6" s="7">
        <v>548</v>
      </c>
      <c r="E6" s="7">
        <v>1002</v>
      </c>
    </row>
    <row r="7" spans="1:5" x14ac:dyDescent="0.25">
      <c r="A7" s="8">
        <v>2021</v>
      </c>
      <c r="B7" s="7">
        <v>313</v>
      </c>
      <c r="C7" s="7">
        <v>146</v>
      </c>
      <c r="D7" s="7">
        <v>195</v>
      </c>
      <c r="E7" s="7">
        <v>654</v>
      </c>
    </row>
    <row r="8" spans="1:5" x14ac:dyDescent="0.25">
      <c r="A8" s="8" t="s">
        <v>343</v>
      </c>
      <c r="B8" s="7">
        <v>1209</v>
      </c>
      <c r="C8" s="7">
        <v>146</v>
      </c>
      <c r="D8" s="7">
        <v>1435</v>
      </c>
      <c r="E8" s="7">
        <v>2790</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6CC256-4D04-48E2-AC8C-50899BA15B43}">
  <dimension ref="A1:B271"/>
  <sheetViews>
    <sheetView workbookViewId="0">
      <selection activeCell="W1" sqref="W1:W1048576"/>
    </sheetView>
  </sheetViews>
  <sheetFormatPr defaultRowHeight="15" x14ac:dyDescent="0.25"/>
  <cols>
    <col min="1" max="1" width="13.140625" bestFit="1" customWidth="1"/>
    <col min="2" max="2" width="33.28515625" style="23" bestFit="1" customWidth="1"/>
    <col min="3" max="4" width="11.28515625" bestFit="1" customWidth="1"/>
    <col min="5" max="5" width="14" bestFit="1" customWidth="1"/>
    <col min="6" max="6" width="12.5703125" bestFit="1" customWidth="1"/>
    <col min="7" max="7" width="16.42578125" bestFit="1" customWidth="1"/>
    <col min="8" max="8" width="12.85546875" bestFit="1" customWidth="1"/>
    <col min="9" max="9" width="14" bestFit="1" customWidth="1"/>
    <col min="10" max="10" width="12.85546875" bestFit="1" customWidth="1"/>
    <col min="11" max="11" width="15.5703125" bestFit="1" customWidth="1"/>
    <col min="12" max="12" width="12.85546875" bestFit="1" customWidth="1"/>
    <col min="13" max="13" width="11.28515625" bestFit="1" customWidth="1"/>
    <col min="14" max="14" width="14" bestFit="1" customWidth="1"/>
    <col min="15" max="15" width="11.85546875" bestFit="1" customWidth="1"/>
    <col min="16" max="16" width="11.5703125" bestFit="1" customWidth="1"/>
    <col min="17" max="17" width="14" bestFit="1" customWidth="1"/>
    <col min="18" max="18" width="12.7109375" bestFit="1" customWidth="1"/>
    <col min="19" max="19" width="17.28515625" bestFit="1" customWidth="1"/>
    <col min="20" max="20" width="12.85546875" bestFit="1" customWidth="1"/>
    <col min="21" max="21" width="11.28515625" bestFit="1" customWidth="1"/>
    <col min="22" max="22" width="14" bestFit="1" customWidth="1"/>
    <col min="23" max="23" width="15.28515625" bestFit="1" customWidth="1"/>
    <col min="24" max="24" width="15" bestFit="1" customWidth="1"/>
    <col min="25" max="25" width="9.85546875" bestFit="1" customWidth="1"/>
    <col min="26" max="26" width="12.85546875" bestFit="1" customWidth="1"/>
    <col min="27" max="27" width="11.28515625" bestFit="1" customWidth="1"/>
    <col min="28" max="28" width="12.85546875" bestFit="1" customWidth="1"/>
    <col min="29" max="29" width="14" bestFit="1" customWidth="1"/>
    <col min="30" max="30" width="12.85546875" bestFit="1" customWidth="1"/>
    <col min="31" max="31" width="14" bestFit="1" customWidth="1"/>
    <col min="32" max="32" width="12.85546875" bestFit="1" customWidth="1"/>
    <col min="33" max="33" width="14" bestFit="1" customWidth="1"/>
    <col min="34" max="34" width="16.42578125" bestFit="1" customWidth="1"/>
    <col min="35" max="37" width="12.85546875" bestFit="1" customWidth="1"/>
    <col min="38" max="38" width="17.85546875" bestFit="1" customWidth="1"/>
    <col min="39" max="41" width="12.85546875" bestFit="1" customWidth="1"/>
    <col min="42" max="42" width="14" bestFit="1" customWidth="1"/>
    <col min="43" max="43" width="11.28515625" bestFit="1" customWidth="1"/>
    <col min="44" max="44" width="12.85546875" bestFit="1" customWidth="1"/>
    <col min="45" max="45" width="14" bestFit="1" customWidth="1"/>
    <col min="46" max="46" width="11.28515625" bestFit="1" customWidth="1"/>
    <col min="47" max="47" width="12.85546875" bestFit="1" customWidth="1"/>
    <col min="48" max="48" width="13.5703125" bestFit="1" customWidth="1"/>
    <col min="49" max="49" width="12.85546875" bestFit="1" customWidth="1"/>
    <col min="50" max="50" width="14" bestFit="1" customWidth="1"/>
    <col min="51" max="51" width="11.28515625" bestFit="1" customWidth="1"/>
    <col min="52" max="52" width="12.85546875" bestFit="1" customWidth="1"/>
    <col min="53" max="53" width="14" bestFit="1" customWidth="1"/>
    <col min="54" max="54" width="17.28515625" bestFit="1" customWidth="1"/>
    <col min="55" max="55" width="18.140625" bestFit="1" customWidth="1"/>
    <col min="56" max="56" width="14" bestFit="1" customWidth="1"/>
    <col min="57" max="59" width="12.85546875" bestFit="1" customWidth="1"/>
    <col min="60" max="60" width="8.42578125" bestFit="1" customWidth="1"/>
    <col min="61" max="61" width="11.28515625" bestFit="1" customWidth="1"/>
    <col min="62" max="64" width="12.85546875" bestFit="1" customWidth="1"/>
    <col min="65" max="66" width="14" bestFit="1" customWidth="1"/>
    <col min="67" max="69" width="12.85546875" bestFit="1" customWidth="1"/>
    <col min="70" max="70" width="10.7109375" bestFit="1" customWidth="1"/>
    <col min="71" max="71" width="12.85546875" bestFit="1" customWidth="1"/>
    <col min="72" max="72" width="11.28515625" bestFit="1" customWidth="1"/>
    <col min="73" max="73" width="14" bestFit="1" customWidth="1"/>
    <col min="74" max="74" width="15.42578125" bestFit="1" customWidth="1"/>
    <col min="75" max="75" width="11.28515625" bestFit="1" customWidth="1"/>
    <col min="76" max="76" width="15.42578125" bestFit="1" customWidth="1"/>
    <col min="77" max="78" width="12.85546875" bestFit="1" customWidth="1"/>
    <col min="79" max="79" width="14" bestFit="1" customWidth="1"/>
    <col min="80" max="80" width="13.42578125" bestFit="1" customWidth="1"/>
    <col min="81" max="81" width="11.28515625" bestFit="1" customWidth="1"/>
    <col min="82" max="82" width="12.85546875" bestFit="1" customWidth="1"/>
    <col min="83" max="83" width="11.28515625" bestFit="1" customWidth="1"/>
    <col min="84" max="84" width="12.85546875" bestFit="1" customWidth="1"/>
    <col min="85" max="85" width="11.28515625" bestFit="1" customWidth="1"/>
    <col min="86" max="86" width="14" bestFit="1" customWidth="1"/>
    <col min="87" max="88" width="11.28515625" bestFit="1" customWidth="1"/>
    <col min="89" max="89" width="12.85546875" bestFit="1" customWidth="1"/>
    <col min="90" max="90" width="14" bestFit="1" customWidth="1"/>
    <col min="91" max="91" width="13.140625" bestFit="1" customWidth="1"/>
    <col min="92" max="94" width="14" bestFit="1" customWidth="1"/>
    <col min="95" max="95" width="12.85546875" bestFit="1" customWidth="1"/>
    <col min="96" max="96" width="14" bestFit="1" customWidth="1"/>
    <col min="97" max="101" width="12.85546875" bestFit="1" customWidth="1"/>
    <col min="102" max="102" width="14.28515625" bestFit="1" customWidth="1"/>
    <col min="103" max="103" width="13.28515625" bestFit="1" customWidth="1"/>
    <col min="104" max="104" width="11.28515625" bestFit="1" customWidth="1"/>
    <col min="105" max="105" width="14" bestFit="1" customWidth="1"/>
    <col min="106" max="106" width="11.5703125" bestFit="1" customWidth="1"/>
    <col min="107" max="107" width="14" bestFit="1" customWidth="1"/>
    <col min="108" max="108" width="7.85546875" bestFit="1" customWidth="1"/>
    <col min="109" max="110" width="14" bestFit="1" customWidth="1"/>
    <col min="111" max="112" width="12.85546875" bestFit="1" customWidth="1"/>
    <col min="113" max="118" width="14" bestFit="1" customWidth="1"/>
    <col min="119" max="119" width="12.85546875" bestFit="1" customWidth="1"/>
    <col min="120" max="120" width="14" bestFit="1" customWidth="1"/>
    <col min="121" max="121" width="12.85546875" bestFit="1" customWidth="1"/>
    <col min="122" max="122" width="11.28515625" bestFit="1" customWidth="1"/>
    <col min="123" max="123" width="14" bestFit="1" customWidth="1"/>
    <col min="124" max="124" width="14.28515625" bestFit="1" customWidth="1"/>
    <col min="125" max="125" width="14" bestFit="1" customWidth="1"/>
    <col min="126" max="126" width="14.42578125" bestFit="1" customWidth="1"/>
    <col min="127" max="127" width="12.85546875" bestFit="1" customWidth="1"/>
    <col min="128" max="128" width="11.28515625" bestFit="1" customWidth="1"/>
    <col min="129" max="129" width="12.85546875" bestFit="1" customWidth="1"/>
    <col min="130" max="130" width="13.5703125" bestFit="1" customWidth="1"/>
    <col min="131" max="132" width="11.28515625" bestFit="1" customWidth="1"/>
    <col min="133" max="133" width="12.85546875" bestFit="1" customWidth="1"/>
    <col min="134" max="134" width="17" bestFit="1" customWidth="1"/>
    <col min="135" max="135" width="16.5703125" bestFit="1" customWidth="1"/>
    <col min="136" max="136" width="12.85546875" bestFit="1" customWidth="1"/>
    <col min="137" max="137" width="11.28515625" bestFit="1" customWidth="1"/>
    <col min="138" max="138" width="12.85546875" bestFit="1" customWidth="1"/>
    <col min="139" max="139" width="15" bestFit="1" customWidth="1"/>
    <col min="140" max="140" width="12.28515625" bestFit="1" customWidth="1"/>
    <col min="141" max="141" width="13.7109375" bestFit="1" customWidth="1"/>
    <col min="142" max="142" width="13.140625" bestFit="1" customWidth="1"/>
    <col min="143" max="143" width="12.85546875" bestFit="1" customWidth="1"/>
    <col min="144" max="144" width="16.140625" bestFit="1" customWidth="1"/>
    <col min="145" max="145" width="12.85546875" bestFit="1" customWidth="1"/>
    <col min="146" max="146" width="11.28515625" bestFit="1" customWidth="1"/>
    <col min="147" max="148" width="14" bestFit="1" customWidth="1"/>
    <col min="149" max="149" width="12.85546875" bestFit="1" customWidth="1"/>
    <col min="150" max="150" width="16.42578125" bestFit="1" customWidth="1"/>
    <col min="151" max="151" width="18" bestFit="1" customWidth="1"/>
    <col min="152" max="152" width="16.28515625" bestFit="1" customWidth="1"/>
    <col min="153" max="153" width="12.5703125" bestFit="1" customWidth="1"/>
    <col min="154" max="154" width="12.42578125" bestFit="1" customWidth="1"/>
    <col min="155" max="155" width="14" bestFit="1" customWidth="1"/>
    <col min="156" max="156" width="12.85546875" bestFit="1" customWidth="1"/>
    <col min="157" max="157" width="14" bestFit="1" customWidth="1"/>
    <col min="158" max="159" width="18.42578125" bestFit="1" customWidth="1"/>
    <col min="160" max="160" width="13.140625" bestFit="1" customWidth="1"/>
    <col min="161" max="163" width="14" bestFit="1" customWidth="1"/>
    <col min="164" max="164" width="11.28515625" bestFit="1" customWidth="1"/>
    <col min="165" max="165" width="15.85546875" bestFit="1" customWidth="1"/>
    <col min="166" max="166" width="11.28515625" bestFit="1" customWidth="1"/>
    <col min="167" max="167" width="7.42578125" bestFit="1" customWidth="1"/>
    <col min="168" max="168" width="12.85546875" bestFit="1" customWidth="1"/>
    <col min="169" max="169" width="11.28515625" bestFit="1" customWidth="1"/>
    <col min="170" max="171" width="12.85546875" bestFit="1" customWidth="1"/>
    <col min="172" max="172" width="14.140625" bestFit="1" customWidth="1"/>
    <col min="173" max="173" width="12.85546875" bestFit="1" customWidth="1"/>
    <col min="174" max="174" width="13.7109375" bestFit="1" customWidth="1"/>
    <col min="175" max="175" width="14" bestFit="1" customWidth="1"/>
    <col min="176" max="176" width="12.85546875" bestFit="1" customWidth="1"/>
    <col min="177" max="177" width="14" bestFit="1" customWidth="1"/>
    <col min="178" max="178" width="12.85546875" bestFit="1" customWidth="1"/>
    <col min="179" max="179" width="17.7109375" bestFit="1" customWidth="1"/>
    <col min="180" max="180" width="14.140625" bestFit="1" customWidth="1"/>
    <col min="181" max="181" width="11.28515625" bestFit="1" customWidth="1"/>
    <col min="182" max="182" width="14.28515625" bestFit="1" customWidth="1"/>
    <col min="183" max="183" width="12.7109375" bestFit="1" customWidth="1"/>
    <col min="184" max="185" width="14" bestFit="1" customWidth="1"/>
    <col min="186" max="186" width="11.28515625" bestFit="1" customWidth="1"/>
    <col min="187" max="187" width="14.140625" bestFit="1" customWidth="1"/>
    <col min="188" max="189" width="14" bestFit="1" customWidth="1"/>
    <col min="190" max="190" width="12.85546875" bestFit="1" customWidth="1"/>
    <col min="191" max="191" width="14" bestFit="1" customWidth="1"/>
    <col min="192" max="192" width="12.42578125" bestFit="1" customWidth="1"/>
    <col min="193" max="194" width="12.85546875" bestFit="1" customWidth="1"/>
    <col min="195" max="195" width="11.5703125" bestFit="1" customWidth="1"/>
    <col min="196" max="196" width="14" bestFit="1" customWidth="1"/>
    <col min="197" max="197" width="11.28515625" bestFit="1" customWidth="1"/>
    <col min="198" max="198" width="12.85546875" bestFit="1" customWidth="1"/>
    <col min="199" max="199" width="11.28515625" bestFit="1" customWidth="1"/>
    <col min="200" max="201" width="14" bestFit="1" customWidth="1"/>
    <col min="202" max="202" width="11.28515625" bestFit="1" customWidth="1"/>
    <col min="203" max="205" width="14" bestFit="1" customWidth="1"/>
    <col min="206" max="206" width="11.28515625" bestFit="1" customWidth="1"/>
    <col min="207" max="207" width="14" bestFit="1" customWidth="1"/>
    <col min="208" max="208" width="13.140625" bestFit="1" customWidth="1"/>
    <col min="209" max="209" width="11.28515625" bestFit="1" customWidth="1"/>
    <col min="210" max="210" width="14" bestFit="1" customWidth="1"/>
    <col min="211" max="211" width="17.7109375" bestFit="1" customWidth="1"/>
    <col min="212" max="212" width="14" bestFit="1" customWidth="1"/>
    <col min="213" max="213" width="11.42578125" bestFit="1" customWidth="1"/>
    <col min="214" max="214" width="15.85546875" bestFit="1" customWidth="1"/>
    <col min="215" max="215" width="14.42578125" bestFit="1" customWidth="1"/>
    <col min="216" max="216" width="13.140625" bestFit="1" customWidth="1"/>
    <col min="217" max="217" width="11.28515625" bestFit="1" customWidth="1"/>
    <col min="218" max="218" width="13.28515625" bestFit="1" customWidth="1"/>
    <col min="219" max="219" width="15.28515625" bestFit="1" customWidth="1"/>
    <col min="220" max="220" width="15" bestFit="1" customWidth="1"/>
    <col min="221" max="221" width="14.7109375" bestFit="1" customWidth="1"/>
    <col min="222" max="222" width="14" bestFit="1" customWidth="1"/>
    <col min="223" max="223" width="17" bestFit="1" customWidth="1"/>
    <col min="224" max="224" width="12.85546875" bestFit="1" customWidth="1"/>
    <col min="225" max="225" width="14" bestFit="1" customWidth="1"/>
    <col min="226" max="226" width="12.85546875" bestFit="1" customWidth="1"/>
    <col min="227" max="227" width="14" bestFit="1" customWidth="1"/>
    <col min="228" max="228" width="12.85546875" bestFit="1" customWidth="1"/>
    <col min="229" max="230" width="14" bestFit="1" customWidth="1"/>
    <col min="231" max="231" width="12.85546875" bestFit="1" customWidth="1"/>
    <col min="232" max="232" width="11.28515625" bestFit="1" customWidth="1"/>
    <col min="233" max="237" width="14" bestFit="1" customWidth="1"/>
    <col min="238" max="238" width="11.28515625" bestFit="1" customWidth="1"/>
    <col min="239" max="239" width="12.85546875" bestFit="1" customWidth="1"/>
    <col min="240" max="240" width="11.28515625" bestFit="1" customWidth="1"/>
    <col min="241" max="241" width="14" bestFit="1" customWidth="1"/>
    <col min="242" max="244" width="12.85546875" bestFit="1" customWidth="1"/>
    <col min="245" max="245" width="8.7109375" bestFit="1" customWidth="1"/>
    <col min="246" max="246" width="14" bestFit="1" customWidth="1"/>
    <col min="247" max="247" width="13.7109375" bestFit="1" customWidth="1"/>
    <col min="248" max="248" width="12.85546875" bestFit="1" customWidth="1"/>
    <col min="249" max="249" width="8.7109375" bestFit="1" customWidth="1"/>
    <col min="250" max="250" width="12.85546875" bestFit="1" customWidth="1"/>
    <col min="251" max="251" width="9.28515625" bestFit="1" customWidth="1"/>
    <col min="252" max="253" width="14" bestFit="1" customWidth="1"/>
    <col min="254" max="254" width="13.28515625" bestFit="1" customWidth="1"/>
    <col min="255" max="256" width="14" bestFit="1" customWidth="1"/>
    <col min="257" max="257" width="13.5703125" bestFit="1" customWidth="1"/>
    <col min="258" max="260" width="12.85546875" bestFit="1" customWidth="1"/>
    <col min="261" max="261" width="11.28515625" bestFit="1" customWidth="1"/>
    <col min="262" max="262" width="18.5703125" bestFit="1" customWidth="1"/>
    <col min="263" max="263" width="12.85546875" bestFit="1" customWidth="1"/>
    <col min="264" max="264" width="11.5703125" bestFit="1" customWidth="1"/>
    <col min="265" max="266" width="12.85546875" bestFit="1" customWidth="1"/>
    <col min="267" max="267" width="14" bestFit="1" customWidth="1"/>
    <col min="268" max="268" width="12.85546875" bestFit="1" customWidth="1"/>
    <col min="269" max="269" width="16.5703125" bestFit="1" customWidth="1"/>
  </cols>
  <sheetData>
    <row r="1" spans="1:2" x14ac:dyDescent="0.25">
      <c r="B1"/>
    </row>
    <row r="3" spans="1:2" x14ac:dyDescent="0.25">
      <c r="A3" s="71" t="s">
        <v>342</v>
      </c>
      <c r="B3" s="23" t="s">
        <v>815</v>
      </c>
    </row>
    <row r="4" spans="1:2" x14ac:dyDescent="0.25">
      <c r="A4" s="8" t="s">
        <v>73</v>
      </c>
      <c r="B4" s="23">
        <v>573767</v>
      </c>
    </row>
    <row r="5" spans="1:2" x14ac:dyDescent="0.25">
      <c r="A5" s="8" t="s">
        <v>390</v>
      </c>
      <c r="B5" s="23">
        <v>628600</v>
      </c>
    </row>
    <row r="6" spans="1:2" x14ac:dyDescent="0.25">
      <c r="A6" s="8" t="s">
        <v>426</v>
      </c>
      <c r="B6" s="23">
        <v>71400</v>
      </c>
    </row>
    <row r="7" spans="1:2" x14ac:dyDescent="0.25">
      <c r="A7" s="8" t="s">
        <v>123</v>
      </c>
      <c r="B7" s="23">
        <v>228600</v>
      </c>
    </row>
    <row r="8" spans="1:2" x14ac:dyDescent="0.25">
      <c r="A8" s="8" t="s">
        <v>77</v>
      </c>
      <c r="B8" s="23">
        <v>93750</v>
      </c>
    </row>
    <row r="9" spans="1:2" x14ac:dyDescent="0.25">
      <c r="A9" s="8" t="s">
        <v>27</v>
      </c>
      <c r="B9" s="23">
        <v>328140</v>
      </c>
    </row>
    <row r="10" spans="1:2" x14ac:dyDescent="0.25">
      <c r="A10" s="8" t="s">
        <v>101</v>
      </c>
      <c r="B10" s="23">
        <v>705300</v>
      </c>
    </row>
    <row r="11" spans="1:2" x14ac:dyDescent="0.25">
      <c r="A11" s="8" t="s">
        <v>5</v>
      </c>
      <c r="B11" s="23">
        <v>750000</v>
      </c>
    </row>
    <row r="12" spans="1:2" x14ac:dyDescent="0.25">
      <c r="A12" s="8" t="s">
        <v>437</v>
      </c>
      <c r="B12" s="23">
        <v>71400</v>
      </c>
    </row>
    <row r="13" spans="1:2" x14ac:dyDescent="0.25">
      <c r="A13" s="8" t="s">
        <v>343</v>
      </c>
      <c r="B13" s="23">
        <v>3450957</v>
      </c>
    </row>
    <row r="14" spans="1:2" x14ac:dyDescent="0.25">
      <c r="B14"/>
    </row>
    <row r="15" spans="1:2" x14ac:dyDescent="0.25">
      <c r="B15"/>
    </row>
    <row r="16" spans="1:2" x14ac:dyDescent="0.25">
      <c r="B16"/>
    </row>
    <row r="17" spans="2:2" x14ac:dyDescent="0.25">
      <c r="B17"/>
    </row>
    <row r="18" spans="2:2" x14ac:dyDescent="0.25">
      <c r="B18"/>
    </row>
    <row r="19" spans="2:2" x14ac:dyDescent="0.25">
      <c r="B19"/>
    </row>
    <row r="20" spans="2:2" x14ac:dyDescent="0.25">
      <c r="B20"/>
    </row>
    <row r="21" spans="2:2" x14ac:dyDescent="0.25">
      <c r="B21"/>
    </row>
    <row r="22" spans="2:2" x14ac:dyDescent="0.25">
      <c r="B22"/>
    </row>
    <row r="23" spans="2:2" x14ac:dyDescent="0.25">
      <c r="B23"/>
    </row>
    <row r="24" spans="2:2" x14ac:dyDescent="0.25">
      <c r="B24"/>
    </row>
    <row r="25" spans="2:2" x14ac:dyDescent="0.25">
      <c r="B25"/>
    </row>
    <row r="26" spans="2:2" x14ac:dyDescent="0.25">
      <c r="B26"/>
    </row>
    <row r="27" spans="2:2" x14ac:dyDescent="0.25">
      <c r="B27"/>
    </row>
    <row r="28" spans="2:2" x14ac:dyDescent="0.25">
      <c r="B28"/>
    </row>
    <row r="29" spans="2:2" x14ac:dyDescent="0.25">
      <c r="B29"/>
    </row>
    <row r="30" spans="2:2" x14ac:dyDescent="0.25">
      <c r="B30"/>
    </row>
    <row r="31" spans="2:2" x14ac:dyDescent="0.25">
      <c r="B31"/>
    </row>
    <row r="32" spans="2:2" x14ac:dyDescent="0.25">
      <c r="B32"/>
    </row>
    <row r="33" spans="2:2" x14ac:dyDescent="0.25">
      <c r="B33"/>
    </row>
    <row r="34" spans="2:2" x14ac:dyDescent="0.25">
      <c r="B34"/>
    </row>
    <row r="35" spans="2:2" x14ac:dyDescent="0.25">
      <c r="B35"/>
    </row>
    <row r="36" spans="2:2" x14ac:dyDescent="0.25">
      <c r="B36"/>
    </row>
    <row r="37" spans="2:2" x14ac:dyDescent="0.25">
      <c r="B37"/>
    </row>
    <row r="38" spans="2:2" x14ac:dyDescent="0.25">
      <c r="B38"/>
    </row>
    <row r="39" spans="2:2" x14ac:dyDescent="0.25">
      <c r="B39"/>
    </row>
    <row r="40" spans="2:2" x14ac:dyDescent="0.25">
      <c r="B40"/>
    </row>
    <row r="41" spans="2:2" x14ac:dyDescent="0.25">
      <c r="B41"/>
    </row>
    <row r="42" spans="2:2" x14ac:dyDescent="0.25">
      <c r="B42"/>
    </row>
    <row r="43" spans="2:2" x14ac:dyDescent="0.25">
      <c r="B43"/>
    </row>
    <row r="44" spans="2:2" x14ac:dyDescent="0.25">
      <c r="B44"/>
    </row>
    <row r="45" spans="2:2" x14ac:dyDescent="0.25">
      <c r="B45"/>
    </row>
    <row r="46" spans="2:2" x14ac:dyDescent="0.25">
      <c r="B46"/>
    </row>
    <row r="47" spans="2:2" x14ac:dyDescent="0.25">
      <c r="B47"/>
    </row>
    <row r="48" spans="2:2" x14ac:dyDescent="0.25">
      <c r="B48"/>
    </row>
    <row r="49" spans="2:2" x14ac:dyDescent="0.25">
      <c r="B49"/>
    </row>
    <row r="50" spans="2:2" x14ac:dyDescent="0.25">
      <c r="B50"/>
    </row>
    <row r="51" spans="2:2" x14ac:dyDescent="0.25">
      <c r="B51"/>
    </row>
    <row r="52" spans="2:2" x14ac:dyDescent="0.25">
      <c r="B52"/>
    </row>
    <row r="53" spans="2:2" x14ac:dyDescent="0.25">
      <c r="B53"/>
    </row>
    <row r="54" spans="2:2" x14ac:dyDescent="0.25">
      <c r="B54"/>
    </row>
    <row r="55" spans="2:2" x14ac:dyDescent="0.25">
      <c r="B55"/>
    </row>
    <row r="56" spans="2:2" x14ac:dyDescent="0.25">
      <c r="B56"/>
    </row>
    <row r="57" spans="2:2" x14ac:dyDescent="0.25">
      <c r="B57"/>
    </row>
    <row r="58" spans="2:2" x14ac:dyDescent="0.25">
      <c r="B58"/>
    </row>
    <row r="59" spans="2:2" x14ac:dyDescent="0.25">
      <c r="B59"/>
    </row>
    <row r="60" spans="2:2" x14ac:dyDescent="0.25">
      <c r="B60"/>
    </row>
    <row r="61" spans="2:2" x14ac:dyDescent="0.25">
      <c r="B61"/>
    </row>
    <row r="62" spans="2:2" x14ac:dyDescent="0.25">
      <c r="B62"/>
    </row>
    <row r="63" spans="2:2" x14ac:dyDescent="0.25">
      <c r="B63"/>
    </row>
    <row r="64" spans="2:2" x14ac:dyDescent="0.25">
      <c r="B64"/>
    </row>
    <row r="65" spans="2:2" x14ac:dyDescent="0.25">
      <c r="B65"/>
    </row>
    <row r="66" spans="2:2" x14ac:dyDescent="0.25">
      <c r="B66"/>
    </row>
    <row r="67" spans="2:2" x14ac:dyDescent="0.25">
      <c r="B67"/>
    </row>
    <row r="68" spans="2:2" x14ac:dyDescent="0.25">
      <c r="B68"/>
    </row>
    <row r="69" spans="2:2" x14ac:dyDescent="0.25">
      <c r="B69"/>
    </row>
    <row r="70" spans="2:2" x14ac:dyDescent="0.25">
      <c r="B70"/>
    </row>
    <row r="71" spans="2:2" x14ac:dyDescent="0.25">
      <c r="B71"/>
    </row>
    <row r="72" spans="2:2" x14ac:dyDescent="0.25">
      <c r="B72"/>
    </row>
    <row r="73" spans="2:2" x14ac:dyDescent="0.25">
      <c r="B73"/>
    </row>
    <row r="74" spans="2:2" x14ac:dyDescent="0.25">
      <c r="B74"/>
    </row>
    <row r="75" spans="2:2" x14ac:dyDescent="0.25">
      <c r="B75"/>
    </row>
    <row r="76" spans="2:2" x14ac:dyDescent="0.25">
      <c r="B76"/>
    </row>
    <row r="77" spans="2:2" x14ac:dyDescent="0.25">
      <c r="B77"/>
    </row>
    <row r="78" spans="2:2" x14ac:dyDescent="0.25">
      <c r="B78"/>
    </row>
    <row r="79" spans="2:2" x14ac:dyDescent="0.25">
      <c r="B79"/>
    </row>
    <row r="80" spans="2:2" x14ac:dyDescent="0.25">
      <c r="B80"/>
    </row>
    <row r="81" spans="2:2" x14ac:dyDescent="0.25">
      <c r="B81"/>
    </row>
    <row r="82" spans="2:2" x14ac:dyDescent="0.25">
      <c r="B82"/>
    </row>
    <row r="83" spans="2:2" x14ac:dyDescent="0.25">
      <c r="B83"/>
    </row>
    <row r="84" spans="2:2" x14ac:dyDescent="0.25">
      <c r="B84"/>
    </row>
    <row r="85" spans="2:2" x14ac:dyDescent="0.25">
      <c r="B85"/>
    </row>
    <row r="86" spans="2:2" x14ac:dyDescent="0.25">
      <c r="B86"/>
    </row>
    <row r="87" spans="2:2" x14ac:dyDescent="0.25">
      <c r="B87"/>
    </row>
    <row r="88" spans="2:2" x14ac:dyDescent="0.25">
      <c r="B88"/>
    </row>
    <row r="89" spans="2:2" x14ac:dyDescent="0.25">
      <c r="B89"/>
    </row>
    <row r="90" spans="2:2" x14ac:dyDescent="0.25">
      <c r="B90"/>
    </row>
    <row r="91" spans="2:2" x14ac:dyDescent="0.25">
      <c r="B91"/>
    </row>
    <row r="92" spans="2:2" x14ac:dyDescent="0.25">
      <c r="B92"/>
    </row>
    <row r="93" spans="2:2" x14ac:dyDescent="0.25">
      <c r="B93"/>
    </row>
    <row r="94" spans="2:2" x14ac:dyDescent="0.25">
      <c r="B94"/>
    </row>
    <row r="95" spans="2:2" x14ac:dyDescent="0.25">
      <c r="B95"/>
    </row>
    <row r="96" spans="2:2" x14ac:dyDescent="0.25">
      <c r="B96"/>
    </row>
    <row r="97" spans="2:2" x14ac:dyDescent="0.25">
      <c r="B97"/>
    </row>
    <row r="98" spans="2:2" x14ac:dyDescent="0.25">
      <c r="B98"/>
    </row>
    <row r="99" spans="2:2" x14ac:dyDescent="0.25">
      <c r="B99"/>
    </row>
    <row r="100" spans="2:2" x14ac:dyDescent="0.25">
      <c r="B100"/>
    </row>
    <row r="101" spans="2:2" x14ac:dyDescent="0.25">
      <c r="B101"/>
    </row>
    <row r="102" spans="2:2" x14ac:dyDescent="0.25">
      <c r="B102"/>
    </row>
    <row r="103" spans="2:2" x14ac:dyDescent="0.25">
      <c r="B103"/>
    </row>
    <row r="104" spans="2:2" x14ac:dyDescent="0.25">
      <c r="B104"/>
    </row>
    <row r="105" spans="2:2" x14ac:dyDescent="0.25">
      <c r="B105"/>
    </row>
    <row r="106" spans="2:2" x14ac:dyDescent="0.25">
      <c r="B106"/>
    </row>
    <row r="107" spans="2:2" x14ac:dyDescent="0.25">
      <c r="B107"/>
    </row>
    <row r="108" spans="2:2" x14ac:dyDescent="0.25">
      <c r="B108"/>
    </row>
    <row r="109" spans="2:2" x14ac:dyDescent="0.25">
      <c r="B109"/>
    </row>
    <row r="110" spans="2:2" x14ac:dyDescent="0.25">
      <c r="B110"/>
    </row>
    <row r="111" spans="2:2" x14ac:dyDescent="0.25">
      <c r="B111"/>
    </row>
    <row r="112" spans="2:2" x14ac:dyDescent="0.25">
      <c r="B112"/>
    </row>
    <row r="113" spans="2:2" x14ac:dyDescent="0.25">
      <c r="B113"/>
    </row>
    <row r="114" spans="2:2" x14ac:dyDescent="0.25">
      <c r="B114"/>
    </row>
    <row r="115" spans="2:2" x14ac:dyDescent="0.25">
      <c r="B115"/>
    </row>
    <row r="116" spans="2:2" x14ac:dyDescent="0.25">
      <c r="B116"/>
    </row>
    <row r="117" spans="2:2" x14ac:dyDescent="0.25">
      <c r="B117"/>
    </row>
    <row r="118" spans="2:2" x14ac:dyDescent="0.25">
      <c r="B118"/>
    </row>
    <row r="119" spans="2:2" x14ac:dyDescent="0.25">
      <c r="B119"/>
    </row>
    <row r="120" spans="2:2" x14ac:dyDescent="0.25">
      <c r="B120"/>
    </row>
    <row r="121" spans="2:2" x14ac:dyDescent="0.25">
      <c r="B121"/>
    </row>
    <row r="122" spans="2:2" x14ac:dyDescent="0.25">
      <c r="B122"/>
    </row>
    <row r="123" spans="2:2" x14ac:dyDescent="0.25">
      <c r="B123"/>
    </row>
    <row r="124" spans="2:2" x14ac:dyDescent="0.25">
      <c r="B124"/>
    </row>
    <row r="125" spans="2:2" x14ac:dyDescent="0.25">
      <c r="B125"/>
    </row>
    <row r="126" spans="2:2" x14ac:dyDescent="0.25">
      <c r="B126"/>
    </row>
    <row r="127" spans="2:2" x14ac:dyDescent="0.25">
      <c r="B127"/>
    </row>
    <row r="128" spans="2:2" x14ac:dyDescent="0.25">
      <c r="B128"/>
    </row>
    <row r="129" spans="2:2" x14ac:dyDescent="0.25">
      <c r="B129"/>
    </row>
    <row r="130" spans="2:2" x14ac:dyDescent="0.25">
      <c r="B130"/>
    </row>
    <row r="131" spans="2:2" x14ac:dyDescent="0.25">
      <c r="B131"/>
    </row>
    <row r="132" spans="2:2" x14ac:dyDescent="0.25">
      <c r="B132"/>
    </row>
    <row r="133" spans="2:2" x14ac:dyDescent="0.25">
      <c r="B133"/>
    </row>
    <row r="134" spans="2:2" x14ac:dyDescent="0.25">
      <c r="B134"/>
    </row>
    <row r="135" spans="2:2" x14ac:dyDescent="0.25">
      <c r="B135"/>
    </row>
    <row r="136" spans="2:2" x14ac:dyDescent="0.25">
      <c r="B136"/>
    </row>
    <row r="137" spans="2:2" x14ac:dyDescent="0.25">
      <c r="B137"/>
    </row>
    <row r="138" spans="2:2" x14ac:dyDescent="0.25">
      <c r="B138"/>
    </row>
    <row r="139" spans="2:2" x14ac:dyDescent="0.25">
      <c r="B139"/>
    </row>
    <row r="140" spans="2:2" x14ac:dyDescent="0.25">
      <c r="B140"/>
    </row>
    <row r="141" spans="2:2" x14ac:dyDescent="0.25">
      <c r="B141"/>
    </row>
    <row r="142" spans="2:2" x14ac:dyDescent="0.25">
      <c r="B142"/>
    </row>
    <row r="143" spans="2:2" x14ac:dyDescent="0.25">
      <c r="B143"/>
    </row>
    <row r="144" spans="2:2" x14ac:dyDescent="0.25">
      <c r="B144"/>
    </row>
    <row r="145" spans="2:2" x14ac:dyDescent="0.25">
      <c r="B145"/>
    </row>
    <row r="146" spans="2:2" x14ac:dyDescent="0.25">
      <c r="B146"/>
    </row>
    <row r="147" spans="2:2" x14ac:dyDescent="0.25">
      <c r="B147"/>
    </row>
    <row r="148" spans="2:2" x14ac:dyDescent="0.25">
      <c r="B148"/>
    </row>
    <row r="149" spans="2:2" x14ac:dyDescent="0.25">
      <c r="B149"/>
    </row>
    <row r="150" spans="2:2" x14ac:dyDescent="0.25">
      <c r="B150"/>
    </row>
    <row r="151" spans="2:2" x14ac:dyDescent="0.25">
      <c r="B151"/>
    </row>
    <row r="152" spans="2:2" x14ac:dyDescent="0.25">
      <c r="B152"/>
    </row>
    <row r="153" spans="2:2" x14ac:dyDescent="0.25">
      <c r="B153"/>
    </row>
    <row r="154" spans="2:2" x14ac:dyDescent="0.25">
      <c r="B154"/>
    </row>
    <row r="155" spans="2:2" x14ac:dyDescent="0.25">
      <c r="B155"/>
    </row>
    <row r="156" spans="2:2" x14ac:dyDescent="0.25">
      <c r="B156"/>
    </row>
    <row r="157" spans="2:2" x14ac:dyDescent="0.25">
      <c r="B157"/>
    </row>
    <row r="158" spans="2:2" x14ac:dyDescent="0.25">
      <c r="B158"/>
    </row>
    <row r="159" spans="2:2" x14ac:dyDescent="0.25">
      <c r="B159"/>
    </row>
    <row r="160" spans="2:2" x14ac:dyDescent="0.25">
      <c r="B160"/>
    </row>
    <row r="161" spans="2:2" x14ac:dyDescent="0.25">
      <c r="B161"/>
    </row>
    <row r="162" spans="2:2" x14ac:dyDescent="0.25">
      <c r="B162"/>
    </row>
    <row r="163" spans="2:2" x14ac:dyDescent="0.25">
      <c r="B163"/>
    </row>
    <row r="164" spans="2:2" x14ac:dyDescent="0.25">
      <c r="B164"/>
    </row>
    <row r="165" spans="2:2" x14ac:dyDescent="0.25">
      <c r="B165"/>
    </row>
    <row r="166" spans="2:2" x14ac:dyDescent="0.25">
      <c r="B166"/>
    </row>
    <row r="167" spans="2:2" x14ac:dyDescent="0.25">
      <c r="B167"/>
    </row>
    <row r="168" spans="2:2" x14ac:dyDescent="0.25">
      <c r="B168"/>
    </row>
    <row r="169" spans="2:2" x14ac:dyDescent="0.25">
      <c r="B169"/>
    </row>
    <row r="170" spans="2:2" x14ac:dyDescent="0.25">
      <c r="B170"/>
    </row>
    <row r="171" spans="2:2" x14ac:dyDescent="0.25">
      <c r="B171"/>
    </row>
    <row r="172" spans="2:2" x14ac:dyDescent="0.25">
      <c r="B172"/>
    </row>
    <row r="173" spans="2:2" x14ac:dyDescent="0.25">
      <c r="B173"/>
    </row>
    <row r="174" spans="2:2" x14ac:dyDescent="0.25">
      <c r="B174"/>
    </row>
    <row r="175" spans="2:2" x14ac:dyDescent="0.25">
      <c r="B175"/>
    </row>
    <row r="176" spans="2:2" x14ac:dyDescent="0.25">
      <c r="B176"/>
    </row>
    <row r="177" spans="2:2" x14ac:dyDescent="0.25">
      <c r="B177"/>
    </row>
    <row r="178" spans="2:2" x14ac:dyDescent="0.25">
      <c r="B178"/>
    </row>
    <row r="179" spans="2:2" x14ac:dyDescent="0.25">
      <c r="B179"/>
    </row>
    <row r="180" spans="2:2" x14ac:dyDescent="0.25">
      <c r="B180"/>
    </row>
    <row r="181" spans="2:2" x14ac:dyDescent="0.25">
      <c r="B181"/>
    </row>
    <row r="182" spans="2:2" x14ac:dyDescent="0.25">
      <c r="B182"/>
    </row>
    <row r="183" spans="2:2" x14ac:dyDescent="0.25">
      <c r="B183"/>
    </row>
    <row r="184" spans="2:2" x14ac:dyDescent="0.25">
      <c r="B184"/>
    </row>
    <row r="185" spans="2:2" x14ac:dyDescent="0.25">
      <c r="B185"/>
    </row>
    <row r="186" spans="2:2" x14ac:dyDescent="0.25">
      <c r="B186"/>
    </row>
    <row r="187" spans="2:2" x14ac:dyDescent="0.25">
      <c r="B187"/>
    </row>
    <row r="188" spans="2:2" x14ac:dyDescent="0.25">
      <c r="B188"/>
    </row>
    <row r="189" spans="2:2" x14ac:dyDescent="0.25">
      <c r="B189"/>
    </row>
    <row r="190" spans="2:2" x14ac:dyDescent="0.25">
      <c r="B190"/>
    </row>
    <row r="191" spans="2:2" x14ac:dyDescent="0.25">
      <c r="B191"/>
    </row>
    <row r="192" spans="2:2" x14ac:dyDescent="0.25">
      <c r="B192"/>
    </row>
    <row r="193" spans="2:2" x14ac:dyDescent="0.25">
      <c r="B193"/>
    </row>
    <row r="194" spans="2:2" x14ac:dyDescent="0.25">
      <c r="B194"/>
    </row>
    <row r="195" spans="2:2" x14ac:dyDescent="0.25">
      <c r="B195"/>
    </row>
    <row r="196" spans="2:2" x14ac:dyDescent="0.25">
      <c r="B196"/>
    </row>
    <row r="197" spans="2:2" x14ac:dyDescent="0.25">
      <c r="B197"/>
    </row>
    <row r="198" spans="2:2" x14ac:dyDescent="0.25">
      <c r="B198"/>
    </row>
    <row r="199" spans="2:2" x14ac:dyDescent="0.25">
      <c r="B199"/>
    </row>
    <row r="200" spans="2:2" x14ac:dyDescent="0.25">
      <c r="B200"/>
    </row>
    <row r="201" spans="2:2" x14ac:dyDescent="0.25">
      <c r="B201"/>
    </row>
    <row r="202" spans="2:2" x14ac:dyDescent="0.25">
      <c r="B202"/>
    </row>
    <row r="203" spans="2:2" x14ac:dyDescent="0.25">
      <c r="B203"/>
    </row>
    <row r="204" spans="2:2" x14ac:dyDescent="0.25">
      <c r="B204"/>
    </row>
    <row r="205" spans="2:2" x14ac:dyDescent="0.25">
      <c r="B205"/>
    </row>
    <row r="206" spans="2:2" x14ac:dyDescent="0.25">
      <c r="B206"/>
    </row>
    <row r="207" spans="2:2" x14ac:dyDescent="0.25">
      <c r="B207"/>
    </row>
    <row r="208" spans="2:2" x14ac:dyDescent="0.25">
      <c r="B208"/>
    </row>
    <row r="209" spans="2:2" x14ac:dyDescent="0.25">
      <c r="B209"/>
    </row>
    <row r="210" spans="2:2" x14ac:dyDescent="0.25">
      <c r="B210"/>
    </row>
    <row r="211" spans="2:2" x14ac:dyDescent="0.25">
      <c r="B211"/>
    </row>
    <row r="212" spans="2:2" x14ac:dyDescent="0.25">
      <c r="B212"/>
    </row>
    <row r="213" spans="2:2" x14ac:dyDescent="0.25">
      <c r="B213"/>
    </row>
    <row r="214" spans="2:2" x14ac:dyDescent="0.25">
      <c r="B214"/>
    </row>
    <row r="215" spans="2:2" x14ac:dyDescent="0.25">
      <c r="B215"/>
    </row>
    <row r="216" spans="2:2" x14ac:dyDescent="0.25">
      <c r="B216"/>
    </row>
    <row r="217" spans="2:2" x14ac:dyDescent="0.25">
      <c r="B217"/>
    </row>
    <row r="218" spans="2:2" x14ac:dyDescent="0.25">
      <c r="B218"/>
    </row>
    <row r="219" spans="2:2" x14ac:dyDescent="0.25">
      <c r="B219"/>
    </row>
    <row r="220" spans="2:2" x14ac:dyDescent="0.25">
      <c r="B220"/>
    </row>
    <row r="221" spans="2:2" x14ac:dyDescent="0.25">
      <c r="B221"/>
    </row>
    <row r="222" spans="2:2" x14ac:dyDescent="0.25">
      <c r="B222"/>
    </row>
    <row r="223" spans="2:2" x14ac:dyDescent="0.25">
      <c r="B223"/>
    </row>
    <row r="224" spans="2:2" x14ac:dyDescent="0.25">
      <c r="B224"/>
    </row>
    <row r="225" spans="2:2" x14ac:dyDescent="0.25">
      <c r="B225"/>
    </row>
    <row r="226" spans="2:2" x14ac:dyDescent="0.25">
      <c r="B226"/>
    </row>
    <row r="227" spans="2:2" x14ac:dyDescent="0.25">
      <c r="B227"/>
    </row>
    <row r="228" spans="2:2" x14ac:dyDescent="0.25">
      <c r="B228"/>
    </row>
    <row r="229" spans="2:2" x14ac:dyDescent="0.25">
      <c r="B229"/>
    </row>
    <row r="230" spans="2:2" x14ac:dyDescent="0.25">
      <c r="B230"/>
    </row>
    <row r="231" spans="2:2" x14ac:dyDescent="0.25">
      <c r="B231"/>
    </row>
    <row r="232" spans="2:2" x14ac:dyDescent="0.25">
      <c r="B232"/>
    </row>
    <row r="233" spans="2:2" x14ac:dyDescent="0.25">
      <c r="B233"/>
    </row>
    <row r="234" spans="2:2" x14ac:dyDescent="0.25">
      <c r="B234"/>
    </row>
    <row r="235" spans="2:2" x14ac:dyDescent="0.25">
      <c r="B235"/>
    </row>
    <row r="236" spans="2:2" x14ac:dyDescent="0.25">
      <c r="B236"/>
    </row>
    <row r="237" spans="2:2" x14ac:dyDescent="0.25">
      <c r="B237"/>
    </row>
    <row r="238" spans="2:2" x14ac:dyDescent="0.25">
      <c r="B238"/>
    </row>
    <row r="239" spans="2:2" x14ac:dyDescent="0.25">
      <c r="B239"/>
    </row>
    <row r="240" spans="2:2" x14ac:dyDescent="0.25">
      <c r="B240"/>
    </row>
    <row r="241" spans="2:2" x14ac:dyDescent="0.25">
      <c r="B241"/>
    </row>
    <row r="242" spans="2:2" x14ac:dyDescent="0.25">
      <c r="B242"/>
    </row>
    <row r="243" spans="2:2" x14ac:dyDescent="0.25">
      <c r="B243"/>
    </row>
    <row r="244" spans="2:2" x14ac:dyDescent="0.25">
      <c r="B244"/>
    </row>
    <row r="245" spans="2:2" x14ac:dyDescent="0.25">
      <c r="B245"/>
    </row>
    <row r="246" spans="2:2" x14ac:dyDescent="0.25">
      <c r="B246"/>
    </row>
    <row r="247" spans="2:2" x14ac:dyDescent="0.25">
      <c r="B247"/>
    </row>
    <row r="248" spans="2:2" x14ac:dyDescent="0.25">
      <c r="B248"/>
    </row>
    <row r="249" spans="2:2" x14ac:dyDescent="0.25">
      <c r="B249"/>
    </row>
    <row r="250" spans="2:2" x14ac:dyDescent="0.25">
      <c r="B250"/>
    </row>
    <row r="251" spans="2:2" x14ac:dyDescent="0.25">
      <c r="B251"/>
    </row>
    <row r="252" spans="2:2" x14ac:dyDescent="0.25">
      <c r="B252"/>
    </row>
    <row r="253" spans="2:2" x14ac:dyDescent="0.25">
      <c r="B253"/>
    </row>
    <row r="254" spans="2:2" x14ac:dyDescent="0.25">
      <c r="B254"/>
    </row>
    <row r="255" spans="2:2" x14ac:dyDescent="0.25">
      <c r="B255"/>
    </row>
    <row r="256" spans="2:2" x14ac:dyDescent="0.25">
      <c r="B256"/>
    </row>
    <row r="257" spans="2:2" x14ac:dyDescent="0.25">
      <c r="B257"/>
    </row>
    <row r="258" spans="2:2" x14ac:dyDescent="0.25">
      <c r="B258"/>
    </row>
    <row r="259" spans="2:2" x14ac:dyDescent="0.25">
      <c r="B259"/>
    </row>
    <row r="260" spans="2:2" x14ac:dyDescent="0.25">
      <c r="B260"/>
    </row>
    <row r="261" spans="2:2" x14ac:dyDescent="0.25">
      <c r="B261"/>
    </row>
    <row r="262" spans="2:2" x14ac:dyDescent="0.25">
      <c r="B262"/>
    </row>
    <row r="263" spans="2:2" x14ac:dyDescent="0.25">
      <c r="B263"/>
    </row>
    <row r="264" spans="2:2" x14ac:dyDescent="0.25">
      <c r="B264"/>
    </row>
    <row r="265" spans="2:2" x14ac:dyDescent="0.25">
      <c r="B265"/>
    </row>
    <row r="266" spans="2:2" x14ac:dyDescent="0.25">
      <c r="B266"/>
    </row>
    <row r="267" spans="2:2" x14ac:dyDescent="0.25">
      <c r="B267"/>
    </row>
    <row r="268" spans="2:2" x14ac:dyDescent="0.25">
      <c r="B268"/>
    </row>
    <row r="269" spans="2:2" x14ac:dyDescent="0.25">
      <c r="B269"/>
    </row>
    <row r="270" spans="2:2" x14ac:dyDescent="0.25">
      <c r="B270"/>
    </row>
    <row r="271" spans="2:2" x14ac:dyDescent="0.25">
      <c r="B271"/>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674AFF-3837-4CA5-828B-745710E4D3E0}">
  <dimension ref="A1:C10"/>
  <sheetViews>
    <sheetView workbookViewId="0">
      <selection activeCell="W1" sqref="W1:W1048576"/>
    </sheetView>
  </sheetViews>
  <sheetFormatPr defaultRowHeight="15" x14ac:dyDescent="0.25"/>
  <cols>
    <col min="1" max="1" width="13.140625" bestFit="1" customWidth="1"/>
    <col min="2" max="3" width="12.28515625" bestFit="1" customWidth="1"/>
    <col min="4" max="4" width="5" bestFit="1" customWidth="1"/>
    <col min="5" max="5" width="12.28515625" bestFit="1" customWidth="1"/>
    <col min="6" max="7" width="5" bestFit="1" customWidth="1"/>
    <col min="8" max="9" width="17.42578125" bestFit="1" customWidth="1"/>
    <col min="10" max="10" width="12.5703125" bestFit="1" customWidth="1"/>
    <col min="11" max="11" width="12.28515625" bestFit="1" customWidth="1"/>
    <col min="12" max="12" width="16.42578125" bestFit="1" customWidth="1"/>
    <col min="13" max="19" width="12.28515625" bestFit="1" customWidth="1"/>
    <col min="20" max="20" width="15.5703125" bestFit="1" customWidth="1"/>
    <col min="21" max="33" width="12.28515625" bestFit="1" customWidth="1"/>
    <col min="34" max="34" width="12.7109375" bestFit="1" customWidth="1"/>
    <col min="35" max="35" width="12.28515625" bestFit="1" customWidth="1"/>
    <col min="36" max="36" width="17.28515625" bestFit="1" customWidth="1"/>
    <col min="37" max="43" width="12.28515625" bestFit="1" customWidth="1"/>
    <col min="44" max="44" width="15.28515625" bestFit="1" customWidth="1"/>
    <col min="45" max="45" width="12.28515625" bestFit="1" customWidth="1"/>
    <col min="46" max="46" width="15" bestFit="1" customWidth="1"/>
    <col min="47" max="65" width="12.28515625" bestFit="1" customWidth="1"/>
    <col min="66" max="66" width="16.42578125" bestFit="1" customWidth="1"/>
    <col min="67" max="73" width="12.28515625" bestFit="1" customWidth="1"/>
    <col min="74" max="74" width="17.85546875" bestFit="1" customWidth="1"/>
    <col min="75" max="93" width="12.28515625" bestFit="1" customWidth="1"/>
    <col min="94" max="94" width="13.5703125" bestFit="1" customWidth="1"/>
    <col min="95" max="105" width="12.28515625" bestFit="1" customWidth="1"/>
    <col min="106" max="106" width="17.28515625" bestFit="1" customWidth="1"/>
    <col min="107" max="107" width="12.28515625" bestFit="1" customWidth="1"/>
    <col min="108" max="108" width="18.140625" bestFit="1" customWidth="1"/>
    <col min="109" max="145" width="12.28515625" bestFit="1" customWidth="1"/>
    <col min="146" max="146" width="15.42578125" bestFit="1" customWidth="1"/>
    <col min="147" max="149" width="12.28515625" bestFit="1" customWidth="1"/>
    <col min="150" max="150" width="15.42578125" bestFit="1" customWidth="1"/>
    <col min="151" max="151" width="12.28515625" bestFit="1" customWidth="1"/>
    <col min="152" max="152" width="12.85546875" bestFit="1" customWidth="1"/>
    <col min="153" max="157" width="12.28515625" bestFit="1" customWidth="1"/>
    <col min="158" max="158" width="13.42578125" bestFit="1" customWidth="1"/>
    <col min="159" max="177" width="12.28515625" bestFit="1" customWidth="1"/>
    <col min="178" max="178" width="13.28515625" bestFit="1" customWidth="1"/>
    <col min="179" max="179" width="12.28515625" bestFit="1" customWidth="1"/>
    <col min="180" max="180" width="13.140625" bestFit="1" customWidth="1"/>
    <col min="181" max="187" width="12.28515625" bestFit="1" customWidth="1"/>
    <col min="188" max="188" width="12.85546875" bestFit="1" customWidth="1"/>
    <col min="189" max="201" width="12.28515625" bestFit="1" customWidth="1"/>
    <col min="202" max="202" width="14.28515625" bestFit="1" customWidth="1"/>
    <col min="203" max="203" width="12.28515625" bestFit="1" customWidth="1"/>
    <col min="204" max="204" width="13.28515625" bestFit="1" customWidth="1"/>
    <col min="205" max="243" width="12.28515625" bestFit="1" customWidth="1"/>
    <col min="244" max="244" width="13.85546875" bestFit="1" customWidth="1"/>
    <col min="245" max="245" width="12.28515625" bestFit="1" customWidth="1"/>
    <col min="246" max="246" width="14.28515625" bestFit="1" customWidth="1"/>
    <col min="247" max="249" width="12.28515625" bestFit="1" customWidth="1"/>
    <col min="250" max="250" width="14.42578125" bestFit="1" customWidth="1"/>
    <col min="251" max="257" width="12.28515625" bestFit="1" customWidth="1"/>
    <col min="258" max="258" width="13.5703125" bestFit="1" customWidth="1"/>
    <col min="259" max="265" width="12.28515625" bestFit="1" customWidth="1"/>
    <col min="266" max="266" width="17" bestFit="1" customWidth="1"/>
    <col min="267" max="267" width="12.28515625" bestFit="1" customWidth="1"/>
    <col min="268" max="268" width="16.5703125" bestFit="1" customWidth="1"/>
    <col min="269" max="275" width="12.28515625" bestFit="1" customWidth="1"/>
    <col min="276" max="276" width="15" bestFit="1" customWidth="1"/>
    <col min="277" max="279" width="12.28515625" bestFit="1" customWidth="1"/>
    <col min="280" max="280" width="13.7109375" bestFit="1" customWidth="1"/>
    <col min="281" max="281" width="12.28515625" bestFit="1" customWidth="1"/>
    <col min="282" max="282" width="13.140625" bestFit="1" customWidth="1"/>
    <col min="283" max="285" width="12.28515625" bestFit="1" customWidth="1"/>
    <col min="286" max="286" width="16.140625" bestFit="1" customWidth="1"/>
    <col min="287" max="297" width="12.28515625" bestFit="1" customWidth="1"/>
    <col min="298" max="298" width="16.42578125" bestFit="1" customWidth="1"/>
    <col min="299" max="299" width="12.28515625" bestFit="1" customWidth="1"/>
    <col min="300" max="300" width="18" bestFit="1" customWidth="1"/>
    <col min="301" max="301" width="12.28515625" bestFit="1" customWidth="1"/>
    <col min="302" max="302" width="16.28515625" bestFit="1" customWidth="1"/>
    <col min="303" max="303" width="12.28515625" bestFit="1" customWidth="1"/>
    <col min="304" max="304" width="12.5703125" bestFit="1" customWidth="1"/>
    <col min="305" max="305" width="12.28515625" bestFit="1" customWidth="1"/>
    <col min="306" max="306" width="12.42578125" bestFit="1" customWidth="1"/>
    <col min="307" max="313" width="12.28515625" bestFit="1" customWidth="1"/>
    <col min="314" max="314" width="18.42578125" bestFit="1" customWidth="1"/>
    <col min="315" max="315" width="12.28515625" bestFit="1" customWidth="1"/>
    <col min="316" max="316" width="18.42578125" bestFit="1" customWidth="1"/>
    <col min="317" max="317" width="12.28515625" bestFit="1" customWidth="1"/>
    <col min="318" max="318" width="13.140625" bestFit="1" customWidth="1"/>
    <col min="319" max="327" width="12.28515625" bestFit="1" customWidth="1"/>
    <col min="328" max="328" width="15.85546875" bestFit="1" customWidth="1"/>
    <col min="329" max="339" width="12.28515625" bestFit="1" customWidth="1"/>
    <col min="340" max="340" width="12.85546875" bestFit="1" customWidth="1"/>
    <col min="341" max="341" width="12.28515625" bestFit="1" customWidth="1"/>
    <col min="342" max="342" width="14.140625" bestFit="1" customWidth="1"/>
    <col min="343" max="345" width="12.28515625" bestFit="1" customWidth="1"/>
    <col min="346" max="346" width="13.7109375" bestFit="1" customWidth="1"/>
    <col min="347" max="355" width="12.28515625" bestFit="1" customWidth="1"/>
    <col min="356" max="356" width="17.7109375" bestFit="1" customWidth="1"/>
    <col min="357" max="357" width="12.28515625" bestFit="1" customWidth="1"/>
    <col min="358" max="358" width="14.140625" bestFit="1" customWidth="1"/>
    <col min="359" max="361" width="12.28515625" bestFit="1" customWidth="1"/>
    <col min="362" max="362" width="14.28515625" bestFit="1" customWidth="1"/>
    <col min="363" max="363" width="12.28515625" bestFit="1" customWidth="1"/>
    <col min="364" max="364" width="12.7109375" bestFit="1" customWidth="1"/>
    <col min="365" max="371" width="12.28515625" bestFit="1" customWidth="1"/>
    <col min="372" max="372" width="14.140625" bestFit="1" customWidth="1"/>
    <col min="373" max="381" width="12.28515625" bestFit="1" customWidth="1"/>
    <col min="382" max="382" width="12.42578125" bestFit="1" customWidth="1"/>
    <col min="383" max="413" width="12.28515625" bestFit="1" customWidth="1"/>
    <col min="414" max="414" width="13.140625" bestFit="1" customWidth="1"/>
    <col min="415" max="419" width="12.28515625" bestFit="1" customWidth="1"/>
    <col min="420" max="420" width="17.7109375" bestFit="1" customWidth="1"/>
    <col min="421" max="425" width="12.28515625" bestFit="1" customWidth="1"/>
    <col min="426" max="426" width="15.85546875" bestFit="1" customWidth="1"/>
    <col min="427" max="427" width="12.28515625" bestFit="1" customWidth="1"/>
    <col min="428" max="428" width="14.42578125" bestFit="1" customWidth="1"/>
    <col min="429" max="429" width="12.28515625" bestFit="1" customWidth="1"/>
    <col min="430" max="430" width="13.140625" bestFit="1" customWidth="1"/>
    <col min="431" max="433" width="12.28515625" bestFit="1" customWidth="1"/>
    <col min="434" max="434" width="13.28515625" bestFit="1" customWidth="1"/>
    <col min="435" max="435" width="12.28515625" bestFit="1" customWidth="1"/>
    <col min="436" max="436" width="15.28515625" bestFit="1" customWidth="1"/>
    <col min="437" max="437" width="12.28515625" bestFit="1" customWidth="1"/>
    <col min="438" max="438" width="15" bestFit="1" customWidth="1"/>
    <col min="439" max="439" width="12.28515625" bestFit="1" customWidth="1"/>
    <col min="440" max="440" width="14.7109375" bestFit="1" customWidth="1"/>
    <col min="441" max="443" width="12.28515625" bestFit="1" customWidth="1"/>
    <col min="444" max="444" width="17" bestFit="1" customWidth="1"/>
    <col min="445" max="445" width="12.28515625" bestFit="1" customWidth="1"/>
    <col min="446" max="446" width="12.85546875" bestFit="1" customWidth="1"/>
    <col min="447" max="491" width="12.28515625" bestFit="1" customWidth="1"/>
    <col min="492" max="492" width="13.7109375" bestFit="1" customWidth="1"/>
    <col min="493" max="501" width="12.28515625" bestFit="1" customWidth="1"/>
    <col min="502" max="502" width="14" bestFit="1" customWidth="1"/>
    <col min="503" max="505" width="12.28515625" bestFit="1" customWidth="1"/>
    <col min="506" max="506" width="13.28515625" bestFit="1" customWidth="1"/>
    <col min="507" max="511" width="12.28515625" bestFit="1" customWidth="1"/>
    <col min="512" max="512" width="13.5703125" bestFit="1" customWidth="1"/>
    <col min="513" max="515" width="12.28515625" bestFit="1" customWidth="1"/>
    <col min="516" max="516" width="12.85546875" bestFit="1" customWidth="1"/>
    <col min="517" max="521" width="12.28515625" bestFit="1" customWidth="1"/>
    <col min="522" max="522" width="18.5703125" bestFit="1" customWidth="1"/>
    <col min="523" max="535" width="12.28515625" bestFit="1" customWidth="1"/>
    <col min="536" max="537" width="17.42578125" bestFit="1" customWidth="1"/>
  </cols>
  <sheetData>
    <row r="1" spans="1:3" x14ac:dyDescent="0.25">
      <c r="A1" s="71" t="s">
        <v>206</v>
      </c>
      <c r="B1" t="s">
        <v>807</v>
      </c>
    </row>
    <row r="3" spans="1:3" x14ac:dyDescent="0.25">
      <c r="A3" s="71" t="s">
        <v>342</v>
      </c>
      <c r="B3" t="s">
        <v>483</v>
      </c>
      <c r="C3" t="s">
        <v>484</v>
      </c>
    </row>
    <row r="4" spans="1:3" x14ac:dyDescent="0.25">
      <c r="A4" s="8" t="s">
        <v>147</v>
      </c>
      <c r="B4" s="7">
        <v>87</v>
      </c>
      <c r="C4" s="7">
        <v>65</v>
      </c>
    </row>
    <row r="5" spans="1:3" x14ac:dyDescent="0.25">
      <c r="A5" s="8" t="s">
        <v>47</v>
      </c>
      <c r="B5" s="7">
        <v>54</v>
      </c>
      <c r="C5" s="7">
        <v>75</v>
      </c>
    </row>
    <row r="6" spans="1:3" x14ac:dyDescent="0.25">
      <c r="A6" s="8" t="s">
        <v>98</v>
      </c>
      <c r="B6" s="7">
        <v>81</v>
      </c>
      <c r="C6" s="7">
        <v>65</v>
      </c>
    </row>
    <row r="7" spans="1:3" x14ac:dyDescent="0.25">
      <c r="A7" s="8" t="s">
        <v>5</v>
      </c>
      <c r="B7" s="7">
        <v>139</v>
      </c>
      <c r="C7" s="7">
        <v>52</v>
      </c>
    </row>
    <row r="8" spans="1:3" x14ac:dyDescent="0.25">
      <c r="A8" s="8" t="s">
        <v>150</v>
      </c>
      <c r="B8" s="7">
        <v>57</v>
      </c>
      <c r="C8" s="7">
        <v>21</v>
      </c>
    </row>
    <row r="9" spans="1:3" x14ac:dyDescent="0.25">
      <c r="A9" s="8" t="s">
        <v>437</v>
      </c>
      <c r="B9" s="7">
        <v>0</v>
      </c>
      <c r="C9" s="7">
        <v>0</v>
      </c>
    </row>
    <row r="10" spans="1:3" x14ac:dyDescent="0.25">
      <c r="A10" s="8" t="s">
        <v>343</v>
      </c>
      <c r="B10" s="7">
        <v>418</v>
      </c>
      <c r="C10" s="7">
        <v>278</v>
      </c>
    </row>
  </sheetData>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80A0DE-DD88-449A-9755-4EC0BBCF9CE2}">
  <dimension ref="A4:M21"/>
  <sheetViews>
    <sheetView topLeftCell="A4" workbookViewId="0">
      <selection activeCell="G9" sqref="G9"/>
    </sheetView>
  </sheetViews>
  <sheetFormatPr defaultRowHeight="15" x14ac:dyDescent="0.25"/>
  <cols>
    <col min="1" max="1" width="26.5703125" bestFit="1" customWidth="1"/>
    <col min="2" max="2" width="11.5703125" bestFit="1" customWidth="1"/>
    <col min="3" max="3" width="7.28515625" customWidth="1"/>
    <col min="4" max="4" width="19.85546875" bestFit="1" customWidth="1"/>
    <col min="5" max="5" width="9.7109375" bestFit="1" customWidth="1"/>
  </cols>
  <sheetData>
    <row r="4" spans="1:4" x14ac:dyDescent="0.25">
      <c r="A4" s="97" t="s">
        <v>816</v>
      </c>
      <c r="B4" s="97"/>
      <c r="C4" s="97"/>
      <c r="D4" s="97"/>
    </row>
    <row r="6" spans="1:4" ht="30" x14ac:dyDescent="0.25">
      <c r="A6" t="s">
        <v>220</v>
      </c>
      <c r="B6" s="4" t="s">
        <v>777</v>
      </c>
      <c r="C6" t="s">
        <v>779</v>
      </c>
    </row>
    <row r="7" spans="1:4" x14ac:dyDescent="0.25">
      <c r="A7" s="8" t="s">
        <v>221</v>
      </c>
      <c r="B7">
        <v>178</v>
      </c>
      <c r="C7" s="7">
        <v>97</v>
      </c>
    </row>
    <row r="8" spans="1:4" x14ac:dyDescent="0.25">
      <c r="A8" s="8" t="s">
        <v>242</v>
      </c>
      <c r="B8">
        <v>194</v>
      </c>
      <c r="C8" s="7">
        <v>100</v>
      </c>
    </row>
    <row r="9" spans="1:4" x14ac:dyDescent="0.25">
      <c r="A9" s="8" t="s">
        <v>730</v>
      </c>
      <c r="B9">
        <v>30</v>
      </c>
      <c r="C9" s="7">
        <v>15</v>
      </c>
    </row>
    <row r="10" spans="1:4" x14ac:dyDescent="0.25">
      <c r="A10" s="8" t="s">
        <v>660</v>
      </c>
      <c r="B10">
        <v>14</v>
      </c>
      <c r="C10" s="7">
        <v>8</v>
      </c>
    </row>
    <row r="11" spans="1:4" x14ac:dyDescent="0.25">
      <c r="A11" s="8" t="s">
        <v>259</v>
      </c>
      <c r="B11">
        <v>192</v>
      </c>
      <c r="C11" s="7">
        <v>98</v>
      </c>
    </row>
    <row r="12" spans="1:4" x14ac:dyDescent="0.25">
      <c r="A12" s="8" t="s">
        <v>275</v>
      </c>
      <c r="B12">
        <v>203</v>
      </c>
      <c r="C12" s="7">
        <v>106</v>
      </c>
    </row>
    <row r="13" spans="1:4" x14ac:dyDescent="0.25">
      <c r="A13" s="8" t="s">
        <v>285</v>
      </c>
      <c r="B13">
        <v>190</v>
      </c>
      <c r="C13" s="7">
        <v>85</v>
      </c>
    </row>
    <row r="14" spans="1:4" x14ac:dyDescent="0.25">
      <c r="A14" s="8" t="s">
        <v>294</v>
      </c>
      <c r="B14">
        <v>161</v>
      </c>
      <c r="C14" s="7">
        <v>88</v>
      </c>
    </row>
    <row r="15" spans="1:4" x14ac:dyDescent="0.25">
      <c r="A15" s="8" t="s">
        <v>728</v>
      </c>
      <c r="B15">
        <v>76</v>
      </c>
      <c r="C15" s="7">
        <v>33</v>
      </c>
    </row>
    <row r="16" spans="1:4" x14ac:dyDescent="0.25">
      <c r="A16" s="8" t="s">
        <v>305</v>
      </c>
      <c r="B16">
        <v>195</v>
      </c>
      <c r="C16" s="7">
        <v>87</v>
      </c>
    </row>
    <row r="17" spans="1:13" x14ac:dyDescent="0.25">
      <c r="A17" s="8" t="s">
        <v>313</v>
      </c>
      <c r="B17">
        <v>199</v>
      </c>
      <c r="C17" s="7">
        <v>99</v>
      </c>
    </row>
    <row r="18" spans="1:13" x14ac:dyDescent="0.25">
      <c r="A18" s="8"/>
    </row>
    <row r="19" spans="1:13" x14ac:dyDescent="0.25">
      <c r="C19">
        <v>84</v>
      </c>
      <c r="D19">
        <v>92</v>
      </c>
      <c r="E19">
        <v>14</v>
      </c>
      <c r="F19">
        <v>7</v>
      </c>
      <c r="G19">
        <v>97</v>
      </c>
      <c r="H19">
        <v>106</v>
      </c>
      <c r="I19">
        <v>98</v>
      </c>
      <c r="J19">
        <v>91</v>
      </c>
      <c r="K19">
        <v>39</v>
      </c>
      <c r="L19">
        <v>87</v>
      </c>
      <c r="M19">
        <v>101</v>
      </c>
    </row>
    <row r="20" spans="1:13" x14ac:dyDescent="0.25">
      <c r="C20" s="7">
        <v>94</v>
      </c>
      <c r="D20" s="7">
        <v>102</v>
      </c>
      <c r="E20" s="7">
        <v>16</v>
      </c>
      <c r="F20" s="7">
        <v>7</v>
      </c>
      <c r="G20" s="7">
        <v>95</v>
      </c>
      <c r="H20" s="7">
        <v>97</v>
      </c>
      <c r="I20" s="7">
        <v>92</v>
      </c>
      <c r="J20" s="7">
        <v>70</v>
      </c>
      <c r="K20" s="7">
        <v>37</v>
      </c>
      <c r="L20" s="7">
        <v>108</v>
      </c>
      <c r="M20" s="7">
        <v>98</v>
      </c>
    </row>
    <row r="21" spans="1:13" x14ac:dyDescent="0.25">
      <c r="B21" s="30" t="s">
        <v>778</v>
      </c>
      <c r="C21" s="30">
        <f>SUM(C19:C20)</f>
        <v>178</v>
      </c>
      <c r="D21" s="30">
        <f>SUM(D19:D20)</f>
        <v>194</v>
      </c>
      <c r="E21" s="30">
        <f>SUM(E19:E20)</f>
        <v>30</v>
      </c>
      <c r="F21" s="30">
        <f>SUM(F19:F20)</f>
        <v>14</v>
      </c>
      <c r="G21" s="30">
        <f t="shared" ref="G21:M21" si="0">SUM(G19:G20)</f>
        <v>192</v>
      </c>
      <c r="H21" s="30">
        <f t="shared" si="0"/>
        <v>203</v>
      </c>
      <c r="I21" s="30">
        <f t="shared" si="0"/>
        <v>190</v>
      </c>
      <c r="J21" s="30">
        <f t="shared" si="0"/>
        <v>161</v>
      </c>
      <c r="K21" s="30">
        <f t="shared" si="0"/>
        <v>76</v>
      </c>
      <c r="L21" s="30">
        <f t="shared" si="0"/>
        <v>195</v>
      </c>
      <c r="M21" s="30">
        <f t="shared" si="0"/>
        <v>199</v>
      </c>
    </row>
  </sheetData>
  <mergeCells count="1">
    <mergeCell ref="A4:D4"/>
  </mergeCells>
  <pageMargins left="0.7" right="0.7" top="0.75" bottom="0.75" header="0.3" footer="0.3"/>
  <pageSetup paperSize="9"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5623F9-D42D-4E1D-B901-2BB80F8D2818}">
  <dimension ref="A1:F171"/>
  <sheetViews>
    <sheetView workbookViewId="0">
      <selection activeCell="D5" sqref="D5"/>
    </sheetView>
  </sheetViews>
  <sheetFormatPr defaultRowHeight="15" x14ac:dyDescent="0.25"/>
  <cols>
    <col min="5" max="5" width="9.7109375" customWidth="1"/>
  </cols>
  <sheetData>
    <row r="1" spans="1:6" ht="15.75" thickBot="1" x14ac:dyDescent="0.3">
      <c r="A1" s="73" t="s">
        <v>810</v>
      </c>
      <c r="B1" s="73" t="s">
        <v>809</v>
      </c>
      <c r="C1" s="73" t="s">
        <v>811</v>
      </c>
      <c r="D1" s="73" t="s">
        <v>812</v>
      </c>
      <c r="E1" t="s">
        <v>813</v>
      </c>
      <c r="F1" s="75" t="s">
        <v>814</v>
      </c>
    </row>
    <row r="2" spans="1:6" ht="26.25" hidden="1" thickBot="1" x14ac:dyDescent="0.3">
      <c r="A2" s="73" t="s">
        <v>107</v>
      </c>
      <c r="B2" s="73" t="s">
        <v>285</v>
      </c>
      <c r="C2" s="73">
        <v>399</v>
      </c>
      <c r="D2" s="73">
        <v>1.512</v>
      </c>
      <c r="E2" s="73">
        <v>0.248</v>
      </c>
      <c r="F2" s="76">
        <v>2021</v>
      </c>
    </row>
    <row r="3" spans="1:6" ht="64.5" thickBot="1" x14ac:dyDescent="0.3">
      <c r="A3" s="73" t="s">
        <v>151</v>
      </c>
      <c r="B3" s="73" t="s">
        <v>305</v>
      </c>
      <c r="C3" s="73">
        <v>330</v>
      </c>
      <c r="D3" s="73">
        <v>1.25</v>
      </c>
      <c r="E3" s="74">
        <v>0.246</v>
      </c>
      <c r="F3" s="76">
        <v>2021</v>
      </c>
    </row>
    <row r="4" spans="1:6" ht="39" hidden="1" thickBot="1" x14ac:dyDescent="0.3">
      <c r="A4" s="73" t="s">
        <v>18</v>
      </c>
      <c r="B4" s="73" t="s">
        <v>221</v>
      </c>
      <c r="C4" s="73">
        <v>282</v>
      </c>
      <c r="D4" s="73">
        <v>1.069</v>
      </c>
      <c r="E4" s="73">
        <v>0.17299999999999999</v>
      </c>
      <c r="F4" s="76">
        <v>2021</v>
      </c>
    </row>
    <row r="5" spans="1:6" ht="39" hidden="1" thickBot="1" x14ac:dyDescent="0.3">
      <c r="A5" s="73" t="s">
        <v>5</v>
      </c>
      <c r="B5" s="73" t="s">
        <v>221</v>
      </c>
      <c r="C5" s="73">
        <v>281</v>
      </c>
      <c r="D5" s="73">
        <v>1.0649999999999999</v>
      </c>
      <c r="E5" s="74">
        <v>0.19800000000000001</v>
      </c>
      <c r="F5" s="76">
        <v>2021</v>
      </c>
    </row>
    <row r="6" spans="1:6" ht="26.25" hidden="1" thickBot="1" x14ac:dyDescent="0.3">
      <c r="A6" s="73" t="s">
        <v>39</v>
      </c>
      <c r="B6" s="73" t="s">
        <v>242</v>
      </c>
      <c r="C6" s="73">
        <v>234</v>
      </c>
      <c r="D6" s="73">
        <v>0.88700000000000001</v>
      </c>
      <c r="E6" s="73">
        <v>0.17100000000000001</v>
      </c>
      <c r="F6" s="76">
        <v>2021</v>
      </c>
    </row>
    <row r="7" spans="1:6" ht="26.25" hidden="1" thickBot="1" x14ac:dyDescent="0.3">
      <c r="A7" s="73" t="s">
        <v>144</v>
      </c>
      <c r="B7" s="73" t="s">
        <v>294</v>
      </c>
      <c r="C7" s="73">
        <v>181</v>
      </c>
      <c r="D7" s="73">
        <v>0.68799999999999994</v>
      </c>
      <c r="E7" s="74">
        <v>0.14099999999999999</v>
      </c>
      <c r="F7" s="76">
        <v>2021</v>
      </c>
    </row>
    <row r="8" spans="1:6" ht="64.5" thickBot="1" x14ac:dyDescent="0.3">
      <c r="A8" s="73" t="s">
        <v>150</v>
      </c>
      <c r="B8" s="73" t="s">
        <v>305</v>
      </c>
      <c r="C8" s="73">
        <v>179</v>
      </c>
      <c r="D8" s="73">
        <v>0.67900000000000005</v>
      </c>
      <c r="E8" s="73">
        <v>0.17</v>
      </c>
      <c r="F8" s="76">
        <v>2021</v>
      </c>
    </row>
    <row r="9" spans="1:6" ht="26.25" hidden="1" thickBot="1" x14ac:dyDescent="0.3">
      <c r="A9" s="73" t="s">
        <v>27</v>
      </c>
      <c r="B9" s="73" t="s">
        <v>242</v>
      </c>
      <c r="C9" s="73">
        <v>178</v>
      </c>
      <c r="D9" s="73">
        <v>0.67500000000000004</v>
      </c>
      <c r="E9" s="74">
        <v>0.16</v>
      </c>
      <c r="F9" s="76">
        <v>2021</v>
      </c>
    </row>
    <row r="10" spans="1:6" ht="26.25" hidden="1" thickBot="1" x14ac:dyDescent="0.3">
      <c r="A10" s="73" t="s">
        <v>37</v>
      </c>
      <c r="B10" s="73" t="s">
        <v>242</v>
      </c>
      <c r="C10" s="73">
        <v>167</v>
      </c>
      <c r="D10" s="73">
        <v>0.63200000000000001</v>
      </c>
      <c r="E10" s="73">
        <v>0.13600000000000001</v>
      </c>
      <c r="F10" s="76">
        <v>2021</v>
      </c>
    </row>
    <row r="11" spans="1:6" ht="26.25" hidden="1" thickBot="1" x14ac:dyDescent="0.3">
      <c r="A11" s="73" t="s">
        <v>110</v>
      </c>
      <c r="B11" s="73" t="s">
        <v>285</v>
      </c>
      <c r="C11" s="73">
        <v>164</v>
      </c>
      <c r="D11" s="73">
        <v>0.62</v>
      </c>
      <c r="E11" s="74">
        <v>0.129</v>
      </c>
      <c r="F11" s="76">
        <v>2021</v>
      </c>
    </row>
    <row r="12" spans="1:6" ht="39" hidden="1" thickBot="1" x14ac:dyDescent="0.3">
      <c r="A12" s="73" t="s">
        <v>72</v>
      </c>
      <c r="B12" s="73" t="s">
        <v>259</v>
      </c>
      <c r="C12" s="73">
        <v>153</v>
      </c>
      <c r="D12" s="73">
        <v>0.57899999999999996</v>
      </c>
      <c r="E12" s="73">
        <v>0.14599999999999999</v>
      </c>
      <c r="F12" s="76">
        <v>2021</v>
      </c>
    </row>
    <row r="13" spans="1:6" ht="39" hidden="1" thickBot="1" x14ac:dyDescent="0.3">
      <c r="A13" s="73" t="s">
        <v>17</v>
      </c>
      <c r="B13" s="73" t="s">
        <v>221</v>
      </c>
      <c r="C13" s="73">
        <v>139</v>
      </c>
      <c r="D13" s="73">
        <v>0.52700000000000002</v>
      </c>
      <c r="E13" s="74">
        <v>0.16300000000000001</v>
      </c>
      <c r="F13" s="76">
        <v>2021</v>
      </c>
    </row>
    <row r="14" spans="1:6" ht="39" hidden="1" thickBot="1" x14ac:dyDescent="0.3">
      <c r="A14" s="73" t="s">
        <v>175</v>
      </c>
      <c r="B14" s="73" t="s">
        <v>313</v>
      </c>
      <c r="C14" s="73">
        <v>136</v>
      </c>
      <c r="D14" s="73">
        <v>0.51500000000000001</v>
      </c>
      <c r="E14" s="73">
        <v>9.8000000000000004E-2</v>
      </c>
      <c r="F14" s="76">
        <v>2021</v>
      </c>
    </row>
    <row r="15" spans="1:6" ht="39" hidden="1" thickBot="1" x14ac:dyDescent="0.3">
      <c r="A15" s="73" t="s">
        <v>176</v>
      </c>
      <c r="B15" s="73" t="s">
        <v>313</v>
      </c>
      <c r="C15" s="73">
        <v>136</v>
      </c>
      <c r="D15" s="73">
        <v>0.51400000000000001</v>
      </c>
      <c r="E15" s="74">
        <v>0.10199999999999999</v>
      </c>
      <c r="F15" s="76">
        <v>2021</v>
      </c>
    </row>
    <row r="16" spans="1:6" ht="39" hidden="1" thickBot="1" x14ac:dyDescent="0.3">
      <c r="A16" s="73" t="s">
        <v>3</v>
      </c>
      <c r="B16" s="73" t="s">
        <v>221</v>
      </c>
      <c r="C16" s="73">
        <v>132</v>
      </c>
      <c r="D16" s="73">
        <v>0.499</v>
      </c>
      <c r="E16" s="73">
        <v>0.124</v>
      </c>
      <c r="F16" s="76">
        <v>2021</v>
      </c>
    </row>
    <row r="17" spans="1:6" ht="39" hidden="1" thickBot="1" x14ac:dyDescent="0.3">
      <c r="A17" s="73" t="s">
        <v>47</v>
      </c>
      <c r="B17" s="73" t="s">
        <v>259</v>
      </c>
      <c r="C17" s="73">
        <v>129</v>
      </c>
      <c r="D17" s="73">
        <v>0.48899999999999999</v>
      </c>
      <c r="E17" s="74">
        <v>0.129</v>
      </c>
      <c r="F17" s="76">
        <v>2021</v>
      </c>
    </row>
    <row r="18" spans="1:6" ht="26.25" hidden="1" thickBot="1" x14ac:dyDescent="0.3">
      <c r="A18" s="73" t="s">
        <v>97</v>
      </c>
      <c r="B18" s="73" t="s">
        <v>285</v>
      </c>
      <c r="C18" s="73">
        <v>129</v>
      </c>
      <c r="D18" s="73">
        <v>0.48799999999999999</v>
      </c>
      <c r="E18" s="73">
        <v>0.128</v>
      </c>
      <c r="F18" s="76">
        <v>2021</v>
      </c>
    </row>
    <row r="19" spans="1:6" ht="26.25" hidden="1" thickBot="1" x14ac:dyDescent="0.3">
      <c r="A19" s="73" t="s">
        <v>24</v>
      </c>
      <c r="B19" s="73" t="s">
        <v>242</v>
      </c>
      <c r="C19" s="73">
        <v>129</v>
      </c>
      <c r="D19" s="73">
        <v>0.48699999999999999</v>
      </c>
      <c r="E19" s="74">
        <v>0.10299999999999999</v>
      </c>
      <c r="F19" s="76">
        <v>2021</v>
      </c>
    </row>
    <row r="20" spans="1:6" ht="39" hidden="1" thickBot="1" x14ac:dyDescent="0.3">
      <c r="A20" s="73" t="s">
        <v>57</v>
      </c>
      <c r="B20" s="73" t="s">
        <v>259</v>
      </c>
      <c r="C20" s="73">
        <v>128</v>
      </c>
      <c r="D20" s="73">
        <v>0.48399999999999999</v>
      </c>
      <c r="E20" s="73">
        <v>0.10299999999999999</v>
      </c>
      <c r="F20" s="76">
        <v>2021</v>
      </c>
    </row>
    <row r="21" spans="1:6" ht="26.25" hidden="1" thickBot="1" x14ac:dyDescent="0.3">
      <c r="A21" s="73" t="s">
        <v>35</v>
      </c>
      <c r="B21" s="73" t="s">
        <v>242</v>
      </c>
      <c r="C21" s="73">
        <v>126</v>
      </c>
      <c r="D21" s="73">
        <v>0.47699999999999998</v>
      </c>
      <c r="E21" s="74">
        <v>0.11899999999999999</v>
      </c>
      <c r="F21" s="76">
        <v>2021</v>
      </c>
    </row>
    <row r="22" spans="1:6" ht="64.5" thickBot="1" x14ac:dyDescent="0.3">
      <c r="A22" s="73" t="s">
        <v>147</v>
      </c>
      <c r="B22" s="73" t="s">
        <v>305</v>
      </c>
      <c r="C22" s="73">
        <v>111</v>
      </c>
      <c r="D22" s="73">
        <v>0.42199999999999999</v>
      </c>
      <c r="E22" s="73">
        <v>9.0999999999999998E-2</v>
      </c>
      <c r="F22" s="76">
        <v>2021</v>
      </c>
    </row>
    <row r="23" spans="1:6" ht="26.25" hidden="1" thickBot="1" x14ac:dyDescent="0.3">
      <c r="A23" s="73" t="s">
        <v>84</v>
      </c>
      <c r="B23" s="73" t="s">
        <v>275</v>
      </c>
      <c r="C23" s="73">
        <v>111</v>
      </c>
      <c r="D23" s="73">
        <v>0.42099999999999999</v>
      </c>
      <c r="E23" s="74">
        <v>0.14799999999999999</v>
      </c>
      <c r="F23" s="76">
        <v>2021</v>
      </c>
    </row>
    <row r="24" spans="1:6" ht="39" hidden="1" thickBot="1" x14ac:dyDescent="0.3">
      <c r="A24" s="73" t="s">
        <v>172</v>
      </c>
      <c r="B24" s="73" t="s">
        <v>313</v>
      </c>
      <c r="C24" s="73">
        <v>106</v>
      </c>
      <c r="D24" s="73">
        <v>0.40200000000000002</v>
      </c>
      <c r="E24" s="73">
        <v>0.13900000000000001</v>
      </c>
      <c r="F24" s="76">
        <v>2021</v>
      </c>
    </row>
    <row r="25" spans="1:6" ht="26.25" hidden="1" thickBot="1" x14ac:dyDescent="0.3">
      <c r="A25" s="73" t="s">
        <v>85</v>
      </c>
      <c r="B25" s="73" t="s">
        <v>275</v>
      </c>
      <c r="C25" s="73">
        <v>106</v>
      </c>
      <c r="D25" s="73">
        <v>0.4</v>
      </c>
      <c r="E25" s="74">
        <v>0.13</v>
      </c>
      <c r="F25" s="76">
        <v>2021</v>
      </c>
    </row>
    <row r="26" spans="1:6" ht="26.25" hidden="1" thickBot="1" x14ac:dyDescent="0.3">
      <c r="A26" s="73" t="s">
        <v>113</v>
      </c>
      <c r="B26" s="73" t="s">
        <v>285</v>
      </c>
      <c r="C26" s="73">
        <v>104</v>
      </c>
      <c r="D26" s="73">
        <v>0.39400000000000002</v>
      </c>
      <c r="E26" s="73">
        <v>0.13400000000000001</v>
      </c>
      <c r="F26" s="76">
        <v>2021</v>
      </c>
    </row>
    <row r="27" spans="1:6" ht="39" hidden="1" thickBot="1" x14ac:dyDescent="0.3">
      <c r="A27" s="73" t="s">
        <v>67</v>
      </c>
      <c r="B27" s="73" t="s">
        <v>259</v>
      </c>
      <c r="C27" s="73">
        <v>100</v>
      </c>
      <c r="D27" s="73">
        <v>0.378</v>
      </c>
      <c r="E27" s="74">
        <v>0.11899999999999999</v>
      </c>
      <c r="F27" s="76">
        <v>2021</v>
      </c>
    </row>
    <row r="28" spans="1:6" ht="39" hidden="1" thickBot="1" x14ac:dyDescent="0.3">
      <c r="A28" s="73" t="s">
        <v>171</v>
      </c>
      <c r="B28" s="73" t="s">
        <v>313</v>
      </c>
      <c r="C28" s="73">
        <v>97</v>
      </c>
      <c r="D28" s="73">
        <v>0.36599999999999999</v>
      </c>
      <c r="E28" s="73">
        <v>7.4999999999999997E-2</v>
      </c>
      <c r="F28" s="76">
        <v>2021</v>
      </c>
    </row>
    <row r="29" spans="1:6" ht="64.5" thickBot="1" x14ac:dyDescent="0.3">
      <c r="A29" s="73" t="s">
        <v>163</v>
      </c>
      <c r="B29" s="73" t="s">
        <v>305</v>
      </c>
      <c r="C29" s="73">
        <v>95</v>
      </c>
      <c r="D29" s="73">
        <v>0.35899999999999999</v>
      </c>
      <c r="E29" s="74">
        <v>0.13100000000000001</v>
      </c>
      <c r="F29" s="76">
        <v>2021</v>
      </c>
    </row>
    <row r="30" spans="1:6" ht="26.25" hidden="1" thickBot="1" x14ac:dyDescent="0.3">
      <c r="A30" s="73" t="s">
        <v>40</v>
      </c>
      <c r="B30" s="73" t="s">
        <v>242</v>
      </c>
      <c r="C30" s="73">
        <v>91</v>
      </c>
      <c r="D30" s="73">
        <v>0.34399999999999997</v>
      </c>
      <c r="E30" s="73">
        <v>7.3999999999999996E-2</v>
      </c>
      <c r="F30" s="76">
        <v>2021</v>
      </c>
    </row>
    <row r="31" spans="1:6" ht="64.5" thickBot="1" x14ac:dyDescent="0.3">
      <c r="A31" s="73" t="s">
        <v>148</v>
      </c>
      <c r="B31" s="73" t="s">
        <v>305</v>
      </c>
      <c r="C31" s="73">
        <v>83</v>
      </c>
      <c r="D31" s="73">
        <v>0.315</v>
      </c>
      <c r="E31" s="74">
        <v>0.111</v>
      </c>
      <c r="F31" s="76">
        <v>2021</v>
      </c>
    </row>
    <row r="32" spans="1:6" ht="26.25" hidden="1" thickBot="1" x14ac:dyDescent="0.3">
      <c r="A32" s="73" t="s">
        <v>130</v>
      </c>
      <c r="B32" s="73" t="s">
        <v>294</v>
      </c>
      <c r="C32" s="73">
        <v>78</v>
      </c>
      <c r="D32" s="73">
        <v>0.29399999999999998</v>
      </c>
      <c r="E32" s="73">
        <v>5.8999999999999997E-2</v>
      </c>
      <c r="F32" s="76">
        <v>2021</v>
      </c>
    </row>
    <row r="33" spans="1:6" ht="64.5" thickBot="1" x14ac:dyDescent="0.3">
      <c r="A33" s="73" t="s">
        <v>161</v>
      </c>
      <c r="B33" s="73" t="s">
        <v>305</v>
      </c>
      <c r="C33" s="73">
        <v>77</v>
      </c>
      <c r="D33" s="73">
        <v>0.29299999999999998</v>
      </c>
      <c r="E33" s="74">
        <v>0.10199999999999999</v>
      </c>
      <c r="F33" s="76">
        <v>2021</v>
      </c>
    </row>
    <row r="34" spans="1:6" ht="26.25" hidden="1" thickBot="1" x14ac:dyDescent="0.3">
      <c r="A34" s="73" t="s">
        <v>93</v>
      </c>
      <c r="B34" s="73" t="s">
        <v>275</v>
      </c>
      <c r="C34" s="73">
        <v>65</v>
      </c>
      <c r="D34" s="73">
        <v>0.248</v>
      </c>
      <c r="E34" s="73">
        <v>9.8000000000000004E-2</v>
      </c>
      <c r="F34" s="76">
        <v>2021</v>
      </c>
    </row>
    <row r="35" spans="1:6" ht="64.5" thickBot="1" x14ac:dyDescent="0.3">
      <c r="A35" s="73" t="s">
        <v>153</v>
      </c>
      <c r="B35" s="73" t="s">
        <v>305</v>
      </c>
      <c r="C35" s="73">
        <v>65</v>
      </c>
      <c r="D35" s="73">
        <v>0.246</v>
      </c>
      <c r="E35" s="74">
        <v>6.2E-2</v>
      </c>
      <c r="F35" s="76">
        <v>2021</v>
      </c>
    </row>
    <row r="36" spans="1:6" ht="26.25" hidden="1" thickBot="1" x14ac:dyDescent="0.3">
      <c r="A36" s="73" t="s">
        <v>95</v>
      </c>
      <c r="B36" s="73" t="s">
        <v>275</v>
      </c>
      <c r="C36" s="73">
        <v>65</v>
      </c>
      <c r="D36" s="73">
        <v>0.245</v>
      </c>
      <c r="E36" s="73">
        <v>0.05</v>
      </c>
      <c r="F36" s="76">
        <v>2021</v>
      </c>
    </row>
    <row r="37" spans="1:6" ht="26.25" hidden="1" thickBot="1" x14ac:dyDescent="0.3">
      <c r="A37" s="73" t="s">
        <v>28</v>
      </c>
      <c r="B37" s="73" t="s">
        <v>242</v>
      </c>
      <c r="C37" s="73">
        <v>60</v>
      </c>
      <c r="D37" s="73">
        <v>0.22800000000000001</v>
      </c>
      <c r="E37" s="74">
        <v>4.3999999999999997E-2</v>
      </c>
      <c r="F37" s="76">
        <v>2021</v>
      </c>
    </row>
    <row r="38" spans="1:6" ht="26.25" hidden="1" thickBot="1" x14ac:dyDescent="0.3">
      <c r="A38" s="73" t="s">
        <v>104</v>
      </c>
      <c r="B38" s="73" t="s">
        <v>285</v>
      </c>
      <c r="C38" s="73">
        <v>56</v>
      </c>
      <c r="D38" s="73">
        <v>0.21199999999999999</v>
      </c>
      <c r="E38" s="73">
        <v>7.4999999999999997E-2</v>
      </c>
      <c r="F38" s="76">
        <v>2021</v>
      </c>
    </row>
    <row r="39" spans="1:6" ht="26.25" hidden="1" thickBot="1" x14ac:dyDescent="0.3">
      <c r="A39" s="73" t="s">
        <v>116</v>
      </c>
      <c r="B39" s="73" t="s">
        <v>285</v>
      </c>
      <c r="C39" s="73">
        <v>53</v>
      </c>
      <c r="D39" s="73">
        <v>0.20200000000000001</v>
      </c>
      <c r="E39" s="74">
        <v>7.9000000000000001E-2</v>
      </c>
      <c r="F39" s="76">
        <v>2021</v>
      </c>
    </row>
    <row r="40" spans="1:6" ht="26.25" hidden="1" thickBot="1" x14ac:dyDescent="0.3">
      <c r="A40" s="73" t="s">
        <v>42</v>
      </c>
      <c r="B40" s="73" t="s">
        <v>242</v>
      </c>
      <c r="C40" s="73">
        <v>49</v>
      </c>
      <c r="D40" s="73">
        <v>0.185</v>
      </c>
      <c r="E40" s="73">
        <v>5.1999999999999998E-2</v>
      </c>
      <c r="F40" s="76">
        <v>2021</v>
      </c>
    </row>
    <row r="41" spans="1:6" ht="26.25" hidden="1" thickBot="1" x14ac:dyDescent="0.3">
      <c r="A41" s="73" t="s">
        <v>91</v>
      </c>
      <c r="B41" s="73" t="s">
        <v>275</v>
      </c>
      <c r="C41" s="73">
        <v>45</v>
      </c>
      <c r="D41" s="73">
        <v>0.17</v>
      </c>
      <c r="E41" s="74">
        <v>8.1000000000000003E-2</v>
      </c>
      <c r="F41" s="76">
        <v>2021</v>
      </c>
    </row>
    <row r="42" spans="1:6" ht="39" hidden="1" thickBot="1" x14ac:dyDescent="0.3">
      <c r="A42" s="73" t="s">
        <v>62</v>
      </c>
      <c r="B42" s="73" t="s">
        <v>259</v>
      </c>
      <c r="C42" s="73">
        <v>44</v>
      </c>
      <c r="D42" s="73">
        <v>0.16700000000000001</v>
      </c>
      <c r="E42" s="73">
        <v>8.5999999999999993E-2</v>
      </c>
      <c r="F42" s="76">
        <v>2021</v>
      </c>
    </row>
    <row r="43" spans="1:6" ht="39" hidden="1" thickBot="1" x14ac:dyDescent="0.3">
      <c r="A43" s="73" t="s">
        <v>168</v>
      </c>
      <c r="B43" s="73" t="s">
        <v>313</v>
      </c>
      <c r="C43" s="73">
        <v>44</v>
      </c>
      <c r="D43" s="73">
        <v>0.16600000000000001</v>
      </c>
      <c r="E43" s="74">
        <v>5.8999999999999997E-2</v>
      </c>
      <c r="F43" s="76">
        <v>2021</v>
      </c>
    </row>
    <row r="44" spans="1:6" ht="39" hidden="1" thickBot="1" x14ac:dyDescent="0.3">
      <c r="A44" s="73" t="s">
        <v>59</v>
      </c>
      <c r="B44" s="73" t="s">
        <v>259</v>
      </c>
      <c r="C44" s="73">
        <v>43</v>
      </c>
      <c r="D44" s="73">
        <v>0.16400000000000001</v>
      </c>
      <c r="E44" s="73">
        <v>9.8000000000000004E-2</v>
      </c>
      <c r="F44" s="76">
        <v>2021</v>
      </c>
    </row>
    <row r="45" spans="1:6" ht="26.25" hidden="1" thickBot="1" x14ac:dyDescent="0.3">
      <c r="A45" s="73" t="s">
        <v>23</v>
      </c>
      <c r="B45" s="73" t="s">
        <v>242</v>
      </c>
      <c r="C45" s="73">
        <v>42</v>
      </c>
      <c r="D45" s="73">
        <v>0.16</v>
      </c>
      <c r="E45" s="74">
        <v>4.2000000000000003E-2</v>
      </c>
      <c r="F45" s="76">
        <v>2021</v>
      </c>
    </row>
    <row r="46" spans="1:6" ht="39" hidden="1" thickBot="1" x14ac:dyDescent="0.3">
      <c r="A46" s="73" t="s">
        <v>112</v>
      </c>
      <c r="B46" s="73" t="s">
        <v>285</v>
      </c>
      <c r="C46" s="73">
        <v>37</v>
      </c>
      <c r="D46" s="73">
        <v>0.14199999999999999</v>
      </c>
      <c r="E46" s="73">
        <v>4.3999999999999997E-2</v>
      </c>
      <c r="F46" s="76">
        <v>2021</v>
      </c>
    </row>
    <row r="47" spans="1:6" ht="39" hidden="1" thickBot="1" x14ac:dyDescent="0.3">
      <c r="A47" s="73" t="s">
        <v>6</v>
      </c>
      <c r="B47" s="73" t="s">
        <v>221</v>
      </c>
      <c r="C47" s="73">
        <v>36</v>
      </c>
      <c r="D47" s="73">
        <v>0.13800000000000001</v>
      </c>
      <c r="E47" s="74">
        <v>2.1999999999999999E-2</v>
      </c>
      <c r="F47" s="76">
        <v>2021</v>
      </c>
    </row>
    <row r="48" spans="1:6" ht="39" hidden="1" thickBot="1" x14ac:dyDescent="0.3">
      <c r="A48" s="73" t="s">
        <v>66</v>
      </c>
      <c r="B48" s="73" t="s">
        <v>259</v>
      </c>
      <c r="C48" s="73">
        <v>30</v>
      </c>
      <c r="D48" s="73">
        <v>0.113</v>
      </c>
      <c r="E48" s="73">
        <v>8.5000000000000006E-2</v>
      </c>
      <c r="F48" s="76">
        <v>2021</v>
      </c>
    </row>
    <row r="49" spans="1:6" ht="39" hidden="1" thickBot="1" x14ac:dyDescent="0.3">
      <c r="A49" s="73" t="s">
        <v>1</v>
      </c>
      <c r="B49" s="73" t="s">
        <v>221</v>
      </c>
      <c r="C49" s="73">
        <v>29</v>
      </c>
      <c r="D49" s="73">
        <v>0.11</v>
      </c>
      <c r="E49" s="74">
        <v>6.7000000000000004E-2</v>
      </c>
      <c r="F49" s="76">
        <v>2021</v>
      </c>
    </row>
    <row r="50" spans="1:6" ht="26.25" hidden="1" thickBot="1" x14ac:dyDescent="0.3">
      <c r="A50" s="73" t="s">
        <v>128</v>
      </c>
      <c r="B50" s="73" t="s">
        <v>294</v>
      </c>
      <c r="C50" s="73">
        <v>25</v>
      </c>
      <c r="D50" s="73">
        <v>9.4E-2</v>
      </c>
      <c r="E50" s="73">
        <v>0.04</v>
      </c>
      <c r="F50" s="76">
        <v>2021</v>
      </c>
    </row>
    <row r="51" spans="1:6" ht="39" hidden="1" thickBot="1" x14ac:dyDescent="0.3">
      <c r="A51" s="73" t="s">
        <v>179</v>
      </c>
      <c r="B51" s="73" t="s">
        <v>313</v>
      </c>
      <c r="C51" s="73">
        <v>24</v>
      </c>
      <c r="D51" s="73">
        <v>9.2999999999999999E-2</v>
      </c>
      <c r="E51" s="74">
        <v>1.6E-2</v>
      </c>
      <c r="F51" s="76">
        <v>2021</v>
      </c>
    </row>
    <row r="52" spans="1:6" ht="39" hidden="1" thickBot="1" x14ac:dyDescent="0.3">
      <c r="A52" s="73" t="s">
        <v>170</v>
      </c>
      <c r="B52" s="73" t="s">
        <v>313</v>
      </c>
      <c r="C52" s="73">
        <v>24</v>
      </c>
      <c r="D52" s="73">
        <v>9.0999999999999998E-2</v>
      </c>
      <c r="E52" s="73">
        <v>4.1000000000000002E-2</v>
      </c>
      <c r="F52" s="76">
        <v>2021</v>
      </c>
    </row>
    <row r="53" spans="1:6" ht="26.25" hidden="1" thickBot="1" x14ac:dyDescent="0.3">
      <c r="A53" s="73" t="s">
        <v>78</v>
      </c>
      <c r="B53" s="73" t="s">
        <v>275</v>
      </c>
      <c r="C53" s="73">
        <v>24</v>
      </c>
      <c r="D53" s="73">
        <v>0.09</v>
      </c>
      <c r="E53" s="74">
        <v>1.9E-2</v>
      </c>
      <c r="F53" s="76">
        <v>2021</v>
      </c>
    </row>
    <row r="54" spans="1:6" ht="39" hidden="1" thickBot="1" x14ac:dyDescent="0.3">
      <c r="A54" s="73" t="s">
        <v>181</v>
      </c>
      <c r="B54" s="73" t="s">
        <v>313</v>
      </c>
      <c r="C54" s="73">
        <v>22</v>
      </c>
      <c r="D54" s="73">
        <v>8.2000000000000003E-2</v>
      </c>
      <c r="E54" s="73">
        <v>0.14000000000000001</v>
      </c>
      <c r="F54" s="76">
        <v>2021</v>
      </c>
    </row>
    <row r="55" spans="1:6" ht="39" hidden="1" thickBot="1" x14ac:dyDescent="0.3">
      <c r="A55" s="73" t="s">
        <v>61</v>
      </c>
      <c r="B55" s="73" t="s">
        <v>259</v>
      </c>
      <c r="C55" s="73">
        <v>18</v>
      </c>
      <c r="D55" s="73">
        <v>6.9000000000000006E-2</v>
      </c>
      <c r="E55" s="74">
        <v>9.8000000000000004E-2</v>
      </c>
      <c r="F55" s="76">
        <v>2021</v>
      </c>
    </row>
    <row r="56" spans="1:6" ht="26.25" hidden="1" thickBot="1" x14ac:dyDescent="0.3">
      <c r="A56" s="73" t="s">
        <v>32</v>
      </c>
      <c r="B56" s="73" t="s">
        <v>242</v>
      </c>
      <c r="C56" s="73">
        <v>17</v>
      </c>
      <c r="D56" s="73">
        <v>6.6000000000000003E-2</v>
      </c>
      <c r="E56" s="73">
        <v>4.7E-2</v>
      </c>
      <c r="F56" s="76">
        <v>2021</v>
      </c>
    </row>
    <row r="57" spans="1:6" ht="39" hidden="1" thickBot="1" x14ac:dyDescent="0.3">
      <c r="A57" s="73" t="s">
        <v>49</v>
      </c>
      <c r="B57" s="73" t="s">
        <v>259</v>
      </c>
      <c r="C57" s="73">
        <v>15</v>
      </c>
      <c r="D57" s="73">
        <v>5.6000000000000001E-2</v>
      </c>
      <c r="E57" s="74">
        <v>0.10199999999999999</v>
      </c>
      <c r="F57" s="76">
        <v>2021</v>
      </c>
    </row>
    <row r="58" spans="1:6" ht="39" hidden="1" thickBot="1" x14ac:dyDescent="0.3">
      <c r="A58" s="73" t="s">
        <v>19</v>
      </c>
      <c r="B58" s="73" t="s">
        <v>221</v>
      </c>
      <c r="C58" s="73">
        <v>14</v>
      </c>
      <c r="D58" s="73">
        <v>5.3999999999999999E-2</v>
      </c>
      <c r="E58" s="73">
        <v>3.1E-2</v>
      </c>
      <c r="F58" s="76">
        <v>2021</v>
      </c>
    </row>
    <row r="59" spans="1:6" ht="26.25" hidden="1" thickBot="1" x14ac:dyDescent="0.3">
      <c r="A59" s="73" t="s">
        <v>81</v>
      </c>
      <c r="B59" s="73" t="s">
        <v>275</v>
      </c>
      <c r="C59" s="73">
        <v>14</v>
      </c>
      <c r="D59" s="73">
        <v>5.2999999999999999E-2</v>
      </c>
      <c r="E59" s="74">
        <v>5.8000000000000003E-2</v>
      </c>
      <c r="F59" s="76">
        <v>2021</v>
      </c>
    </row>
    <row r="60" spans="1:6" ht="39" hidden="1" thickBot="1" x14ac:dyDescent="0.3">
      <c r="A60" s="73" t="s">
        <v>22</v>
      </c>
      <c r="B60" s="73" t="s">
        <v>221</v>
      </c>
      <c r="C60" s="73">
        <v>11</v>
      </c>
      <c r="D60" s="73">
        <v>4.2999999999999997E-2</v>
      </c>
      <c r="E60" s="73">
        <v>0.15</v>
      </c>
      <c r="F60" s="76">
        <v>2021</v>
      </c>
    </row>
    <row r="61" spans="1:6" ht="26.25" hidden="1" thickBot="1" x14ac:dyDescent="0.3">
      <c r="A61" s="73" t="s">
        <v>83</v>
      </c>
      <c r="B61" s="73" t="s">
        <v>275</v>
      </c>
      <c r="C61" s="73">
        <v>10</v>
      </c>
      <c r="D61" s="73">
        <v>3.6999999999999998E-2</v>
      </c>
      <c r="E61" s="74">
        <v>0.03</v>
      </c>
      <c r="F61" s="76">
        <v>2021</v>
      </c>
    </row>
    <row r="62" spans="1:6" ht="64.5" thickBot="1" x14ac:dyDescent="0.3">
      <c r="A62" s="73" t="s">
        <v>152</v>
      </c>
      <c r="B62" s="73" t="s">
        <v>305</v>
      </c>
      <c r="C62" s="73">
        <v>9</v>
      </c>
      <c r="D62" s="73">
        <v>3.3000000000000002E-2</v>
      </c>
      <c r="E62" s="73">
        <v>7.2999999999999995E-2</v>
      </c>
      <c r="F62" s="76">
        <v>2021</v>
      </c>
    </row>
    <row r="63" spans="1:6" ht="39" hidden="1" thickBot="1" x14ac:dyDescent="0.3">
      <c r="A63" s="73" t="s">
        <v>10</v>
      </c>
      <c r="B63" s="73" t="s">
        <v>221</v>
      </c>
      <c r="C63" s="73">
        <v>8</v>
      </c>
      <c r="D63" s="73">
        <v>3.1E-2</v>
      </c>
      <c r="E63" s="74">
        <v>7.0000000000000001E-3</v>
      </c>
      <c r="F63" s="76">
        <v>2021</v>
      </c>
    </row>
    <row r="64" spans="1:6" ht="39" hidden="1" thickBot="1" x14ac:dyDescent="0.3">
      <c r="A64" s="73" t="s">
        <v>12</v>
      </c>
      <c r="B64" s="73" t="s">
        <v>221</v>
      </c>
      <c r="C64" s="73">
        <v>4</v>
      </c>
      <c r="D64" s="73">
        <v>1.4999999999999999E-2</v>
      </c>
      <c r="E64" s="73">
        <v>2.4E-2</v>
      </c>
      <c r="F64" s="76">
        <v>2021</v>
      </c>
    </row>
    <row r="65" spans="1:6" ht="39" hidden="1" thickBot="1" x14ac:dyDescent="0.3">
      <c r="A65" s="73" t="s">
        <v>89</v>
      </c>
      <c r="B65" s="73" t="s">
        <v>275</v>
      </c>
      <c r="C65" s="73">
        <v>4</v>
      </c>
      <c r="D65" s="73">
        <v>1.4999999999999999E-2</v>
      </c>
      <c r="E65" s="74">
        <v>4.7E-2</v>
      </c>
      <c r="F65" s="76">
        <v>2021</v>
      </c>
    </row>
    <row r="66" spans="1:6" ht="39" hidden="1" thickBot="1" x14ac:dyDescent="0.3">
      <c r="A66" s="73" t="s">
        <v>200</v>
      </c>
      <c r="B66" s="73" t="s">
        <v>259</v>
      </c>
      <c r="C66" s="73">
        <v>2</v>
      </c>
      <c r="D66" s="73">
        <v>8.0000000000000002E-3</v>
      </c>
      <c r="E66" s="73">
        <v>2E-3</v>
      </c>
      <c r="F66" s="76">
        <v>2021</v>
      </c>
    </row>
    <row r="67" spans="1:6" ht="39" hidden="1" thickBot="1" x14ac:dyDescent="0.3">
      <c r="A67" s="73" t="s">
        <v>109</v>
      </c>
      <c r="B67" s="73" t="s">
        <v>285</v>
      </c>
      <c r="C67" s="73">
        <v>2</v>
      </c>
      <c r="D67" s="73">
        <v>7.0000000000000001E-3</v>
      </c>
      <c r="E67" s="74">
        <v>4.9000000000000002E-2</v>
      </c>
      <c r="F67" s="76">
        <v>2021</v>
      </c>
    </row>
    <row r="68" spans="1:6" ht="26.25" hidden="1" thickBot="1" x14ac:dyDescent="0.3">
      <c r="A68" s="73" t="s">
        <v>41</v>
      </c>
      <c r="B68" s="73" t="s">
        <v>242</v>
      </c>
      <c r="C68" s="73">
        <v>2</v>
      </c>
      <c r="D68" s="73">
        <v>7.0000000000000001E-3</v>
      </c>
      <c r="E68" s="73">
        <v>3.9E-2</v>
      </c>
      <c r="F68" s="76">
        <v>2021</v>
      </c>
    </row>
    <row r="69" spans="1:6" ht="26.25" hidden="1" thickBot="1" x14ac:dyDescent="0.3">
      <c r="A69" s="73" t="s">
        <v>102</v>
      </c>
      <c r="B69" s="73" t="s">
        <v>285</v>
      </c>
      <c r="C69" s="73">
        <v>1</v>
      </c>
      <c r="D69" s="73">
        <v>3.0000000000000001E-3</v>
      </c>
      <c r="E69" s="74">
        <v>5.0000000000000001E-3</v>
      </c>
      <c r="F69" s="76">
        <v>2021</v>
      </c>
    </row>
    <row r="70" spans="1:6" ht="26.25" hidden="1" thickBot="1" x14ac:dyDescent="0.3">
      <c r="A70" s="73" t="s">
        <v>191</v>
      </c>
      <c r="B70" s="73" t="s">
        <v>285</v>
      </c>
      <c r="C70" s="73">
        <v>-2</v>
      </c>
      <c r="D70" s="73">
        <v>-8.0000000000000002E-3</v>
      </c>
      <c r="E70" s="73">
        <v>3.7999999999999999E-2</v>
      </c>
      <c r="F70" s="76">
        <v>2021</v>
      </c>
    </row>
    <row r="71" spans="1:6" ht="26.25" hidden="1" thickBot="1" x14ac:dyDescent="0.3">
      <c r="A71" s="73" t="s">
        <v>127</v>
      </c>
      <c r="B71" s="73" t="s">
        <v>294</v>
      </c>
      <c r="C71" s="73">
        <v>-2</v>
      </c>
      <c r="D71" s="73">
        <v>-8.0000000000000002E-3</v>
      </c>
      <c r="E71" s="74">
        <v>3.3000000000000002E-2</v>
      </c>
      <c r="F71" s="76">
        <v>2021</v>
      </c>
    </row>
    <row r="72" spans="1:6" ht="26.25" hidden="1" thickBot="1" x14ac:dyDescent="0.3">
      <c r="A72" s="73" t="s">
        <v>137</v>
      </c>
      <c r="B72" s="73" t="s">
        <v>294</v>
      </c>
      <c r="C72" s="73">
        <v>-2</v>
      </c>
      <c r="D72" s="73">
        <v>-8.9999999999999993E-3</v>
      </c>
      <c r="E72" s="73">
        <v>0.03</v>
      </c>
      <c r="F72" s="76">
        <v>2021</v>
      </c>
    </row>
    <row r="73" spans="1:6" ht="64.5" thickBot="1" x14ac:dyDescent="0.3">
      <c r="A73" s="73" t="s">
        <v>154</v>
      </c>
      <c r="B73" s="73" t="s">
        <v>305</v>
      </c>
      <c r="C73" s="73">
        <v>-3</v>
      </c>
      <c r="D73" s="73">
        <v>-1.0999999999999999E-2</v>
      </c>
      <c r="E73" s="74">
        <v>5.0000000000000001E-3</v>
      </c>
      <c r="F73" s="76">
        <v>2021</v>
      </c>
    </row>
    <row r="74" spans="1:6" ht="26.25" hidden="1" thickBot="1" x14ac:dyDescent="0.3">
      <c r="A74" s="73" t="s">
        <v>145</v>
      </c>
      <c r="B74" s="73" t="s">
        <v>294</v>
      </c>
      <c r="C74" s="73">
        <v>-3</v>
      </c>
      <c r="D74" s="73">
        <v>-1.2E-2</v>
      </c>
      <c r="E74" s="73">
        <v>5.1999999999999998E-2</v>
      </c>
      <c r="F74" s="76">
        <v>2021</v>
      </c>
    </row>
    <row r="75" spans="1:6" ht="26.25" hidden="1" thickBot="1" x14ac:dyDescent="0.3">
      <c r="A75" s="73" t="s">
        <v>44</v>
      </c>
      <c r="B75" s="73" t="s">
        <v>242</v>
      </c>
      <c r="C75" s="73">
        <v>-3</v>
      </c>
      <c r="D75" s="73">
        <v>-1.2999999999999999E-2</v>
      </c>
      <c r="E75" s="74">
        <v>0.03</v>
      </c>
      <c r="F75" s="76">
        <v>2021</v>
      </c>
    </row>
    <row r="76" spans="1:6" ht="39" hidden="1" thickBot="1" x14ac:dyDescent="0.3">
      <c r="A76" s="73" t="s">
        <v>14</v>
      </c>
      <c r="B76" s="73" t="s">
        <v>221</v>
      </c>
      <c r="C76" s="73">
        <v>-4</v>
      </c>
      <c r="D76" s="73">
        <v>-1.4E-2</v>
      </c>
      <c r="E76" s="73">
        <v>0.128</v>
      </c>
      <c r="F76" s="76">
        <v>2021</v>
      </c>
    </row>
    <row r="77" spans="1:6" ht="26.25" hidden="1" thickBot="1" x14ac:dyDescent="0.3">
      <c r="A77" s="73" t="s">
        <v>203</v>
      </c>
      <c r="B77" s="73" t="s">
        <v>242</v>
      </c>
      <c r="C77" s="73">
        <v>-6</v>
      </c>
      <c r="D77" s="73">
        <v>-2.1999999999999999E-2</v>
      </c>
      <c r="E77" s="74">
        <v>5.0000000000000001E-3</v>
      </c>
      <c r="F77" s="76">
        <v>2021</v>
      </c>
    </row>
    <row r="78" spans="1:6" ht="26.25" hidden="1" thickBot="1" x14ac:dyDescent="0.3">
      <c r="A78" s="73" t="s">
        <v>74</v>
      </c>
      <c r="B78" s="73" t="s">
        <v>275</v>
      </c>
      <c r="C78" s="73">
        <v>-9</v>
      </c>
      <c r="D78" s="73">
        <v>-3.5000000000000003E-2</v>
      </c>
      <c r="E78" s="73">
        <v>4.0000000000000001E-3</v>
      </c>
      <c r="F78" s="76">
        <v>2021</v>
      </c>
    </row>
    <row r="79" spans="1:6" ht="26.25" hidden="1" thickBot="1" x14ac:dyDescent="0.3">
      <c r="A79" s="73" t="s">
        <v>111</v>
      </c>
      <c r="B79" s="73" t="s">
        <v>285</v>
      </c>
      <c r="C79" s="73">
        <v>-10</v>
      </c>
      <c r="D79" s="73">
        <v>-3.9E-2</v>
      </c>
      <c r="E79" s="74">
        <v>2E-3</v>
      </c>
      <c r="F79" s="76">
        <v>2021</v>
      </c>
    </row>
    <row r="80" spans="1:6" ht="39" hidden="1" thickBot="1" x14ac:dyDescent="0.3">
      <c r="A80" s="73" t="s">
        <v>8</v>
      </c>
      <c r="B80" s="73" t="s">
        <v>221</v>
      </c>
      <c r="C80" s="73">
        <v>-11</v>
      </c>
      <c r="D80" s="73">
        <v>-0.04</v>
      </c>
      <c r="E80" s="73">
        <v>7.4999999999999997E-2</v>
      </c>
      <c r="F80" s="76">
        <v>2021</v>
      </c>
    </row>
    <row r="81" spans="1:6" ht="26.25" hidden="1" thickBot="1" x14ac:dyDescent="0.3">
      <c r="A81" s="73" t="s">
        <v>26</v>
      </c>
      <c r="B81" s="73" t="s">
        <v>242</v>
      </c>
      <c r="C81" s="73">
        <v>-11</v>
      </c>
      <c r="D81" s="73">
        <v>-4.1000000000000002E-2</v>
      </c>
      <c r="E81" s="74">
        <v>0.109</v>
      </c>
      <c r="F81" s="76">
        <v>2021</v>
      </c>
    </row>
    <row r="82" spans="1:6" ht="26.25" hidden="1" thickBot="1" x14ac:dyDescent="0.3">
      <c r="A82" s="73" t="s">
        <v>99</v>
      </c>
      <c r="B82" s="73" t="s">
        <v>285</v>
      </c>
      <c r="C82" s="73">
        <v>-12</v>
      </c>
      <c r="D82" s="73">
        <v>-4.3999999999999997E-2</v>
      </c>
      <c r="E82" s="73">
        <v>3.6999999999999998E-2</v>
      </c>
      <c r="F82" s="76">
        <v>2021</v>
      </c>
    </row>
    <row r="83" spans="1:6" ht="26.25" hidden="1" thickBot="1" x14ac:dyDescent="0.3">
      <c r="A83" s="73" t="s">
        <v>202</v>
      </c>
      <c r="B83" s="73" t="s">
        <v>285</v>
      </c>
      <c r="C83" s="73">
        <v>-12</v>
      </c>
      <c r="D83" s="73">
        <v>-4.4999999999999998E-2</v>
      </c>
      <c r="E83" s="74">
        <v>8.9999999999999993E-3</v>
      </c>
      <c r="F83" s="76">
        <v>2021</v>
      </c>
    </row>
    <row r="84" spans="1:6" ht="39" hidden="1" thickBot="1" x14ac:dyDescent="0.3">
      <c r="A84" s="73" t="s">
        <v>165</v>
      </c>
      <c r="B84" s="73" t="s">
        <v>313</v>
      </c>
      <c r="C84" s="73">
        <v>-13</v>
      </c>
      <c r="D84" s="73">
        <v>-5.0999999999999997E-2</v>
      </c>
      <c r="E84" s="73">
        <v>5.0999999999999997E-2</v>
      </c>
      <c r="F84" s="76">
        <v>2021</v>
      </c>
    </row>
    <row r="85" spans="1:6" ht="39" hidden="1" thickBot="1" x14ac:dyDescent="0.3">
      <c r="A85" s="73" t="s">
        <v>64</v>
      </c>
      <c r="B85" s="73" t="s">
        <v>259</v>
      </c>
      <c r="C85" s="73">
        <v>-15</v>
      </c>
      <c r="D85" s="73">
        <v>-5.7000000000000002E-2</v>
      </c>
      <c r="E85" s="74">
        <v>1E-3</v>
      </c>
      <c r="F85" s="76">
        <v>2021</v>
      </c>
    </row>
    <row r="86" spans="1:6" ht="26.25" hidden="1" thickBot="1" x14ac:dyDescent="0.3">
      <c r="A86" s="73" t="s">
        <v>195</v>
      </c>
      <c r="B86" s="73" t="s">
        <v>294</v>
      </c>
      <c r="C86" s="73">
        <v>-16</v>
      </c>
      <c r="D86" s="73">
        <v>-6.0999999999999999E-2</v>
      </c>
      <c r="E86" s="73">
        <v>2E-3</v>
      </c>
      <c r="F86" s="76">
        <v>2021</v>
      </c>
    </row>
    <row r="87" spans="1:6" ht="39" hidden="1" thickBot="1" x14ac:dyDescent="0.3">
      <c r="A87" s="73" t="s">
        <v>20</v>
      </c>
      <c r="B87" s="73" t="s">
        <v>221</v>
      </c>
      <c r="C87" s="73">
        <v>-16</v>
      </c>
      <c r="D87" s="73">
        <v>-6.3E-2</v>
      </c>
      <c r="E87" s="74">
        <v>3.5999999999999997E-2</v>
      </c>
      <c r="F87" s="76">
        <v>2021</v>
      </c>
    </row>
    <row r="88" spans="1:6" ht="39" hidden="1" thickBot="1" x14ac:dyDescent="0.3">
      <c r="A88" s="73" t="s">
        <v>187</v>
      </c>
      <c r="B88" s="73" t="s">
        <v>313</v>
      </c>
      <c r="C88" s="73">
        <v>-17</v>
      </c>
      <c r="D88" s="73">
        <v>-6.3E-2</v>
      </c>
      <c r="E88" s="73">
        <v>1.0999999999999999E-2</v>
      </c>
      <c r="F88" s="76">
        <v>2021</v>
      </c>
    </row>
    <row r="89" spans="1:6" ht="26.25" hidden="1" thickBot="1" x14ac:dyDescent="0.3">
      <c r="A89" s="73" t="s">
        <v>25</v>
      </c>
      <c r="B89" s="73" t="s">
        <v>242</v>
      </c>
      <c r="C89" s="73">
        <v>-17</v>
      </c>
      <c r="D89" s="73">
        <v>-6.5000000000000002E-2</v>
      </c>
      <c r="E89" s="74">
        <v>2E-3</v>
      </c>
      <c r="F89" s="76">
        <v>2021</v>
      </c>
    </row>
    <row r="90" spans="1:6" ht="26.25" hidden="1" thickBot="1" x14ac:dyDescent="0.3">
      <c r="A90" s="73" t="s">
        <v>193</v>
      </c>
      <c r="B90" s="73" t="s">
        <v>294</v>
      </c>
      <c r="C90" s="73">
        <v>-18</v>
      </c>
      <c r="D90" s="73">
        <v>-6.9000000000000006E-2</v>
      </c>
      <c r="E90" s="73">
        <v>1.6E-2</v>
      </c>
      <c r="F90" s="76">
        <v>2021</v>
      </c>
    </row>
    <row r="91" spans="1:6" ht="64.5" thickBot="1" x14ac:dyDescent="0.3">
      <c r="A91" s="73" t="s">
        <v>159</v>
      </c>
      <c r="B91" s="73" t="s">
        <v>305</v>
      </c>
      <c r="C91" s="73">
        <v>-18</v>
      </c>
      <c r="D91" s="73">
        <v>-6.9000000000000006E-2</v>
      </c>
      <c r="E91" s="74">
        <v>2E-3</v>
      </c>
      <c r="F91" s="76">
        <v>2021</v>
      </c>
    </row>
    <row r="92" spans="1:6" ht="26.25" hidden="1" thickBot="1" x14ac:dyDescent="0.3">
      <c r="A92" s="73" t="s">
        <v>142</v>
      </c>
      <c r="B92" s="73" t="s">
        <v>294</v>
      </c>
      <c r="C92" s="73">
        <v>-20</v>
      </c>
      <c r="D92" s="73">
        <v>-7.4999999999999997E-2</v>
      </c>
      <c r="E92" s="73">
        <v>6.3E-2</v>
      </c>
      <c r="F92" s="76">
        <v>2021</v>
      </c>
    </row>
    <row r="93" spans="1:6" ht="39" hidden="1" thickBot="1" x14ac:dyDescent="0.3">
      <c r="A93" s="73" t="s">
        <v>58</v>
      </c>
      <c r="B93" s="73" t="s">
        <v>259</v>
      </c>
      <c r="C93" s="73">
        <v>-20</v>
      </c>
      <c r="D93" s="73">
        <v>-7.6999999999999999E-2</v>
      </c>
      <c r="E93" s="74">
        <v>7.9000000000000001E-2</v>
      </c>
      <c r="F93" s="76">
        <v>2021</v>
      </c>
    </row>
    <row r="94" spans="1:6" ht="26.25" hidden="1" thickBot="1" x14ac:dyDescent="0.3">
      <c r="A94" s="73" t="s">
        <v>38</v>
      </c>
      <c r="B94" s="73" t="s">
        <v>242</v>
      </c>
      <c r="C94" s="73">
        <v>-20</v>
      </c>
      <c r="D94" s="73">
        <v>-7.6999999999999999E-2</v>
      </c>
      <c r="E94" s="73">
        <v>0.01</v>
      </c>
      <c r="F94" s="76">
        <v>2021</v>
      </c>
    </row>
    <row r="95" spans="1:6" ht="64.5" thickBot="1" x14ac:dyDescent="0.3">
      <c r="A95" s="73" t="s">
        <v>199</v>
      </c>
      <c r="B95" s="73" t="s">
        <v>305</v>
      </c>
      <c r="C95" s="73">
        <v>-24</v>
      </c>
      <c r="D95" s="73">
        <v>-9.1999999999999998E-2</v>
      </c>
      <c r="E95" s="74">
        <v>0</v>
      </c>
      <c r="F95" s="76">
        <v>2021</v>
      </c>
    </row>
    <row r="96" spans="1:6" ht="26.25" hidden="1" thickBot="1" x14ac:dyDescent="0.3">
      <c r="A96" s="73" t="s">
        <v>123</v>
      </c>
      <c r="B96" s="73" t="s">
        <v>294</v>
      </c>
      <c r="C96" s="73">
        <v>-25</v>
      </c>
      <c r="D96" s="73">
        <v>-9.6000000000000002E-2</v>
      </c>
      <c r="E96" s="73">
        <v>0</v>
      </c>
      <c r="F96" s="76">
        <v>2021</v>
      </c>
    </row>
    <row r="97" spans="1:6" ht="26.25" hidden="1" thickBot="1" x14ac:dyDescent="0.3">
      <c r="A97" s="73" t="s">
        <v>135</v>
      </c>
      <c r="B97" s="73" t="s">
        <v>294</v>
      </c>
      <c r="C97" s="73">
        <v>-26</v>
      </c>
      <c r="D97" s="73">
        <v>-9.9000000000000005E-2</v>
      </c>
      <c r="E97" s="74">
        <v>1E-3</v>
      </c>
      <c r="F97" s="76">
        <v>2021</v>
      </c>
    </row>
    <row r="98" spans="1:6" ht="26.25" hidden="1" thickBot="1" x14ac:dyDescent="0.3">
      <c r="A98" s="73" t="s">
        <v>106</v>
      </c>
      <c r="B98" s="73" t="s">
        <v>285</v>
      </c>
      <c r="C98" s="73">
        <v>-27</v>
      </c>
      <c r="D98" s="73">
        <v>-0.10199999999999999</v>
      </c>
      <c r="E98" s="73">
        <v>1E-3</v>
      </c>
      <c r="F98" s="76">
        <v>2021</v>
      </c>
    </row>
    <row r="99" spans="1:6" ht="39" hidden="1" thickBot="1" x14ac:dyDescent="0.3">
      <c r="A99" s="73" t="s">
        <v>53</v>
      </c>
      <c r="B99" s="73" t="s">
        <v>259</v>
      </c>
      <c r="C99" s="73">
        <v>-29</v>
      </c>
      <c r="D99" s="73">
        <v>-0.11</v>
      </c>
      <c r="E99" s="74">
        <v>4.4999999999999998E-2</v>
      </c>
      <c r="F99" s="76">
        <v>2021</v>
      </c>
    </row>
    <row r="100" spans="1:6" ht="64.5" thickBot="1" x14ac:dyDescent="0.3">
      <c r="A100" s="73" t="s">
        <v>158</v>
      </c>
      <c r="B100" s="73" t="s">
        <v>305</v>
      </c>
      <c r="C100" s="73">
        <v>-30</v>
      </c>
      <c r="D100" s="73">
        <v>-0.113</v>
      </c>
      <c r="E100" s="73">
        <v>1.4E-2</v>
      </c>
      <c r="F100" s="76">
        <v>2021</v>
      </c>
    </row>
    <row r="101" spans="1:6" ht="64.5" thickBot="1" x14ac:dyDescent="0.3">
      <c r="A101" s="73" t="s">
        <v>192</v>
      </c>
      <c r="B101" s="73" t="s">
        <v>305</v>
      </c>
      <c r="C101" s="73">
        <v>-31</v>
      </c>
      <c r="D101" s="73">
        <v>-0.11700000000000001</v>
      </c>
      <c r="E101" s="74">
        <v>8.9999999999999993E-3</v>
      </c>
      <c r="F101" s="76">
        <v>2021</v>
      </c>
    </row>
    <row r="102" spans="1:6" ht="26.25" hidden="1" thickBot="1" x14ac:dyDescent="0.3">
      <c r="A102" s="73" t="s">
        <v>115</v>
      </c>
      <c r="B102" s="73" t="s">
        <v>285</v>
      </c>
      <c r="C102" s="73">
        <v>-31</v>
      </c>
      <c r="D102" s="73">
        <v>-0.11899999999999999</v>
      </c>
      <c r="E102" s="73">
        <v>3.0000000000000001E-3</v>
      </c>
      <c r="F102" s="76">
        <v>2021</v>
      </c>
    </row>
    <row r="103" spans="1:6" ht="26.25" hidden="1" thickBot="1" x14ac:dyDescent="0.3">
      <c r="A103" s="73" t="s">
        <v>198</v>
      </c>
      <c r="B103" s="73" t="s">
        <v>294</v>
      </c>
      <c r="C103" s="73">
        <v>-32</v>
      </c>
      <c r="D103" s="73">
        <v>-0.121</v>
      </c>
      <c r="E103" s="74">
        <v>2E-3</v>
      </c>
      <c r="F103" s="76">
        <v>2021</v>
      </c>
    </row>
    <row r="104" spans="1:6" ht="64.5" thickBot="1" x14ac:dyDescent="0.3">
      <c r="A104" s="73" t="s">
        <v>160</v>
      </c>
      <c r="B104" s="73" t="s">
        <v>305</v>
      </c>
      <c r="C104" s="73">
        <v>-33</v>
      </c>
      <c r="D104" s="73">
        <v>-0.125</v>
      </c>
      <c r="E104" s="73">
        <v>5.1999999999999998E-2</v>
      </c>
      <c r="F104" s="76">
        <v>2021</v>
      </c>
    </row>
    <row r="105" spans="1:6" ht="26.25" hidden="1" thickBot="1" x14ac:dyDescent="0.3">
      <c r="A105" s="73" t="s">
        <v>98</v>
      </c>
      <c r="B105" s="73" t="s">
        <v>285</v>
      </c>
      <c r="C105" s="73">
        <v>-34</v>
      </c>
      <c r="D105" s="73">
        <v>-0.129</v>
      </c>
      <c r="E105" s="74">
        <v>4.4999999999999998E-2</v>
      </c>
      <c r="F105" s="76">
        <v>2021</v>
      </c>
    </row>
    <row r="106" spans="1:6" ht="26.25" hidden="1" thickBot="1" x14ac:dyDescent="0.3">
      <c r="A106" s="73" t="s">
        <v>201</v>
      </c>
      <c r="B106" s="73" t="s">
        <v>285</v>
      </c>
      <c r="C106" s="73">
        <v>-35</v>
      </c>
      <c r="D106" s="73">
        <v>-0.13300000000000001</v>
      </c>
      <c r="E106" s="73">
        <v>1E-3</v>
      </c>
      <c r="F106" s="76">
        <v>2021</v>
      </c>
    </row>
    <row r="107" spans="1:6" ht="26.25" hidden="1" thickBot="1" x14ac:dyDescent="0.3">
      <c r="A107" s="73" t="s">
        <v>132</v>
      </c>
      <c r="B107" s="73" t="s">
        <v>294</v>
      </c>
      <c r="C107" s="73">
        <v>-35</v>
      </c>
      <c r="D107" s="73">
        <v>-0.13400000000000001</v>
      </c>
      <c r="E107" s="74">
        <v>0.03</v>
      </c>
      <c r="F107" s="76">
        <v>2021</v>
      </c>
    </row>
    <row r="108" spans="1:6" ht="39" hidden="1" thickBot="1" x14ac:dyDescent="0.3">
      <c r="A108" s="73" t="s">
        <v>189</v>
      </c>
      <c r="B108" s="73" t="s">
        <v>313</v>
      </c>
      <c r="C108" s="73">
        <v>-35</v>
      </c>
      <c r="D108" s="73">
        <v>-0.13400000000000001</v>
      </c>
      <c r="E108" s="73">
        <v>4.0000000000000001E-3</v>
      </c>
      <c r="F108" s="76">
        <v>2021</v>
      </c>
    </row>
    <row r="109" spans="1:6" ht="39" hidden="1" thickBot="1" x14ac:dyDescent="0.3">
      <c r="A109" s="73" t="s">
        <v>183</v>
      </c>
      <c r="B109" s="73" t="s">
        <v>313</v>
      </c>
      <c r="C109" s="73">
        <v>-36</v>
      </c>
      <c r="D109" s="73">
        <v>-0.13600000000000001</v>
      </c>
      <c r="E109" s="74">
        <v>6.0000000000000001E-3</v>
      </c>
      <c r="F109" s="76">
        <v>2021</v>
      </c>
    </row>
    <row r="110" spans="1:6" ht="26.25" hidden="1" thickBot="1" x14ac:dyDescent="0.3">
      <c r="A110" s="73" t="s">
        <v>94</v>
      </c>
      <c r="B110" s="73" t="s">
        <v>275</v>
      </c>
      <c r="C110" s="73">
        <v>-36</v>
      </c>
      <c r="D110" s="73">
        <v>-0.13600000000000001</v>
      </c>
      <c r="E110" s="73">
        <v>6.6000000000000003E-2</v>
      </c>
      <c r="F110" s="76">
        <v>2021</v>
      </c>
    </row>
    <row r="111" spans="1:6" ht="26.25" hidden="1" thickBot="1" x14ac:dyDescent="0.3">
      <c r="A111" s="73" t="s">
        <v>126</v>
      </c>
      <c r="B111" s="73" t="s">
        <v>294</v>
      </c>
      <c r="C111" s="73">
        <v>-37</v>
      </c>
      <c r="D111" s="73">
        <v>-0.14000000000000001</v>
      </c>
      <c r="E111" s="74">
        <v>0.11</v>
      </c>
      <c r="F111" s="76">
        <v>2021</v>
      </c>
    </row>
    <row r="112" spans="1:6" ht="26.25" hidden="1" thickBot="1" x14ac:dyDescent="0.3">
      <c r="A112" s="73" t="s">
        <v>124</v>
      </c>
      <c r="B112" s="73" t="s">
        <v>294</v>
      </c>
      <c r="C112" s="73">
        <v>-37</v>
      </c>
      <c r="D112" s="73">
        <v>-0.14099999999999999</v>
      </c>
      <c r="E112" s="73">
        <v>0</v>
      </c>
      <c r="F112" s="76">
        <v>2021</v>
      </c>
    </row>
    <row r="113" spans="1:6" ht="26.25" hidden="1" thickBot="1" x14ac:dyDescent="0.3">
      <c r="A113" s="73" t="s">
        <v>90</v>
      </c>
      <c r="B113" s="73" t="s">
        <v>275</v>
      </c>
      <c r="C113" s="73">
        <v>-38</v>
      </c>
      <c r="D113" s="73">
        <v>-0.14399999999999999</v>
      </c>
      <c r="E113" s="74">
        <v>2E-3</v>
      </c>
      <c r="F113" s="76">
        <v>2021</v>
      </c>
    </row>
    <row r="114" spans="1:6" ht="26.25" hidden="1" thickBot="1" x14ac:dyDescent="0.3">
      <c r="A114" s="73" t="s">
        <v>122</v>
      </c>
      <c r="B114" s="73" t="s">
        <v>294</v>
      </c>
      <c r="C114" s="73">
        <v>-39</v>
      </c>
      <c r="D114" s="73">
        <v>-0.14799999999999999</v>
      </c>
      <c r="E114" s="73">
        <v>2E-3</v>
      </c>
      <c r="F114" s="76">
        <v>2021</v>
      </c>
    </row>
    <row r="115" spans="1:6" ht="39" hidden="1" thickBot="1" x14ac:dyDescent="0.3">
      <c r="A115" s="73" t="s">
        <v>70</v>
      </c>
      <c r="B115" s="73" t="s">
        <v>259</v>
      </c>
      <c r="C115" s="73">
        <v>-40</v>
      </c>
      <c r="D115" s="73">
        <v>-0.15</v>
      </c>
      <c r="E115" s="74">
        <v>1.7999999999999999E-2</v>
      </c>
      <c r="F115" s="76">
        <v>2021</v>
      </c>
    </row>
    <row r="116" spans="1:6" ht="26.25" hidden="1" thickBot="1" x14ac:dyDescent="0.3">
      <c r="A116" s="73" t="s">
        <v>87</v>
      </c>
      <c r="B116" s="73" t="s">
        <v>275</v>
      </c>
      <c r="C116" s="73">
        <v>-41</v>
      </c>
      <c r="D116" s="73">
        <v>-0.155</v>
      </c>
      <c r="E116" s="73">
        <v>1.2E-2</v>
      </c>
      <c r="F116" s="76">
        <v>2021</v>
      </c>
    </row>
    <row r="117" spans="1:6" ht="39" hidden="1" thickBot="1" x14ac:dyDescent="0.3">
      <c r="A117" s="73" t="s">
        <v>204</v>
      </c>
      <c r="B117" s="73" t="s">
        <v>313</v>
      </c>
      <c r="C117" s="73">
        <v>-43</v>
      </c>
      <c r="D117" s="73">
        <v>-0.161</v>
      </c>
      <c r="E117" s="74">
        <v>1.6E-2</v>
      </c>
      <c r="F117" s="76">
        <v>2021</v>
      </c>
    </row>
    <row r="118" spans="1:6" ht="26.25" hidden="1" thickBot="1" x14ac:dyDescent="0.3">
      <c r="A118" s="73" t="s">
        <v>79</v>
      </c>
      <c r="B118" s="73" t="s">
        <v>275</v>
      </c>
      <c r="C118" s="73">
        <v>-46</v>
      </c>
      <c r="D118" s="73">
        <v>-0.17399999999999999</v>
      </c>
      <c r="E118" s="73">
        <v>2E-3</v>
      </c>
      <c r="F118" s="76">
        <v>2021</v>
      </c>
    </row>
    <row r="119" spans="1:6" ht="39" hidden="1" thickBot="1" x14ac:dyDescent="0.3">
      <c r="A119" s="73" t="s">
        <v>174</v>
      </c>
      <c r="B119" s="73" t="s">
        <v>313</v>
      </c>
      <c r="C119" s="73">
        <v>-46</v>
      </c>
      <c r="D119" s="73">
        <v>-0.17399999999999999</v>
      </c>
      <c r="E119" s="74">
        <v>1.0999999999999999E-2</v>
      </c>
      <c r="F119" s="76">
        <v>2021</v>
      </c>
    </row>
    <row r="120" spans="1:6" ht="39" hidden="1" thickBot="1" x14ac:dyDescent="0.3">
      <c r="A120" s="73" t="s">
        <v>55</v>
      </c>
      <c r="B120" s="73" t="s">
        <v>259</v>
      </c>
      <c r="C120" s="73">
        <v>-50</v>
      </c>
      <c r="D120" s="73">
        <v>-0.19</v>
      </c>
      <c r="E120" s="73">
        <v>0</v>
      </c>
      <c r="F120" s="76">
        <v>2021</v>
      </c>
    </row>
    <row r="121" spans="1:6" ht="26.25" hidden="1" thickBot="1" x14ac:dyDescent="0.3">
      <c r="A121" s="73" t="s">
        <v>119</v>
      </c>
      <c r="B121" s="73" t="s">
        <v>285</v>
      </c>
      <c r="C121" s="73">
        <v>-50</v>
      </c>
      <c r="D121" s="73">
        <v>-0.191</v>
      </c>
      <c r="E121" s="74">
        <v>0</v>
      </c>
      <c r="F121" s="76">
        <v>2021</v>
      </c>
    </row>
    <row r="122" spans="1:6" ht="39" hidden="1" thickBot="1" x14ac:dyDescent="0.3">
      <c r="A122" s="73" t="s">
        <v>169</v>
      </c>
      <c r="B122" s="73" t="s">
        <v>313</v>
      </c>
      <c r="C122" s="73">
        <v>-51</v>
      </c>
      <c r="D122" s="73">
        <v>-0.193</v>
      </c>
      <c r="E122" s="73">
        <v>6.0000000000000001E-3</v>
      </c>
      <c r="F122" s="76">
        <v>2021</v>
      </c>
    </row>
    <row r="123" spans="1:6" ht="26.25" hidden="1" thickBot="1" x14ac:dyDescent="0.3">
      <c r="A123" s="73" t="s">
        <v>138</v>
      </c>
      <c r="B123" s="73" t="s">
        <v>294</v>
      </c>
      <c r="C123" s="73">
        <v>-51</v>
      </c>
      <c r="D123" s="73">
        <v>-0.193</v>
      </c>
      <c r="E123" s="74">
        <v>9.8000000000000004E-2</v>
      </c>
      <c r="F123" s="76">
        <v>2021</v>
      </c>
    </row>
    <row r="124" spans="1:6" ht="39" hidden="1" thickBot="1" x14ac:dyDescent="0.3">
      <c r="A124" s="73" t="s">
        <v>180</v>
      </c>
      <c r="B124" s="73" t="s">
        <v>313</v>
      </c>
      <c r="C124" s="73">
        <v>-54</v>
      </c>
      <c r="D124" s="73">
        <v>-0.20499999999999999</v>
      </c>
      <c r="E124" s="73">
        <v>1.2999999999999999E-2</v>
      </c>
      <c r="F124" s="76">
        <v>2021</v>
      </c>
    </row>
    <row r="125" spans="1:6" ht="26.25" hidden="1" thickBot="1" x14ac:dyDescent="0.3">
      <c r="A125" s="73" t="s">
        <v>31</v>
      </c>
      <c r="B125" s="73" t="s">
        <v>242</v>
      </c>
      <c r="C125" s="73">
        <v>-56</v>
      </c>
      <c r="D125" s="73">
        <v>-0.21099999999999999</v>
      </c>
      <c r="E125" s="74">
        <v>9.2999999999999999E-2</v>
      </c>
      <c r="F125" s="76">
        <v>2021</v>
      </c>
    </row>
    <row r="126" spans="1:6" ht="39" hidden="1" thickBot="1" x14ac:dyDescent="0.3">
      <c r="A126" s="73" t="s">
        <v>52</v>
      </c>
      <c r="B126" s="73" t="s">
        <v>259</v>
      </c>
      <c r="C126" s="73">
        <v>-57</v>
      </c>
      <c r="D126" s="73">
        <v>-0.216</v>
      </c>
      <c r="E126" s="73">
        <v>5.0000000000000001E-3</v>
      </c>
      <c r="F126" s="76">
        <v>2021</v>
      </c>
    </row>
    <row r="127" spans="1:6" ht="26.25" hidden="1" thickBot="1" x14ac:dyDescent="0.3">
      <c r="A127" s="73" t="s">
        <v>136</v>
      </c>
      <c r="B127" s="73" t="s">
        <v>294</v>
      </c>
      <c r="C127" s="73">
        <v>-59</v>
      </c>
      <c r="D127" s="73">
        <v>-0.223</v>
      </c>
      <c r="E127" s="74">
        <v>7.0000000000000001E-3</v>
      </c>
      <c r="F127" s="76">
        <v>2021</v>
      </c>
    </row>
    <row r="128" spans="1:6" ht="26.25" hidden="1" thickBot="1" x14ac:dyDescent="0.3">
      <c r="A128" s="73" t="s">
        <v>117</v>
      </c>
      <c r="B128" s="73" t="s">
        <v>285</v>
      </c>
      <c r="C128" s="73">
        <v>-59</v>
      </c>
      <c r="D128" s="73">
        <v>-0.224</v>
      </c>
      <c r="E128" s="73">
        <v>2.7E-2</v>
      </c>
      <c r="F128" s="76">
        <v>2021</v>
      </c>
    </row>
    <row r="129" spans="1:6" ht="26.25" hidden="1" thickBot="1" x14ac:dyDescent="0.3">
      <c r="A129" s="73" t="s">
        <v>73</v>
      </c>
      <c r="B129" s="73" t="s">
        <v>275</v>
      </c>
      <c r="C129" s="73">
        <v>-62</v>
      </c>
      <c r="D129" s="73">
        <v>-0.23300000000000001</v>
      </c>
      <c r="E129" s="74">
        <v>2.8000000000000001E-2</v>
      </c>
      <c r="F129" s="76">
        <v>2021</v>
      </c>
    </row>
    <row r="130" spans="1:6" ht="39" hidden="1" thickBot="1" x14ac:dyDescent="0.3">
      <c r="A130" s="73" t="s">
        <v>182</v>
      </c>
      <c r="B130" s="73" t="s">
        <v>313</v>
      </c>
      <c r="C130" s="73">
        <v>-62</v>
      </c>
      <c r="D130" s="73">
        <v>-0.23300000000000001</v>
      </c>
      <c r="E130" s="73">
        <v>4.3999999999999997E-2</v>
      </c>
      <c r="F130" s="76">
        <v>2021</v>
      </c>
    </row>
    <row r="131" spans="1:6" ht="39" hidden="1" thickBot="1" x14ac:dyDescent="0.3">
      <c r="A131" s="73" t="s">
        <v>15</v>
      </c>
      <c r="B131" s="73" t="s">
        <v>221</v>
      </c>
      <c r="C131" s="73">
        <v>-62</v>
      </c>
      <c r="D131" s="73">
        <v>-0.23699999999999999</v>
      </c>
      <c r="E131" s="74">
        <v>2.8000000000000001E-2</v>
      </c>
      <c r="F131" s="76">
        <v>2021</v>
      </c>
    </row>
    <row r="132" spans="1:6" ht="26.25" hidden="1" thickBot="1" x14ac:dyDescent="0.3">
      <c r="A132" s="73" t="s">
        <v>96</v>
      </c>
      <c r="B132" s="73" t="s">
        <v>275</v>
      </c>
      <c r="C132" s="73">
        <v>-64</v>
      </c>
      <c r="D132" s="73">
        <v>-0.24299999999999999</v>
      </c>
      <c r="E132" s="73">
        <v>9.8000000000000004E-2</v>
      </c>
      <c r="F132" s="76">
        <v>2021</v>
      </c>
    </row>
    <row r="133" spans="1:6" ht="26.25" hidden="1" thickBot="1" x14ac:dyDescent="0.3">
      <c r="A133" s="73" t="s">
        <v>196</v>
      </c>
      <c r="B133" s="73" t="s">
        <v>285</v>
      </c>
      <c r="C133" s="73">
        <v>-70</v>
      </c>
      <c r="D133" s="73">
        <v>-0.26500000000000001</v>
      </c>
      <c r="E133" s="74">
        <v>1.6E-2</v>
      </c>
      <c r="F133" s="76">
        <v>2021</v>
      </c>
    </row>
    <row r="134" spans="1:6" ht="39" hidden="1" thickBot="1" x14ac:dyDescent="0.3">
      <c r="A134" s="73" t="s">
        <v>190</v>
      </c>
      <c r="B134" s="73" t="s">
        <v>313</v>
      </c>
      <c r="C134" s="73">
        <v>-71</v>
      </c>
      <c r="D134" s="73">
        <v>-0.26800000000000002</v>
      </c>
      <c r="E134" s="73">
        <v>3.5999999999999997E-2</v>
      </c>
      <c r="F134" s="76">
        <v>2021</v>
      </c>
    </row>
    <row r="135" spans="1:6" ht="26.25" hidden="1" thickBot="1" x14ac:dyDescent="0.3">
      <c r="A135" s="73" t="s">
        <v>29</v>
      </c>
      <c r="B135" s="73" t="s">
        <v>242</v>
      </c>
      <c r="C135" s="73">
        <v>-72</v>
      </c>
      <c r="D135" s="73">
        <v>-0.27200000000000002</v>
      </c>
      <c r="E135" s="74">
        <v>7.0000000000000001E-3</v>
      </c>
      <c r="F135" s="76">
        <v>2021</v>
      </c>
    </row>
    <row r="136" spans="1:6" ht="64.5" thickBot="1" x14ac:dyDescent="0.3">
      <c r="A136" s="73" t="s">
        <v>155</v>
      </c>
      <c r="B136" s="73" t="s">
        <v>305</v>
      </c>
      <c r="C136" s="73">
        <v>-72</v>
      </c>
      <c r="D136" s="73">
        <v>-0.27200000000000002</v>
      </c>
      <c r="E136" s="73">
        <v>0.104</v>
      </c>
      <c r="F136" s="76">
        <v>2021</v>
      </c>
    </row>
    <row r="137" spans="1:6" ht="39" hidden="1" thickBot="1" x14ac:dyDescent="0.3">
      <c r="A137" s="73" t="s">
        <v>105</v>
      </c>
      <c r="B137" s="73" t="s">
        <v>285</v>
      </c>
      <c r="C137" s="73">
        <v>-74</v>
      </c>
      <c r="D137" s="73">
        <v>-0.28000000000000003</v>
      </c>
      <c r="E137" s="74">
        <v>2.5999999999999999E-2</v>
      </c>
      <c r="F137" s="76">
        <v>2021</v>
      </c>
    </row>
    <row r="138" spans="1:6" ht="64.5" thickBot="1" x14ac:dyDescent="0.3">
      <c r="A138" s="73" t="s">
        <v>156</v>
      </c>
      <c r="B138" s="73" t="s">
        <v>305</v>
      </c>
      <c r="C138" s="73">
        <v>-74</v>
      </c>
      <c r="D138" s="73">
        <v>-0.28100000000000003</v>
      </c>
      <c r="E138" s="73">
        <v>2E-3</v>
      </c>
      <c r="F138" s="76">
        <v>2021</v>
      </c>
    </row>
    <row r="139" spans="1:6" ht="26.25" hidden="1" thickBot="1" x14ac:dyDescent="0.3">
      <c r="A139" s="73" t="s">
        <v>92</v>
      </c>
      <c r="B139" s="73" t="s">
        <v>275</v>
      </c>
      <c r="C139" s="73">
        <v>-74</v>
      </c>
      <c r="D139" s="73">
        <v>-0.28100000000000003</v>
      </c>
      <c r="E139" s="74">
        <v>7.9000000000000001E-2</v>
      </c>
      <c r="F139" s="76">
        <v>2021</v>
      </c>
    </row>
    <row r="140" spans="1:6" ht="39" hidden="1" thickBot="1" x14ac:dyDescent="0.3">
      <c r="A140" s="73" t="s">
        <v>164</v>
      </c>
      <c r="B140" s="73" t="s">
        <v>313</v>
      </c>
      <c r="C140" s="73">
        <v>-74</v>
      </c>
      <c r="D140" s="73">
        <v>-0.28199999999999997</v>
      </c>
      <c r="E140" s="73">
        <v>2.8000000000000001E-2</v>
      </c>
      <c r="F140" s="76">
        <v>2021</v>
      </c>
    </row>
    <row r="141" spans="1:6" ht="26.25" hidden="1" thickBot="1" x14ac:dyDescent="0.3">
      <c r="A141" s="73" t="s">
        <v>131</v>
      </c>
      <c r="B141" s="73" t="s">
        <v>294</v>
      </c>
      <c r="C141" s="73">
        <v>-75</v>
      </c>
      <c r="D141" s="73">
        <v>-0.28299999999999997</v>
      </c>
      <c r="E141" s="74">
        <v>4.2999999999999997E-2</v>
      </c>
      <c r="F141" s="76">
        <v>2021</v>
      </c>
    </row>
    <row r="142" spans="1:6" ht="64.5" thickBot="1" x14ac:dyDescent="0.3">
      <c r="A142" s="73" t="s">
        <v>194</v>
      </c>
      <c r="B142" s="73" t="s">
        <v>305</v>
      </c>
      <c r="C142" s="73">
        <v>-76</v>
      </c>
      <c r="D142" s="73">
        <v>-0.28599999999999998</v>
      </c>
      <c r="E142" s="73">
        <v>1.9E-2</v>
      </c>
      <c r="F142" s="76">
        <v>2021</v>
      </c>
    </row>
    <row r="143" spans="1:6" ht="26.25" hidden="1" thickBot="1" x14ac:dyDescent="0.3">
      <c r="A143" s="73" t="s">
        <v>33</v>
      </c>
      <c r="B143" s="73" t="s">
        <v>242</v>
      </c>
      <c r="C143" s="73">
        <v>-76</v>
      </c>
      <c r="D143" s="73">
        <v>-0.28999999999999998</v>
      </c>
      <c r="E143" s="74">
        <v>3.3000000000000002E-2</v>
      </c>
      <c r="F143" s="76">
        <v>2021</v>
      </c>
    </row>
    <row r="144" spans="1:6" ht="39" hidden="1" thickBot="1" x14ac:dyDescent="0.3">
      <c r="A144" s="73" t="s">
        <v>177</v>
      </c>
      <c r="B144" s="73" t="s">
        <v>313</v>
      </c>
      <c r="C144" s="73">
        <v>-77</v>
      </c>
      <c r="D144" s="73">
        <v>-0.29299999999999998</v>
      </c>
      <c r="E144" s="73">
        <v>1.2E-2</v>
      </c>
      <c r="F144" s="76">
        <v>2021</v>
      </c>
    </row>
    <row r="145" spans="1:6" ht="39" hidden="1" thickBot="1" x14ac:dyDescent="0.3">
      <c r="A145" s="73" t="s">
        <v>4</v>
      </c>
      <c r="B145" s="73" t="s">
        <v>221</v>
      </c>
      <c r="C145" s="73">
        <v>-82</v>
      </c>
      <c r="D145" s="73">
        <v>-0.311</v>
      </c>
      <c r="E145" s="74">
        <v>7.4999999999999997E-2</v>
      </c>
      <c r="F145" s="76">
        <v>2021</v>
      </c>
    </row>
    <row r="146" spans="1:6" ht="26.25" hidden="1" thickBot="1" x14ac:dyDescent="0.3">
      <c r="A146" s="73" t="s">
        <v>103</v>
      </c>
      <c r="B146" s="73" t="s">
        <v>285</v>
      </c>
      <c r="C146" s="73">
        <v>-83</v>
      </c>
      <c r="D146" s="73">
        <v>-0.315</v>
      </c>
      <c r="E146" s="73">
        <v>1.2E-2</v>
      </c>
      <c r="F146" s="76">
        <v>2021</v>
      </c>
    </row>
    <row r="147" spans="1:6" ht="39" hidden="1" thickBot="1" x14ac:dyDescent="0.3">
      <c r="A147" s="73" t="s">
        <v>134</v>
      </c>
      <c r="B147" s="73" t="s">
        <v>294</v>
      </c>
      <c r="C147" s="73">
        <v>-84</v>
      </c>
      <c r="D147" s="73">
        <v>-0.31900000000000001</v>
      </c>
      <c r="E147" s="74">
        <v>7.0000000000000001E-3</v>
      </c>
      <c r="F147" s="76">
        <v>2021</v>
      </c>
    </row>
    <row r="148" spans="1:6" ht="64.5" thickBot="1" x14ac:dyDescent="0.3">
      <c r="A148" s="73" t="s">
        <v>197</v>
      </c>
      <c r="B148" s="73" t="s">
        <v>305</v>
      </c>
      <c r="C148" s="73">
        <v>-84</v>
      </c>
      <c r="D148" s="73">
        <v>-0.31900000000000001</v>
      </c>
      <c r="E148" s="73">
        <v>3.0000000000000001E-3</v>
      </c>
      <c r="F148" s="76">
        <v>2021</v>
      </c>
    </row>
    <row r="149" spans="1:6" ht="39" hidden="1" thickBot="1" x14ac:dyDescent="0.3">
      <c r="A149" s="73" t="s">
        <v>21</v>
      </c>
      <c r="B149" s="73" t="s">
        <v>221</v>
      </c>
      <c r="C149" s="73">
        <v>-85</v>
      </c>
      <c r="D149" s="73">
        <v>-0.32</v>
      </c>
      <c r="E149" s="74">
        <v>7.2999999999999995E-2</v>
      </c>
      <c r="F149" s="76">
        <v>2021</v>
      </c>
    </row>
    <row r="150" spans="1:6" ht="39" hidden="1" thickBot="1" x14ac:dyDescent="0.3">
      <c r="A150" s="73" t="s">
        <v>188</v>
      </c>
      <c r="B150" s="73" t="s">
        <v>313</v>
      </c>
      <c r="C150" s="73">
        <v>-85</v>
      </c>
      <c r="D150" s="73">
        <v>-0.32400000000000001</v>
      </c>
      <c r="E150" s="73">
        <v>2.9000000000000001E-2</v>
      </c>
      <c r="F150" s="76">
        <v>2021</v>
      </c>
    </row>
    <row r="151" spans="1:6" ht="39" hidden="1" thickBot="1" x14ac:dyDescent="0.3">
      <c r="A151" s="73" t="s">
        <v>69</v>
      </c>
      <c r="B151" s="73" t="s">
        <v>259</v>
      </c>
      <c r="C151" s="73">
        <v>-89</v>
      </c>
      <c r="D151" s="73">
        <v>-0.33800000000000002</v>
      </c>
      <c r="E151" s="74">
        <v>0.126</v>
      </c>
      <c r="F151" s="76">
        <v>2021</v>
      </c>
    </row>
    <row r="152" spans="1:6" ht="26.25" hidden="1" thickBot="1" x14ac:dyDescent="0.3">
      <c r="A152" s="73" t="s">
        <v>82</v>
      </c>
      <c r="B152" s="73" t="s">
        <v>275</v>
      </c>
      <c r="C152" s="73">
        <v>-92</v>
      </c>
      <c r="D152" s="73">
        <v>-0.34899999999999998</v>
      </c>
      <c r="E152" s="73">
        <v>2.5999999999999999E-2</v>
      </c>
      <c r="F152" s="76">
        <v>2021</v>
      </c>
    </row>
    <row r="153" spans="1:6" ht="26.25" hidden="1" thickBot="1" x14ac:dyDescent="0.3">
      <c r="A153" s="73" t="s">
        <v>80</v>
      </c>
      <c r="B153" s="73" t="s">
        <v>275</v>
      </c>
      <c r="C153" s="73">
        <v>-100</v>
      </c>
      <c r="D153" s="73">
        <v>-0.379</v>
      </c>
      <c r="E153" s="74">
        <v>2.8000000000000001E-2</v>
      </c>
      <c r="F153" s="76">
        <v>2021</v>
      </c>
    </row>
    <row r="154" spans="1:6" ht="26.25" hidden="1" thickBot="1" x14ac:dyDescent="0.3">
      <c r="A154" s="73" t="s">
        <v>108</v>
      </c>
      <c r="B154" s="73" t="s">
        <v>285</v>
      </c>
      <c r="C154" s="73">
        <v>-102</v>
      </c>
      <c r="D154" s="73">
        <v>-0.38700000000000001</v>
      </c>
      <c r="E154" s="73">
        <v>1.0999999999999999E-2</v>
      </c>
      <c r="F154" s="76">
        <v>2021</v>
      </c>
    </row>
    <row r="155" spans="1:6" ht="26.25" hidden="1" thickBot="1" x14ac:dyDescent="0.3">
      <c r="A155" s="73" t="s">
        <v>143</v>
      </c>
      <c r="B155" s="73" t="s">
        <v>294</v>
      </c>
      <c r="C155" s="73">
        <v>-102</v>
      </c>
      <c r="D155" s="73">
        <v>-0.38700000000000001</v>
      </c>
      <c r="E155" s="74">
        <v>4.0000000000000001E-3</v>
      </c>
      <c r="F155" s="76">
        <v>2021</v>
      </c>
    </row>
    <row r="156" spans="1:6" ht="64.5" thickBot="1" x14ac:dyDescent="0.3">
      <c r="A156" s="73" t="s">
        <v>162</v>
      </c>
      <c r="B156" s="73" t="s">
        <v>305</v>
      </c>
      <c r="C156" s="73">
        <v>-109</v>
      </c>
      <c r="D156" s="73">
        <v>-0.41399999999999998</v>
      </c>
      <c r="E156" s="73">
        <v>3.1E-2</v>
      </c>
      <c r="F156" s="76">
        <v>2021</v>
      </c>
    </row>
    <row r="157" spans="1:6" ht="39" hidden="1" thickBot="1" x14ac:dyDescent="0.3">
      <c r="A157" s="73" t="s">
        <v>173</v>
      </c>
      <c r="B157" s="73" t="s">
        <v>313</v>
      </c>
      <c r="C157" s="73">
        <v>-111</v>
      </c>
      <c r="D157" s="73">
        <v>-0.42099999999999999</v>
      </c>
      <c r="E157" s="74">
        <v>3.2000000000000001E-2</v>
      </c>
      <c r="F157" s="76">
        <v>2021</v>
      </c>
    </row>
    <row r="158" spans="1:6" ht="39" hidden="1" thickBot="1" x14ac:dyDescent="0.3">
      <c r="A158" s="73" t="s">
        <v>184</v>
      </c>
      <c r="B158" s="73" t="s">
        <v>313</v>
      </c>
      <c r="C158" s="73">
        <v>-115</v>
      </c>
      <c r="D158" s="73">
        <v>-0.437</v>
      </c>
      <c r="E158" s="73">
        <v>0.02</v>
      </c>
      <c r="F158" s="76">
        <v>2021</v>
      </c>
    </row>
    <row r="159" spans="1:6" ht="26.25" hidden="1" thickBot="1" x14ac:dyDescent="0.3">
      <c r="A159" s="73" t="s">
        <v>125</v>
      </c>
      <c r="B159" s="73" t="s">
        <v>294</v>
      </c>
      <c r="C159" s="73">
        <v>-135</v>
      </c>
      <c r="D159" s="73">
        <v>-0.51100000000000001</v>
      </c>
      <c r="E159" s="74">
        <v>0.1</v>
      </c>
      <c r="F159" s="76">
        <v>2021</v>
      </c>
    </row>
    <row r="160" spans="1:6" ht="64.5" thickBot="1" x14ac:dyDescent="0.3">
      <c r="A160" s="73" t="s">
        <v>149</v>
      </c>
      <c r="B160" s="73" t="s">
        <v>305</v>
      </c>
      <c r="C160" s="73">
        <v>-137</v>
      </c>
      <c r="D160" s="73">
        <v>-0.51900000000000002</v>
      </c>
      <c r="E160" s="73">
        <v>2.5999999999999999E-2</v>
      </c>
      <c r="F160" s="76">
        <v>2021</v>
      </c>
    </row>
    <row r="161" spans="1:6" ht="39" hidden="1" thickBot="1" x14ac:dyDescent="0.3">
      <c r="A161" s="73" t="s">
        <v>50</v>
      </c>
      <c r="B161" s="73" t="s">
        <v>259</v>
      </c>
      <c r="C161" s="73">
        <v>-144</v>
      </c>
      <c r="D161" s="73">
        <v>-0.54700000000000004</v>
      </c>
      <c r="E161" s="74">
        <v>2.8000000000000001E-2</v>
      </c>
      <c r="F161" s="76">
        <v>2021</v>
      </c>
    </row>
    <row r="162" spans="1:6" ht="26.25" hidden="1" thickBot="1" x14ac:dyDescent="0.3">
      <c r="A162" s="73" t="s">
        <v>36</v>
      </c>
      <c r="B162" s="73" t="s">
        <v>242</v>
      </c>
      <c r="C162" s="73">
        <v>-151</v>
      </c>
      <c r="D162" s="73">
        <v>-0.57199999999999995</v>
      </c>
      <c r="E162" s="73">
        <v>5.7000000000000002E-2</v>
      </c>
      <c r="F162" s="76">
        <v>2021</v>
      </c>
    </row>
    <row r="163" spans="1:6" ht="26.25" hidden="1" thickBot="1" x14ac:dyDescent="0.3">
      <c r="A163" s="73" t="s">
        <v>101</v>
      </c>
      <c r="B163" s="73" t="s">
        <v>285</v>
      </c>
      <c r="C163" s="73">
        <v>-152</v>
      </c>
      <c r="D163" s="73">
        <v>-0.57799999999999996</v>
      </c>
      <c r="E163" s="74">
        <v>4.4999999999999998E-2</v>
      </c>
      <c r="F163" s="76">
        <v>2021</v>
      </c>
    </row>
    <row r="164" spans="1:6" ht="26.25" hidden="1" thickBot="1" x14ac:dyDescent="0.3">
      <c r="A164" s="73" t="s">
        <v>140</v>
      </c>
      <c r="B164" s="73" t="s">
        <v>294</v>
      </c>
      <c r="C164" s="73">
        <v>-154</v>
      </c>
      <c r="D164" s="73">
        <v>-0.58499999999999996</v>
      </c>
      <c r="E164" s="73">
        <v>2.1999999999999999E-2</v>
      </c>
      <c r="F164" s="76">
        <v>2021</v>
      </c>
    </row>
    <row r="165" spans="1:6" ht="39" hidden="1" thickBot="1" x14ac:dyDescent="0.3">
      <c r="A165" s="73" t="s">
        <v>65</v>
      </c>
      <c r="B165" s="73" t="s">
        <v>259</v>
      </c>
      <c r="C165" s="73">
        <v>-163</v>
      </c>
      <c r="D165" s="73">
        <v>-0.61799999999999999</v>
      </c>
      <c r="E165" s="74">
        <v>3.5999999999999997E-2</v>
      </c>
      <c r="F165" s="76">
        <v>2021</v>
      </c>
    </row>
    <row r="166" spans="1:6" ht="26.25" hidden="1" thickBot="1" x14ac:dyDescent="0.3">
      <c r="A166" s="73" t="s">
        <v>114</v>
      </c>
      <c r="B166" s="73" t="s">
        <v>285</v>
      </c>
      <c r="C166" s="73">
        <v>-167</v>
      </c>
      <c r="D166" s="73">
        <v>-0.63300000000000001</v>
      </c>
      <c r="E166" s="73">
        <v>1.0999999999999999E-2</v>
      </c>
      <c r="F166" s="76">
        <v>2021</v>
      </c>
    </row>
    <row r="167" spans="1:6" ht="39" hidden="1" thickBot="1" x14ac:dyDescent="0.3">
      <c r="A167" s="73" t="s">
        <v>166</v>
      </c>
      <c r="B167" s="73" t="s">
        <v>313</v>
      </c>
      <c r="C167" s="73">
        <v>-168</v>
      </c>
      <c r="D167" s="73">
        <v>-0.63600000000000001</v>
      </c>
      <c r="E167" s="74">
        <v>5.5E-2</v>
      </c>
      <c r="F167" s="76">
        <v>2021</v>
      </c>
    </row>
    <row r="168" spans="1:6" ht="26.25" hidden="1" thickBot="1" x14ac:dyDescent="0.3">
      <c r="A168" s="73" t="s">
        <v>86</v>
      </c>
      <c r="B168" s="73" t="s">
        <v>275</v>
      </c>
      <c r="C168" s="73">
        <v>-208</v>
      </c>
      <c r="D168" s="73">
        <v>-0.78800000000000003</v>
      </c>
      <c r="E168" s="73">
        <v>7.0999999999999994E-2</v>
      </c>
      <c r="F168" s="76">
        <v>2021</v>
      </c>
    </row>
    <row r="169" spans="1:6" ht="26.25" hidden="1" thickBot="1" x14ac:dyDescent="0.3">
      <c r="A169" s="73" t="s">
        <v>141</v>
      </c>
      <c r="B169" s="73" t="s">
        <v>294</v>
      </c>
      <c r="C169" s="73">
        <v>-228</v>
      </c>
      <c r="D169" s="73">
        <v>-0.86599999999999999</v>
      </c>
      <c r="E169" s="74">
        <v>8.7999999999999995E-2</v>
      </c>
      <c r="F169" s="76">
        <v>2021</v>
      </c>
    </row>
    <row r="170" spans="1:6" ht="15.75" thickBot="1" x14ac:dyDescent="0.3">
      <c r="A170" s="73"/>
      <c r="B170" s="73"/>
      <c r="C170" s="73"/>
      <c r="D170" s="73"/>
    </row>
    <row r="171" spans="1:6" ht="15.75" thickBot="1" x14ac:dyDescent="0.3">
      <c r="A171" s="73"/>
      <c r="B171" s="73"/>
      <c r="C171" s="73"/>
      <c r="D171" s="73"/>
    </row>
  </sheetData>
  <hyperlinks>
    <hyperlink ref="A2" r:id="rId1" display="http://www.cricmetric.com/playerstats.py?player=KL%20Rahul&amp;role=all&amp;format=TWENTY20" xr:uid="{93F26266-F304-4DE5-8FC5-16AC0CF2E6A8}"/>
    <hyperlink ref="B2" r:id="rId2" display="http://www.cricmetric.com/team.py?team=Punjab%20Kings" xr:uid="{69869694-0CA3-45F5-AC7B-642A9E11D3A7}"/>
    <hyperlink ref="A3" r:id="rId3" display="http://www.cricmetric.com/playerstats.py?player=HV%20Patel&amp;role=all&amp;format=TWENTY20" xr:uid="{6B36D40D-E955-4CCD-B2BD-66F20D83502F}"/>
    <hyperlink ref="B3" r:id="rId4" display="http://www.cricmetric.com/team.py?team=Royal%20Challengers%20Bangalore" xr:uid="{ECC914C0-03E0-4CE0-AAD2-B97331117AA7}"/>
    <hyperlink ref="A4" r:id="rId5" display="http://www.cricmetric.com/playerstats.py?player=RD%20Gaikwad&amp;role=all&amp;format=TWENTY20" xr:uid="{BDAFA48A-E345-449E-B85F-EC5FA537B589}"/>
    <hyperlink ref="B4" r:id="rId6" display="http://www.cricmetric.com/team.py?team=Chennai%20Super%20Kings" xr:uid="{E5169D19-A687-4AAF-9C7D-0DD779DBFDEA}"/>
    <hyperlink ref="A5" r:id="rId7" display="http://www.cricmetric.com/playerstats.py?player=F%20du%20Plessis&amp;role=all&amp;format=TWENTY20" xr:uid="{9A5C8DB4-A1B8-4A92-903E-7AAFEB9243DF}"/>
    <hyperlink ref="B5" r:id="rId8" display="http://www.cricmetric.com/team.py?team=Chennai%20Super%20Kings" xr:uid="{F44CA174-907D-4D1E-8CD7-F9C3C0E18CB2}"/>
    <hyperlink ref="A6" r:id="rId9" display="http://www.cricmetric.com/playerstats.py?player=S%20Dhawan&amp;role=all&amp;format=TWENTY20" xr:uid="{4F9803C3-D46C-40F1-9539-AE97A983F771}"/>
    <hyperlink ref="B6" r:id="rId10" display="http://www.cricmetric.com/team.py?team=Delhi%20Capitals" xr:uid="{5D82426F-6DAA-423D-91C8-C04200563781}"/>
    <hyperlink ref="A7" r:id="rId11" display="http://www.cricmetric.com/playerstats.py?player=SV%20Samson&amp;role=all&amp;format=TWENTY20" xr:uid="{D0A48D19-8946-4C15-B5F7-A4D608FD1915}"/>
    <hyperlink ref="B7" r:id="rId12" display="http://www.cricmetric.com/team.py?team=Rajasthan%20Royals" xr:uid="{72215E29-611F-4A5C-8366-29542DFBAE2B}"/>
    <hyperlink ref="A8" r:id="rId13" display="http://www.cricmetric.com/playerstats.py?player=GJ%20Maxwell&amp;role=all&amp;format=TWENTY20" xr:uid="{7430F4FF-72D0-43A5-A872-263497F4C78F}"/>
    <hyperlink ref="B8" r:id="rId14" display="http://www.cricmetric.com/team.py?team=Royal%20Challengers%20Bangalore" xr:uid="{A519EB79-6919-4DE7-A9FD-7948FB50CD80}"/>
    <hyperlink ref="A9" r:id="rId15" display="http://www.cricmetric.com/playerstats.py?player=Avesh%20Khan&amp;role=all&amp;format=TWENTY20" xr:uid="{3766DF28-403C-43BA-B07F-8F0E034A42F2}"/>
    <hyperlink ref="B9" r:id="rId16" display="http://www.cricmetric.com/team.py?team=Delhi%20Capitals" xr:uid="{29943733-5555-49C7-A381-7E68232B52F3}"/>
    <hyperlink ref="A10" r:id="rId17" display="http://www.cricmetric.com/playerstats.py?player=RR%20Pant&amp;role=all&amp;format=TWENTY20" xr:uid="{839383FB-F915-4262-92D9-B423DD277ED8}"/>
    <hyperlink ref="B10" r:id="rId18" display="http://www.cricmetric.com/team.py?team=Delhi%20Capitals" xr:uid="{5EBA721B-BC2F-473B-905D-A2703762A9A5}"/>
    <hyperlink ref="A11" r:id="rId19" display="http://www.cricmetric.com/playerstats.py?player=MA%20Agarwal&amp;role=all&amp;format=TWENTY20" xr:uid="{D092FEA2-6B4E-4D6B-BA63-EB40EAA1B31D}"/>
    <hyperlink ref="B11" r:id="rId20" display="http://www.cricmetric.com/team.py?team=Punjab%20Kings" xr:uid="{465973DC-C987-4868-A910-5E32F81443FE}"/>
    <hyperlink ref="A12" r:id="rId21" display="http://www.cricmetric.com/playerstats.py?player=VR%20Iyer&amp;role=all&amp;format=TWENTY20" xr:uid="{99591E9B-FC39-4FEF-8B1D-281DC0CFB84E}"/>
    <hyperlink ref="B12" r:id="rId22" display="http://www.cricmetric.com/team.py?team=Kolkata%20Knight%20Riders" xr:uid="{F1CC7C4A-6E6A-480E-9B3C-31D8DB79E1A3}"/>
    <hyperlink ref="A13" r:id="rId23" display="http://www.cricmetric.com/playerstats.py?player=RA%20Jadeja&amp;role=all&amp;format=TWENTY20" xr:uid="{F86B4A15-05DC-4BA3-855B-C02AE2475373}"/>
    <hyperlink ref="B13" r:id="rId24" display="http://www.cricmetric.com/team.py?team=Chennai%20Super%20Kings" xr:uid="{B139A1F3-BFA8-47CA-81DA-D22E717E64DC}"/>
    <hyperlink ref="A14" r:id="rId25" display="http://www.cricmetric.com/playerstats.py?player=KS%20Williamson&amp;role=all&amp;format=TWENTY20" xr:uid="{332B30F0-73BB-4DCC-A11E-26FB151F6B3E}"/>
    <hyperlink ref="B14" r:id="rId26" display="http://www.cricmetric.com/team.py?team=Sunrisers%20Hyderabad" xr:uid="{CF2FC300-7EC3-443D-B852-8FB02D5343B7}"/>
    <hyperlink ref="A15" r:id="rId27" display="http://www.cricmetric.com/playerstats.py?player=MK%20Pandey&amp;role=all&amp;format=TWENTY20" xr:uid="{36B766FC-5EB6-485E-91EF-E184CF2812EC}"/>
    <hyperlink ref="B15" r:id="rId28" display="http://www.cricmetric.com/team.py?team=Sunrisers%20Hyderabad" xr:uid="{2EA9B3DC-7F2B-41F8-9FCE-20C20BC8097F}"/>
    <hyperlink ref="A16" r:id="rId29" display="http://www.cricmetric.com/playerstats.py?player=DJ%20Bravo&amp;role=all&amp;format=TWENTY20" xr:uid="{B929CBDF-8143-449D-B80A-2278D731E8EF}"/>
    <hyperlink ref="B16" r:id="rId30" display="http://www.cricmetric.com/team.py?team=Chennai%20Super%20Kings" xr:uid="{BBC0325E-CE68-4D86-B451-8E2F7668CE43}"/>
    <hyperlink ref="A17" r:id="rId31" display="http://www.cricmetric.com/playerstats.py?player=AD%20Russell&amp;role=all&amp;format=TWENTY20" xr:uid="{49E428FC-FC75-474A-95A6-F4683350ECC2}"/>
    <hyperlink ref="B17" r:id="rId32" display="http://www.cricmetric.com/team.py?team=Kolkata%20Knight%20Riders" xr:uid="{429D6305-D19B-48D3-B771-DD582E076C10}"/>
    <hyperlink ref="A18" r:id="rId33" display="http://www.cricmetric.com/playerstats.py?player=Arshdeep%20Singh&amp;role=all&amp;format=TWENTY20" xr:uid="{FDD70CEF-6CA0-4020-8111-49ABBD6BDB60}"/>
    <hyperlink ref="B18" r:id="rId34" display="http://www.cricmetric.com/team.py?team=Punjab%20Kings" xr:uid="{BB325FBD-534E-41C9-87EF-7C8C86A035B3}"/>
    <hyperlink ref="A19" r:id="rId35" display="http://www.cricmetric.com/playerstats.py?player=A%20Nortje&amp;role=all&amp;format=TWENTY20" xr:uid="{115A5075-03DC-463A-9306-98139DCF32DC}"/>
    <hyperlink ref="B19" r:id="rId36" display="http://www.cricmetric.com/team.py?team=Delhi%20Capitals" xr:uid="{9E9095EA-7C7F-4B07-8822-9EAF13F5BAD0}"/>
    <hyperlink ref="A20" r:id="rId37" display="http://www.cricmetric.com/playerstats.py?player=LH%20Ferguson&amp;role=all&amp;format=TWENTY20" xr:uid="{1D71EE62-37E5-4961-B9B9-29DFB90027B5}"/>
    <hyperlink ref="B20" r:id="rId38" display="http://www.cricmetric.com/team.py?team=Kolkata%20Knight%20Riders" xr:uid="{F7D7899F-AE5D-42F1-A5C9-56EBF1A72511}"/>
    <hyperlink ref="A21" r:id="rId39" display="http://www.cricmetric.com/playerstats.py?player=PP%20Shaw&amp;role=all&amp;format=TWENTY20" xr:uid="{F3AF66F7-D5C5-462C-A9CD-E44CB20E3EB5}"/>
    <hyperlink ref="B21" r:id="rId40" display="http://www.cricmetric.com/team.py?team=Delhi%20Capitals" xr:uid="{E0B2B98E-AE8F-446C-A97C-ADE2CA29388F}"/>
    <hyperlink ref="A22" r:id="rId41" display="http://www.cricmetric.com/playerstats.py?player=AB%20de%20Villiers&amp;role=all&amp;format=TWENTY20" xr:uid="{B7CA1618-3286-497D-B068-C7D7E9716F26}"/>
    <hyperlink ref="B22" r:id="rId42" display="http://www.cricmetric.com/team.py?team=Royal%20Challengers%20Bangalore" xr:uid="{9BC9486D-8942-4EF7-89BF-EF35F9B306A1}"/>
    <hyperlink ref="A23" r:id="rId43" display="http://www.cricmetric.com/playerstats.py?player=JJ%20Bumrah&amp;role=all&amp;format=TWENTY20" xr:uid="{A85B34EC-2390-48D2-BB98-767D57EEB50C}"/>
    <hyperlink ref="B23" r:id="rId44" display="http://www.cricmetric.com/team.py?team=Mumbai%20Indians" xr:uid="{D387122F-3204-4DC8-8044-60925B0DC409}"/>
    <hyperlink ref="A24" r:id="rId45" display="http://www.cricmetric.com/playerstats.py?player=JO%20Holder&amp;role=all&amp;format=TWENTY20" xr:uid="{F8DCD8A4-EBBC-4FC4-8438-F2E7A7BC821F}"/>
    <hyperlink ref="B24" r:id="rId46" display="http://www.cricmetric.com/team.py?team=Sunrisers%20Hyderabad" xr:uid="{0696E803-F94F-453F-B0C9-8A309D8CA48B}"/>
    <hyperlink ref="A25" r:id="rId47" display="http://www.cricmetric.com/playerstats.py?player=KA%20Pollard&amp;role=all&amp;format=TWENTY20" xr:uid="{5A1577C7-FE6D-43B1-BB7F-4DF3C69878DA}"/>
    <hyperlink ref="B25" r:id="rId48" display="http://www.cricmetric.com/team.py?team=Mumbai%20Indians" xr:uid="{6998C15B-029F-443B-A1AF-73BE2ACF9DB6}"/>
    <hyperlink ref="A26" r:id="rId49" display="http://www.cricmetric.com/playerstats.py?player=Mohammed%20Shami&amp;role=all&amp;format=TWENTY20" xr:uid="{03FCCEBB-2A89-4CEE-9629-0C87CA1E398C}"/>
    <hyperlink ref="B26" r:id="rId50" display="http://www.cricmetric.com/team.py?team=Punjab%20Kings" xr:uid="{C519AB10-D0CF-4FD6-94FE-9D64D067063B}"/>
    <hyperlink ref="A27" r:id="rId51" display="http://www.cricmetric.com/playerstats.py?player=Shubman%20Gill&amp;role=all&amp;format=TWENTY20" xr:uid="{97D826EE-4AFF-4552-9139-D7D59B5CD4C8}"/>
    <hyperlink ref="B27" r:id="rId52" display="http://www.cricmetric.com/team.py?team=Kolkata%20Knight%20Riders" xr:uid="{EA49A462-68B9-47EF-8AF8-8EC240BE04B7}"/>
    <hyperlink ref="A28" r:id="rId53" display="http://www.cricmetric.com/playerstats.py?player=JM%20Bairstow&amp;role=all&amp;format=TWENTY20" xr:uid="{73D5D457-D6F6-4E48-B150-92E720D7851B}"/>
    <hyperlink ref="B28" r:id="rId54" display="http://www.cricmetric.com/team.py?team=Sunrisers%20Hyderabad" xr:uid="{D799CE5D-D532-4C0F-A027-F74D7DFD0D74}"/>
    <hyperlink ref="A29" r:id="rId55" display="http://www.cricmetric.com/playerstats.py?player=YS%20Chahal&amp;role=all&amp;format=TWENTY20" xr:uid="{D0EE3892-5D55-40A4-9797-9377DCFAC835}"/>
    <hyperlink ref="B29" r:id="rId56" display="http://www.cricmetric.com/team.py?team=Royal%20Challengers%20Bangalore" xr:uid="{7168B2FB-7714-438C-8C74-F8207314C9D8}"/>
    <hyperlink ref="A30" r:id="rId57" display="http://www.cricmetric.com/playerstats.py?player=SO%20Hetmyer&amp;role=all&amp;format=TWENTY20" xr:uid="{D7AA3A9B-1AAE-4C8B-8256-EBB28D20B5CF}"/>
    <hyperlink ref="B30" r:id="rId58" display="http://www.cricmetric.com/team.py?team=Delhi%20Capitals" xr:uid="{474BE5A5-7C39-4116-8BBA-618E0818D210}"/>
    <hyperlink ref="A31" r:id="rId59" display="http://www.cricmetric.com/playerstats.py?player=D%20Padikkal&amp;role=all&amp;format=TWENTY20" xr:uid="{63A5C313-6998-41C9-B327-3F58608D933A}"/>
    <hyperlink ref="B31" r:id="rId60" display="http://www.cricmetric.com/team.py?team=Royal%20Challengers%20Bangalore" xr:uid="{46BF278A-938F-4882-9722-7D11855DC8AC}"/>
    <hyperlink ref="A32" r:id="rId61" display="http://www.cricmetric.com/playerstats.py?player=JC%20Buttler&amp;role=all&amp;format=TWENTY20" xr:uid="{6B4843DD-188E-4D4A-9FD0-2D323AB346F0}"/>
    <hyperlink ref="B32" r:id="rId62" display="http://www.cricmetric.com/team.py?team=Rajasthan%20Royals" xr:uid="{C2A9F9D9-C554-4219-8997-E06DDCF150E6}"/>
    <hyperlink ref="A33" r:id="rId63" display="http://www.cricmetric.com/playerstats.py?player=V%20Kohli&amp;role=all&amp;format=TWENTY20" xr:uid="{4E662858-8F59-4FA2-827F-5E27BA449DBD}"/>
    <hyperlink ref="B33" r:id="rId64" display="http://www.cricmetric.com/team.py?team=Royal%20Challengers%20Bangalore" xr:uid="{F4087055-D49C-475E-B785-71A52E36735D}"/>
    <hyperlink ref="A34" r:id="rId65" display="http://www.cricmetric.com/playerstats.py?player=RG%20Sharma&amp;role=all&amp;format=TWENTY20" xr:uid="{628F0895-9475-40F3-B7C5-35DFEF6123DD}"/>
    <hyperlink ref="B34" r:id="rId66" display="http://www.cricmetric.com/team.py?team=Mumbai%20Indians" xr:uid="{A9A52C7C-A4E9-4E6C-9053-859E3D01F609}"/>
    <hyperlink ref="A35" r:id="rId67" display="http://www.cricmetric.com/playerstats.py?player=KS%20Bharat&amp;role=all&amp;format=TWENTY20" xr:uid="{A3BB809F-C288-4857-88EA-20F16A279236}"/>
    <hyperlink ref="B35" r:id="rId68" display="http://www.cricmetric.com/team.py?team=Royal%20Challengers%20Bangalore" xr:uid="{3888B37A-AA8E-492B-8592-93B015C216B5}"/>
    <hyperlink ref="A36" r:id="rId69" display="http://www.cricmetric.com/playerstats.py?player=SS%20Tiwary&amp;role=all&amp;format=TWENTY20" xr:uid="{C4C7A040-FC50-4A3D-91BA-06E48D730C9A}"/>
    <hyperlink ref="B36" r:id="rId70" display="http://www.cricmetric.com/team.py?team=Mumbai%20Indians" xr:uid="{7B0FCFD4-FD1F-4F60-BC0C-41D6992D6F54}"/>
    <hyperlink ref="A37" r:id="rId71" display="http://www.cricmetric.com/playerstats.py?player=CR%20Woakes&amp;role=all&amp;format=TWENTY20" xr:uid="{21834FDA-87DC-44AC-9C83-15ACB4CB4943}"/>
    <hyperlink ref="B37" r:id="rId72" display="http://www.cricmetric.com/team.py?team=Delhi%20Capitals" xr:uid="{61F36DC5-EE44-43F8-BE4B-37572A86E508}"/>
    <hyperlink ref="A38" r:id="rId73" display="http://www.cricmetric.com/playerstats.py?player=Harpreet%20Brar&amp;role=all&amp;format=TWENTY20" xr:uid="{939D1BCF-FBE5-454D-8D7B-032AF16B1D73}"/>
    <hyperlink ref="B38" r:id="rId74" display="http://www.cricmetric.com/team.py?team=Punjab%20Kings" xr:uid="{D3C68683-1983-4F9D-B00B-B471AE486818}"/>
    <hyperlink ref="A39" r:id="rId75" display="http://www.cricmetric.com/playerstats.py?player=Ravi%20Bishnoi&amp;role=all&amp;format=TWENTY20" xr:uid="{DB797E68-831D-4C12-A9F1-EF252AC33E4D}"/>
    <hyperlink ref="B39" r:id="rId76" display="http://www.cricmetric.com/team.py?team=Punjab%20Kings" xr:uid="{5907563C-8319-4991-88E2-B8E5251AC501}"/>
    <hyperlink ref="A40" r:id="rId77" display="http://www.cricmetric.com/playerstats.py?player=SS%20Iyer&amp;role=all&amp;format=TWENTY20" xr:uid="{D6BD26AF-F3BE-47BD-8721-FE7233FC2AE3}"/>
    <hyperlink ref="B40" r:id="rId78" display="http://www.cricmetric.com/team.py?team=Delhi%20Capitals" xr:uid="{276F8AE5-F1E3-4204-988D-7F117CC3EF3E}"/>
    <hyperlink ref="A41" r:id="rId79" display="http://www.cricmetric.com/playerstats.py?player=Q%20de%20Kock&amp;role=all&amp;format=TWENTY20" xr:uid="{CF89C043-B9E9-480D-8696-A448C98FD245}"/>
    <hyperlink ref="B41" r:id="rId80" display="http://www.cricmetric.com/team.py?team=Mumbai%20Indians" xr:uid="{5BA39E3A-967A-4801-B24A-56F1A669B2BF}"/>
    <hyperlink ref="A42" r:id="rId81" display="http://www.cricmetric.com/playerstats.py?player=RA%20Tripathi&amp;role=all&amp;format=TWENTY20" xr:uid="{1BCE7567-CADB-4572-B059-F7FA6ECB009D}"/>
    <hyperlink ref="B42" r:id="rId82" display="http://www.cricmetric.com/team.py?team=Kolkata%20Knight%20Riders" xr:uid="{96FA1D74-8788-4CA1-89DB-40757FB8E1F5}"/>
    <hyperlink ref="A43" r:id="rId83" display="http://www.cricmetric.com/playerstats.py?player=DA%20Warner&amp;role=all&amp;format=TWENTY20" xr:uid="{130DD7B5-FC56-4759-8837-A2B835BB9D2F}"/>
    <hyperlink ref="B43" r:id="rId84" display="http://www.cricmetric.com/team.py?team=Sunrisers%20Hyderabad" xr:uid="{D8711F24-999B-4CAF-BAA9-72D912AF473B}"/>
    <hyperlink ref="A44" r:id="rId85" display="http://www.cricmetric.com/playerstats.py?player=N%20Rana&amp;role=all&amp;format=TWENTY20" xr:uid="{3B0EBE7F-B252-4A3D-A371-EA275AB8C17A}"/>
    <hyperlink ref="B44" r:id="rId86" display="http://www.cricmetric.com/team.py?team=Kolkata%20Knight%20Riders" xr:uid="{809935A7-2B3B-4BDF-9571-A4F27001DCB8}"/>
    <hyperlink ref="A45" r:id="rId87" display="http://www.cricmetric.com/playerstats.py?player=A%20Mishra&amp;role=all&amp;format=TWENTY20" xr:uid="{7B1733F5-4EC8-4214-B468-8EDDDCF0245A}"/>
    <hyperlink ref="B45" r:id="rId88" display="http://www.cricmetric.com/team.py?team=Delhi%20Capitals" xr:uid="{01115DB9-3FAA-43C4-93C4-AF79A64014E2}"/>
    <hyperlink ref="A46" r:id="rId89" display="http://www.cricmetric.com/playerstats.py?player=MC%20Henriques&amp;role=all&amp;format=TWENTY20" xr:uid="{CF9F3071-3B2D-4521-871A-915ECF506350}"/>
    <hyperlink ref="B46" r:id="rId90" display="http://www.cricmetric.com/team.py?team=Punjab%20Kings" xr:uid="{4BE80F1A-65A3-4984-AB68-6C50DCC92D80}"/>
    <hyperlink ref="A47" r:id="rId91" display="http://www.cricmetric.com/playerstats.py?player=Imran%20Tahir&amp;role=all&amp;format=TWENTY20" xr:uid="{6C8CE8B6-9735-456B-9304-D00FBF1A5E5B}"/>
    <hyperlink ref="B47" r:id="rId92" display="http://www.cricmetric.com/team.py?team=Chennai%20Super%20Kings" xr:uid="{FA96740B-BB7C-4B78-AE60-95BD6FBC1D1E}"/>
    <hyperlink ref="A48" r:id="rId93" display="http://www.cricmetric.com/playerstats.py?player=Shivam%20Mavi&amp;role=all&amp;format=TWENTY20" xr:uid="{2ABF5927-6850-4DDA-8A2E-B65828B036B4}"/>
    <hyperlink ref="B48" r:id="rId94" display="http://www.cricmetric.com/team.py?team=Kolkata%20Knight%20Riders" xr:uid="{8DB0D587-5B69-4BB0-9059-FF09387CF21A}"/>
    <hyperlink ref="A49" r:id="rId95" display="http://www.cricmetric.com/playerstats.py?player=AT%20Rayudu&amp;role=all&amp;format=TWENTY20" xr:uid="{B89847D6-FC01-4BB5-8EA2-95EA4FC72BCC}"/>
    <hyperlink ref="B49" r:id="rId96" display="http://www.cricmetric.com/team.py?team=Chennai%20Super%20Kings" xr:uid="{592A4E15-9F42-4E23-99B5-48DA8A82A862}"/>
    <hyperlink ref="A50" r:id="rId97" display="http://www.cricmetric.com/playerstats.py?player=E%20Lewis&amp;role=all&amp;format=TWENTY20" xr:uid="{D8B89DC1-E50F-409B-8004-B577137E4C0A}"/>
    <hyperlink ref="B50" r:id="rId98" display="http://www.cricmetric.com/team.py?team=Rajasthan%20Royals" xr:uid="{EC9FE1F7-837A-4BA5-A48B-AD09E8E5678E}"/>
    <hyperlink ref="A51" r:id="rId99" display="http://www.cricmetric.com/playerstats.py?player=Mujeeb%20Ur%20Rahman&amp;role=all&amp;format=TWENTY20" xr:uid="{F92ABDA8-A82A-4255-B149-96D865B6225C}"/>
    <hyperlink ref="B51" r:id="rId100" display="http://www.cricmetric.com/team.py?team=Sunrisers%20Hyderabad" xr:uid="{EC716E97-ACD2-4B48-B3EE-F83885057065}"/>
    <hyperlink ref="A52" r:id="rId101" display="http://www.cricmetric.com/playerstats.py?player=JJ%20Roy&amp;role=all&amp;format=TWENTY20" xr:uid="{A2EDF4F4-4982-46F7-B6F9-0FDA2B313961}"/>
    <hyperlink ref="B52" r:id="rId102" display="http://www.cricmetric.com/team.py?team=Sunrisers%20Hyderabad" xr:uid="{D3913929-F45F-4ABB-A390-5046549F2203}"/>
    <hyperlink ref="A53" r:id="rId103" display="http://www.cricmetric.com/playerstats.py?player=CA%20Lynn&amp;role=all&amp;format=TWENTY20" xr:uid="{55EFC1B6-B743-41AC-A343-6C3696B4B414}"/>
    <hyperlink ref="B53" r:id="rId104" display="http://www.cricmetric.com/team.py?team=Mumbai%20Indians" xr:uid="{D88E27F8-434F-49C4-82BC-E79B7514A784}"/>
    <hyperlink ref="A54" r:id="rId105" display="http://www.cricmetric.com/playerstats.py?player=Rashid%20Khan&amp;role=all&amp;format=TWENTY20" xr:uid="{E2124E1F-55AB-4631-BA38-6C34BC9C15A1}"/>
    <hyperlink ref="B54" r:id="rId106" display="http://www.cricmetric.com/team.py?team=Sunrisers%20Hyderabad" xr:uid="{BE57764D-B67E-4431-8ACC-99E6B9630789}"/>
    <hyperlink ref="A55" r:id="rId107" display="http://www.cricmetric.com/playerstats.py?player=PJ%20Cummins&amp;role=all&amp;format=TWENTY20" xr:uid="{3164C68B-B725-46AC-958C-99E81F8750C3}"/>
    <hyperlink ref="B55" r:id="rId108" display="http://www.cricmetric.com/team.py?team=Kolkata%20Knight%20Riders" xr:uid="{C5B52AA8-1AEE-4F09-A92C-D014A268F6BE}"/>
    <hyperlink ref="A56" r:id="rId109" display="http://www.cricmetric.com/playerstats.py?player=Lalit%20Yadav&amp;role=all&amp;format=TWENTY20" xr:uid="{E46ABAE1-DEC9-4F56-BF4A-601B3A11075F}"/>
    <hyperlink ref="B56" r:id="rId110" display="http://www.cricmetric.com/team.py?team=Delhi%20Capitals" xr:uid="{19E8CB9C-353C-430A-B9A9-87C2BF690DD7}"/>
    <hyperlink ref="A57" r:id="rId111" display="http://www.cricmetric.com/playerstats.py?player=CV%20Varun&amp;role=all&amp;format=TWENTY20" xr:uid="{2062A03B-C862-46EC-AF1E-9555A99BFD74}"/>
    <hyperlink ref="B57" r:id="rId112" display="http://www.cricmetric.com/team.py?team=Kolkata%20Knight%20Riders" xr:uid="{E4C55D31-325A-45A1-86BC-A519E1BE7F87}"/>
    <hyperlink ref="A58" r:id="rId113" display="http://www.cricmetric.com/playerstats.py?player=RV%20Uthappa&amp;role=all&amp;format=TWENTY20" xr:uid="{BC2E7C03-6527-4EF7-A398-97A5D204CB00}"/>
    <hyperlink ref="B58" r:id="rId114" display="http://www.cricmetric.com/team.py?team=Chennai%20Super%20Kings" xr:uid="{5030368E-A1EF-4429-B09B-32A886C9C4CE}"/>
    <hyperlink ref="A59" r:id="rId115" display="http://www.cricmetric.com/playerstats.py?player=Ishan%20Kishan&amp;role=all&amp;format=TWENTY20" xr:uid="{C59B0CCA-295D-42BA-AF2C-B50AEB456F49}"/>
    <hyperlink ref="B59" r:id="rId116" display="http://www.cricmetric.com/team.py?team=Mumbai%20Indians" xr:uid="{79E2FB23-9684-420B-A066-7D9EE357C591}"/>
    <hyperlink ref="A60" r:id="rId117" display="http://www.cricmetric.com/playerstats.py?player=SN%20Thakur&amp;role=all&amp;format=TWENTY20" xr:uid="{809532C0-A3A2-412B-B40E-4D8095C06BFC}"/>
    <hyperlink ref="B60" r:id="rId118" display="http://www.cricmetric.com/team.py?team=Chennai%20Super%20Kings" xr:uid="{CBFC77F7-876C-4078-AA37-4EA584AEACEB}"/>
    <hyperlink ref="A61" r:id="rId119" display="http://www.cricmetric.com/playerstats.py?player=JDS%20Neesham&amp;role=all&amp;format=TWENTY20" xr:uid="{6DFFF1D1-A7F4-4EC5-9771-3F097E9F419B}"/>
    <hyperlink ref="B61" r:id="rId120" display="http://www.cricmetric.com/team.py?team=Mumbai%20Indians" xr:uid="{CF6A1C44-00A3-4947-BDB7-DE4837CCD819}"/>
    <hyperlink ref="A62" r:id="rId121" display="http://www.cricmetric.com/playerstats.py?player=KA%20Jamieson&amp;role=all&amp;format=TWENTY20" xr:uid="{7874C241-2BCC-4F2B-B89F-30FB08631226}"/>
    <hyperlink ref="B62" r:id="rId122" display="http://www.cricmetric.com/team.py?team=Royal%20Challengers%20Bangalore" xr:uid="{34B50863-29C2-4E36-BD57-ED5DA170999A}"/>
    <hyperlink ref="A63" r:id="rId123" display="http://www.cricmetric.com/playerstats.py?player=KM%20Asif&amp;role=all&amp;format=TWENTY20" xr:uid="{6DD94560-BFB9-4F0A-8EDB-227EFA8CC556}"/>
    <hyperlink ref="B63" r:id="rId124" display="http://www.cricmetric.com/team.py?team=Chennai%20Super%20Kings" xr:uid="{8A0875EF-80DE-4AFB-B4E7-6055B08C2E7E}"/>
    <hyperlink ref="A64" r:id="rId125" display="http://www.cricmetric.com/playerstats.py?player=L%20Ngidi&amp;role=all&amp;format=TWENTY20" xr:uid="{28DED48D-62E7-482D-9CDB-8234F1DD80C3}"/>
    <hyperlink ref="B64" r:id="rId126" display="http://www.cricmetric.com/team.py?team=Chennai%20Super%20Kings" xr:uid="{7716512C-D368-4EB1-BFEB-6A4C591F36AE}"/>
    <hyperlink ref="A65" r:id="rId127" display="http://www.cricmetric.com/playerstats.py?player=NM%20Coulter-Nile&amp;role=all&amp;format=TWENTY20" xr:uid="{55BE836D-69F6-46E6-86C8-379F2EC8D332}"/>
    <hyperlink ref="B65" r:id="rId128" display="http://www.cricmetric.com/team.py?team=Mumbai%20Indians" xr:uid="{4710B258-6707-4E25-A280-50B47A895E87}"/>
    <hyperlink ref="A66" r:id="rId129" display="http://www.cricmetric.com/playerstats.py?player=TL%20Seifert&amp;role=all&amp;format=TWENTY20" xr:uid="{FC35B740-71F5-4D6D-ABCB-017B6B0A78A9}"/>
    <hyperlink ref="B66" r:id="rId130" display="http://www.cricmetric.com/team.py?team=Kolkata%20Knight%20Riders" xr:uid="{0CC05167-EEF2-45BF-B65A-D9D11F4F9C68}"/>
    <hyperlink ref="A67" r:id="rId131" display="http://www.cricmetric.com/playerstats.py?player=M%20Shahrukh%20Khan&amp;role=all&amp;format=TWENTY20" xr:uid="{5E582E10-3E58-4E22-B106-4DE9780D1282}"/>
    <hyperlink ref="B67" r:id="rId132" display="http://www.cricmetric.com/team.py?team=Punjab%20Kings" xr:uid="{95470CC7-CB5A-47C8-AFF6-AF6653D08E6D}"/>
    <hyperlink ref="A68" r:id="rId133" display="http://www.cricmetric.com/playerstats.py?player=SPD%20Smith&amp;role=all&amp;format=TWENTY20" xr:uid="{E7A2481E-5655-4A5E-A936-EC4B5D8423B0}"/>
    <hyperlink ref="B68" r:id="rId134" display="http://www.cricmetric.com/team.py?team=Delhi%20Capitals" xr:uid="{8E798D71-8365-460C-B847-D10D53D2EC44}"/>
    <hyperlink ref="A69" r:id="rId135" display="http://www.cricmetric.com/playerstats.py?player=DJ%20Malan&amp;role=all&amp;format=TWENTY20" xr:uid="{1D9ABD51-04EF-4EE3-B057-FAB81B9A121F}"/>
    <hyperlink ref="B69" r:id="rId136" display="http://www.cricmetric.com/team.py?team=Punjab%20Kings" xr:uid="{7BE5938F-FC3B-4E7F-87CD-190F76323016}"/>
    <hyperlink ref="A70" r:id="rId137" display="http://www.cricmetric.com/playerstats.py?player=AK%20Markram&amp;role=all&amp;format=TWENTY20" xr:uid="{D305740E-BE2B-49E2-ABCB-D6894A8C40B8}"/>
    <hyperlink ref="B70" r:id="rId138" display="http://www.cricmetric.com/team.py?team=Punjab%20Kings" xr:uid="{7FD61788-B7FB-4BEE-BD67-7EFC48E2CA53}"/>
    <hyperlink ref="A71" r:id="rId139" display="http://www.cricmetric.com/playerstats.py?player=DA%20Miller&amp;role=all&amp;format=TWENTY20" xr:uid="{5F78A9D9-AF1B-4735-A862-36CBF373D939}"/>
    <hyperlink ref="B71" r:id="rId140" display="http://www.cricmetric.com/team.py?team=Rajasthan%20Royals" xr:uid="{8CF3AAF4-1B2B-4279-A2FC-ABA79FB6C1E5}"/>
    <hyperlink ref="A72" r:id="rId141" display="http://www.cricmetric.com/playerstats.py?player=MK%20Lomror&amp;role=all&amp;format=TWENTY20" xr:uid="{5C031209-8E3C-4AC0-B286-2F4C7F305A65}"/>
    <hyperlink ref="B72" r:id="rId142" display="http://www.cricmetric.com/team.py?team=Rajasthan%20Royals" xr:uid="{345FDE40-B320-418E-9BFE-E10B7B1315A7}"/>
    <hyperlink ref="A73" r:id="rId143" display="http://www.cricmetric.com/playerstats.py?player=KW%20Richardson&amp;role=all&amp;format=TWENTY20" xr:uid="{DEA10468-F569-4DE7-9D92-08F8C8990799}"/>
    <hyperlink ref="B73" r:id="rId144" display="http://www.cricmetric.com/team.py?team=Royal%20Challengers%20Bangalore" xr:uid="{6785B61F-D753-4B8E-9C25-A1FD6004C679}"/>
    <hyperlink ref="A74" r:id="rId145" display="http://www.cricmetric.com/playerstats.py?player=YBK%20Jaiswal&amp;role=all&amp;format=TWENTY20" xr:uid="{CAEFD3E1-4248-4066-8898-5C24704D5B7B}"/>
    <hyperlink ref="B74" r:id="rId146" display="http://www.cricmetric.com/team.py?team=Rajasthan%20Royals" xr:uid="{B671AD64-A2F9-4D94-BA50-38EE8BE60384}"/>
    <hyperlink ref="A75" r:id="rId147" display="http://www.cricmetric.com/playerstats.py?player=TK%20Curran&amp;role=all&amp;format=TWENTY20" xr:uid="{9574465E-D4F2-42DF-AF08-FE75B689F44E}"/>
    <hyperlink ref="B75" r:id="rId148" display="http://www.cricmetric.com/team.py?team=Delhi%20Capitals" xr:uid="{5991CAC9-BF4D-4E86-8111-C8FC1E11AA37}"/>
    <hyperlink ref="A76" r:id="rId149" display="http://www.cricmetric.com/playerstats.py?player=MM%20Ali&amp;role=all&amp;format=TWENTY20" xr:uid="{DACAB081-6B06-4FFF-B74E-BFA81A035751}"/>
    <hyperlink ref="B76" r:id="rId150" display="http://www.cricmetric.com/team.py?team=Chennai%20Super%20Kings" xr:uid="{2DC26CFF-CA7C-4938-BA17-3B766C1FC0A9}"/>
    <hyperlink ref="A77" r:id="rId151" display="http://www.cricmetric.com/playerstats.py?player=LI%20Meriwala&amp;role=all&amp;format=TWENTY20" xr:uid="{174F7F79-14F7-4E29-B4BE-E84100006165}"/>
    <hyperlink ref="B77" r:id="rId152" display="http://www.cricmetric.com/team.py?team=Delhi%20Capitals" xr:uid="{3D5E3139-7272-46D7-ADE0-67602132F7AA}"/>
    <hyperlink ref="A78" r:id="rId153" display="http://www.cricmetric.com/playerstats.py?player=Anmolpreet%20Singh&amp;role=all&amp;format=TWENTY20" xr:uid="{ADA16A61-CCDD-4E10-9DF9-C1963E8751F5}"/>
    <hyperlink ref="B78" r:id="rId154" display="http://www.cricmetric.com/team.py?team=Mumbai%20Indians" xr:uid="{A8626FC1-6AD8-4028-A8F5-C739D25FDB5E}"/>
    <hyperlink ref="A79" r:id="rId155" display="http://www.cricmetric.com/playerstats.py?player=Mandeep%20Singh&amp;role=all&amp;format=TWENTY20" xr:uid="{8B78CEEF-97D9-4033-84F5-1E0EF98D07BC}"/>
    <hyperlink ref="B79" r:id="rId156" display="http://www.cricmetric.com/team.py?team=Punjab%20Kings" xr:uid="{1DB405A4-12F4-4E12-A0C0-1EB040688FD9}"/>
    <hyperlink ref="A80" r:id="rId157" display="http://www.cricmetric.com/playerstats.py?player=JR%20Hazlewood&amp;role=all&amp;format=TWENTY20" xr:uid="{67CCB705-AC26-4627-8911-17805069EB75}"/>
    <hyperlink ref="B80" r:id="rId158" display="http://www.cricmetric.com/team.py?team=Chennai%20Super%20Kings" xr:uid="{049DABEF-CC93-40E1-886C-60FB4F4FE01C}"/>
    <hyperlink ref="A81" r:id="rId159" display="http://www.cricmetric.com/playerstats.py?player=AR%20Patel&amp;role=all&amp;format=TWENTY20" xr:uid="{36CF6900-56D6-4557-B13C-FA0C22A5A750}"/>
    <hyperlink ref="B81" r:id="rId160" display="http://www.cricmetric.com/team.py?team=Delhi%20Capitals" xr:uid="{962E2E2E-619F-4E72-910F-1BBFDB72D1CB}"/>
    <hyperlink ref="A82" r:id="rId161" display="http://www.cricmetric.com/playerstats.py?player=CJ%20Jordan&amp;role=all&amp;format=TWENTY20" xr:uid="{B6C6521A-C331-4C0B-B4EE-6428B205413C}"/>
    <hyperlink ref="B82" r:id="rId162" display="http://www.cricmetric.com/team.py?team=Punjab%20Kings" xr:uid="{B8FAD82A-8BF6-4514-A436-8AE47E92683D}"/>
    <hyperlink ref="A83" r:id="rId163" display="http://www.cricmetric.com/playerstats.py?player=IC%20Porel&amp;role=all&amp;format=TWENTY20" xr:uid="{8B9BC7CE-5182-459B-8872-C1E4C885A100}"/>
    <hyperlink ref="B83" r:id="rId164" display="http://www.cricmetric.com/team.py?team=Punjab%20Kings" xr:uid="{B0391F8A-2F0D-47A9-8475-DDA46B50D0BB}"/>
    <hyperlink ref="A84" r:id="rId165" display="http://www.cricmetric.com/playerstats.py?player=Abhishek%20Sharma&amp;role=all&amp;format=TWENTY20" xr:uid="{E3A76830-2FEB-4FD2-964E-9F68173D81F8}"/>
    <hyperlink ref="B84" r:id="rId166" display="http://www.cricmetric.com/team.py?team=Sunrisers%20Hyderabad" xr:uid="{7F9AA99A-D7C5-4E47-AA7E-C1B87CEAC985}"/>
    <hyperlink ref="A85" r:id="rId167" display="http://www.cricmetric.com/playerstats.py?player=S%20Sandeep%20Warrier&amp;role=all&amp;format=TWENTY20" xr:uid="{48BD1C27-4E2A-4266-82C9-744125EF3A69}"/>
    <hyperlink ref="B85" r:id="rId168" display="http://www.cricmetric.com/team.py?team=Kolkata%20Knight%20Riders" xr:uid="{DDC10A9F-B397-4448-8A16-C7D206E32B82}"/>
    <hyperlink ref="A86" r:id="rId169" display="http://www.cricmetric.com/playerstats.py?player=K%20Yadav&amp;role=all&amp;format=TWENTY20" xr:uid="{5630BB21-CDDE-41AF-9673-93078AA7E639}"/>
    <hyperlink ref="B86" r:id="rId170" display="http://www.cricmetric.com/team.py?team=Rajasthan%20Royals" xr:uid="{72E393DF-0226-416D-ACF8-9AFCA17C54F4}"/>
    <hyperlink ref="A87" r:id="rId171" display="http://www.cricmetric.com/playerstats.py?player=SK%20Raina&amp;role=all&amp;format=TWENTY20" xr:uid="{C00B5138-3F4C-4C11-AFB2-94D92C83D9B2}"/>
    <hyperlink ref="B87" r:id="rId172" display="http://www.cricmetric.com/team.py?team=Chennai%20Super%20Kings" xr:uid="{E0E9466D-2940-44A9-B6A8-9EDFE6270479}"/>
    <hyperlink ref="A88" r:id="rId173" display="http://www.cricmetric.com/playerstats.py?player=T%20Natarajan&amp;role=all&amp;format=TWENTY20" xr:uid="{9779211B-E1CD-484C-827D-5E726E46FC77}"/>
    <hyperlink ref="B88" r:id="rId174" display="http://www.cricmetric.com/team.py?team=Sunrisers%20Hyderabad" xr:uid="{39187E88-7DF2-4D5B-A796-36B621504CB5}"/>
    <hyperlink ref="A89" r:id="rId175" display="http://www.cricmetric.com/playerstats.py?player=AM%20Rahane&amp;role=all&amp;format=TWENTY20" xr:uid="{EA47E4F7-55BB-4739-AB58-519800FB0943}"/>
    <hyperlink ref="B89" r:id="rId176" display="http://www.cricmetric.com/team.py?team=Delhi%20Capitals" xr:uid="{AC262D71-A5F5-4FBA-91CD-CAAA6DBD5CAF}"/>
    <hyperlink ref="A90" r:id="rId177" display="http://www.cricmetric.com/playerstats.py?player=GD%20Phillips&amp;role=all&amp;format=TWENTY20" xr:uid="{A3D5A402-D688-4926-970D-500768AC2E79}"/>
    <hyperlink ref="B90" r:id="rId178" display="http://www.cricmetric.com/team.py?team=Rajasthan%20Royals" xr:uid="{6AB369AC-0003-433C-B98A-E54314EE5B93}"/>
    <hyperlink ref="A91" r:id="rId179" display="http://www.cricmetric.com/playerstats.py?player=Sachin%20Baby&amp;role=all&amp;format=TWENTY20" xr:uid="{355C6EF1-9212-48D8-8935-419FBADA42E8}"/>
    <hyperlink ref="B91" r:id="rId180" display="http://www.cricmetric.com/team.py?team=Royal%20Challengers%20Bangalore" xr:uid="{80B150C8-9441-46CC-AAF2-A8AF12D548B7}"/>
    <hyperlink ref="A92" r:id="rId181" display="http://www.cricmetric.com/playerstats.py?player=S%20Dube&amp;role=all&amp;format=TWENTY20" xr:uid="{45CAD309-4F0E-4E84-BF3A-39621704C884}"/>
    <hyperlink ref="B92" r:id="rId182" display="http://www.cricmetric.com/team.py?team=Rajasthan%20Royals" xr:uid="{B17B805A-46D4-4FBE-A96B-346B266292F1}"/>
    <hyperlink ref="A93" r:id="rId183" display="http://www.cricmetric.com/playerstats.py?player=M%20Prasidh%20Krishna&amp;role=all&amp;format=TWENTY20" xr:uid="{DBDE0FE1-DE75-4FA5-AF84-1C6ECBC01EB5}"/>
    <hyperlink ref="B93" r:id="rId184" display="http://www.cricmetric.com/team.py?team=Kolkata%20Knight%20Riders" xr:uid="{38BD6EF9-A2B7-4651-B185-E7E32C29E1ED}"/>
    <hyperlink ref="A94" r:id="rId185" display="http://www.cricmetric.com/playerstats.py?player=RV%20Patel&amp;role=all&amp;format=TWENTY20" xr:uid="{213BCF5C-0BD4-4C1A-9174-25986025D88C}"/>
    <hyperlink ref="B94" r:id="rId186" display="http://www.cricmetric.com/team.py?team=Delhi%20Capitals" xr:uid="{AADC14C5-F217-4BD2-87E8-0F092DB812E3}"/>
    <hyperlink ref="A95" r:id="rId187" display="http://www.cricmetric.com/playerstats.py?player=TH%20David&amp;role=all&amp;format=TWENTY20" xr:uid="{74D506C6-11EE-4D1B-B5D4-23671A1749AE}"/>
    <hyperlink ref="B95" r:id="rId188" display="http://www.cricmetric.com/team.py?team=Royal%20Challengers%20Bangalore" xr:uid="{419C4932-7DF2-4248-BDD8-F693BE9C4178}"/>
    <hyperlink ref="A96" r:id="rId189" display="http://www.cricmetric.com/playerstats.py?player=Anuj%20Rawat&amp;role=all&amp;format=TWENTY20" xr:uid="{A510BB38-1665-4304-9B82-A98B5CC557BE}"/>
    <hyperlink ref="B96" r:id="rId190" display="http://www.cricmetric.com/team.py?team=Rajasthan%20Royals" xr:uid="{3A83BC7F-70A0-4488-989F-18E826C0042E}"/>
    <hyperlink ref="A97" r:id="rId191" display="http://www.cricmetric.com/playerstats.py?player=M%20Markande&amp;role=all&amp;format=TWENTY20" xr:uid="{684BDC8F-3590-4A94-9D47-B4BC154C680F}"/>
    <hyperlink ref="B97" r:id="rId192" display="http://www.cricmetric.com/team.py?team=Rajasthan%20Royals" xr:uid="{2C11EDD4-EEF4-4D34-A586-72FC14CAA11C}"/>
    <hyperlink ref="A98" r:id="rId193" display="http://www.cricmetric.com/playerstats.py?player=Jalaj%20S%20Saxena&amp;role=all&amp;format=TWENTY20" xr:uid="{7C715CD5-0A5A-4100-B40E-59E8976FD7CF}"/>
    <hyperlink ref="B98" r:id="rId194" display="http://www.cricmetric.com/team.py?team=Punjab%20Kings" xr:uid="{BB557AA7-CB1B-404F-9716-A6184B776329}"/>
    <hyperlink ref="A99" r:id="rId195" display="http://www.cricmetric.com/playerstats.py?player=KD%20Karthik&amp;role=all&amp;format=TWENTY20" xr:uid="{58848938-237C-43E8-A411-C0D9A9B1F69A}"/>
    <hyperlink ref="B99" r:id="rId196" display="http://www.cricmetric.com/team.py?team=Kolkata%20Knight%20Riders" xr:uid="{7896C264-6A70-4FC6-B872-EF509EDFE73B}"/>
    <hyperlink ref="A100" r:id="rId197" display="http://www.cricmetric.com/playerstats.py?player=RM%20Patidar&amp;role=all&amp;format=TWENTY20" xr:uid="{BB4AAA1E-81F4-421C-92EF-76189EC92E97}"/>
    <hyperlink ref="B100" r:id="rId198" display="http://www.cricmetric.com/team.py?team=Royal%20Challengers%20Bangalore" xr:uid="{29C95384-7593-44E7-B894-4B3678172F45}"/>
    <hyperlink ref="A101" r:id="rId199" display="http://www.cricmetric.com/playerstats.py?player=DR%20Sams&amp;role=all&amp;format=TWENTY20" xr:uid="{315CE3A7-A84A-412A-BE44-05A1B93BACCB}"/>
    <hyperlink ref="B101" r:id="rId200" display="http://www.cricmetric.com/team.py?team=Royal%20Challengers%20Bangalore" xr:uid="{9AC4481C-BEA6-4E32-BF6E-80B5C522D103}"/>
    <hyperlink ref="A102" r:id="rId201" display="http://www.cricmetric.com/playerstats.py?player=Prabhsimran%20Singh&amp;role=all&amp;format=TWENTY20" xr:uid="{784CA81D-BEAF-423C-9DFC-3CBF985ED0A9}"/>
    <hyperlink ref="B102" r:id="rId202" display="http://www.cricmetric.com/team.py?team=Punjab%20Kings" xr:uid="{BB5962E8-A13A-44E4-908D-CDFB1F35DC6B}"/>
    <hyperlink ref="A103" r:id="rId203" display="http://www.cricmetric.com/playerstats.py?player=T%20Shamsi&amp;role=all&amp;format=TWENTY20" xr:uid="{DA0AC0F1-029A-46A6-AB33-8DB729DA4E67}"/>
    <hyperlink ref="B103" r:id="rId204" display="http://www.cricmetric.com/team.py?team=Rajasthan%20Royals" xr:uid="{35C5210D-5099-45E2-AB30-E8946DF41B77}"/>
    <hyperlink ref="A104" r:id="rId205" display="http://www.cricmetric.com/playerstats.py?player=Shahbaz%20Ahmed&amp;role=all&amp;format=TWENTY20" xr:uid="{4B50C8D5-8DBE-4D11-A1A4-987DEEA3D9EA}"/>
    <hyperlink ref="B104" r:id="rId206" display="http://www.cricmetric.com/team.py?team=Royal%20Challengers%20Bangalore" xr:uid="{92AF4D31-CC05-4C78-917E-6CCCAF55660B}"/>
    <hyperlink ref="A105" r:id="rId207" display="http://www.cricmetric.com/playerstats.py?player=CH%20Gayle&amp;role=all&amp;format=TWENTY20" xr:uid="{D37D32D5-1630-4B0A-BDA0-11D64D8635B6}"/>
    <hyperlink ref="B105" r:id="rId208" display="http://www.cricmetric.com/team.py?team=Punjab%20Kings" xr:uid="{78316B5B-531B-4EF8-A8E8-D4A856DC18A8}"/>
    <hyperlink ref="A106" r:id="rId209" display="http://www.cricmetric.com/playerstats.py?player=AU%20Rashid&amp;role=all&amp;format=TWENTY20" xr:uid="{57E52CF7-0578-467A-A942-25DCDFD76528}"/>
    <hyperlink ref="B106" r:id="rId210" display="http://www.cricmetric.com/team.py?team=Punjab%20Kings" xr:uid="{54AE1B44-1DBB-4BDA-83CC-E16768111B28}"/>
    <hyperlink ref="A107" r:id="rId211" display="http://www.cricmetric.com/playerstats.py?player=Kartik%20Tyagi&amp;role=all&amp;format=TWENTY20" xr:uid="{A75752B9-05E6-45A8-A0A3-5FF9D64217D4}"/>
    <hyperlink ref="B107" r:id="rId212" display="http://www.cricmetric.com/team.py?team=Rajasthan%20Royals" xr:uid="{149D93B3-773C-44FD-91B3-F384B599F850}"/>
    <hyperlink ref="A108" r:id="rId213" display="http://www.cricmetric.com/playerstats.py?player=Virat%20Singh&amp;role=all&amp;format=TWENTY20" xr:uid="{AC7891DA-C6B9-4A38-A785-9908CF17F1FC}"/>
    <hyperlink ref="B108" r:id="rId214" display="http://www.cricmetric.com/team.py?team=Sunrisers%20Hyderabad" xr:uid="{5E03BB88-3A14-478F-A96E-E62B149AFDC0}"/>
    <hyperlink ref="A109" r:id="rId215" display="http://www.cricmetric.com/playerstats.py?player=S%20Nadeem&amp;role=all&amp;format=TWENTY20" xr:uid="{9BD27C59-CD40-444F-881B-7A85B09D2934}"/>
    <hyperlink ref="B109" r:id="rId216" display="http://www.cricmetric.com/team.py?team=Sunrisers%20Hyderabad" xr:uid="{BEBFAB37-20AC-4760-9C95-A218DB32EFA7}"/>
    <hyperlink ref="A110" r:id="rId217" display="http://www.cricmetric.com/playerstats.py?player=SA%20Yadav&amp;role=all&amp;format=TWENTY20" xr:uid="{50FCD1D3-44A6-4001-9471-69E5BE8F8946}"/>
    <hyperlink ref="B110" r:id="rId218" display="http://www.cricmetric.com/team.py?team=Mumbai%20Indians" xr:uid="{D88DD240-CF06-44F2-94E7-67448B096753}"/>
    <hyperlink ref="A111" r:id="rId219" display="http://www.cricmetric.com/playerstats.py?player=CH%20Morris&amp;role=all&amp;format=TWENTY20" xr:uid="{AA2D70EE-1719-4461-ACA3-5B2C0BE89DD3}"/>
    <hyperlink ref="B111" r:id="rId220" display="http://www.cricmetric.com/team.py?team=Rajasthan%20Royals" xr:uid="{4C24396E-6905-4B9E-9430-71A16F62E912}"/>
    <hyperlink ref="A112" r:id="rId221" display="http://www.cricmetric.com/playerstats.py?player=BA%20Stokes&amp;role=all&amp;format=TWENTY20" xr:uid="{0A956777-4DCE-4349-8169-65C1A7CEDE8A}"/>
    <hyperlink ref="B112" r:id="rId222" display="http://www.cricmetric.com/team.py?team=Rajasthan%20Royals" xr:uid="{C9CE3D34-D4EC-4F79-B324-5F8868FC704C}"/>
    <hyperlink ref="A113" r:id="rId223" display="http://www.cricmetric.com/playerstats.py?player=PP%20Chawla&amp;role=all&amp;format=TWENTY20" xr:uid="{A9135BC4-986B-4910-9D3A-046A757FF633}"/>
    <hyperlink ref="B113" r:id="rId224" display="http://www.cricmetric.com/team.py?team=Mumbai%20Indians" xr:uid="{1257516D-C734-4B9E-B942-AE127F4E3B01}"/>
    <hyperlink ref="A114" r:id="rId225" display="http://www.cricmetric.com/playerstats.py?player=Akash%20Singh&amp;role=all&amp;format=TWENTY20" xr:uid="{6E6D6D6E-D307-4347-B4FD-0E1F205CC4A9}"/>
    <hyperlink ref="B114" r:id="rId226" display="http://www.cricmetric.com/team.py?team=Rajasthan%20Royals" xr:uid="{A7FF355E-ACA8-4E45-AD52-5EBA1AF89CC5}"/>
    <hyperlink ref="A115" r:id="rId227" display="http://www.cricmetric.com/playerstats.py?player=TG%20Southee&amp;role=all&amp;format=TWENTY20" xr:uid="{6167AA53-FE0F-40C8-9305-19720D5EAC7F}"/>
    <hyperlink ref="B115" r:id="rId228" display="http://www.cricmetric.com/team.py?team=Kolkata%20Knight%20Riders" xr:uid="{82BA5982-4C1A-4DDF-8668-3C181A80D065}"/>
    <hyperlink ref="A116" r:id="rId229" display="http://www.cricmetric.com/playerstats.py?player=M%20Jansen&amp;role=all&amp;format=TWENTY20" xr:uid="{28422CBB-32E3-47E1-AAD9-D5CB091C5104}"/>
    <hyperlink ref="B116" r:id="rId230" display="http://www.cricmetric.com/team.py?team=Mumbai%20Indians" xr:uid="{A954A4DC-C2F3-470C-9587-EC86A8A45B9E}"/>
    <hyperlink ref="A117" r:id="rId231" display="http://www.cricmetric.com/playerstats.py?player=Umran%20Malik&amp;role=all&amp;format=TWENTY20" xr:uid="{5FD4343D-9DE1-4607-822B-6259ADA20877}"/>
    <hyperlink ref="B117" r:id="rId232" display="http://www.cricmetric.com/team.py?team=Sunrisers%20Hyderabad" xr:uid="{6424D419-A01E-429F-818F-56205B3FE112}"/>
    <hyperlink ref="A118" r:id="rId233" display="http://www.cricmetric.com/playerstats.py?player=DS%20Kulkarni&amp;role=all&amp;format=TWENTY20" xr:uid="{88A371ED-BFA6-43EF-BAEA-B1AA11868AC7}"/>
    <hyperlink ref="B118" r:id="rId234" display="http://www.cricmetric.com/team.py?team=Mumbai%20Indians" xr:uid="{C5D49CBF-6CE6-4F92-B593-30A41C32C248}"/>
    <hyperlink ref="A119" r:id="rId235" display="http://www.cricmetric.com/playerstats.py?player=KM%20Jadhav&amp;role=all&amp;format=TWENTY20" xr:uid="{10809998-A9C5-48AA-B767-1F61C477C052}"/>
    <hyperlink ref="B119" r:id="rId236" display="http://www.cricmetric.com/team.py?team=Sunrisers%20Hyderabad" xr:uid="{0FBA0370-B105-4D73-9346-6C687CC8937A}"/>
    <hyperlink ref="A120" r:id="rId237" display="http://www.cricmetric.com/playerstats.py?player=KL%20Nagarkoti&amp;role=all&amp;format=TWENTY20" xr:uid="{8FECCDFE-9395-4576-A4B6-ECFB7DFC7626}"/>
    <hyperlink ref="B120" r:id="rId238" display="http://www.cricmetric.com/team.py?team=Kolkata%20Knight%20Riders" xr:uid="{13A73301-4414-42B4-AE66-93D60A0B488E}"/>
    <hyperlink ref="A121" r:id="rId239" display="http://www.cricmetric.com/playerstats.py?player=SN%20Khan&amp;role=all&amp;format=TWENTY20" xr:uid="{493A9F09-95CD-44E0-BBCB-8D8E8D41A1D4}"/>
    <hyperlink ref="B121" r:id="rId240" display="http://www.cricmetric.com/team.py?team=Punjab%20Kings" xr:uid="{FA5CACC7-8692-4609-8FD3-DDB57DDB8D6E}"/>
    <hyperlink ref="A122" r:id="rId241" display="http://www.cricmetric.com/playerstats.py?player=J%20Suchith&amp;role=all&amp;format=TWENTY20" xr:uid="{5F582D27-E0C8-4D1C-8781-CC3942A05019}"/>
    <hyperlink ref="B122" r:id="rId242" display="http://www.cricmetric.com/team.py?team=Sunrisers%20Hyderabad" xr:uid="{9A4F25DD-24EB-49E9-A52C-C4007A262164}"/>
    <hyperlink ref="A123" r:id="rId243" display="http://www.cricmetric.com/playerstats.py?player=Mustafizur%20Rahman&amp;role=all&amp;format=TWENTY20" xr:uid="{99456553-A2DD-45F5-AAA2-30D7AB08A09C}"/>
    <hyperlink ref="B123" r:id="rId244" display="http://www.cricmetric.com/team.py?team=Rajasthan%20Royals" xr:uid="{81850896-F2FB-4927-A19C-47D8032E3127}"/>
    <hyperlink ref="A124" r:id="rId245" display="http://www.cricmetric.com/playerstats.py?player=PK%20Garg&amp;role=all&amp;format=TWENTY20" xr:uid="{00FA901D-26B9-410F-9EDB-3A662511B982}"/>
    <hyperlink ref="B124" r:id="rId246" display="http://www.cricmetric.com/team.py?team=Sunrisers%20Hyderabad" xr:uid="{43EC6684-E3A0-4086-A4F2-40A4B93A62C4}"/>
    <hyperlink ref="A125" r:id="rId247" display="http://www.cricmetric.com/playerstats.py?player=K%20Rabada&amp;role=all&amp;format=TWENTY20" xr:uid="{986FE465-E49A-4804-9207-50FEEB1C5E34}"/>
    <hyperlink ref="B125" r:id="rId248" display="http://www.cricmetric.com/team.py?team=Delhi%20Capitals" xr:uid="{7088AD84-9DDF-41A5-B2DD-F35DEF0C7B08}"/>
    <hyperlink ref="A126" r:id="rId249" display="http://www.cricmetric.com/playerstats.py?player=Harbhajan%20Singh&amp;role=all&amp;format=TWENTY20" xr:uid="{D07786DE-1470-47AF-BB7C-080FABFBF07F}"/>
    <hyperlink ref="B126" r:id="rId250" display="http://www.cricmetric.com/team.py?team=Kolkata%20Knight%20Riders" xr:uid="{F6282A67-1C10-4565-99A4-A7FFB8A1775B}"/>
    <hyperlink ref="A127" r:id="rId251" display="http://www.cricmetric.com/playerstats.py?player=M%20Vohra&amp;role=all&amp;format=TWENTY20" xr:uid="{6334020F-8F27-416A-A92D-AD74FD4A7050}"/>
    <hyperlink ref="B127" r:id="rId252" display="http://www.cricmetric.com/team.py?team=Rajasthan%20Royals" xr:uid="{7BFC860A-FFDF-4A75-8410-74A546D602B6}"/>
    <hyperlink ref="A128" r:id="rId253" display="http://www.cricmetric.com/playerstats.py?player=RP%20Meredith&amp;role=all&amp;format=TWENTY20" xr:uid="{82BD2E9F-9DD2-4910-B85E-16EF2E18D156}"/>
    <hyperlink ref="B128" r:id="rId254" display="http://www.cricmetric.com/team.py?team=Punjab%20Kings" xr:uid="{589498C2-1702-42D2-93B3-1A25CCFE7CE0}"/>
    <hyperlink ref="A129" r:id="rId255" display="http://www.cricmetric.com/playerstats.py?player=AF%20Milne&amp;role=all&amp;format=TWENTY20" xr:uid="{5AAFD5EF-D30B-4D1E-A684-B0AC636BD102}"/>
    <hyperlink ref="B129" r:id="rId256" display="http://www.cricmetric.com/team.py?team=Mumbai%20Indians" xr:uid="{44888C1B-DFA8-4077-A9A3-A6F1AD3704C0}"/>
    <hyperlink ref="A130" r:id="rId257" display="http://www.cricmetric.com/playerstats.py?player=S%20Kaul&amp;role=all&amp;format=TWENTY20" xr:uid="{9EA2DED3-A0CB-476F-8EBC-64B9D098E10E}"/>
    <hyperlink ref="B130" r:id="rId258" display="http://www.cricmetric.com/team.py?team=Sunrisers%20Hyderabad" xr:uid="{A44636AC-DE4D-4C54-BDF9-01001C0D647C}"/>
    <hyperlink ref="A131" r:id="rId259" display="http://www.cricmetric.com/playerstats.py?player=MS%20Dhoni&amp;role=all&amp;format=TWENTY20" xr:uid="{9DD01CEE-B752-4F80-B642-4EBDA2E1FC7D}"/>
    <hyperlink ref="B131" r:id="rId260" display="http://www.cricmetric.com/team.py?team=Chennai%20Super%20Kings" xr:uid="{8DF6C480-19AF-4318-A235-1AA448C687F8}"/>
    <hyperlink ref="A132" r:id="rId261" display="http://www.cricmetric.com/playerstats.py?player=TA%20Boult&amp;role=all&amp;format=TWENTY20" xr:uid="{D211E68D-414D-4312-A449-92EE48580BAF}"/>
    <hyperlink ref="B132" r:id="rId262" display="http://www.cricmetric.com/team.py?team=Mumbai%20Indians" xr:uid="{24EF78EE-89AF-4BA6-BCA6-1A18AB69A265}"/>
    <hyperlink ref="A133" r:id="rId263" display="http://www.cricmetric.com/playerstats.py?player=NT%20Ellis&amp;role=all&amp;format=TWENTY20" xr:uid="{460996D4-2BF6-4BF6-9C55-EB78BA9522AB}"/>
    <hyperlink ref="B133" r:id="rId264" display="http://www.cricmetric.com/team.py?team=Punjab%20Kings" xr:uid="{E99700DB-223A-4813-9460-C408BA511996}"/>
    <hyperlink ref="A134" r:id="rId265" display="http://www.cricmetric.com/playerstats.py?player=WP%20Saha&amp;role=all&amp;format=TWENTY20" xr:uid="{424FD18D-3D98-4A3C-AC06-746C64A2A01E}"/>
    <hyperlink ref="B134" r:id="rId266" display="http://www.cricmetric.com/team.py?team=Sunrisers%20Hyderabad" xr:uid="{2867C523-A4C8-4848-9E85-BE6767E91678}"/>
    <hyperlink ref="A135" r:id="rId267" display="http://www.cricmetric.com/playerstats.py?player=I%20Sharma&amp;role=all&amp;format=TWENTY20" xr:uid="{74ABD32C-E914-4AC4-B926-0804FD9E12C9}"/>
    <hyperlink ref="B135" r:id="rId268" display="http://www.cricmetric.com/team.py?team=Delhi%20Capitals" xr:uid="{B34374C7-760C-48FE-ADDD-6E4471E64E4A}"/>
    <hyperlink ref="A136" r:id="rId269" display="http://www.cricmetric.com/playerstats.py?player=Mohammed%20Siraj&amp;role=all&amp;format=TWENTY20" xr:uid="{06AF427B-FA6B-4C93-9B7F-24B42F7379A0}"/>
    <hyperlink ref="B136" r:id="rId270" display="http://www.cricmetric.com/team.py?team=Royal%20Challengers%20Bangalore" xr:uid="{13EE1DF1-8AA2-4CF3-8069-2BD8DDC2301E}"/>
    <hyperlink ref="A137" r:id="rId271" display="http://www.cricmetric.com/playerstats.py?player=JA%20Richardson&amp;role=all&amp;format=TWENTY20" xr:uid="{6570B8F1-A85A-43FC-95A3-0EF2801DD564}"/>
    <hyperlink ref="B137" r:id="rId272" display="http://www.cricmetric.com/team.py?team=Punjab%20Kings" xr:uid="{AE908391-F83E-4971-8722-98A5C16ABE4D}"/>
    <hyperlink ref="A138" r:id="rId273" display="http://www.cricmetric.com/playerstats.py?player=NA%20Saini&amp;role=all&amp;format=TWENTY20" xr:uid="{0C0C04E8-C2A4-4732-BC6F-40889E1B306E}"/>
    <hyperlink ref="B138" r:id="rId274" display="http://www.cricmetric.com/team.py?team=Royal%20Challengers%20Bangalore" xr:uid="{7DACD9B0-FE3D-41E1-A6CD-0B7587F81B26}"/>
    <hyperlink ref="A139" r:id="rId275" display="http://www.cricmetric.com/playerstats.py?player=RD%20Chahar&amp;role=all&amp;format=TWENTY20" xr:uid="{4B0F2F9C-0DD6-4E3A-99A4-A80D7DC52645}"/>
    <hyperlink ref="B139" r:id="rId276" display="http://www.cricmetric.com/team.py?team=Mumbai%20Indians" xr:uid="{047F842F-7972-425F-B7B8-C43772A52CBA}"/>
    <hyperlink ref="A140" r:id="rId277" display="http://www.cricmetric.com/playerstats.py?player=Abdul%20Samad&amp;role=all&amp;format=TWENTY20" xr:uid="{4C999AE1-FB40-43A1-9B25-E5B350936409}"/>
    <hyperlink ref="B140" r:id="rId278" display="http://www.cricmetric.com/team.py?team=Sunrisers%20Hyderabad" xr:uid="{6CAA4F16-6FB1-4DDC-B6D1-CB72DD5102AB}"/>
    <hyperlink ref="A141" r:id="rId279" display="http://www.cricmetric.com/playerstats.py?player=JD%20Unadkat&amp;role=all&amp;format=TWENTY20" xr:uid="{51FE3E63-511F-4729-8707-29CB9184E429}"/>
    <hyperlink ref="B141" r:id="rId280" display="http://www.cricmetric.com/team.py?team=Rajasthan%20Royals" xr:uid="{15A2415F-27B8-4DBE-AF3F-BF3666E2332A}"/>
    <hyperlink ref="A142" r:id="rId281" display="http://www.cricmetric.com/playerstats.py?player=GHS%20Garton&amp;role=all&amp;format=TWENTY20" xr:uid="{C9AEA0D7-013B-4E08-A46D-6F094FBE7E58}"/>
    <hyperlink ref="B142" r:id="rId282" display="http://www.cricmetric.com/team.py?team=Royal%20Challengers%20Bangalore" xr:uid="{068CF0AA-847C-4B19-8CA2-7E74B8F7EE34}"/>
    <hyperlink ref="A143" r:id="rId283" display="http://www.cricmetric.com/playerstats.py?player=MP%20Stoinis&amp;role=all&amp;format=TWENTY20" xr:uid="{173128AF-84CB-480E-873F-EFBCC29EB8DA}"/>
    <hyperlink ref="B143" r:id="rId284" display="http://www.cricmetric.com/team.py?team=Delhi%20Capitals" xr:uid="{8E4C4753-021A-4FD3-9D0F-1CC57A1CB08C}"/>
    <hyperlink ref="A144" r:id="rId285" display="http://www.cricmetric.com/playerstats.py?player=Mohammad%20Nabi&amp;role=all&amp;format=TWENTY20" xr:uid="{CF7F03E3-9DF9-4E8E-A8AC-892223BDF19C}"/>
    <hyperlink ref="B144" r:id="rId286" display="http://www.cricmetric.com/team.py?team=Sunrisers%20Hyderabad" xr:uid="{3A7230E0-98FF-475D-90EB-F66560452673}"/>
    <hyperlink ref="A145" r:id="rId287" display="http://www.cricmetric.com/playerstats.py?player=DL%20Chahar&amp;role=all&amp;format=TWENTY20" xr:uid="{2E02A109-9BCB-4D8A-BC12-94CE54FF15D1}"/>
    <hyperlink ref="B145" r:id="rId288" display="http://www.cricmetric.com/team.py?team=Chennai%20Super%20Kings" xr:uid="{BAA1C34E-773A-403B-97F2-52895D7F2AEC}"/>
    <hyperlink ref="A146" r:id="rId289" display="http://www.cricmetric.com/playerstats.py?player=FA%20Allen&amp;role=all&amp;format=TWENTY20" xr:uid="{F06142F3-6B12-49F5-8BB1-6F67B2443CFE}"/>
    <hyperlink ref="B146" r:id="rId290" display="http://www.cricmetric.com/team.py?team=Punjab%20Kings" xr:uid="{0885D671-CA3C-433B-AC0B-C502C666870C}"/>
    <hyperlink ref="A147" r:id="rId291" display="http://www.cricmetric.com/playerstats.py?player=LS%20Livingstone&amp;role=all&amp;format=TWENTY20" xr:uid="{5AFED67B-ABF0-4E75-919F-B81A95286812}"/>
    <hyperlink ref="B147" r:id="rId292" display="http://www.cricmetric.com/team.py?team=Rajasthan%20Royals" xr:uid="{B4BD8821-DE25-4591-9083-2609CE1568C6}"/>
    <hyperlink ref="A148" r:id="rId293" display="http://www.cricmetric.com/playerstats.py?player=PWH%20de%20Silva&amp;role=all&amp;format=TWENTY20" xr:uid="{7A8B5B16-22CD-4037-B29C-32C7397AFAC6}"/>
    <hyperlink ref="B148" r:id="rId294" display="http://www.cricmetric.com/team.py?team=Royal%20Challengers%20Bangalore" xr:uid="{33FC5FA2-85A1-4BF8-B258-D3DED315C033}"/>
    <hyperlink ref="A149" r:id="rId295" display="http://www.cricmetric.com/playerstats.py?player=SM%20Curran&amp;role=all&amp;format=TWENTY20" xr:uid="{7FE3AB60-449A-4F11-8567-DBABF5E23F82}"/>
    <hyperlink ref="B149" r:id="rId296" display="http://www.cricmetric.com/team.py?team=Chennai%20Super%20Kings" xr:uid="{9DB19002-D7B9-4A21-B75C-EBA009F70DC2}"/>
    <hyperlink ref="A150" r:id="rId297" display="http://www.cricmetric.com/playerstats.py?player=V%20Shankar&amp;role=all&amp;format=TWENTY20" xr:uid="{6AFFE04C-81E3-4CD2-80BA-8872C61A84C2}"/>
    <hyperlink ref="B150" r:id="rId298" display="http://www.cricmetric.com/team.py?team=Sunrisers%20Hyderabad" xr:uid="{99B662C2-26F9-49CA-AF6A-2C13A42897DB}"/>
    <hyperlink ref="A151" r:id="rId299" display="http://www.cricmetric.com/playerstats.py?player=SP%20Narine&amp;role=all&amp;format=TWENTY20" xr:uid="{B0B4AC13-9936-485A-BB1F-BBD8E9054D46}"/>
    <hyperlink ref="B151" r:id="rId300" display="http://www.cricmetric.com/team.py?team=Kolkata%20Knight%20Riders" xr:uid="{1B235C93-8A29-4125-9F9F-3054604F921A}"/>
    <hyperlink ref="A152" r:id="rId301" display="http://www.cricmetric.com/playerstats.py?player=J%20Yadav&amp;role=all&amp;format=TWENTY20" xr:uid="{40DAB6DD-EA16-40D6-A668-6D9BC03328C2}"/>
    <hyperlink ref="B152" r:id="rId302" display="http://www.cricmetric.com/team.py?team=Mumbai%20Indians" xr:uid="{BA10E10B-22B6-4D21-A686-9484A257B038}"/>
    <hyperlink ref="A153" r:id="rId303" display="http://www.cricmetric.com/playerstats.py?player=HH%20Pandya&amp;role=all&amp;format=TWENTY20" xr:uid="{2D5C1EF7-80B2-4A63-8BA3-0C866EA418D3}"/>
    <hyperlink ref="B153" r:id="rId304" display="http://www.cricmetric.com/team.py?team=Mumbai%20Indians" xr:uid="{A85D1A11-FDD1-4CC1-9074-B82CAFB6BB07}"/>
    <hyperlink ref="A154" r:id="rId305" display="http://www.cricmetric.com/playerstats.py?player=M%20Ashwin&amp;role=all&amp;format=TWENTY20" xr:uid="{23202CCD-3232-41D4-A3AA-BB477368238A}"/>
    <hyperlink ref="B154" r:id="rId306" display="http://www.cricmetric.com/team.py?team=Punjab%20Kings" xr:uid="{FB53771D-79A3-4DFE-BD12-8531272B9786}"/>
    <hyperlink ref="A155" r:id="rId307" display="http://www.cricmetric.com/playerstats.py?player=S%20Gopal&amp;role=all&amp;format=TWENTY20" xr:uid="{81AAE668-415A-4B8C-A672-92CF9E775DBB}"/>
    <hyperlink ref="B155" r:id="rId308" display="http://www.cricmetric.com/team.py?team=Rajasthan%20Royals" xr:uid="{45B2DB37-35CA-42EC-997C-8BF5AAE90C3F}"/>
    <hyperlink ref="A156" r:id="rId309" display="http://www.cricmetric.com/playerstats.py?player=Washington%20Sundar&amp;role=all&amp;format=TWENTY20" xr:uid="{16F7D830-E68A-4FE4-80C7-DB9FB980C3E6}"/>
    <hyperlink ref="B156" r:id="rId310" display="http://www.cricmetric.com/team.py?team=Royal%20Challengers%20Bangalore" xr:uid="{8F374F57-3203-4346-A62E-155037581B1B}"/>
    <hyperlink ref="A157" r:id="rId311" display="http://www.cricmetric.com/playerstats.py?player=KK%20Ahmed&amp;role=all&amp;format=TWENTY20" xr:uid="{3A3F20BA-BDCB-41A9-BDC8-15EB48709873}"/>
    <hyperlink ref="B157" r:id="rId312" display="http://www.cricmetric.com/team.py?team=Sunrisers%20Hyderabad" xr:uid="{93D75FFF-0C94-4DDE-9602-BF42C8A90A04}"/>
    <hyperlink ref="A158" r:id="rId313" display="http://www.cricmetric.com/playerstats.py?player=Sandeep%20Sharma&amp;role=all&amp;format=TWENTY20" xr:uid="{803C3E23-5E5A-4056-A310-DEC8D60ACBE0}"/>
    <hyperlink ref="B158" r:id="rId314" display="http://www.cricmetric.com/team.py?team=Sunrisers%20Hyderabad" xr:uid="{B3DA7491-420B-454E-B809-0870E8A8B666}"/>
    <hyperlink ref="A159" r:id="rId315" display="http://www.cricmetric.com/playerstats.py?player=C%20Sakariya&amp;role=all&amp;format=TWENTY20" xr:uid="{C52DF706-F4F6-47C4-8239-1DF8000A2123}"/>
    <hyperlink ref="B159" r:id="rId316" display="http://www.cricmetric.com/team.py?team=Rajasthan%20Royals" xr:uid="{B14B2832-659F-460A-9515-BA40A149D406}"/>
    <hyperlink ref="A160" r:id="rId317" display="http://www.cricmetric.com/playerstats.py?player=DT%20Christian&amp;role=all&amp;format=TWENTY20" xr:uid="{AE96A3EE-1BE9-47C4-A512-EEE1F693B4B7}"/>
    <hyperlink ref="B160" r:id="rId318" display="http://www.cricmetric.com/team.py?team=Royal%20Challengers%20Bangalore" xr:uid="{4E7A2BD5-C81A-48D0-A82F-7B9C6BC4A202}"/>
    <hyperlink ref="A161" r:id="rId319" display="http://www.cricmetric.com/playerstats.py?player=EJG%20Morgan&amp;role=all&amp;format=TWENTY20" xr:uid="{DFBCF202-55F2-4BDC-9BB9-2F98C9BDBB0E}"/>
    <hyperlink ref="B161" r:id="rId320" display="http://www.cricmetric.com/team.py?team=Kolkata%20Knight%20Riders" xr:uid="{05F2A2C1-1461-4F74-B618-AC0F29BC1CBF}"/>
    <hyperlink ref="A162" r:id="rId321" display="http://www.cricmetric.com/playerstats.py?player=R%20Ashwin&amp;role=all&amp;format=TWENTY20" xr:uid="{37A788E2-6634-447B-A850-8504AEEAF9C2}"/>
    <hyperlink ref="B162" r:id="rId322" display="http://www.cricmetric.com/team.py?team=Delhi%20Capitals" xr:uid="{366B2705-155B-4A4A-9DFD-AC24AAB12571}"/>
    <hyperlink ref="A163" r:id="rId323" display="http://www.cricmetric.com/playerstats.py?player=DJ%20Hooda&amp;role=all&amp;format=TWENTY20" xr:uid="{2640A679-DDA5-49BB-9148-34FD6BF7BF89}"/>
    <hyperlink ref="B163" r:id="rId324" display="http://www.cricmetric.com/team.py?team=Punjab%20Kings" xr:uid="{B41148E3-9612-40E3-AF38-7D075CA84D09}"/>
    <hyperlink ref="A164" r:id="rId325" display="http://www.cricmetric.com/playerstats.py?player=R%20Parag&amp;role=all&amp;format=TWENTY20" xr:uid="{1B3FF460-452A-43B4-8221-06AD5B72EC58}"/>
    <hyperlink ref="B164" r:id="rId326" display="http://www.cricmetric.com/team.py?team=Rajasthan%20Royals" xr:uid="{EB098B68-D628-4A5F-9BD8-BCF0B4C14298}"/>
    <hyperlink ref="A165" r:id="rId327" display="http://www.cricmetric.com/playerstats.py?player=Shakib%20Al%20Hasan&amp;role=all&amp;format=TWENTY20" xr:uid="{D765A3A9-D0FA-4C2A-8C25-9F89192DD7CF}"/>
    <hyperlink ref="B165" r:id="rId328" display="http://www.cricmetric.com/team.py?team=Kolkata%20Knight%20Riders" xr:uid="{0F73BED0-4657-48ED-B516-5E99C4AA1781}"/>
    <hyperlink ref="A166" r:id="rId329" display="http://www.cricmetric.com/playerstats.py?player=N%20Pooran&amp;role=all&amp;format=TWENTY20" xr:uid="{6DCE54AB-4998-4BDD-B3C9-303D91A9EAF3}"/>
    <hyperlink ref="B166" r:id="rId330" display="http://www.cricmetric.com/team.py?team=Punjab%20Kings" xr:uid="{7F4300CB-3836-4252-B4D5-748F6A45E8D2}"/>
    <hyperlink ref="A167" r:id="rId331" display="http://www.cricmetric.com/playerstats.py?player=B%20Kumar&amp;role=all&amp;format=TWENTY20" xr:uid="{EBDECED7-9BCC-40A9-899C-1C04852C1C8D}"/>
    <hyperlink ref="B167" r:id="rId332" display="http://www.cricmetric.com/team.py?team=Sunrisers%20Hyderabad" xr:uid="{15C2BD81-D742-4870-A62D-FB52E32C4ED5}"/>
    <hyperlink ref="A168" r:id="rId333" display="http://www.cricmetric.com/playerstats.py?player=KH%20Pandya&amp;role=all&amp;format=TWENTY20" xr:uid="{731D14F9-20C0-4C85-A61B-7CA4C2E2E0C0}"/>
    <hyperlink ref="B168" r:id="rId334" display="http://www.cricmetric.com/team.py?team=Mumbai%20Indians" xr:uid="{C43053A9-A604-44A1-99FC-917EE67FBDFD}"/>
    <hyperlink ref="A169" r:id="rId335" display="http://www.cricmetric.com/playerstats.py?player=R%20Tewatia&amp;role=all&amp;format=TWENTY20" xr:uid="{BABF80BD-B469-4B37-9CF9-F364469F02EE}"/>
    <hyperlink ref="B169" r:id="rId336" display="http://www.cricmetric.com/team.py?team=Rajasthan%20Royals" xr:uid="{4FBDBBAC-E937-4A35-83C7-A155A965F618}"/>
  </hyperlinks>
  <pageMargins left="0.7" right="0.7" top="0.75" bottom="0.75" header="0.3" footer="0.3"/>
  <pageSetup paperSize="9" orientation="portrait" horizontalDpi="300" verticalDpi="300" r:id="rId337"/>
  <tableParts count="1">
    <tablePart r:id="rId338"/>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C53381-E7D2-4E25-BFB1-F4404C7DA102}">
  <dimension ref="A1:F200"/>
  <sheetViews>
    <sheetView topLeftCell="A105" workbookViewId="0">
      <selection activeCell="I201" sqref="I201"/>
    </sheetView>
  </sheetViews>
  <sheetFormatPr defaultRowHeight="15" x14ac:dyDescent="0.25"/>
  <cols>
    <col min="1" max="2" width="26.5703125" bestFit="1" customWidth="1"/>
    <col min="3" max="3" width="10.140625" bestFit="1" customWidth="1"/>
    <col min="4" max="4" width="18.42578125" bestFit="1" customWidth="1"/>
  </cols>
  <sheetData>
    <row r="1" spans="1:6" x14ac:dyDescent="0.25">
      <c r="A1" t="s">
        <v>0</v>
      </c>
      <c r="B1" t="s">
        <v>220</v>
      </c>
      <c r="C1" t="s">
        <v>352</v>
      </c>
      <c r="D1" t="s">
        <v>353</v>
      </c>
      <c r="E1" t="s">
        <v>0</v>
      </c>
      <c r="F1" t="s">
        <v>220</v>
      </c>
    </row>
    <row r="2" spans="1:6" x14ac:dyDescent="0.25">
      <c r="A2">
        <v>2019</v>
      </c>
      <c r="C2" t="s">
        <v>354</v>
      </c>
      <c r="D2">
        <v>0</v>
      </c>
    </row>
    <row r="3" spans="1:6" x14ac:dyDescent="0.25">
      <c r="A3" t="s">
        <v>313</v>
      </c>
      <c r="B3">
        <v>2019</v>
      </c>
      <c r="C3" t="s">
        <v>354</v>
      </c>
      <c r="D3">
        <v>0</v>
      </c>
    </row>
    <row r="4" spans="1:6" x14ac:dyDescent="0.25">
      <c r="A4" t="s">
        <v>221</v>
      </c>
      <c r="B4">
        <v>2019</v>
      </c>
      <c r="C4" t="s">
        <v>354</v>
      </c>
      <c r="D4">
        <v>0</v>
      </c>
    </row>
    <row r="5" spans="1:6" x14ac:dyDescent="0.25">
      <c r="A5" t="s">
        <v>275</v>
      </c>
      <c r="B5">
        <v>2019</v>
      </c>
      <c r="C5" t="s">
        <v>354</v>
      </c>
      <c r="D5">
        <v>0</v>
      </c>
    </row>
    <row r="6" spans="1:6" x14ac:dyDescent="0.25">
      <c r="A6" t="s">
        <v>305</v>
      </c>
      <c r="B6">
        <v>2019</v>
      </c>
      <c r="C6" t="s">
        <v>354</v>
      </c>
      <c r="D6">
        <v>0</v>
      </c>
    </row>
    <row r="7" spans="1:6" x14ac:dyDescent="0.25">
      <c r="A7" t="s">
        <v>294</v>
      </c>
      <c r="B7">
        <v>2019</v>
      </c>
      <c r="C7" t="s">
        <v>354</v>
      </c>
      <c r="D7">
        <v>0</v>
      </c>
    </row>
    <row r="8" spans="1:6" x14ac:dyDescent="0.25">
      <c r="A8" t="s">
        <v>242</v>
      </c>
      <c r="B8">
        <v>2019</v>
      </c>
      <c r="C8" t="s">
        <v>354</v>
      </c>
      <c r="D8">
        <v>0</v>
      </c>
    </row>
    <row r="9" spans="1:6" x14ac:dyDescent="0.25">
      <c r="A9" t="s">
        <v>355</v>
      </c>
      <c r="B9">
        <v>2019</v>
      </c>
      <c r="C9" t="s">
        <v>354</v>
      </c>
      <c r="D9">
        <v>0</v>
      </c>
    </row>
    <row r="10" spans="1:6" x14ac:dyDescent="0.25">
      <c r="A10" t="s">
        <v>259</v>
      </c>
      <c r="B10">
        <v>2019</v>
      </c>
      <c r="C10" t="s">
        <v>354</v>
      </c>
      <c r="D10">
        <v>0</v>
      </c>
    </row>
    <row r="11" spans="1:6" x14ac:dyDescent="0.25">
      <c r="A11" t="s">
        <v>1</v>
      </c>
      <c r="B11" t="s">
        <v>221</v>
      </c>
      <c r="C11" t="s">
        <v>222</v>
      </c>
      <c r="D11" t="s">
        <v>1</v>
      </c>
      <c r="E11" t="s">
        <v>221</v>
      </c>
      <c r="F11" t="s">
        <v>222</v>
      </c>
    </row>
    <row r="12" spans="1:6" x14ac:dyDescent="0.25">
      <c r="A12" t="s">
        <v>2</v>
      </c>
      <c r="B12" t="s">
        <v>221</v>
      </c>
      <c r="C12" t="s">
        <v>223</v>
      </c>
      <c r="D12" t="s">
        <v>2</v>
      </c>
      <c r="E12" t="s">
        <v>221</v>
      </c>
      <c r="F12" t="s">
        <v>223</v>
      </c>
    </row>
    <row r="13" spans="1:6" x14ac:dyDescent="0.25">
      <c r="A13" t="s">
        <v>3</v>
      </c>
      <c r="B13" t="s">
        <v>221</v>
      </c>
      <c r="C13" t="s">
        <v>224</v>
      </c>
      <c r="D13" t="s">
        <v>3</v>
      </c>
      <c r="E13" t="s">
        <v>221</v>
      </c>
      <c r="F13" t="s">
        <v>224</v>
      </c>
    </row>
    <row r="14" spans="1:6" x14ac:dyDescent="0.25">
      <c r="A14" t="s">
        <v>4</v>
      </c>
      <c r="B14" t="s">
        <v>221</v>
      </c>
      <c r="C14" t="s">
        <v>225</v>
      </c>
      <c r="D14" t="s">
        <v>4</v>
      </c>
      <c r="E14" t="s">
        <v>221</v>
      </c>
      <c r="F14" t="s">
        <v>225</v>
      </c>
    </row>
    <row r="15" spans="1:6" x14ac:dyDescent="0.25">
      <c r="A15" t="s">
        <v>5</v>
      </c>
      <c r="B15" t="s">
        <v>221</v>
      </c>
      <c r="C15" t="s">
        <v>226</v>
      </c>
      <c r="D15" t="s">
        <v>5</v>
      </c>
      <c r="E15" t="s">
        <v>221</v>
      </c>
      <c r="F15" t="s">
        <v>226</v>
      </c>
    </row>
    <row r="16" spans="1:6" x14ac:dyDescent="0.25">
      <c r="A16" t="s">
        <v>6</v>
      </c>
      <c r="B16" t="s">
        <v>221</v>
      </c>
      <c r="C16" t="s">
        <v>227</v>
      </c>
      <c r="D16" t="s">
        <v>6</v>
      </c>
      <c r="E16" t="s">
        <v>221</v>
      </c>
      <c r="F16" t="s">
        <v>227</v>
      </c>
    </row>
    <row r="17" spans="1:6" x14ac:dyDescent="0.25">
      <c r="A17" t="s">
        <v>7</v>
      </c>
      <c r="B17" t="s">
        <v>221</v>
      </c>
      <c r="C17" t="s">
        <v>228</v>
      </c>
      <c r="D17" t="s">
        <v>7</v>
      </c>
      <c r="E17" t="s">
        <v>221</v>
      </c>
      <c r="F17" t="s">
        <v>228</v>
      </c>
    </row>
    <row r="18" spans="1:6" x14ac:dyDescent="0.25">
      <c r="A18" t="s">
        <v>8</v>
      </c>
      <c r="B18" t="s">
        <v>221</v>
      </c>
      <c r="C18" t="s">
        <v>229</v>
      </c>
      <c r="D18" t="s">
        <v>8</v>
      </c>
      <c r="E18" t="s">
        <v>221</v>
      </c>
      <c r="F18" t="s">
        <v>229</v>
      </c>
    </row>
    <row r="19" spans="1:6" x14ac:dyDescent="0.25">
      <c r="A19" t="s">
        <v>9</v>
      </c>
      <c r="B19" t="s">
        <v>221</v>
      </c>
      <c r="C19" t="s">
        <v>230</v>
      </c>
      <c r="D19" t="s">
        <v>9</v>
      </c>
      <c r="E19" t="s">
        <v>221</v>
      </c>
      <c r="F19" t="s">
        <v>230</v>
      </c>
    </row>
    <row r="20" spans="1:6" x14ac:dyDescent="0.25">
      <c r="A20" t="s">
        <v>10</v>
      </c>
      <c r="B20" t="s">
        <v>221</v>
      </c>
      <c r="C20" t="s">
        <v>231</v>
      </c>
      <c r="D20" t="s">
        <v>10</v>
      </c>
      <c r="E20" t="s">
        <v>221</v>
      </c>
      <c r="F20" t="s">
        <v>231</v>
      </c>
    </row>
    <row r="21" spans="1:6" x14ac:dyDescent="0.25">
      <c r="A21" t="s">
        <v>11</v>
      </c>
      <c r="B21" t="s">
        <v>221</v>
      </c>
      <c r="C21" t="s">
        <v>232</v>
      </c>
      <c r="D21" t="s">
        <v>11</v>
      </c>
      <c r="E21" t="s">
        <v>221</v>
      </c>
      <c r="F21" t="s">
        <v>232</v>
      </c>
    </row>
    <row r="22" spans="1:6" x14ac:dyDescent="0.25">
      <c r="A22" t="s">
        <v>12</v>
      </c>
      <c r="B22" t="s">
        <v>221</v>
      </c>
      <c r="C22" t="s">
        <v>233</v>
      </c>
      <c r="D22" t="s">
        <v>12</v>
      </c>
      <c r="E22" t="s">
        <v>221</v>
      </c>
      <c r="F22" t="s">
        <v>233</v>
      </c>
    </row>
    <row r="23" spans="1:6" x14ac:dyDescent="0.25">
      <c r="A23" t="s">
        <v>13</v>
      </c>
      <c r="B23" t="s">
        <v>221</v>
      </c>
      <c r="C23" t="s">
        <v>233</v>
      </c>
      <c r="D23" t="s">
        <v>13</v>
      </c>
      <c r="E23" t="s">
        <v>221</v>
      </c>
      <c r="F23" t="s">
        <v>233</v>
      </c>
    </row>
    <row r="24" spans="1:6" x14ac:dyDescent="0.25">
      <c r="A24" t="s">
        <v>14</v>
      </c>
      <c r="B24" t="s">
        <v>221</v>
      </c>
      <c r="C24" t="s">
        <v>224</v>
      </c>
      <c r="D24" t="s">
        <v>14</v>
      </c>
      <c r="E24" t="s">
        <v>221</v>
      </c>
      <c r="F24" t="s">
        <v>224</v>
      </c>
    </row>
    <row r="25" spans="1:6" x14ac:dyDescent="0.25">
      <c r="A25" t="s">
        <v>15</v>
      </c>
      <c r="B25" t="s">
        <v>221</v>
      </c>
      <c r="C25" t="s">
        <v>234</v>
      </c>
      <c r="D25" t="s">
        <v>15</v>
      </c>
      <c r="E25" t="s">
        <v>221</v>
      </c>
      <c r="F25" t="s">
        <v>234</v>
      </c>
    </row>
    <row r="26" spans="1:6" x14ac:dyDescent="0.25">
      <c r="A26" t="s">
        <v>16</v>
      </c>
      <c r="B26" t="s">
        <v>221</v>
      </c>
      <c r="C26" t="s">
        <v>235</v>
      </c>
      <c r="D26" t="s">
        <v>16</v>
      </c>
      <c r="E26" t="s">
        <v>221</v>
      </c>
      <c r="F26" t="s">
        <v>235</v>
      </c>
    </row>
    <row r="27" spans="1:6" x14ac:dyDescent="0.25">
      <c r="A27" t="s">
        <v>17</v>
      </c>
      <c r="B27" t="s">
        <v>221</v>
      </c>
      <c r="C27" t="s">
        <v>236</v>
      </c>
      <c r="D27" t="s">
        <v>17</v>
      </c>
      <c r="E27" t="s">
        <v>221</v>
      </c>
      <c r="F27" t="s">
        <v>236</v>
      </c>
    </row>
    <row r="28" spans="1:6" x14ac:dyDescent="0.25">
      <c r="A28" t="s">
        <v>18</v>
      </c>
      <c r="B28" t="s">
        <v>221</v>
      </c>
      <c r="C28" t="s">
        <v>237</v>
      </c>
      <c r="D28" t="s">
        <v>18</v>
      </c>
      <c r="E28" t="s">
        <v>221</v>
      </c>
      <c r="F28" t="s">
        <v>237</v>
      </c>
    </row>
    <row r="29" spans="1:6" x14ac:dyDescent="0.25">
      <c r="A29" t="s">
        <v>19</v>
      </c>
      <c r="B29" t="s">
        <v>221</v>
      </c>
      <c r="C29" t="s">
        <v>238</v>
      </c>
      <c r="D29" t="s">
        <v>19</v>
      </c>
      <c r="E29" t="s">
        <v>221</v>
      </c>
      <c r="F29" t="s">
        <v>238</v>
      </c>
    </row>
    <row r="30" spans="1:6" x14ac:dyDescent="0.25">
      <c r="A30" t="s">
        <v>20</v>
      </c>
      <c r="B30" t="s">
        <v>221</v>
      </c>
      <c r="C30" t="s">
        <v>239</v>
      </c>
      <c r="D30" t="s">
        <v>20</v>
      </c>
      <c r="E30" t="s">
        <v>221</v>
      </c>
      <c r="F30" t="s">
        <v>239</v>
      </c>
    </row>
    <row r="31" spans="1:6" x14ac:dyDescent="0.25">
      <c r="A31" t="s">
        <v>21</v>
      </c>
      <c r="B31" t="s">
        <v>221</v>
      </c>
      <c r="C31" t="s">
        <v>240</v>
      </c>
      <c r="D31" t="s">
        <v>21</v>
      </c>
      <c r="E31" t="s">
        <v>221</v>
      </c>
      <c r="F31" t="s">
        <v>240</v>
      </c>
    </row>
    <row r="32" spans="1:6" x14ac:dyDescent="0.25">
      <c r="A32" t="s">
        <v>22</v>
      </c>
      <c r="B32" t="s">
        <v>221</v>
      </c>
      <c r="C32" t="s">
        <v>241</v>
      </c>
      <c r="D32" t="s">
        <v>22</v>
      </c>
      <c r="E32" t="s">
        <v>221</v>
      </c>
      <c r="F32" t="s">
        <v>241</v>
      </c>
    </row>
    <row r="33" spans="1:6" x14ac:dyDescent="0.25">
      <c r="A33" t="s">
        <v>23</v>
      </c>
      <c r="B33" t="s">
        <v>242</v>
      </c>
      <c r="C33" t="s">
        <v>243</v>
      </c>
      <c r="D33" t="s">
        <v>23</v>
      </c>
      <c r="E33" t="s">
        <v>242</v>
      </c>
      <c r="F33" t="s">
        <v>243</v>
      </c>
    </row>
    <row r="34" spans="1:6" x14ac:dyDescent="0.25">
      <c r="A34" t="s">
        <v>24</v>
      </c>
      <c r="B34" t="s">
        <v>242</v>
      </c>
      <c r="C34" t="s">
        <v>237</v>
      </c>
      <c r="D34" t="s">
        <v>24</v>
      </c>
      <c r="E34" t="s">
        <v>242</v>
      </c>
      <c r="F34" t="s">
        <v>237</v>
      </c>
    </row>
    <row r="35" spans="1:6" x14ac:dyDescent="0.25">
      <c r="A35" t="s">
        <v>25</v>
      </c>
      <c r="B35" t="s">
        <v>242</v>
      </c>
      <c r="C35" t="s">
        <v>244</v>
      </c>
      <c r="D35" t="s">
        <v>25</v>
      </c>
      <c r="E35" t="s">
        <v>242</v>
      </c>
      <c r="F35" t="s">
        <v>244</v>
      </c>
    </row>
    <row r="36" spans="1:6" x14ac:dyDescent="0.25">
      <c r="A36" t="s">
        <v>26</v>
      </c>
      <c r="B36" t="s">
        <v>242</v>
      </c>
      <c r="C36" t="s">
        <v>245</v>
      </c>
      <c r="D36" t="s">
        <v>26</v>
      </c>
      <c r="E36" t="s">
        <v>242</v>
      </c>
      <c r="F36" t="s">
        <v>245</v>
      </c>
    </row>
    <row r="37" spans="1:6" x14ac:dyDescent="0.25">
      <c r="A37" t="s">
        <v>27</v>
      </c>
      <c r="B37" t="s">
        <v>242</v>
      </c>
      <c r="C37" t="s">
        <v>246</v>
      </c>
      <c r="D37" t="s">
        <v>27</v>
      </c>
      <c r="E37" t="s">
        <v>242</v>
      </c>
      <c r="F37" t="s">
        <v>246</v>
      </c>
    </row>
    <row r="38" spans="1:6" x14ac:dyDescent="0.25">
      <c r="A38" t="s">
        <v>28</v>
      </c>
      <c r="B38" t="s">
        <v>242</v>
      </c>
      <c r="C38" t="s">
        <v>247</v>
      </c>
      <c r="D38" t="s">
        <v>28</v>
      </c>
      <c r="E38" t="s">
        <v>242</v>
      </c>
      <c r="F38" t="s">
        <v>247</v>
      </c>
    </row>
    <row r="39" spans="1:6" x14ac:dyDescent="0.25">
      <c r="A39" t="s">
        <v>29</v>
      </c>
      <c r="B39" t="s">
        <v>242</v>
      </c>
      <c r="C39" t="s">
        <v>248</v>
      </c>
      <c r="D39" t="s">
        <v>29</v>
      </c>
      <c r="E39" t="s">
        <v>242</v>
      </c>
      <c r="F39" t="s">
        <v>248</v>
      </c>
    </row>
    <row r="40" spans="1:6" x14ac:dyDescent="0.25">
      <c r="A40" t="s">
        <v>30</v>
      </c>
      <c r="B40" t="s">
        <v>242</v>
      </c>
      <c r="C40" t="s">
        <v>249</v>
      </c>
      <c r="D40" t="s">
        <v>30</v>
      </c>
      <c r="E40" t="s">
        <v>242</v>
      </c>
      <c r="F40" t="s">
        <v>249</v>
      </c>
    </row>
    <row r="41" spans="1:6" x14ac:dyDescent="0.25">
      <c r="A41" t="s">
        <v>31</v>
      </c>
      <c r="B41" t="s">
        <v>242</v>
      </c>
      <c r="C41" t="s">
        <v>250</v>
      </c>
      <c r="D41" t="s">
        <v>31</v>
      </c>
      <c r="E41" t="s">
        <v>242</v>
      </c>
      <c r="F41" t="s">
        <v>250</v>
      </c>
    </row>
    <row r="42" spans="1:6" x14ac:dyDescent="0.25">
      <c r="A42" t="s">
        <v>32</v>
      </c>
      <c r="B42" t="s">
        <v>242</v>
      </c>
      <c r="C42" t="s">
        <v>237</v>
      </c>
      <c r="D42" t="s">
        <v>32</v>
      </c>
      <c r="E42" t="s">
        <v>242</v>
      </c>
      <c r="F42" t="s">
        <v>237</v>
      </c>
    </row>
    <row r="43" spans="1:6" x14ac:dyDescent="0.25">
      <c r="A43" t="s">
        <v>33</v>
      </c>
      <c r="B43" t="s">
        <v>242</v>
      </c>
      <c r="C43" t="s">
        <v>251</v>
      </c>
      <c r="D43" t="s">
        <v>33</v>
      </c>
      <c r="E43" t="s">
        <v>242</v>
      </c>
      <c r="F43" t="s">
        <v>251</v>
      </c>
    </row>
    <row r="44" spans="1:6" x14ac:dyDescent="0.25">
      <c r="A44" t="s">
        <v>34</v>
      </c>
      <c r="B44" t="s">
        <v>242</v>
      </c>
      <c r="C44" t="s">
        <v>249</v>
      </c>
      <c r="D44" t="s">
        <v>34</v>
      </c>
      <c r="E44" t="s">
        <v>242</v>
      </c>
      <c r="F44" t="s">
        <v>249</v>
      </c>
    </row>
    <row r="45" spans="1:6" x14ac:dyDescent="0.25">
      <c r="A45" t="s">
        <v>35</v>
      </c>
      <c r="B45" t="s">
        <v>242</v>
      </c>
      <c r="C45" t="s">
        <v>252</v>
      </c>
      <c r="D45" t="s">
        <v>35</v>
      </c>
      <c r="E45" t="s">
        <v>242</v>
      </c>
      <c r="F45" t="s">
        <v>252</v>
      </c>
    </row>
    <row r="46" spans="1:6" x14ac:dyDescent="0.25">
      <c r="A46" t="s">
        <v>36</v>
      </c>
      <c r="B46" t="s">
        <v>242</v>
      </c>
      <c r="C46" t="s">
        <v>253</v>
      </c>
      <c r="D46" t="s">
        <v>36</v>
      </c>
      <c r="E46" t="s">
        <v>242</v>
      </c>
      <c r="F46" t="s">
        <v>253</v>
      </c>
    </row>
    <row r="47" spans="1:6" x14ac:dyDescent="0.25">
      <c r="A47" t="s">
        <v>37</v>
      </c>
      <c r="B47" t="s">
        <v>242</v>
      </c>
      <c r="C47" t="s">
        <v>234</v>
      </c>
      <c r="D47" t="s">
        <v>37</v>
      </c>
      <c r="E47" t="s">
        <v>242</v>
      </c>
      <c r="F47" t="s">
        <v>234</v>
      </c>
    </row>
    <row r="48" spans="1:6" x14ac:dyDescent="0.25">
      <c r="A48" t="s">
        <v>38</v>
      </c>
      <c r="B48" t="s">
        <v>242</v>
      </c>
      <c r="C48" t="s">
        <v>237</v>
      </c>
      <c r="D48" t="s">
        <v>38</v>
      </c>
      <c r="E48" t="s">
        <v>242</v>
      </c>
      <c r="F48" t="s">
        <v>237</v>
      </c>
    </row>
    <row r="49" spans="1:6" x14ac:dyDescent="0.25">
      <c r="A49" t="s">
        <v>39</v>
      </c>
      <c r="B49" t="s">
        <v>242</v>
      </c>
      <c r="C49" t="s">
        <v>254</v>
      </c>
      <c r="D49" t="s">
        <v>39</v>
      </c>
      <c r="E49" t="s">
        <v>242</v>
      </c>
      <c r="F49" t="s">
        <v>254</v>
      </c>
    </row>
    <row r="50" spans="1:6" x14ac:dyDescent="0.25">
      <c r="A50" t="s">
        <v>40</v>
      </c>
      <c r="B50" t="s">
        <v>242</v>
      </c>
      <c r="C50" t="s">
        <v>255</v>
      </c>
      <c r="D50" t="s">
        <v>40</v>
      </c>
      <c r="E50" t="s">
        <v>242</v>
      </c>
      <c r="F50" t="s">
        <v>255</v>
      </c>
    </row>
    <row r="51" spans="1:6" x14ac:dyDescent="0.25">
      <c r="A51" t="s">
        <v>41</v>
      </c>
      <c r="B51" t="s">
        <v>242</v>
      </c>
      <c r="C51" t="s">
        <v>256</v>
      </c>
      <c r="D51" t="s">
        <v>41</v>
      </c>
      <c r="E51" t="s">
        <v>242</v>
      </c>
      <c r="F51" t="s">
        <v>256</v>
      </c>
    </row>
    <row r="52" spans="1:6" x14ac:dyDescent="0.25">
      <c r="A52" t="s">
        <v>42</v>
      </c>
      <c r="B52" t="s">
        <v>242</v>
      </c>
      <c r="C52" t="s">
        <v>236</v>
      </c>
      <c r="D52" t="s">
        <v>42</v>
      </c>
      <c r="E52" t="s">
        <v>242</v>
      </c>
      <c r="F52" t="s">
        <v>236</v>
      </c>
    </row>
    <row r="53" spans="1:6" x14ac:dyDescent="0.25">
      <c r="A53" t="s">
        <v>43</v>
      </c>
      <c r="B53" t="s">
        <v>242</v>
      </c>
      <c r="C53" t="s">
        <v>229</v>
      </c>
      <c r="D53" t="s">
        <v>43</v>
      </c>
      <c r="E53" t="s">
        <v>242</v>
      </c>
      <c r="F53" t="s">
        <v>229</v>
      </c>
    </row>
    <row r="54" spans="1:6" x14ac:dyDescent="0.25">
      <c r="A54" t="s">
        <v>44</v>
      </c>
      <c r="B54" t="s">
        <v>242</v>
      </c>
      <c r="C54" t="s">
        <v>257</v>
      </c>
      <c r="D54" t="s">
        <v>44</v>
      </c>
      <c r="E54" t="s">
        <v>242</v>
      </c>
      <c r="F54" t="s">
        <v>257</v>
      </c>
    </row>
    <row r="55" spans="1:6" x14ac:dyDescent="0.25">
      <c r="A55" t="s">
        <v>45</v>
      </c>
      <c r="B55" t="s">
        <v>242</v>
      </c>
      <c r="C55" t="s">
        <v>258</v>
      </c>
      <c r="D55" t="s">
        <v>45</v>
      </c>
      <c r="E55" t="s">
        <v>242</v>
      </c>
      <c r="F55" t="s">
        <v>258</v>
      </c>
    </row>
    <row r="56" spans="1:6" x14ac:dyDescent="0.25">
      <c r="A56" t="s">
        <v>46</v>
      </c>
      <c r="B56" t="s">
        <v>242</v>
      </c>
      <c r="C56" t="s">
        <v>237</v>
      </c>
      <c r="D56" t="s">
        <v>46</v>
      </c>
      <c r="E56" t="s">
        <v>242</v>
      </c>
      <c r="F56" t="s">
        <v>237</v>
      </c>
    </row>
    <row r="57" spans="1:6" x14ac:dyDescent="0.25">
      <c r="A57" t="s">
        <v>47</v>
      </c>
      <c r="B57" t="s">
        <v>259</v>
      </c>
      <c r="C57" t="s">
        <v>260</v>
      </c>
      <c r="D57" t="s">
        <v>47</v>
      </c>
      <c r="E57" t="s">
        <v>259</v>
      </c>
      <c r="F57" t="s">
        <v>260</v>
      </c>
    </row>
    <row r="58" spans="1:6" x14ac:dyDescent="0.25">
      <c r="A58" t="s">
        <v>48</v>
      </c>
      <c r="B58" t="s">
        <v>259</v>
      </c>
      <c r="C58" t="s">
        <v>261</v>
      </c>
      <c r="D58" t="s">
        <v>48</v>
      </c>
      <c r="E58" t="s">
        <v>259</v>
      </c>
      <c r="F58" t="s">
        <v>261</v>
      </c>
    </row>
    <row r="59" spans="1:6" x14ac:dyDescent="0.25">
      <c r="A59" t="s">
        <v>49</v>
      </c>
      <c r="B59" t="s">
        <v>259</v>
      </c>
      <c r="C59" t="s">
        <v>262</v>
      </c>
      <c r="D59" t="s">
        <v>49</v>
      </c>
      <c r="E59" t="s">
        <v>259</v>
      </c>
      <c r="F59" t="s">
        <v>262</v>
      </c>
    </row>
    <row r="60" spans="1:6" x14ac:dyDescent="0.25">
      <c r="A60" t="s">
        <v>50</v>
      </c>
      <c r="B60" t="s">
        <v>259</v>
      </c>
      <c r="C60" t="s">
        <v>257</v>
      </c>
      <c r="D60" t="s">
        <v>50</v>
      </c>
      <c r="E60" t="s">
        <v>259</v>
      </c>
      <c r="F60" t="s">
        <v>257</v>
      </c>
    </row>
    <row r="61" spans="1:6" x14ac:dyDescent="0.25">
      <c r="A61" t="s">
        <v>51</v>
      </c>
      <c r="B61" t="s">
        <v>259</v>
      </c>
      <c r="C61" t="s">
        <v>223</v>
      </c>
      <c r="D61" t="s">
        <v>51</v>
      </c>
      <c r="E61" t="s">
        <v>259</v>
      </c>
      <c r="F61" t="s">
        <v>223</v>
      </c>
    </row>
    <row r="62" spans="1:6" x14ac:dyDescent="0.25">
      <c r="A62" t="s">
        <v>52</v>
      </c>
      <c r="B62" t="s">
        <v>259</v>
      </c>
      <c r="C62" t="s">
        <v>229</v>
      </c>
      <c r="D62" t="s">
        <v>52</v>
      </c>
      <c r="E62" t="s">
        <v>259</v>
      </c>
      <c r="F62" t="s">
        <v>229</v>
      </c>
    </row>
    <row r="63" spans="1:6" x14ac:dyDescent="0.25">
      <c r="A63" t="s">
        <v>53</v>
      </c>
      <c r="B63" t="s">
        <v>259</v>
      </c>
      <c r="C63" t="s">
        <v>263</v>
      </c>
      <c r="D63" t="s">
        <v>53</v>
      </c>
      <c r="E63" t="s">
        <v>259</v>
      </c>
      <c r="F63" t="s">
        <v>263</v>
      </c>
    </row>
    <row r="64" spans="1:6" x14ac:dyDescent="0.25">
      <c r="A64" t="s">
        <v>54</v>
      </c>
      <c r="B64" t="s">
        <v>259</v>
      </c>
      <c r="C64" t="s">
        <v>223</v>
      </c>
      <c r="D64" t="s">
        <v>54</v>
      </c>
      <c r="E64" t="s">
        <v>259</v>
      </c>
      <c r="F64" t="s">
        <v>223</v>
      </c>
    </row>
    <row r="65" spans="1:6" x14ac:dyDescent="0.25">
      <c r="A65" t="s">
        <v>55</v>
      </c>
      <c r="B65" t="s">
        <v>259</v>
      </c>
      <c r="C65" t="s">
        <v>264</v>
      </c>
      <c r="D65" t="s">
        <v>55</v>
      </c>
      <c r="E65" t="s">
        <v>259</v>
      </c>
      <c r="F65" t="s">
        <v>264</v>
      </c>
    </row>
    <row r="66" spans="1:6" x14ac:dyDescent="0.25">
      <c r="A66" t="s">
        <v>56</v>
      </c>
      <c r="B66" t="s">
        <v>259</v>
      </c>
      <c r="C66" t="s">
        <v>237</v>
      </c>
      <c r="D66" t="s">
        <v>56</v>
      </c>
      <c r="E66" t="s">
        <v>259</v>
      </c>
      <c r="F66" t="s">
        <v>237</v>
      </c>
    </row>
    <row r="67" spans="1:6" x14ac:dyDescent="0.25">
      <c r="A67" t="s">
        <v>57</v>
      </c>
      <c r="B67" t="s">
        <v>259</v>
      </c>
      <c r="C67" t="s">
        <v>265</v>
      </c>
      <c r="D67" t="s">
        <v>57</v>
      </c>
      <c r="E67" t="s">
        <v>259</v>
      </c>
      <c r="F67" t="s">
        <v>265</v>
      </c>
    </row>
    <row r="68" spans="1:6" x14ac:dyDescent="0.25">
      <c r="A68" t="s">
        <v>58</v>
      </c>
      <c r="B68" t="s">
        <v>259</v>
      </c>
      <c r="C68" t="s">
        <v>266</v>
      </c>
      <c r="D68" t="s">
        <v>58</v>
      </c>
      <c r="E68" t="s">
        <v>259</v>
      </c>
      <c r="F68" t="s">
        <v>266</v>
      </c>
    </row>
    <row r="69" spans="1:6" x14ac:dyDescent="0.25">
      <c r="A69" t="s">
        <v>59</v>
      </c>
      <c r="B69" t="s">
        <v>259</v>
      </c>
      <c r="C69" t="s">
        <v>267</v>
      </c>
      <c r="D69" t="s">
        <v>59</v>
      </c>
      <c r="E69" t="s">
        <v>259</v>
      </c>
      <c r="F69" t="s">
        <v>267</v>
      </c>
    </row>
    <row r="70" spans="1:6" x14ac:dyDescent="0.25">
      <c r="A70" t="s">
        <v>60</v>
      </c>
      <c r="B70" t="s">
        <v>259</v>
      </c>
      <c r="C70" t="s">
        <v>223</v>
      </c>
      <c r="D70" t="s">
        <v>60</v>
      </c>
      <c r="E70" t="s">
        <v>259</v>
      </c>
      <c r="F70" t="s">
        <v>223</v>
      </c>
    </row>
    <row r="71" spans="1:6" x14ac:dyDescent="0.25">
      <c r="A71" t="s">
        <v>61</v>
      </c>
      <c r="B71" t="s">
        <v>259</v>
      </c>
      <c r="C71" t="s">
        <v>268</v>
      </c>
      <c r="D71" t="s">
        <v>61</v>
      </c>
      <c r="E71" t="s">
        <v>259</v>
      </c>
      <c r="F71" t="s">
        <v>268</v>
      </c>
    </row>
    <row r="72" spans="1:6" x14ac:dyDescent="0.25">
      <c r="A72" t="s">
        <v>62</v>
      </c>
      <c r="B72" t="s">
        <v>259</v>
      </c>
      <c r="C72" t="s">
        <v>269</v>
      </c>
      <c r="D72" t="s">
        <v>62</v>
      </c>
      <c r="E72" t="s">
        <v>259</v>
      </c>
      <c r="F72" t="s">
        <v>269</v>
      </c>
    </row>
    <row r="73" spans="1:6" x14ac:dyDescent="0.25">
      <c r="A73" t="s">
        <v>63</v>
      </c>
      <c r="B73" t="s">
        <v>259</v>
      </c>
      <c r="C73" t="s">
        <v>225</v>
      </c>
      <c r="D73" t="s">
        <v>63</v>
      </c>
      <c r="E73" t="s">
        <v>259</v>
      </c>
      <c r="F73" t="s">
        <v>225</v>
      </c>
    </row>
    <row r="74" spans="1:6" x14ac:dyDescent="0.25">
      <c r="A74" t="s">
        <v>64</v>
      </c>
      <c r="B74" t="s">
        <v>259</v>
      </c>
      <c r="C74" t="s">
        <v>270</v>
      </c>
      <c r="D74" t="s">
        <v>64</v>
      </c>
      <c r="E74" t="s">
        <v>259</v>
      </c>
      <c r="F74" t="s">
        <v>270</v>
      </c>
    </row>
    <row r="75" spans="1:6" x14ac:dyDescent="0.25">
      <c r="A75" t="s">
        <v>65</v>
      </c>
      <c r="B75" t="s">
        <v>259</v>
      </c>
      <c r="C75" t="s">
        <v>271</v>
      </c>
      <c r="D75" t="s">
        <v>65</v>
      </c>
      <c r="E75" t="s">
        <v>259</v>
      </c>
      <c r="F75" t="s">
        <v>271</v>
      </c>
    </row>
    <row r="76" spans="1:6" x14ac:dyDescent="0.25">
      <c r="A76" t="s">
        <v>66</v>
      </c>
      <c r="B76" t="s">
        <v>259</v>
      </c>
      <c r="C76" t="s">
        <v>272</v>
      </c>
      <c r="D76" t="s">
        <v>66</v>
      </c>
      <c r="E76" t="s">
        <v>259</v>
      </c>
      <c r="F76" t="s">
        <v>272</v>
      </c>
    </row>
    <row r="77" spans="1:6" x14ac:dyDescent="0.25">
      <c r="A77" t="s">
        <v>67</v>
      </c>
      <c r="B77" t="s">
        <v>259</v>
      </c>
      <c r="C77" t="s">
        <v>273</v>
      </c>
      <c r="D77" t="s">
        <v>67</v>
      </c>
      <c r="E77" t="s">
        <v>259</v>
      </c>
      <c r="F77" t="s">
        <v>273</v>
      </c>
    </row>
    <row r="78" spans="1:6" x14ac:dyDescent="0.25">
      <c r="A78" t="s">
        <v>68</v>
      </c>
      <c r="B78" t="s">
        <v>259</v>
      </c>
      <c r="C78" t="s">
        <v>237</v>
      </c>
      <c r="D78" t="s">
        <v>68</v>
      </c>
      <c r="E78" t="s">
        <v>259</v>
      </c>
      <c r="F78" t="s">
        <v>237</v>
      </c>
    </row>
    <row r="79" spans="1:6" x14ac:dyDescent="0.25">
      <c r="A79" t="s">
        <v>69</v>
      </c>
      <c r="B79" t="s">
        <v>259</v>
      </c>
      <c r="C79" t="s">
        <v>274</v>
      </c>
      <c r="D79" t="s">
        <v>69</v>
      </c>
      <c r="E79" t="s">
        <v>259</v>
      </c>
      <c r="F79" t="s">
        <v>274</v>
      </c>
    </row>
    <row r="80" spans="1:6" x14ac:dyDescent="0.25">
      <c r="A80" t="s">
        <v>70</v>
      </c>
      <c r="B80" t="s">
        <v>259</v>
      </c>
      <c r="C80" t="s">
        <v>227</v>
      </c>
      <c r="D80" t="s">
        <v>70</v>
      </c>
      <c r="E80" t="s">
        <v>259</v>
      </c>
      <c r="F80" t="s">
        <v>227</v>
      </c>
    </row>
    <row r="81" spans="1:6" x14ac:dyDescent="0.25">
      <c r="A81" t="s">
        <v>71</v>
      </c>
      <c r="B81" t="s">
        <v>259</v>
      </c>
      <c r="C81" t="s">
        <v>237</v>
      </c>
      <c r="D81" t="s">
        <v>71</v>
      </c>
      <c r="E81" t="s">
        <v>259</v>
      </c>
      <c r="F81" t="s">
        <v>237</v>
      </c>
    </row>
    <row r="82" spans="1:6" x14ac:dyDescent="0.25">
      <c r="A82" t="s">
        <v>72</v>
      </c>
      <c r="B82" t="s">
        <v>259</v>
      </c>
      <c r="C82" t="s">
        <v>237</v>
      </c>
      <c r="D82" t="s">
        <v>72</v>
      </c>
      <c r="E82" t="s">
        <v>259</v>
      </c>
      <c r="F82" t="s">
        <v>237</v>
      </c>
    </row>
    <row r="83" spans="1:6" x14ac:dyDescent="0.25">
      <c r="A83" t="s">
        <v>73</v>
      </c>
      <c r="B83" t="s">
        <v>275</v>
      </c>
      <c r="C83" t="s">
        <v>271</v>
      </c>
      <c r="D83" t="s">
        <v>73</v>
      </c>
      <c r="E83" t="s">
        <v>275</v>
      </c>
      <c r="F83" t="s">
        <v>271</v>
      </c>
    </row>
    <row r="84" spans="1:6" x14ac:dyDescent="0.25">
      <c r="A84" t="s">
        <v>74</v>
      </c>
      <c r="B84" t="s">
        <v>275</v>
      </c>
      <c r="C84" t="s">
        <v>276</v>
      </c>
      <c r="D84" t="s">
        <v>74</v>
      </c>
      <c r="E84" t="s">
        <v>275</v>
      </c>
      <c r="F84" t="s">
        <v>276</v>
      </c>
    </row>
    <row r="85" spans="1:6" x14ac:dyDescent="0.25">
      <c r="A85" t="s">
        <v>75</v>
      </c>
      <c r="B85" t="s">
        <v>275</v>
      </c>
      <c r="C85" t="s">
        <v>235</v>
      </c>
      <c r="D85" t="s">
        <v>75</v>
      </c>
      <c r="E85" t="s">
        <v>275</v>
      </c>
      <c r="F85" t="s">
        <v>235</v>
      </c>
    </row>
    <row r="86" spans="1:6" x14ac:dyDescent="0.25">
      <c r="A86" t="s">
        <v>76</v>
      </c>
      <c r="B86" t="s">
        <v>275</v>
      </c>
      <c r="C86" t="s">
        <v>237</v>
      </c>
      <c r="D86" t="s">
        <v>76</v>
      </c>
      <c r="E86" t="s">
        <v>275</v>
      </c>
      <c r="F86" t="s">
        <v>237</v>
      </c>
    </row>
    <row r="87" spans="1:6" x14ac:dyDescent="0.25">
      <c r="A87" t="s">
        <v>77</v>
      </c>
      <c r="B87" t="s">
        <v>275</v>
      </c>
      <c r="C87" t="s">
        <v>235</v>
      </c>
      <c r="D87" t="s">
        <v>77</v>
      </c>
      <c r="E87" t="s">
        <v>275</v>
      </c>
      <c r="F87" t="s">
        <v>235</v>
      </c>
    </row>
    <row r="88" spans="1:6" x14ac:dyDescent="0.25">
      <c r="A88" t="s">
        <v>78</v>
      </c>
      <c r="B88" t="s">
        <v>275</v>
      </c>
      <c r="C88" t="s">
        <v>229</v>
      </c>
      <c r="D88" t="s">
        <v>78</v>
      </c>
      <c r="E88" t="s">
        <v>275</v>
      </c>
      <c r="F88" t="s">
        <v>229</v>
      </c>
    </row>
    <row r="89" spans="1:6" x14ac:dyDescent="0.25">
      <c r="A89" t="s">
        <v>79</v>
      </c>
      <c r="B89" t="s">
        <v>275</v>
      </c>
      <c r="C89" t="s">
        <v>277</v>
      </c>
      <c r="D89" t="s">
        <v>79</v>
      </c>
      <c r="E89" t="s">
        <v>275</v>
      </c>
      <c r="F89" t="s">
        <v>277</v>
      </c>
    </row>
    <row r="90" spans="1:6" x14ac:dyDescent="0.25">
      <c r="A90" t="s">
        <v>80</v>
      </c>
      <c r="B90" t="s">
        <v>275</v>
      </c>
      <c r="C90" t="s">
        <v>239</v>
      </c>
      <c r="D90" t="s">
        <v>80</v>
      </c>
      <c r="E90" t="s">
        <v>275</v>
      </c>
      <c r="F90" t="s">
        <v>239</v>
      </c>
    </row>
    <row r="91" spans="1:6" x14ac:dyDescent="0.25">
      <c r="A91" t="s">
        <v>81</v>
      </c>
      <c r="B91" t="s">
        <v>275</v>
      </c>
      <c r="C91" t="s">
        <v>278</v>
      </c>
      <c r="D91" t="s">
        <v>81</v>
      </c>
      <c r="E91" t="s">
        <v>275</v>
      </c>
      <c r="F91" t="s">
        <v>278</v>
      </c>
    </row>
    <row r="92" spans="1:6" x14ac:dyDescent="0.25">
      <c r="A92" t="s">
        <v>82</v>
      </c>
      <c r="B92" t="s">
        <v>275</v>
      </c>
      <c r="C92" t="s">
        <v>233</v>
      </c>
      <c r="D92" t="s">
        <v>82</v>
      </c>
      <c r="E92" t="s">
        <v>275</v>
      </c>
      <c r="F92" t="s">
        <v>233</v>
      </c>
    </row>
    <row r="93" spans="1:6" x14ac:dyDescent="0.25">
      <c r="A93" t="s">
        <v>83</v>
      </c>
      <c r="B93" t="s">
        <v>275</v>
      </c>
      <c r="C93" t="s">
        <v>223</v>
      </c>
      <c r="D93" t="s">
        <v>83</v>
      </c>
      <c r="E93" t="s">
        <v>275</v>
      </c>
      <c r="F93" t="s">
        <v>223</v>
      </c>
    </row>
    <row r="94" spans="1:6" x14ac:dyDescent="0.25">
      <c r="A94" t="s">
        <v>84</v>
      </c>
      <c r="B94" t="s">
        <v>275</v>
      </c>
      <c r="C94" t="s">
        <v>236</v>
      </c>
      <c r="D94" t="s">
        <v>84</v>
      </c>
      <c r="E94" t="s">
        <v>275</v>
      </c>
      <c r="F94" t="s">
        <v>236</v>
      </c>
    </row>
    <row r="95" spans="1:6" x14ac:dyDescent="0.25">
      <c r="A95" t="s">
        <v>85</v>
      </c>
      <c r="B95" t="s">
        <v>275</v>
      </c>
      <c r="C95" t="s">
        <v>279</v>
      </c>
      <c r="D95" t="s">
        <v>85</v>
      </c>
      <c r="E95" t="s">
        <v>275</v>
      </c>
      <c r="F95" t="s">
        <v>279</v>
      </c>
    </row>
    <row r="96" spans="1:6" x14ac:dyDescent="0.25">
      <c r="A96" t="s">
        <v>86</v>
      </c>
      <c r="B96" t="s">
        <v>275</v>
      </c>
      <c r="C96" t="s">
        <v>280</v>
      </c>
      <c r="D96" t="s">
        <v>86</v>
      </c>
      <c r="E96" t="s">
        <v>275</v>
      </c>
      <c r="F96" t="s">
        <v>280</v>
      </c>
    </row>
    <row r="97" spans="1:6" x14ac:dyDescent="0.25">
      <c r="A97" t="s">
        <v>87</v>
      </c>
      <c r="B97" t="s">
        <v>275</v>
      </c>
      <c r="C97" t="s">
        <v>237</v>
      </c>
      <c r="D97" t="s">
        <v>87</v>
      </c>
      <c r="E97" t="s">
        <v>275</v>
      </c>
      <c r="F97" t="s">
        <v>237</v>
      </c>
    </row>
    <row r="98" spans="1:6" x14ac:dyDescent="0.25">
      <c r="A98" t="s">
        <v>88</v>
      </c>
      <c r="B98" t="s">
        <v>275</v>
      </c>
      <c r="C98" t="s">
        <v>237</v>
      </c>
      <c r="D98" t="s">
        <v>88</v>
      </c>
      <c r="E98" t="s">
        <v>275</v>
      </c>
      <c r="F98" t="s">
        <v>237</v>
      </c>
    </row>
    <row r="99" spans="1:6" x14ac:dyDescent="0.25">
      <c r="A99" t="s">
        <v>89</v>
      </c>
      <c r="B99" t="s">
        <v>275</v>
      </c>
      <c r="C99" t="s">
        <v>245</v>
      </c>
      <c r="D99" t="s">
        <v>89</v>
      </c>
      <c r="E99" t="s">
        <v>275</v>
      </c>
      <c r="F99" t="s">
        <v>245</v>
      </c>
    </row>
    <row r="100" spans="1:6" x14ac:dyDescent="0.25">
      <c r="A100" t="s">
        <v>90</v>
      </c>
      <c r="B100" t="s">
        <v>275</v>
      </c>
      <c r="C100" t="s">
        <v>281</v>
      </c>
      <c r="D100" t="s">
        <v>90</v>
      </c>
      <c r="E100" t="s">
        <v>275</v>
      </c>
      <c r="F100" t="s">
        <v>281</v>
      </c>
    </row>
    <row r="101" spans="1:6" x14ac:dyDescent="0.25">
      <c r="A101" t="s">
        <v>91</v>
      </c>
      <c r="B101" t="s">
        <v>275</v>
      </c>
      <c r="C101" t="s">
        <v>282</v>
      </c>
      <c r="D101" t="s">
        <v>91</v>
      </c>
      <c r="E101" t="s">
        <v>275</v>
      </c>
      <c r="F101" t="s">
        <v>282</v>
      </c>
    </row>
    <row r="102" spans="1:6" x14ac:dyDescent="0.25">
      <c r="A102" t="s">
        <v>92</v>
      </c>
      <c r="B102" t="s">
        <v>275</v>
      </c>
      <c r="C102" t="s">
        <v>283</v>
      </c>
      <c r="D102" t="s">
        <v>92</v>
      </c>
      <c r="E102" t="s">
        <v>275</v>
      </c>
      <c r="F102" t="s">
        <v>283</v>
      </c>
    </row>
    <row r="103" spans="1:6" x14ac:dyDescent="0.25">
      <c r="A103" t="s">
        <v>93</v>
      </c>
      <c r="B103" t="s">
        <v>275</v>
      </c>
      <c r="C103" t="s">
        <v>234</v>
      </c>
      <c r="D103" t="s">
        <v>93</v>
      </c>
      <c r="E103" t="s">
        <v>275</v>
      </c>
      <c r="F103" t="s">
        <v>234</v>
      </c>
    </row>
    <row r="104" spans="1:6" x14ac:dyDescent="0.25">
      <c r="A104" t="s">
        <v>94</v>
      </c>
      <c r="B104" t="s">
        <v>275</v>
      </c>
      <c r="C104" t="s">
        <v>264</v>
      </c>
      <c r="D104" t="s">
        <v>94</v>
      </c>
      <c r="E104" t="s">
        <v>275</v>
      </c>
      <c r="F104" t="s">
        <v>264</v>
      </c>
    </row>
    <row r="105" spans="1:6" x14ac:dyDescent="0.25">
      <c r="A105" t="s">
        <v>95</v>
      </c>
      <c r="B105" t="s">
        <v>275</v>
      </c>
      <c r="C105" t="s">
        <v>223</v>
      </c>
      <c r="D105" t="s">
        <v>95</v>
      </c>
      <c r="E105" t="s">
        <v>275</v>
      </c>
      <c r="F105" t="s">
        <v>223</v>
      </c>
    </row>
    <row r="106" spans="1:6" x14ac:dyDescent="0.25">
      <c r="A106" t="s">
        <v>96</v>
      </c>
      <c r="B106" t="s">
        <v>275</v>
      </c>
      <c r="C106" t="s">
        <v>284</v>
      </c>
      <c r="D106" t="s">
        <v>96</v>
      </c>
      <c r="E106" t="s">
        <v>275</v>
      </c>
      <c r="F106" t="s">
        <v>284</v>
      </c>
    </row>
    <row r="107" spans="1:6" x14ac:dyDescent="0.25">
      <c r="A107" t="s">
        <v>97</v>
      </c>
      <c r="B107" t="s">
        <v>285</v>
      </c>
      <c r="C107" t="s">
        <v>237</v>
      </c>
      <c r="D107" t="s">
        <v>97</v>
      </c>
      <c r="E107" t="s">
        <v>285</v>
      </c>
      <c r="F107" t="s">
        <v>237</v>
      </c>
    </row>
    <row r="108" spans="1:6" x14ac:dyDescent="0.25">
      <c r="A108" t="s">
        <v>98</v>
      </c>
      <c r="B108" t="s">
        <v>285</v>
      </c>
      <c r="C108" t="s">
        <v>286</v>
      </c>
      <c r="D108" t="s">
        <v>98</v>
      </c>
      <c r="E108" t="s">
        <v>285</v>
      </c>
      <c r="F108" t="s">
        <v>286</v>
      </c>
    </row>
    <row r="109" spans="1:6" x14ac:dyDescent="0.25">
      <c r="A109" t="s">
        <v>99</v>
      </c>
      <c r="B109" t="s">
        <v>285</v>
      </c>
      <c r="C109" t="s">
        <v>238</v>
      </c>
      <c r="D109" t="s">
        <v>99</v>
      </c>
      <c r="E109" t="s">
        <v>285</v>
      </c>
      <c r="F109" t="s">
        <v>238</v>
      </c>
    </row>
    <row r="110" spans="1:6" x14ac:dyDescent="0.25">
      <c r="A110" t="s">
        <v>100</v>
      </c>
      <c r="B110" t="s">
        <v>285</v>
      </c>
      <c r="C110" t="s">
        <v>287</v>
      </c>
      <c r="D110" t="s">
        <v>100</v>
      </c>
      <c r="E110" t="s">
        <v>285</v>
      </c>
      <c r="F110" t="s">
        <v>287</v>
      </c>
    </row>
    <row r="111" spans="1:6" x14ac:dyDescent="0.25">
      <c r="A111" t="s">
        <v>101</v>
      </c>
      <c r="B111" t="s">
        <v>285</v>
      </c>
      <c r="C111" t="s">
        <v>223</v>
      </c>
      <c r="D111" t="s">
        <v>101</v>
      </c>
      <c r="E111" t="s">
        <v>285</v>
      </c>
      <c r="F111" t="s">
        <v>223</v>
      </c>
    </row>
    <row r="112" spans="1:6" x14ac:dyDescent="0.25">
      <c r="A112" t="s">
        <v>102</v>
      </c>
      <c r="B112" t="s">
        <v>285</v>
      </c>
      <c r="C112" t="s">
        <v>247</v>
      </c>
      <c r="D112" t="s">
        <v>102</v>
      </c>
      <c r="E112" t="s">
        <v>285</v>
      </c>
      <c r="F112" t="s">
        <v>247</v>
      </c>
    </row>
    <row r="113" spans="1:6" x14ac:dyDescent="0.25">
      <c r="A113" t="s">
        <v>103</v>
      </c>
      <c r="B113" t="s">
        <v>285</v>
      </c>
      <c r="C113" t="s">
        <v>261</v>
      </c>
      <c r="D113" t="s">
        <v>103</v>
      </c>
      <c r="E113" t="s">
        <v>285</v>
      </c>
      <c r="F113" t="s">
        <v>261</v>
      </c>
    </row>
    <row r="114" spans="1:6" x14ac:dyDescent="0.25">
      <c r="A114" t="s">
        <v>104</v>
      </c>
      <c r="B114" t="s">
        <v>285</v>
      </c>
      <c r="C114" t="s">
        <v>237</v>
      </c>
      <c r="D114" t="s">
        <v>104</v>
      </c>
      <c r="E114" t="s">
        <v>285</v>
      </c>
      <c r="F114" t="s">
        <v>237</v>
      </c>
    </row>
    <row r="115" spans="1:6" x14ac:dyDescent="0.25">
      <c r="A115" t="s">
        <v>105</v>
      </c>
      <c r="B115" t="s">
        <v>285</v>
      </c>
      <c r="C115" t="s">
        <v>288</v>
      </c>
      <c r="D115" t="s">
        <v>105</v>
      </c>
      <c r="E115" t="s">
        <v>285</v>
      </c>
      <c r="F115" t="s">
        <v>288</v>
      </c>
    </row>
    <row r="116" spans="1:6" x14ac:dyDescent="0.25">
      <c r="A116" t="s">
        <v>106</v>
      </c>
      <c r="B116" t="s">
        <v>285</v>
      </c>
      <c r="C116" t="s">
        <v>287</v>
      </c>
      <c r="D116" t="s">
        <v>106</v>
      </c>
      <c r="E116" t="s">
        <v>285</v>
      </c>
      <c r="F116" t="s">
        <v>287</v>
      </c>
    </row>
    <row r="117" spans="1:6" x14ac:dyDescent="0.25">
      <c r="A117" t="s">
        <v>107</v>
      </c>
      <c r="B117" t="s">
        <v>285</v>
      </c>
      <c r="C117" t="s">
        <v>239</v>
      </c>
      <c r="D117" t="s">
        <v>107</v>
      </c>
      <c r="E117" t="s">
        <v>285</v>
      </c>
      <c r="F117" t="s">
        <v>239</v>
      </c>
    </row>
    <row r="118" spans="1:6" x14ac:dyDescent="0.25">
      <c r="A118" t="s">
        <v>108</v>
      </c>
      <c r="B118" t="s">
        <v>285</v>
      </c>
      <c r="C118" t="s">
        <v>237</v>
      </c>
      <c r="D118" t="s">
        <v>108</v>
      </c>
      <c r="E118" t="s">
        <v>285</v>
      </c>
      <c r="F118" t="s">
        <v>237</v>
      </c>
    </row>
    <row r="119" spans="1:6" x14ac:dyDescent="0.25">
      <c r="A119" t="s">
        <v>109</v>
      </c>
      <c r="B119" t="s">
        <v>285</v>
      </c>
      <c r="C119" t="s">
        <v>257</v>
      </c>
      <c r="D119" t="s">
        <v>109</v>
      </c>
      <c r="E119" t="s">
        <v>285</v>
      </c>
      <c r="F119" t="s">
        <v>257</v>
      </c>
    </row>
    <row r="120" spans="1:6" x14ac:dyDescent="0.25">
      <c r="A120" t="s">
        <v>110</v>
      </c>
      <c r="B120" t="s">
        <v>285</v>
      </c>
      <c r="C120" t="s">
        <v>227</v>
      </c>
      <c r="D120" t="s">
        <v>110</v>
      </c>
      <c r="E120" t="s">
        <v>285</v>
      </c>
      <c r="F120" t="s">
        <v>227</v>
      </c>
    </row>
    <row r="121" spans="1:6" x14ac:dyDescent="0.25">
      <c r="A121" t="s">
        <v>111</v>
      </c>
      <c r="B121" t="s">
        <v>285</v>
      </c>
      <c r="C121" t="s">
        <v>289</v>
      </c>
      <c r="D121" t="s">
        <v>111</v>
      </c>
      <c r="E121" t="s">
        <v>285</v>
      </c>
      <c r="F121" t="s">
        <v>289</v>
      </c>
    </row>
    <row r="122" spans="1:6" x14ac:dyDescent="0.25">
      <c r="A122" t="s">
        <v>112</v>
      </c>
      <c r="B122" t="s">
        <v>285</v>
      </c>
      <c r="C122" t="s">
        <v>290</v>
      </c>
      <c r="D122" t="s">
        <v>112</v>
      </c>
      <c r="E122" t="s">
        <v>285</v>
      </c>
      <c r="F122" t="s">
        <v>290</v>
      </c>
    </row>
    <row r="123" spans="1:6" x14ac:dyDescent="0.25">
      <c r="A123" t="s">
        <v>113</v>
      </c>
      <c r="B123" t="s">
        <v>285</v>
      </c>
      <c r="C123" t="s">
        <v>251</v>
      </c>
      <c r="D123" t="s">
        <v>113</v>
      </c>
      <c r="E123" t="s">
        <v>285</v>
      </c>
      <c r="F123" t="s">
        <v>251</v>
      </c>
    </row>
    <row r="124" spans="1:6" x14ac:dyDescent="0.25">
      <c r="A124" t="s">
        <v>114</v>
      </c>
      <c r="B124" t="s">
        <v>285</v>
      </c>
      <c r="C124" t="s">
        <v>290</v>
      </c>
      <c r="D124" t="s">
        <v>114</v>
      </c>
      <c r="E124" t="s">
        <v>285</v>
      </c>
      <c r="F124" t="s">
        <v>290</v>
      </c>
    </row>
    <row r="125" spans="1:6" x14ac:dyDescent="0.25">
      <c r="A125" t="s">
        <v>115</v>
      </c>
      <c r="B125" t="s">
        <v>285</v>
      </c>
      <c r="C125" t="s">
        <v>291</v>
      </c>
      <c r="D125" t="s">
        <v>115</v>
      </c>
      <c r="E125" t="s">
        <v>285</v>
      </c>
      <c r="F125" t="s">
        <v>291</v>
      </c>
    </row>
    <row r="126" spans="1:6" x14ac:dyDescent="0.25">
      <c r="A126" t="s">
        <v>116</v>
      </c>
      <c r="B126" t="s">
        <v>285</v>
      </c>
      <c r="C126" t="s">
        <v>229</v>
      </c>
      <c r="D126" t="s">
        <v>116</v>
      </c>
      <c r="E126" t="s">
        <v>285</v>
      </c>
      <c r="F126" t="s">
        <v>229</v>
      </c>
    </row>
    <row r="127" spans="1:6" x14ac:dyDescent="0.25">
      <c r="A127" t="s">
        <v>117</v>
      </c>
      <c r="B127" t="s">
        <v>285</v>
      </c>
      <c r="C127" t="s">
        <v>292</v>
      </c>
      <c r="D127" t="s">
        <v>117</v>
      </c>
      <c r="E127" t="s">
        <v>285</v>
      </c>
      <c r="F127" t="s">
        <v>292</v>
      </c>
    </row>
    <row r="128" spans="1:6" x14ac:dyDescent="0.25">
      <c r="A128" t="s">
        <v>118</v>
      </c>
      <c r="B128" t="s">
        <v>285</v>
      </c>
      <c r="C128" t="s">
        <v>237</v>
      </c>
      <c r="D128" t="s">
        <v>118</v>
      </c>
      <c r="E128" t="s">
        <v>285</v>
      </c>
      <c r="F128" t="s">
        <v>237</v>
      </c>
    </row>
    <row r="129" spans="1:6" x14ac:dyDescent="0.25">
      <c r="A129" t="s">
        <v>119</v>
      </c>
      <c r="B129" t="s">
        <v>285</v>
      </c>
      <c r="C129" t="s">
        <v>293</v>
      </c>
      <c r="D129" t="s">
        <v>119</v>
      </c>
      <c r="E129" t="s">
        <v>285</v>
      </c>
      <c r="F129" t="s">
        <v>293</v>
      </c>
    </row>
    <row r="130" spans="1:6" x14ac:dyDescent="0.25">
      <c r="A130" t="s">
        <v>120</v>
      </c>
      <c r="B130" t="s">
        <v>285</v>
      </c>
      <c r="C130" t="s">
        <v>237</v>
      </c>
      <c r="D130" t="s">
        <v>120</v>
      </c>
      <c r="E130" t="s">
        <v>285</v>
      </c>
      <c r="F130" t="s">
        <v>237</v>
      </c>
    </row>
    <row r="131" spans="1:6" x14ac:dyDescent="0.25">
      <c r="A131" t="s">
        <v>121</v>
      </c>
      <c r="B131" t="s">
        <v>294</v>
      </c>
      <c r="C131" t="s">
        <v>258</v>
      </c>
      <c r="D131" t="s">
        <v>121</v>
      </c>
      <c r="E131" t="s">
        <v>294</v>
      </c>
      <c r="F131" t="s">
        <v>258</v>
      </c>
    </row>
    <row r="132" spans="1:6" x14ac:dyDescent="0.25">
      <c r="A132" t="s">
        <v>122</v>
      </c>
      <c r="B132" t="s">
        <v>294</v>
      </c>
      <c r="C132" t="s">
        <v>237</v>
      </c>
      <c r="D132" t="s">
        <v>122</v>
      </c>
      <c r="E132" t="s">
        <v>294</v>
      </c>
      <c r="F132" t="s">
        <v>237</v>
      </c>
    </row>
    <row r="133" spans="1:6" x14ac:dyDescent="0.25">
      <c r="A133" t="s">
        <v>123</v>
      </c>
      <c r="B133" t="s">
        <v>294</v>
      </c>
      <c r="C133" t="s">
        <v>276</v>
      </c>
      <c r="D133" t="s">
        <v>123</v>
      </c>
      <c r="E133" t="s">
        <v>294</v>
      </c>
      <c r="F133" t="s">
        <v>276</v>
      </c>
    </row>
    <row r="134" spans="1:6" x14ac:dyDescent="0.25">
      <c r="A134" t="s">
        <v>124</v>
      </c>
      <c r="B134" t="s">
        <v>294</v>
      </c>
      <c r="C134" t="s">
        <v>274</v>
      </c>
      <c r="D134" t="s">
        <v>124</v>
      </c>
      <c r="E134" t="s">
        <v>294</v>
      </c>
      <c r="F134" t="s">
        <v>274</v>
      </c>
    </row>
    <row r="135" spans="1:6" x14ac:dyDescent="0.25">
      <c r="A135" t="s">
        <v>125</v>
      </c>
      <c r="B135" t="s">
        <v>294</v>
      </c>
      <c r="C135" t="s">
        <v>295</v>
      </c>
      <c r="D135" t="s">
        <v>125</v>
      </c>
      <c r="E135" t="s">
        <v>294</v>
      </c>
      <c r="F135" t="s">
        <v>295</v>
      </c>
    </row>
    <row r="136" spans="1:6" x14ac:dyDescent="0.25">
      <c r="A136" t="s">
        <v>126</v>
      </c>
      <c r="B136" t="s">
        <v>294</v>
      </c>
      <c r="C136" t="s">
        <v>296</v>
      </c>
      <c r="D136" t="s">
        <v>126</v>
      </c>
      <c r="E136" t="s">
        <v>294</v>
      </c>
      <c r="F136" t="s">
        <v>296</v>
      </c>
    </row>
    <row r="137" spans="1:6" x14ac:dyDescent="0.25">
      <c r="A137" t="s">
        <v>127</v>
      </c>
      <c r="B137" t="s">
        <v>294</v>
      </c>
      <c r="C137" t="s">
        <v>261</v>
      </c>
      <c r="D137" t="s">
        <v>127</v>
      </c>
      <c r="E137" t="s">
        <v>294</v>
      </c>
      <c r="F137" t="s">
        <v>261</v>
      </c>
    </row>
    <row r="138" spans="1:6" x14ac:dyDescent="0.25">
      <c r="A138" t="s">
        <v>128</v>
      </c>
      <c r="B138" t="s">
        <v>294</v>
      </c>
      <c r="C138" t="s">
        <v>297</v>
      </c>
      <c r="D138" t="s">
        <v>128</v>
      </c>
      <c r="E138" t="s">
        <v>294</v>
      </c>
      <c r="F138" t="s">
        <v>297</v>
      </c>
    </row>
    <row r="139" spans="1:6" x14ac:dyDescent="0.25">
      <c r="A139" t="s">
        <v>129</v>
      </c>
      <c r="B139" t="s">
        <v>294</v>
      </c>
      <c r="C139" t="s">
        <v>298</v>
      </c>
      <c r="D139" t="s">
        <v>129</v>
      </c>
      <c r="E139" t="s">
        <v>294</v>
      </c>
      <c r="F139" t="s">
        <v>298</v>
      </c>
    </row>
    <row r="140" spans="1:6" x14ac:dyDescent="0.25">
      <c r="A140" t="s">
        <v>130</v>
      </c>
      <c r="B140" t="s">
        <v>294</v>
      </c>
      <c r="C140" t="s">
        <v>299</v>
      </c>
      <c r="D140" t="s">
        <v>130</v>
      </c>
      <c r="E140" t="s">
        <v>294</v>
      </c>
      <c r="F140" t="s">
        <v>299</v>
      </c>
    </row>
    <row r="141" spans="1:6" x14ac:dyDescent="0.25">
      <c r="A141" t="s">
        <v>131</v>
      </c>
      <c r="B141" t="s">
        <v>294</v>
      </c>
      <c r="C141" t="s">
        <v>238</v>
      </c>
      <c r="D141" t="s">
        <v>131</v>
      </c>
      <c r="E141" t="s">
        <v>294</v>
      </c>
      <c r="F141" t="s">
        <v>238</v>
      </c>
    </row>
    <row r="142" spans="1:6" x14ac:dyDescent="0.25">
      <c r="A142" t="s">
        <v>132</v>
      </c>
      <c r="B142" t="s">
        <v>294</v>
      </c>
      <c r="C142" t="s">
        <v>300</v>
      </c>
      <c r="D142" t="s">
        <v>132</v>
      </c>
      <c r="E142" t="s">
        <v>294</v>
      </c>
      <c r="F142" t="s">
        <v>300</v>
      </c>
    </row>
    <row r="143" spans="1:6" x14ac:dyDescent="0.25">
      <c r="A143" t="s">
        <v>133</v>
      </c>
      <c r="B143" t="s">
        <v>294</v>
      </c>
      <c r="C143" t="s">
        <v>237</v>
      </c>
      <c r="D143" t="s">
        <v>133</v>
      </c>
      <c r="E143" t="s">
        <v>294</v>
      </c>
      <c r="F143" t="s">
        <v>237</v>
      </c>
    </row>
    <row r="144" spans="1:6" x14ac:dyDescent="0.25">
      <c r="A144" t="s">
        <v>134</v>
      </c>
      <c r="B144" t="s">
        <v>294</v>
      </c>
      <c r="C144" t="s">
        <v>261</v>
      </c>
      <c r="D144" t="s">
        <v>134</v>
      </c>
      <c r="E144" t="s">
        <v>294</v>
      </c>
      <c r="F144" t="s">
        <v>261</v>
      </c>
    </row>
    <row r="145" spans="1:6" x14ac:dyDescent="0.25">
      <c r="A145" t="s">
        <v>135</v>
      </c>
      <c r="B145" t="s">
        <v>294</v>
      </c>
      <c r="C145" t="s">
        <v>301</v>
      </c>
      <c r="D145" t="s">
        <v>135</v>
      </c>
      <c r="E145" t="s">
        <v>294</v>
      </c>
      <c r="F145" t="s">
        <v>301</v>
      </c>
    </row>
    <row r="146" spans="1:6" x14ac:dyDescent="0.25">
      <c r="A146" t="s">
        <v>136</v>
      </c>
      <c r="B146" t="s">
        <v>294</v>
      </c>
      <c r="C146" t="s">
        <v>237</v>
      </c>
      <c r="D146" t="s">
        <v>136</v>
      </c>
      <c r="E146" t="s">
        <v>294</v>
      </c>
      <c r="F146" t="s">
        <v>237</v>
      </c>
    </row>
    <row r="147" spans="1:6" x14ac:dyDescent="0.25">
      <c r="A147" t="s">
        <v>137</v>
      </c>
      <c r="B147" t="s">
        <v>294</v>
      </c>
      <c r="C147" t="s">
        <v>235</v>
      </c>
      <c r="D147" t="s">
        <v>137</v>
      </c>
      <c r="E147" t="s">
        <v>294</v>
      </c>
      <c r="F147" t="s">
        <v>235</v>
      </c>
    </row>
    <row r="148" spans="1:6" x14ac:dyDescent="0.25">
      <c r="A148" t="s">
        <v>138</v>
      </c>
      <c r="B148" t="s">
        <v>294</v>
      </c>
      <c r="C148" t="s">
        <v>258</v>
      </c>
      <c r="D148" t="s">
        <v>138</v>
      </c>
      <c r="E148" t="s">
        <v>294</v>
      </c>
      <c r="F148" t="s">
        <v>258</v>
      </c>
    </row>
    <row r="149" spans="1:6" x14ac:dyDescent="0.25">
      <c r="A149" t="s">
        <v>139</v>
      </c>
      <c r="B149" t="s">
        <v>294</v>
      </c>
      <c r="C149" t="s">
        <v>223</v>
      </c>
      <c r="D149" t="s">
        <v>139</v>
      </c>
      <c r="E149" t="s">
        <v>294</v>
      </c>
      <c r="F149" t="s">
        <v>223</v>
      </c>
    </row>
    <row r="150" spans="1:6" x14ac:dyDescent="0.25">
      <c r="A150" t="s">
        <v>140</v>
      </c>
      <c r="B150" t="s">
        <v>294</v>
      </c>
      <c r="C150" t="s">
        <v>237</v>
      </c>
      <c r="D150" t="s">
        <v>140</v>
      </c>
      <c r="E150" t="s">
        <v>294</v>
      </c>
      <c r="F150" t="s">
        <v>237</v>
      </c>
    </row>
    <row r="151" spans="1:6" x14ac:dyDescent="0.25">
      <c r="A151" t="s">
        <v>141</v>
      </c>
      <c r="B151" t="s">
        <v>294</v>
      </c>
      <c r="C151" t="s">
        <v>302</v>
      </c>
      <c r="D151" t="s">
        <v>141</v>
      </c>
      <c r="E151" t="s">
        <v>294</v>
      </c>
      <c r="F151" t="s">
        <v>302</v>
      </c>
    </row>
    <row r="152" spans="1:6" x14ac:dyDescent="0.25">
      <c r="A152" t="s">
        <v>142</v>
      </c>
      <c r="B152" t="s">
        <v>294</v>
      </c>
      <c r="C152" t="s">
        <v>303</v>
      </c>
      <c r="D152" t="s">
        <v>142</v>
      </c>
      <c r="E152" t="s">
        <v>294</v>
      </c>
      <c r="F152" t="s">
        <v>303</v>
      </c>
    </row>
    <row r="153" spans="1:6" x14ac:dyDescent="0.25">
      <c r="A153" t="s">
        <v>143</v>
      </c>
      <c r="B153" t="s">
        <v>294</v>
      </c>
      <c r="C153" t="s">
        <v>235</v>
      </c>
      <c r="D153" t="s">
        <v>143</v>
      </c>
      <c r="E153" t="s">
        <v>294</v>
      </c>
      <c r="F153" t="s">
        <v>235</v>
      </c>
    </row>
    <row r="154" spans="1:6" x14ac:dyDescent="0.25">
      <c r="A154" t="s">
        <v>144</v>
      </c>
      <c r="B154" t="s">
        <v>294</v>
      </c>
      <c r="C154" t="s">
        <v>304</v>
      </c>
      <c r="D154" t="s">
        <v>144</v>
      </c>
      <c r="E154" t="s">
        <v>294</v>
      </c>
      <c r="F154" t="s">
        <v>304</v>
      </c>
    </row>
    <row r="155" spans="1:6" x14ac:dyDescent="0.25">
      <c r="A155" t="s">
        <v>145</v>
      </c>
      <c r="B155" t="s">
        <v>294</v>
      </c>
      <c r="C155" t="s">
        <v>281</v>
      </c>
      <c r="D155" t="s">
        <v>145</v>
      </c>
      <c r="E155" t="s">
        <v>294</v>
      </c>
      <c r="F155" t="s">
        <v>281</v>
      </c>
    </row>
    <row r="156" spans="1:6" x14ac:dyDescent="0.25">
      <c r="A156" t="s">
        <v>146</v>
      </c>
      <c r="B156" t="s">
        <v>305</v>
      </c>
      <c r="C156" t="s">
        <v>306</v>
      </c>
      <c r="D156" t="s">
        <v>146</v>
      </c>
      <c r="E156" t="s">
        <v>305</v>
      </c>
      <c r="F156" t="s">
        <v>306</v>
      </c>
    </row>
    <row r="157" spans="1:6" x14ac:dyDescent="0.25">
      <c r="A157" t="s">
        <v>147</v>
      </c>
      <c r="B157" t="s">
        <v>305</v>
      </c>
      <c r="C157" t="s">
        <v>239</v>
      </c>
      <c r="D157" t="s">
        <v>147</v>
      </c>
      <c r="E157" t="s">
        <v>305</v>
      </c>
      <c r="F157" t="s">
        <v>239</v>
      </c>
    </row>
    <row r="158" spans="1:6" x14ac:dyDescent="0.25">
      <c r="A158" t="s">
        <v>148</v>
      </c>
      <c r="B158" t="s">
        <v>305</v>
      </c>
      <c r="C158" t="s">
        <v>237</v>
      </c>
      <c r="D158" t="s">
        <v>148</v>
      </c>
      <c r="E158" t="s">
        <v>305</v>
      </c>
      <c r="F158" t="s">
        <v>237</v>
      </c>
    </row>
    <row r="159" spans="1:6" x14ac:dyDescent="0.25">
      <c r="A159" t="s">
        <v>149</v>
      </c>
      <c r="B159" t="s">
        <v>305</v>
      </c>
      <c r="C159" t="s">
        <v>228</v>
      </c>
      <c r="D159" t="s">
        <v>149</v>
      </c>
      <c r="E159" t="s">
        <v>305</v>
      </c>
      <c r="F159" t="s">
        <v>228</v>
      </c>
    </row>
    <row r="160" spans="1:6" x14ac:dyDescent="0.25">
      <c r="A160" t="s">
        <v>150</v>
      </c>
      <c r="B160" t="s">
        <v>305</v>
      </c>
      <c r="C160" t="s">
        <v>307</v>
      </c>
      <c r="D160" t="s">
        <v>150</v>
      </c>
      <c r="E160" t="s">
        <v>305</v>
      </c>
      <c r="F160" t="s">
        <v>307</v>
      </c>
    </row>
    <row r="161" spans="1:6" x14ac:dyDescent="0.25">
      <c r="A161" t="s">
        <v>151</v>
      </c>
      <c r="B161" t="s">
        <v>305</v>
      </c>
      <c r="C161" t="s">
        <v>235</v>
      </c>
      <c r="D161" t="s">
        <v>151</v>
      </c>
      <c r="E161" t="s">
        <v>305</v>
      </c>
      <c r="F161" t="s">
        <v>235</v>
      </c>
    </row>
    <row r="162" spans="1:6" x14ac:dyDescent="0.25">
      <c r="A162" t="s">
        <v>152</v>
      </c>
      <c r="B162" t="s">
        <v>305</v>
      </c>
      <c r="C162" t="s">
        <v>308</v>
      </c>
      <c r="D162" t="s">
        <v>152</v>
      </c>
      <c r="E162" t="s">
        <v>305</v>
      </c>
      <c r="F162" t="s">
        <v>308</v>
      </c>
    </row>
    <row r="163" spans="1:6" x14ac:dyDescent="0.25">
      <c r="A163" t="s">
        <v>153</v>
      </c>
      <c r="B163" t="s">
        <v>305</v>
      </c>
      <c r="C163" t="s">
        <v>309</v>
      </c>
      <c r="D163" t="s">
        <v>153</v>
      </c>
      <c r="E163" t="s">
        <v>305</v>
      </c>
      <c r="F163" t="s">
        <v>309</v>
      </c>
    </row>
    <row r="164" spans="1:6" x14ac:dyDescent="0.25">
      <c r="A164" t="s">
        <v>154</v>
      </c>
      <c r="B164" t="s">
        <v>305</v>
      </c>
      <c r="C164" t="s">
        <v>310</v>
      </c>
      <c r="D164" t="s">
        <v>154</v>
      </c>
      <c r="E164" t="s">
        <v>305</v>
      </c>
      <c r="F164" t="s">
        <v>310</v>
      </c>
    </row>
    <row r="165" spans="1:6" x14ac:dyDescent="0.25">
      <c r="A165" t="s">
        <v>155</v>
      </c>
      <c r="B165" t="s">
        <v>305</v>
      </c>
      <c r="C165" t="s">
        <v>241</v>
      </c>
      <c r="D165" t="s">
        <v>155</v>
      </c>
      <c r="E165" t="s">
        <v>305</v>
      </c>
      <c r="F165" t="s">
        <v>241</v>
      </c>
    </row>
    <row r="166" spans="1:6" x14ac:dyDescent="0.25">
      <c r="A166" t="s">
        <v>156</v>
      </c>
      <c r="B166" t="s">
        <v>305</v>
      </c>
      <c r="C166" t="s">
        <v>272</v>
      </c>
      <c r="D166" t="s">
        <v>156</v>
      </c>
      <c r="E166" t="s">
        <v>305</v>
      </c>
      <c r="F166" t="s">
        <v>272</v>
      </c>
    </row>
    <row r="167" spans="1:6" x14ac:dyDescent="0.25">
      <c r="A167" t="s">
        <v>157</v>
      </c>
      <c r="B167" t="s">
        <v>305</v>
      </c>
      <c r="C167" t="s">
        <v>233</v>
      </c>
      <c r="D167" t="s">
        <v>157</v>
      </c>
      <c r="E167" t="s">
        <v>305</v>
      </c>
      <c r="F167" t="s">
        <v>233</v>
      </c>
    </row>
    <row r="168" spans="1:6" x14ac:dyDescent="0.25">
      <c r="A168" t="s">
        <v>158</v>
      </c>
      <c r="B168" t="s">
        <v>305</v>
      </c>
      <c r="C168" t="s">
        <v>237</v>
      </c>
      <c r="D168" t="s">
        <v>158</v>
      </c>
      <c r="E168" t="s">
        <v>305</v>
      </c>
      <c r="F168" t="s">
        <v>237</v>
      </c>
    </row>
    <row r="169" spans="1:6" x14ac:dyDescent="0.25">
      <c r="A169" t="s">
        <v>159</v>
      </c>
      <c r="B169" t="s">
        <v>305</v>
      </c>
      <c r="C169" t="s">
        <v>237</v>
      </c>
      <c r="D169" t="s">
        <v>159</v>
      </c>
      <c r="E169" t="s">
        <v>305</v>
      </c>
      <c r="F169" t="s">
        <v>237</v>
      </c>
    </row>
    <row r="170" spans="1:6" x14ac:dyDescent="0.25">
      <c r="A170" t="s">
        <v>160</v>
      </c>
      <c r="B170" t="s">
        <v>305</v>
      </c>
      <c r="C170" t="s">
        <v>237</v>
      </c>
      <c r="D170" t="s">
        <v>160</v>
      </c>
      <c r="E170" t="s">
        <v>305</v>
      </c>
      <c r="F170" t="s">
        <v>237</v>
      </c>
    </row>
    <row r="171" spans="1:6" x14ac:dyDescent="0.25">
      <c r="A171" t="s">
        <v>161</v>
      </c>
      <c r="B171" t="s">
        <v>305</v>
      </c>
      <c r="C171" t="s">
        <v>311</v>
      </c>
      <c r="D171" t="s">
        <v>161</v>
      </c>
      <c r="E171" t="s">
        <v>305</v>
      </c>
      <c r="F171" t="s">
        <v>311</v>
      </c>
    </row>
    <row r="172" spans="1:6" x14ac:dyDescent="0.25">
      <c r="A172" t="s">
        <v>162</v>
      </c>
      <c r="B172" t="s">
        <v>305</v>
      </c>
      <c r="C172" t="s">
        <v>264</v>
      </c>
      <c r="D172" t="s">
        <v>162</v>
      </c>
      <c r="E172" t="s">
        <v>305</v>
      </c>
      <c r="F172" t="s">
        <v>264</v>
      </c>
    </row>
    <row r="173" spans="1:6" x14ac:dyDescent="0.25">
      <c r="A173" t="s">
        <v>163</v>
      </c>
      <c r="B173" t="s">
        <v>305</v>
      </c>
      <c r="C173" t="s">
        <v>312</v>
      </c>
      <c r="D173" t="s">
        <v>163</v>
      </c>
      <c r="E173" t="s">
        <v>305</v>
      </c>
      <c r="F173" t="s">
        <v>312</v>
      </c>
    </row>
    <row r="174" spans="1:6" x14ac:dyDescent="0.25">
      <c r="A174" t="s">
        <v>164</v>
      </c>
      <c r="B174" t="s">
        <v>313</v>
      </c>
      <c r="C174" t="s">
        <v>237</v>
      </c>
      <c r="D174" t="s">
        <v>164</v>
      </c>
      <c r="E174" t="s">
        <v>313</v>
      </c>
      <c r="F174" t="s">
        <v>237</v>
      </c>
    </row>
    <row r="175" spans="1:6" x14ac:dyDescent="0.25">
      <c r="A175" t="s">
        <v>165</v>
      </c>
      <c r="B175" t="s">
        <v>313</v>
      </c>
      <c r="C175" t="s">
        <v>314</v>
      </c>
      <c r="D175" t="s">
        <v>165</v>
      </c>
      <c r="E175" t="s">
        <v>313</v>
      </c>
      <c r="F175" t="s">
        <v>314</v>
      </c>
    </row>
    <row r="176" spans="1:6" x14ac:dyDescent="0.25">
      <c r="A176" t="s">
        <v>166</v>
      </c>
      <c r="B176" t="s">
        <v>313</v>
      </c>
      <c r="C176" t="s">
        <v>260</v>
      </c>
      <c r="D176" t="s">
        <v>166</v>
      </c>
      <c r="E176" t="s">
        <v>313</v>
      </c>
      <c r="F176" t="s">
        <v>260</v>
      </c>
    </row>
    <row r="177" spans="1:6" x14ac:dyDescent="0.25">
      <c r="A177" t="s">
        <v>167</v>
      </c>
      <c r="B177" t="s">
        <v>313</v>
      </c>
      <c r="C177" t="s">
        <v>315</v>
      </c>
      <c r="D177" t="s">
        <v>167</v>
      </c>
      <c r="E177" t="s">
        <v>313</v>
      </c>
      <c r="F177" t="s">
        <v>315</v>
      </c>
    </row>
    <row r="178" spans="1:6" x14ac:dyDescent="0.25">
      <c r="A178" t="s">
        <v>168</v>
      </c>
      <c r="B178" t="s">
        <v>313</v>
      </c>
      <c r="C178" t="s">
        <v>274</v>
      </c>
      <c r="D178" t="s">
        <v>168</v>
      </c>
      <c r="E178" t="s">
        <v>313</v>
      </c>
      <c r="F178" t="s">
        <v>274</v>
      </c>
    </row>
    <row r="179" spans="1:6" x14ac:dyDescent="0.25">
      <c r="A179" t="s">
        <v>169</v>
      </c>
      <c r="B179" t="s">
        <v>313</v>
      </c>
      <c r="C179" t="s">
        <v>287</v>
      </c>
      <c r="D179" t="s">
        <v>169</v>
      </c>
      <c r="E179" t="s">
        <v>313</v>
      </c>
      <c r="F179" t="s">
        <v>287</v>
      </c>
    </row>
    <row r="180" spans="1:6" x14ac:dyDescent="0.25">
      <c r="A180" t="s">
        <v>170</v>
      </c>
      <c r="B180" t="s">
        <v>313</v>
      </c>
      <c r="C180" t="s">
        <v>247</v>
      </c>
      <c r="D180" t="s">
        <v>170</v>
      </c>
      <c r="E180" t="s">
        <v>313</v>
      </c>
      <c r="F180" t="s">
        <v>247</v>
      </c>
    </row>
    <row r="181" spans="1:6" x14ac:dyDescent="0.25">
      <c r="A181" t="s">
        <v>171</v>
      </c>
      <c r="B181" t="s">
        <v>313</v>
      </c>
      <c r="C181" t="s">
        <v>256</v>
      </c>
      <c r="D181" t="s">
        <v>171</v>
      </c>
      <c r="E181" t="s">
        <v>313</v>
      </c>
      <c r="F181" t="s">
        <v>256</v>
      </c>
    </row>
    <row r="182" spans="1:6" x14ac:dyDescent="0.25">
      <c r="A182" t="s">
        <v>172</v>
      </c>
      <c r="B182" t="s">
        <v>313</v>
      </c>
      <c r="C182" t="s">
        <v>316</v>
      </c>
      <c r="D182" t="s">
        <v>172</v>
      </c>
      <c r="E182" t="s">
        <v>313</v>
      </c>
      <c r="F182" t="s">
        <v>316</v>
      </c>
    </row>
    <row r="183" spans="1:6" x14ac:dyDescent="0.25">
      <c r="A183" t="s">
        <v>173</v>
      </c>
      <c r="B183" t="s">
        <v>313</v>
      </c>
      <c r="C183" t="s">
        <v>272</v>
      </c>
      <c r="D183" t="s">
        <v>173</v>
      </c>
      <c r="E183" t="s">
        <v>313</v>
      </c>
      <c r="F183" t="s">
        <v>272</v>
      </c>
    </row>
    <row r="184" spans="1:6" x14ac:dyDescent="0.25">
      <c r="A184" t="s">
        <v>174</v>
      </c>
      <c r="B184" t="s">
        <v>313</v>
      </c>
      <c r="C184" t="s">
        <v>229</v>
      </c>
      <c r="D184" t="s">
        <v>174</v>
      </c>
      <c r="E184" t="s">
        <v>313</v>
      </c>
      <c r="F184" t="s">
        <v>229</v>
      </c>
    </row>
    <row r="185" spans="1:6" x14ac:dyDescent="0.25">
      <c r="A185" t="s">
        <v>175</v>
      </c>
      <c r="B185" t="s">
        <v>313</v>
      </c>
      <c r="C185" t="s">
        <v>272</v>
      </c>
      <c r="D185" t="s">
        <v>175</v>
      </c>
      <c r="E185" t="s">
        <v>313</v>
      </c>
      <c r="F185" t="s">
        <v>272</v>
      </c>
    </row>
    <row r="186" spans="1:6" x14ac:dyDescent="0.25">
      <c r="A186" t="s">
        <v>176</v>
      </c>
      <c r="B186" t="s">
        <v>313</v>
      </c>
      <c r="C186" t="s">
        <v>239</v>
      </c>
      <c r="D186" t="s">
        <v>176</v>
      </c>
      <c r="E186" t="s">
        <v>313</v>
      </c>
      <c r="F186" t="s">
        <v>239</v>
      </c>
    </row>
    <row r="187" spans="1:6" x14ac:dyDescent="0.25">
      <c r="A187" t="s">
        <v>177</v>
      </c>
      <c r="B187" t="s">
        <v>313</v>
      </c>
      <c r="C187" t="s">
        <v>227</v>
      </c>
      <c r="D187" t="s">
        <v>177</v>
      </c>
      <c r="E187" t="s">
        <v>313</v>
      </c>
      <c r="F187" t="s">
        <v>227</v>
      </c>
    </row>
    <row r="188" spans="1:6" x14ac:dyDescent="0.25">
      <c r="A188" t="s">
        <v>178</v>
      </c>
      <c r="B188" t="s">
        <v>313</v>
      </c>
      <c r="C188" t="s">
        <v>229</v>
      </c>
      <c r="D188" t="s">
        <v>178</v>
      </c>
      <c r="E188" t="s">
        <v>313</v>
      </c>
      <c r="F188" t="s">
        <v>229</v>
      </c>
    </row>
    <row r="189" spans="1:6" x14ac:dyDescent="0.25">
      <c r="A189" t="s">
        <v>179</v>
      </c>
      <c r="B189" t="s">
        <v>313</v>
      </c>
      <c r="C189" t="s">
        <v>243</v>
      </c>
      <c r="D189" t="s">
        <v>179</v>
      </c>
      <c r="E189" t="s">
        <v>313</v>
      </c>
      <c r="F189" t="s">
        <v>243</v>
      </c>
    </row>
    <row r="190" spans="1:6" x14ac:dyDescent="0.25">
      <c r="A190" t="s">
        <v>180</v>
      </c>
      <c r="B190" t="s">
        <v>313</v>
      </c>
      <c r="C190" t="s">
        <v>317</v>
      </c>
      <c r="D190" t="s">
        <v>180</v>
      </c>
      <c r="E190" t="s">
        <v>313</v>
      </c>
      <c r="F190" t="s">
        <v>317</v>
      </c>
    </row>
    <row r="191" spans="1:6" x14ac:dyDescent="0.25">
      <c r="A191" t="s">
        <v>181</v>
      </c>
      <c r="B191" t="s">
        <v>313</v>
      </c>
      <c r="C191" t="s">
        <v>318</v>
      </c>
      <c r="D191" t="s">
        <v>181</v>
      </c>
      <c r="E191" t="s">
        <v>313</v>
      </c>
      <c r="F191" t="s">
        <v>318</v>
      </c>
    </row>
    <row r="192" spans="1:6" x14ac:dyDescent="0.25">
      <c r="A192" t="s">
        <v>182</v>
      </c>
      <c r="B192" t="s">
        <v>313</v>
      </c>
      <c r="C192" t="s">
        <v>297</v>
      </c>
      <c r="D192" t="s">
        <v>182</v>
      </c>
      <c r="E192" t="s">
        <v>313</v>
      </c>
      <c r="F192" t="s">
        <v>297</v>
      </c>
    </row>
    <row r="193" spans="1:6" x14ac:dyDescent="0.25">
      <c r="A193" t="s">
        <v>183</v>
      </c>
      <c r="B193" t="s">
        <v>313</v>
      </c>
      <c r="C193" t="s">
        <v>264</v>
      </c>
      <c r="D193" t="s">
        <v>183</v>
      </c>
      <c r="E193" t="s">
        <v>313</v>
      </c>
      <c r="F193" t="s">
        <v>264</v>
      </c>
    </row>
    <row r="194" spans="1:6" x14ac:dyDescent="0.25">
      <c r="A194" t="s">
        <v>184</v>
      </c>
      <c r="B194" t="s">
        <v>313</v>
      </c>
      <c r="C194" t="s">
        <v>272</v>
      </c>
      <c r="D194" t="s">
        <v>184</v>
      </c>
      <c r="E194" t="s">
        <v>313</v>
      </c>
      <c r="F194" t="s">
        <v>272</v>
      </c>
    </row>
    <row r="195" spans="1:6" x14ac:dyDescent="0.25">
      <c r="A195" t="s">
        <v>185</v>
      </c>
      <c r="B195" t="s">
        <v>313</v>
      </c>
      <c r="C195" t="s">
        <v>301</v>
      </c>
      <c r="D195" t="s">
        <v>185</v>
      </c>
      <c r="E195" t="s">
        <v>313</v>
      </c>
      <c r="F195" t="s">
        <v>301</v>
      </c>
    </row>
    <row r="196" spans="1:6" x14ac:dyDescent="0.25">
      <c r="A196" t="s">
        <v>186</v>
      </c>
      <c r="B196" t="s">
        <v>313</v>
      </c>
      <c r="C196" t="s">
        <v>227</v>
      </c>
      <c r="D196" t="s">
        <v>186</v>
      </c>
      <c r="E196" t="s">
        <v>313</v>
      </c>
      <c r="F196" t="s">
        <v>227</v>
      </c>
    </row>
    <row r="197" spans="1:6" x14ac:dyDescent="0.25">
      <c r="A197" t="s">
        <v>187</v>
      </c>
      <c r="B197" t="s">
        <v>313</v>
      </c>
      <c r="C197" t="s">
        <v>231</v>
      </c>
      <c r="D197" t="s">
        <v>187</v>
      </c>
      <c r="E197" t="s">
        <v>313</v>
      </c>
      <c r="F197" t="s">
        <v>231</v>
      </c>
    </row>
    <row r="198" spans="1:6" x14ac:dyDescent="0.25">
      <c r="A198" t="s">
        <v>188</v>
      </c>
      <c r="B198" t="s">
        <v>313</v>
      </c>
      <c r="C198" t="s">
        <v>264</v>
      </c>
      <c r="D198" t="s">
        <v>188</v>
      </c>
      <c r="E198" t="s">
        <v>313</v>
      </c>
      <c r="F198" t="s">
        <v>264</v>
      </c>
    </row>
    <row r="199" spans="1:6" x14ac:dyDescent="0.25">
      <c r="A199" t="s">
        <v>189</v>
      </c>
      <c r="B199" t="s">
        <v>313</v>
      </c>
      <c r="C199" t="s">
        <v>317</v>
      </c>
      <c r="D199" t="s">
        <v>189</v>
      </c>
      <c r="E199" t="s">
        <v>313</v>
      </c>
      <c r="F199" t="s">
        <v>317</v>
      </c>
    </row>
    <row r="200" spans="1:6" x14ac:dyDescent="0.25">
      <c r="A200" t="s">
        <v>190</v>
      </c>
      <c r="B200" t="s">
        <v>313</v>
      </c>
      <c r="C200" t="s">
        <v>295</v>
      </c>
      <c r="D200" t="s">
        <v>190</v>
      </c>
      <c r="E200" t="s">
        <v>313</v>
      </c>
      <c r="F200" t="s">
        <v>295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21BA7F-EB7E-42B8-81A6-F89B4FBA4079}">
  <dimension ref="A1:F199"/>
  <sheetViews>
    <sheetView topLeftCell="A179" workbookViewId="0">
      <selection activeCell="I201" sqref="I201"/>
    </sheetView>
  </sheetViews>
  <sheetFormatPr defaultRowHeight="15" x14ac:dyDescent="0.25"/>
  <cols>
    <col min="1" max="2" width="26.5703125" bestFit="1" customWidth="1"/>
    <col min="3" max="3" width="10.140625" bestFit="1" customWidth="1"/>
    <col min="5" max="5" width="18.42578125" bestFit="1" customWidth="1"/>
    <col min="6" max="6" width="26.5703125" bestFit="1" customWidth="1"/>
  </cols>
  <sheetData>
    <row r="1" spans="1:6" x14ac:dyDescent="0.25">
      <c r="A1" t="s">
        <v>0</v>
      </c>
      <c r="B1" t="s">
        <v>220</v>
      </c>
      <c r="C1" t="s">
        <v>352</v>
      </c>
      <c r="D1" t="s">
        <v>353</v>
      </c>
      <c r="E1" t="s">
        <v>0</v>
      </c>
      <c r="F1" t="s">
        <v>220</v>
      </c>
    </row>
    <row r="2" spans="1:6" x14ac:dyDescent="0.25">
      <c r="A2">
        <v>2020</v>
      </c>
      <c r="C2" t="s">
        <v>354</v>
      </c>
      <c r="D2">
        <v>0</v>
      </c>
    </row>
    <row r="3" spans="1:6" x14ac:dyDescent="0.25">
      <c r="A3" t="s">
        <v>259</v>
      </c>
      <c r="B3">
        <v>2020</v>
      </c>
      <c r="C3" t="s">
        <v>354</v>
      </c>
      <c r="D3">
        <v>0</v>
      </c>
    </row>
    <row r="4" spans="1:6" x14ac:dyDescent="0.25">
      <c r="A4" t="s">
        <v>305</v>
      </c>
      <c r="B4">
        <v>2020</v>
      </c>
      <c r="C4" t="s">
        <v>354</v>
      </c>
      <c r="D4">
        <v>0</v>
      </c>
    </row>
    <row r="5" spans="1:6" x14ac:dyDescent="0.25">
      <c r="A5" t="s">
        <v>221</v>
      </c>
      <c r="B5">
        <v>2020</v>
      </c>
      <c r="C5" t="s">
        <v>354</v>
      </c>
      <c r="D5">
        <v>0</v>
      </c>
    </row>
    <row r="6" spans="1:6" x14ac:dyDescent="0.25">
      <c r="A6" t="s">
        <v>355</v>
      </c>
      <c r="B6">
        <v>2020</v>
      </c>
      <c r="C6" t="s">
        <v>354</v>
      </c>
      <c r="D6">
        <v>0</v>
      </c>
    </row>
    <row r="7" spans="1:6" x14ac:dyDescent="0.25">
      <c r="A7" t="s">
        <v>242</v>
      </c>
      <c r="B7">
        <v>2020</v>
      </c>
      <c r="C7" t="s">
        <v>354</v>
      </c>
      <c r="D7">
        <v>0</v>
      </c>
    </row>
    <row r="8" spans="1:6" x14ac:dyDescent="0.25">
      <c r="A8" t="s">
        <v>313</v>
      </c>
      <c r="B8">
        <v>2020</v>
      </c>
      <c r="C8" t="s">
        <v>354</v>
      </c>
      <c r="D8">
        <v>0</v>
      </c>
    </row>
    <row r="9" spans="1:6" x14ac:dyDescent="0.25">
      <c r="A9" t="s">
        <v>294</v>
      </c>
      <c r="B9">
        <v>2020</v>
      </c>
      <c r="C9" t="s">
        <v>354</v>
      </c>
      <c r="D9">
        <v>0</v>
      </c>
    </row>
    <row r="10" spans="1:6" x14ac:dyDescent="0.25">
      <c r="A10" t="s">
        <v>275</v>
      </c>
      <c r="B10">
        <v>2020</v>
      </c>
      <c r="C10" t="s">
        <v>354</v>
      </c>
      <c r="D10">
        <v>0</v>
      </c>
    </row>
    <row r="11" spans="1:6" x14ac:dyDescent="0.25">
      <c r="A11" t="s">
        <v>1</v>
      </c>
      <c r="B11" t="s">
        <v>221</v>
      </c>
      <c r="C11" t="s">
        <v>222</v>
      </c>
      <c r="D11" s="22">
        <v>343750</v>
      </c>
      <c r="E11" t="s">
        <v>1</v>
      </c>
      <c r="F11" t="s">
        <v>221</v>
      </c>
    </row>
    <row r="12" spans="1:6" x14ac:dyDescent="0.25">
      <c r="A12" t="s">
        <v>3</v>
      </c>
      <c r="B12" t="s">
        <v>221</v>
      </c>
      <c r="C12" t="s">
        <v>224</v>
      </c>
      <c r="D12" s="22">
        <v>1000000</v>
      </c>
      <c r="E12" t="s">
        <v>3</v>
      </c>
      <c r="F12" t="s">
        <v>221</v>
      </c>
    </row>
    <row r="13" spans="1:6" x14ac:dyDescent="0.25">
      <c r="A13" t="s">
        <v>4</v>
      </c>
      <c r="B13" t="s">
        <v>221</v>
      </c>
      <c r="C13" t="s">
        <v>225</v>
      </c>
      <c r="D13" s="22">
        <v>125000</v>
      </c>
      <c r="E13" t="s">
        <v>4</v>
      </c>
      <c r="F13" t="s">
        <v>221</v>
      </c>
    </row>
    <row r="14" spans="1:6" x14ac:dyDescent="0.25">
      <c r="A14" t="s">
        <v>5</v>
      </c>
      <c r="B14" t="s">
        <v>221</v>
      </c>
      <c r="C14" t="s">
        <v>226</v>
      </c>
      <c r="D14" s="22">
        <v>250000</v>
      </c>
      <c r="E14" t="s">
        <v>5</v>
      </c>
      <c r="F14" t="s">
        <v>221</v>
      </c>
    </row>
    <row r="15" spans="1:6" x14ac:dyDescent="0.25">
      <c r="A15" t="s">
        <v>52</v>
      </c>
      <c r="B15" t="s">
        <v>221</v>
      </c>
      <c r="C15" t="s">
        <v>286</v>
      </c>
      <c r="D15" s="22">
        <v>312500</v>
      </c>
      <c r="E15" t="s">
        <v>52</v>
      </c>
      <c r="F15" t="s">
        <v>221</v>
      </c>
    </row>
    <row r="16" spans="1:6" x14ac:dyDescent="0.25">
      <c r="A16" t="s">
        <v>6</v>
      </c>
      <c r="B16" t="s">
        <v>221</v>
      </c>
      <c r="C16" t="s">
        <v>227</v>
      </c>
      <c r="D16" s="22">
        <v>156250</v>
      </c>
      <c r="E16" t="s">
        <v>6</v>
      </c>
      <c r="F16" t="s">
        <v>221</v>
      </c>
    </row>
    <row r="17" spans="1:6" x14ac:dyDescent="0.25">
      <c r="A17" t="s">
        <v>8</v>
      </c>
      <c r="B17" t="s">
        <v>221</v>
      </c>
      <c r="C17" t="s">
        <v>229</v>
      </c>
      <c r="D17" s="22">
        <v>285700</v>
      </c>
      <c r="E17" t="s">
        <v>8</v>
      </c>
      <c r="F17" t="s">
        <v>221</v>
      </c>
    </row>
    <row r="18" spans="1:6" x14ac:dyDescent="0.25">
      <c r="A18" t="s">
        <v>10</v>
      </c>
      <c r="B18" t="s">
        <v>221</v>
      </c>
      <c r="C18" t="s">
        <v>231</v>
      </c>
      <c r="D18" s="22">
        <v>62500</v>
      </c>
      <c r="E18" t="s">
        <v>10</v>
      </c>
      <c r="F18" t="s">
        <v>221</v>
      </c>
    </row>
    <row r="19" spans="1:6" x14ac:dyDescent="0.25">
      <c r="A19" t="s">
        <v>174</v>
      </c>
      <c r="B19" t="s">
        <v>221</v>
      </c>
      <c r="C19" t="s">
        <v>356</v>
      </c>
      <c r="D19" s="22">
        <v>1218750</v>
      </c>
      <c r="E19" t="s">
        <v>174</v>
      </c>
      <c r="F19" t="s">
        <v>221</v>
      </c>
    </row>
    <row r="20" spans="1:6" x14ac:dyDescent="0.25">
      <c r="A20" t="s">
        <v>11</v>
      </c>
      <c r="B20" t="s">
        <v>221</v>
      </c>
      <c r="C20" t="s">
        <v>232</v>
      </c>
      <c r="D20" s="22">
        <v>478000</v>
      </c>
      <c r="E20" t="s">
        <v>11</v>
      </c>
      <c r="F20" t="s">
        <v>221</v>
      </c>
    </row>
    <row r="21" spans="1:6" x14ac:dyDescent="0.25">
      <c r="A21" t="s">
        <v>12</v>
      </c>
      <c r="B21" t="s">
        <v>221</v>
      </c>
      <c r="C21" t="s">
        <v>233</v>
      </c>
      <c r="D21" s="22">
        <v>78130</v>
      </c>
      <c r="E21" t="s">
        <v>12</v>
      </c>
      <c r="F21" t="s">
        <v>221</v>
      </c>
    </row>
    <row r="22" spans="1:6" x14ac:dyDescent="0.25">
      <c r="A22" t="s">
        <v>357</v>
      </c>
      <c r="B22" t="s">
        <v>221</v>
      </c>
      <c r="C22" t="s">
        <v>286</v>
      </c>
      <c r="D22" s="22">
        <v>312500</v>
      </c>
      <c r="E22" t="s">
        <v>357</v>
      </c>
      <c r="F22" t="s">
        <v>221</v>
      </c>
    </row>
    <row r="23" spans="1:6" x14ac:dyDescent="0.25">
      <c r="A23" t="s">
        <v>13</v>
      </c>
      <c r="B23" t="s">
        <v>221</v>
      </c>
      <c r="C23" t="s">
        <v>233</v>
      </c>
      <c r="D23" s="22">
        <v>78130</v>
      </c>
      <c r="E23" t="s">
        <v>13</v>
      </c>
      <c r="F23" t="s">
        <v>221</v>
      </c>
    </row>
    <row r="24" spans="1:6" x14ac:dyDescent="0.25">
      <c r="A24" t="s">
        <v>358</v>
      </c>
      <c r="B24" t="s">
        <v>221</v>
      </c>
      <c r="C24" t="s">
        <v>235</v>
      </c>
      <c r="D24" s="22">
        <v>31250</v>
      </c>
      <c r="E24" t="s">
        <v>358</v>
      </c>
      <c r="F24" t="s">
        <v>221</v>
      </c>
    </row>
    <row r="25" spans="1:6" x14ac:dyDescent="0.25">
      <c r="A25" t="s">
        <v>15</v>
      </c>
      <c r="B25" t="s">
        <v>221</v>
      </c>
      <c r="C25" t="s">
        <v>234</v>
      </c>
      <c r="D25" s="22">
        <v>2343750</v>
      </c>
      <c r="E25" t="s">
        <v>15</v>
      </c>
      <c r="F25" t="s">
        <v>221</v>
      </c>
    </row>
    <row r="26" spans="1:6" x14ac:dyDescent="0.25">
      <c r="A26" t="s">
        <v>16</v>
      </c>
      <c r="B26" t="s">
        <v>221</v>
      </c>
      <c r="C26" t="s">
        <v>235</v>
      </c>
      <c r="D26" s="22">
        <v>31250</v>
      </c>
      <c r="E26" t="s">
        <v>16</v>
      </c>
      <c r="F26" t="s">
        <v>221</v>
      </c>
    </row>
    <row r="27" spans="1:6" x14ac:dyDescent="0.25">
      <c r="A27" t="s">
        <v>90</v>
      </c>
      <c r="B27" t="s">
        <v>221</v>
      </c>
      <c r="C27" t="s">
        <v>359</v>
      </c>
      <c r="D27" s="22">
        <v>964300</v>
      </c>
      <c r="E27" t="s">
        <v>90</v>
      </c>
      <c r="F27" t="s">
        <v>221</v>
      </c>
    </row>
    <row r="28" spans="1:6" x14ac:dyDescent="0.25">
      <c r="A28" t="s">
        <v>17</v>
      </c>
      <c r="B28" t="s">
        <v>221</v>
      </c>
      <c r="C28" t="s">
        <v>236</v>
      </c>
      <c r="D28" s="22">
        <v>1093750</v>
      </c>
      <c r="E28" t="s">
        <v>17</v>
      </c>
      <c r="F28" t="s">
        <v>221</v>
      </c>
    </row>
    <row r="29" spans="1:6" x14ac:dyDescent="0.25">
      <c r="A29" t="s">
        <v>18</v>
      </c>
      <c r="B29" t="s">
        <v>221</v>
      </c>
      <c r="C29" t="s">
        <v>237</v>
      </c>
      <c r="D29" s="22">
        <v>28600</v>
      </c>
      <c r="E29" t="s">
        <v>18</v>
      </c>
      <c r="F29" t="s">
        <v>221</v>
      </c>
    </row>
    <row r="30" spans="1:6" x14ac:dyDescent="0.25">
      <c r="A30" t="s">
        <v>20</v>
      </c>
      <c r="B30" t="s">
        <v>221</v>
      </c>
      <c r="C30" t="s">
        <v>239</v>
      </c>
      <c r="D30" s="22">
        <v>1718750</v>
      </c>
      <c r="E30" t="s">
        <v>20</v>
      </c>
      <c r="F30" t="s">
        <v>221</v>
      </c>
    </row>
    <row r="31" spans="1:6" x14ac:dyDescent="0.25">
      <c r="A31" t="s">
        <v>21</v>
      </c>
      <c r="B31" t="s">
        <v>221</v>
      </c>
      <c r="C31" t="s">
        <v>240</v>
      </c>
      <c r="D31" s="22">
        <v>785700</v>
      </c>
      <c r="E31" t="s">
        <v>21</v>
      </c>
      <c r="F31" t="s">
        <v>221</v>
      </c>
    </row>
    <row r="32" spans="1:6" x14ac:dyDescent="0.25">
      <c r="A32" t="s">
        <v>22</v>
      </c>
      <c r="B32" t="s">
        <v>221</v>
      </c>
      <c r="C32" t="s">
        <v>241</v>
      </c>
      <c r="D32" s="22">
        <v>406250</v>
      </c>
      <c r="E32" t="s">
        <v>22</v>
      </c>
      <c r="F32" t="s">
        <v>221</v>
      </c>
    </row>
    <row r="33" spans="1:6" x14ac:dyDescent="0.25">
      <c r="A33" t="s">
        <v>360</v>
      </c>
      <c r="B33" t="s">
        <v>221</v>
      </c>
      <c r="C33" t="s">
        <v>243</v>
      </c>
      <c r="D33" s="22">
        <v>625000</v>
      </c>
      <c r="E33" t="s">
        <v>360</v>
      </c>
      <c r="F33" t="s">
        <v>221</v>
      </c>
    </row>
    <row r="34" spans="1:6" x14ac:dyDescent="0.25">
      <c r="A34" t="s">
        <v>23</v>
      </c>
      <c r="B34" t="s">
        <v>242</v>
      </c>
      <c r="C34" t="s">
        <v>243</v>
      </c>
      <c r="D34" s="22">
        <v>625000</v>
      </c>
      <c r="E34" t="s">
        <v>23</v>
      </c>
      <c r="F34" t="s">
        <v>242</v>
      </c>
    </row>
    <row r="35" spans="1:6" x14ac:dyDescent="0.25">
      <c r="A35" t="s">
        <v>24</v>
      </c>
      <c r="B35" t="s">
        <v>242</v>
      </c>
      <c r="C35" t="s">
        <v>237</v>
      </c>
      <c r="D35" s="22">
        <v>28600</v>
      </c>
      <c r="E35" t="s">
        <v>24</v>
      </c>
      <c r="F35" t="s">
        <v>242</v>
      </c>
    </row>
    <row r="36" spans="1:6" x14ac:dyDescent="0.25">
      <c r="A36" t="s">
        <v>25</v>
      </c>
      <c r="B36" t="s">
        <v>242</v>
      </c>
      <c r="C36" t="s">
        <v>244</v>
      </c>
      <c r="D36" s="22">
        <v>760000</v>
      </c>
      <c r="E36" t="s">
        <v>25</v>
      </c>
      <c r="F36" t="s">
        <v>242</v>
      </c>
    </row>
    <row r="37" spans="1:6" x14ac:dyDescent="0.25">
      <c r="A37" t="s">
        <v>26</v>
      </c>
      <c r="B37" t="s">
        <v>242</v>
      </c>
      <c r="C37" t="s">
        <v>245</v>
      </c>
      <c r="D37" s="22">
        <v>714300</v>
      </c>
      <c r="E37" t="s">
        <v>26</v>
      </c>
      <c r="F37" t="s">
        <v>242</v>
      </c>
    </row>
    <row r="38" spans="1:6" x14ac:dyDescent="0.25">
      <c r="A38" t="s">
        <v>361</v>
      </c>
      <c r="B38" t="s">
        <v>242</v>
      </c>
      <c r="C38" t="s">
        <v>281</v>
      </c>
      <c r="D38" s="22">
        <v>342900</v>
      </c>
      <c r="E38" t="s">
        <v>361</v>
      </c>
      <c r="F38" t="s">
        <v>242</v>
      </c>
    </row>
    <row r="39" spans="1:6" x14ac:dyDescent="0.25">
      <c r="A39" t="s">
        <v>27</v>
      </c>
      <c r="B39" t="s">
        <v>242</v>
      </c>
      <c r="C39" t="s">
        <v>246</v>
      </c>
      <c r="D39" s="22">
        <v>109380</v>
      </c>
      <c r="E39" t="s">
        <v>27</v>
      </c>
      <c r="F39" t="s">
        <v>242</v>
      </c>
    </row>
    <row r="40" spans="1:6" x14ac:dyDescent="0.25">
      <c r="A40" t="s">
        <v>28</v>
      </c>
      <c r="B40" t="s">
        <v>242</v>
      </c>
      <c r="C40" t="s">
        <v>247</v>
      </c>
      <c r="D40" s="22">
        <v>214300</v>
      </c>
      <c r="E40" t="s">
        <v>28</v>
      </c>
      <c r="F40" t="s">
        <v>242</v>
      </c>
    </row>
    <row r="41" spans="1:6" x14ac:dyDescent="0.25">
      <c r="A41" t="s">
        <v>151</v>
      </c>
      <c r="B41" t="s">
        <v>242</v>
      </c>
      <c r="C41" t="s">
        <v>235</v>
      </c>
      <c r="D41" s="22">
        <v>31250</v>
      </c>
      <c r="E41" t="s">
        <v>151</v>
      </c>
      <c r="F41" t="s">
        <v>242</v>
      </c>
    </row>
    <row r="42" spans="1:6" x14ac:dyDescent="0.25">
      <c r="A42" t="s">
        <v>29</v>
      </c>
      <c r="B42" t="s">
        <v>242</v>
      </c>
      <c r="C42" t="s">
        <v>248</v>
      </c>
      <c r="D42" s="22">
        <v>157100</v>
      </c>
      <c r="E42" t="s">
        <v>29</v>
      </c>
      <c r="F42" t="s">
        <v>242</v>
      </c>
    </row>
    <row r="43" spans="1:6" x14ac:dyDescent="0.25">
      <c r="A43" t="s">
        <v>170</v>
      </c>
      <c r="B43" t="s">
        <v>242</v>
      </c>
      <c r="C43" t="s">
        <v>247</v>
      </c>
      <c r="D43" s="22">
        <v>214300</v>
      </c>
      <c r="E43" t="s">
        <v>170</v>
      </c>
      <c r="F43" t="s">
        <v>242</v>
      </c>
    </row>
    <row r="44" spans="1:6" x14ac:dyDescent="0.25">
      <c r="A44" t="s">
        <v>31</v>
      </c>
      <c r="B44" t="s">
        <v>242</v>
      </c>
      <c r="C44" t="s">
        <v>250</v>
      </c>
      <c r="D44" s="22">
        <v>656250</v>
      </c>
      <c r="E44" t="s">
        <v>31</v>
      </c>
      <c r="F44" t="s">
        <v>242</v>
      </c>
    </row>
    <row r="45" spans="1:6" x14ac:dyDescent="0.25">
      <c r="A45" t="s">
        <v>362</v>
      </c>
      <c r="B45" t="s">
        <v>242</v>
      </c>
      <c r="C45" t="s">
        <v>223</v>
      </c>
      <c r="D45" s="22">
        <v>71400</v>
      </c>
      <c r="E45" t="s">
        <v>362</v>
      </c>
      <c r="F45" t="s">
        <v>242</v>
      </c>
    </row>
    <row r="46" spans="1:6" x14ac:dyDescent="0.25">
      <c r="A46" t="s">
        <v>32</v>
      </c>
      <c r="B46" t="s">
        <v>242</v>
      </c>
      <c r="C46" t="s">
        <v>237</v>
      </c>
      <c r="D46" s="22">
        <v>28600</v>
      </c>
      <c r="E46" t="s">
        <v>32</v>
      </c>
      <c r="F46" t="s">
        <v>242</v>
      </c>
    </row>
    <row r="47" spans="1:6" x14ac:dyDescent="0.25">
      <c r="A47" t="s">
        <v>363</v>
      </c>
      <c r="B47" t="s">
        <v>242</v>
      </c>
      <c r="C47" t="s">
        <v>223</v>
      </c>
      <c r="D47" s="22">
        <v>71400</v>
      </c>
      <c r="E47" t="s">
        <v>363</v>
      </c>
      <c r="F47" t="s">
        <v>242</v>
      </c>
    </row>
    <row r="48" spans="1:6" x14ac:dyDescent="0.25">
      <c r="A48" t="s">
        <v>33</v>
      </c>
      <c r="B48" t="s">
        <v>242</v>
      </c>
      <c r="C48" t="s">
        <v>251</v>
      </c>
      <c r="D48" s="22">
        <v>685700</v>
      </c>
      <c r="E48" t="s">
        <v>33</v>
      </c>
      <c r="F48" t="s">
        <v>242</v>
      </c>
    </row>
    <row r="49" spans="1:6" x14ac:dyDescent="0.25">
      <c r="A49" t="s">
        <v>34</v>
      </c>
      <c r="B49" t="s">
        <v>242</v>
      </c>
      <c r="C49" t="s">
        <v>249</v>
      </c>
      <c r="D49" s="22">
        <v>15000</v>
      </c>
      <c r="E49" t="s">
        <v>34</v>
      </c>
      <c r="F49" t="s">
        <v>242</v>
      </c>
    </row>
    <row r="50" spans="1:6" x14ac:dyDescent="0.25">
      <c r="A50" t="s">
        <v>35</v>
      </c>
      <c r="B50" t="s">
        <v>242</v>
      </c>
      <c r="C50" t="s">
        <v>252</v>
      </c>
      <c r="D50" s="22">
        <v>187500</v>
      </c>
      <c r="E50" t="s">
        <v>35</v>
      </c>
      <c r="F50" t="s">
        <v>242</v>
      </c>
    </row>
    <row r="51" spans="1:6" x14ac:dyDescent="0.25">
      <c r="A51" t="s">
        <v>36</v>
      </c>
      <c r="B51" t="s">
        <v>242</v>
      </c>
      <c r="C51" t="s">
        <v>253</v>
      </c>
      <c r="D51" s="22">
        <v>1100000</v>
      </c>
      <c r="E51" t="s">
        <v>36</v>
      </c>
      <c r="F51" t="s">
        <v>242</v>
      </c>
    </row>
    <row r="52" spans="1:6" x14ac:dyDescent="0.25">
      <c r="A52" t="s">
        <v>37</v>
      </c>
      <c r="B52" t="s">
        <v>242</v>
      </c>
      <c r="C52" t="s">
        <v>234</v>
      </c>
      <c r="D52" s="22">
        <v>2343750</v>
      </c>
      <c r="E52" t="s">
        <v>37</v>
      </c>
      <c r="F52" t="s">
        <v>242</v>
      </c>
    </row>
    <row r="53" spans="1:6" x14ac:dyDescent="0.25">
      <c r="A53" t="s">
        <v>39</v>
      </c>
      <c r="B53" t="s">
        <v>242</v>
      </c>
      <c r="C53" t="s">
        <v>254</v>
      </c>
      <c r="D53" s="22">
        <v>812500</v>
      </c>
      <c r="E53" t="s">
        <v>39</v>
      </c>
      <c r="F53" t="s">
        <v>242</v>
      </c>
    </row>
    <row r="54" spans="1:6" x14ac:dyDescent="0.25">
      <c r="A54" t="s">
        <v>364</v>
      </c>
      <c r="B54" t="s">
        <v>242</v>
      </c>
      <c r="C54" t="s">
        <v>235</v>
      </c>
      <c r="D54" s="22">
        <v>31250</v>
      </c>
      <c r="E54" t="s">
        <v>364</v>
      </c>
      <c r="F54" t="s">
        <v>242</v>
      </c>
    </row>
    <row r="55" spans="1:6" x14ac:dyDescent="0.25">
      <c r="A55" t="s">
        <v>40</v>
      </c>
      <c r="B55" t="s">
        <v>242</v>
      </c>
      <c r="C55" t="s">
        <v>255</v>
      </c>
      <c r="D55" s="22">
        <v>1107100</v>
      </c>
      <c r="E55" t="s">
        <v>40</v>
      </c>
      <c r="F55" t="s">
        <v>242</v>
      </c>
    </row>
    <row r="56" spans="1:6" x14ac:dyDescent="0.25">
      <c r="A56" t="s">
        <v>42</v>
      </c>
      <c r="B56" t="s">
        <v>242</v>
      </c>
      <c r="C56" t="s">
        <v>236</v>
      </c>
      <c r="D56" s="22">
        <v>1093750</v>
      </c>
      <c r="E56" t="s">
        <v>42</v>
      </c>
      <c r="F56" t="s">
        <v>242</v>
      </c>
    </row>
    <row r="57" spans="1:6" x14ac:dyDescent="0.25">
      <c r="A57" t="s">
        <v>365</v>
      </c>
      <c r="B57" t="s">
        <v>242</v>
      </c>
      <c r="C57" t="s">
        <v>237</v>
      </c>
      <c r="D57" s="22">
        <v>28600</v>
      </c>
      <c r="E57" t="s">
        <v>365</v>
      </c>
      <c r="F57" t="s">
        <v>242</v>
      </c>
    </row>
    <row r="58" spans="1:6" x14ac:dyDescent="0.25">
      <c r="A58" t="s">
        <v>97</v>
      </c>
      <c r="B58" t="s">
        <v>355</v>
      </c>
      <c r="C58" t="s">
        <v>237</v>
      </c>
      <c r="D58" s="22">
        <v>28600</v>
      </c>
      <c r="E58" t="s">
        <v>97</v>
      </c>
      <c r="F58" t="s">
        <v>355</v>
      </c>
    </row>
    <row r="59" spans="1:6" x14ac:dyDescent="0.25">
      <c r="A59" t="s">
        <v>98</v>
      </c>
      <c r="B59" t="s">
        <v>355</v>
      </c>
      <c r="C59" t="s">
        <v>286</v>
      </c>
      <c r="D59" s="22">
        <v>312500</v>
      </c>
      <c r="E59" t="s">
        <v>98</v>
      </c>
      <c r="F59" t="s">
        <v>355</v>
      </c>
    </row>
    <row r="60" spans="1:6" x14ac:dyDescent="0.25">
      <c r="A60" t="s">
        <v>99</v>
      </c>
      <c r="B60" t="s">
        <v>355</v>
      </c>
      <c r="C60" t="s">
        <v>238</v>
      </c>
      <c r="D60" s="22">
        <v>428600</v>
      </c>
      <c r="E60" t="s">
        <v>99</v>
      </c>
      <c r="F60" t="s">
        <v>355</v>
      </c>
    </row>
    <row r="61" spans="1:6" x14ac:dyDescent="0.25">
      <c r="A61" t="s">
        <v>100</v>
      </c>
      <c r="B61" t="s">
        <v>355</v>
      </c>
      <c r="C61" t="s">
        <v>287</v>
      </c>
      <c r="D61" s="22">
        <v>42900</v>
      </c>
      <c r="E61" t="s">
        <v>100</v>
      </c>
      <c r="F61" t="s">
        <v>355</v>
      </c>
    </row>
    <row r="62" spans="1:6" x14ac:dyDescent="0.25">
      <c r="A62" t="s">
        <v>101</v>
      </c>
      <c r="B62" t="s">
        <v>355</v>
      </c>
      <c r="C62" t="s">
        <v>223</v>
      </c>
      <c r="D62" s="22">
        <v>71400</v>
      </c>
      <c r="E62" t="s">
        <v>101</v>
      </c>
      <c r="F62" t="s">
        <v>355</v>
      </c>
    </row>
    <row r="63" spans="1:6" x14ac:dyDescent="0.25">
      <c r="A63" t="s">
        <v>366</v>
      </c>
      <c r="B63" t="s">
        <v>355</v>
      </c>
      <c r="C63" t="s">
        <v>261</v>
      </c>
      <c r="D63" s="22">
        <v>107100</v>
      </c>
      <c r="E63" t="s">
        <v>366</v>
      </c>
      <c r="F63" t="s">
        <v>355</v>
      </c>
    </row>
    <row r="64" spans="1:6" x14ac:dyDescent="0.25">
      <c r="A64" t="s">
        <v>150</v>
      </c>
      <c r="B64" t="s">
        <v>355</v>
      </c>
      <c r="C64" t="s">
        <v>367</v>
      </c>
      <c r="D64" s="22">
        <v>1535700</v>
      </c>
      <c r="E64" t="s">
        <v>150</v>
      </c>
      <c r="F64" t="s">
        <v>355</v>
      </c>
    </row>
    <row r="65" spans="1:6" x14ac:dyDescent="0.25">
      <c r="A65" t="s">
        <v>104</v>
      </c>
      <c r="B65" t="s">
        <v>355</v>
      </c>
      <c r="C65" t="s">
        <v>237</v>
      </c>
      <c r="D65" s="22">
        <v>28600</v>
      </c>
      <c r="E65" t="s">
        <v>104</v>
      </c>
      <c r="F65" t="s">
        <v>355</v>
      </c>
    </row>
    <row r="66" spans="1:6" x14ac:dyDescent="0.25">
      <c r="A66" t="s">
        <v>368</v>
      </c>
      <c r="B66" t="s">
        <v>355</v>
      </c>
      <c r="C66" t="s">
        <v>237</v>
      </c>
      <c r="D66" s="22">
        <v>28600</v>
      </c>
      <c r="E66" t="s">
        <v>368</v>
      </c>
      <c r="F66" t="s">
        <v>355</v>
      </c>
    </row>
    <row r="67" spans="1:6" x14ac:dyDescent="0.25">
      <c r="A67" t="s">
        <v>169</v>
      </c>
      <c r="B67" t="s">
        <v>355</v>
      </c>
      <c r="C67" t="s">
        <v>369</v>
      </c>
      <c r="D67" s="22">
        <v>29000</v>
      </c>
      <c r="E67" t="s">
        <v>169</v>
      </c>
      <c r="F67" t="s">
        <v>355</v>
      </c>
    </row>
    <row r="68" spans="1:6" x14ac:dyDescent="0.25">
      <c r="A68" t="s">
        <v>83</v>
      </c>
      <c r="B68" t="s">
        <v>355</v>
      </c>
      <c r="C68" t="s">
        <v>223</v>
      </c>
      <c r="D68" s="22">
        <v>71400</v>
      </c>
      <c r="E68" t="s">
        <v>83</v>
      </c>
      <c r="F68" t="s">
        <v>355</v>
      </c>
    </row>
    <row r="69" spans="1:6" x14ac:dyDescent="0.25">
      <c r="A69" t="s">
        <v>9</v>
      </c>
      <c r="B69" t="s">
        <v>355</v>
      </c>
      <c r="C69" t="s">
        <v>230</v>
      </c>
      <c r="D69" s="22">
        <v>900000</v>
      </c>
      <c r="E69" t="s">
        <v>9</v>
      </c>
      <c r="F69" t="s">
        <v>355</v>
      </c>
    </row>
    <row r="70" spans="1:6" x14ac:dyDescent="0.25">
      <c r="A70" t="s">
        <v>54</v>
      </c>
      <c r="B70" t="s">
        <v>355</v>
      </c>
      <c r="C70" t="s">
        <v>370</v>
      </c>
      <c r="D70" s="22">
        <v>875000</v>
      </c>
      <c r="E70" t="s">
        <v>54</v>
      </c>
      <c r="F70" t="s">
        <v>355</v>
      </c>
    </row>
    <row r="71" spans="1:6" x14ac:dyDescent="0.25">
      <c r="A71" t="s">
        <v>107</v>
      </c>
      <c r="B71" t="s">
        <v>355</v>
      </c>
      <c r="C71" t="s">
        <v>239</v>
      </c>
      <c r="D71" s="22">
        <v>1718750</v>
      </c>
      <c r="E71" t="s">
        <v>107</v>
      </c>
      <c r="F71" t="s">
        <v>355</v>
      </c>
    </row>
    <row r="72" spans="1:6" x14ac:dyDescent="0.25">
      <c r="A72" t="s">
        <v>108</v>
      </c>
      <c r="B72" t="s">
        <v>355</v>
      </c>
      <c r="C72" t="s">
        <v>237</v>
      </c>
      <c r="D72" s="22">
        <v>28600</v>
      </c>
      <c r="E72" t="s">
        <v>108</v>
      </c>
      <c r="F72" t="s">
        <v>355</v>
      </c>
    </row>
    <row r="73" spans="1:6" x14ac:dyDescent="0.25">
      <c r="A73" t="s">
        <v>110</v>
      </c>
      <c r="B73" t="s">
        <v>355</v>
      </c>
      <c r="C73" t="s">
        <v>227</v>
      </c>
      <c r="D73" s="22">
        <v>156250</v>
      </c>
      <c r="E73" t="s">
        <v>110</v>
      </c>
      <c r="F73" t="s">
        <v>355</v>
      </c>
    </row>
    <row r="74" spans="1:6" x14ac:dyDescent="0.25">
      <c r="A74" t="s">
        <v>111</v>
      </c>
      <c r="B74" t="s">
        <v>355</v>
      </c>
      <c r="C74" t="s">
        <v>289</v>
      </c>
      <c r="D74" s="22">
        <v>218750</v>
      </c>
      <c r="E74" t="s">
        <v>111</v>
      </c>
      <c r="F74" t="s">
        <v>355</v>
      </c>
    </row>
    <row r="75" spans="1:6" x14ac:dyDescent="0.25">
      <c r="A75" t="s">
        <v>113</v>
      </c>
      <c r="B75" t="s">
        <v>355</v>
      </c>
      <c r="C75" t="s">
        <v>251</v>
      </c>
      <c r="D75" s="22">
        <v>685700</v>
      </c>
      <c r="E75" t="s">
        <v>113</v>
      </c>
      <c r="F75" t="s">
        <v>355</v>
      </c>
    </row>
    <row r="76" spans="1:6" x14ac:dyDescent="0.25">
      <c r="A76" t="s">
        <v>179</v>
      </c>
      <c r="B76" t="s">
        <v>355</v>
      </c>
      <c r="C76" t="s">
        <v>243</v>
      </c>
      <c r="D76" s="22">
        <v>625000</v>
      </c>
      <c r="E76" t="s">
        <v>179</v>
      </c>
      <c r="F76" t="s">
        <v>355</v>
      </c>
    </row>
    <row r="77" spans="1:6" x14ac:dyDescent="0.25">
      <c r="A77" t="s">
        <v>114</v>
      </c>
      <c r="B77" t="s">
        <v>355</v>
      </c>
      <c r="C77" t="s">
        <v>290</v>
      </c>
      <c r="D77" s="22">
        <v>600000</v>
      </c>
      <c r="E77" t="s">
        <v>114</v>
      </c>
      <c r="F77" t="s">
        <v>355</v>
      </c>
    </row>
    <row r="78" spans="1:6" x14ac:dyDescent="0.25">
      <c r="A78" t="s">
        <v>115</v>
      </c>
      <c r="B78" t="s">
        <v>355</v>
      </c>
      <c r="C78" t="s">
        <v>291</v>
      </c>
      <c r="D78" s="22">
        <v>78600</v>
      </c>
      <c r="E78" t="s">
        <v>115</v>
      </c>
      <c r="F78" t="s">
        <v>355</v>
      </c>
    </row>
    <row r="79" spans="1:6" x14ac:dyDescent="0.25">
      <c r="A79" t="s">
        <v>116</v>
      </c>
      <c r="B79" t="s">
        <v>355</v>
      </c>
      <c r="C79" t="s">
        <v>229</v>
      </c>
      <c r="D79" s="22">
        <v>285700</v>
      </c>
      <c r="E79" t="s">
        <v>116</v>
      </c>
      <c r="F79" t="s">
        <v>355</v>
      </c>
    </row>
    <row r="80" spans="1:6" x14ac:dyDescent="0.25">
      <c r="A80" t="s">
        <v>119</v>
      </c>
      <c r="B80" t="s">
        <v>355</v>
      </c>
      <c r="C80" t="s">
        <v>293</v>
      </c>
      <c r="D80" s="22">
        <v>35700</v>
      </c>
      <c r="E80" t="s">
        <v>119</v>
      </c>
      <c r="F80" t="s">
        <v>355</v>
      </c>
    </row>
    <row r="81" spans="1:6" x14ac:dyDescent="0.25">
      <c r="A81" t="s">
        <v>371</v>
      </c>
      <c r="B81" t="s">
        <v>355</v>
      </c>
      <c r="C81" t="s">
        <v>372</v>
      </c>
      <c r="D81" s="22">
        <v>1214300</v>
      </c>
      <c r="E81" t="s">
        <v>371</v>
      </c>
      <c r="F81" t="s">
        <v>355</v>
      </c>
    </row>
    <row r="82" spans="1:6" x14ac:dyDescent="0.25">
      <c r="A82" t="s">
        <v>373</v>
      </c>
      <c r="B82" t="s">
        <v>355</v>
      </c>
      <c r="C82" t="s">
        <v>314</v>
      </c>
      <c r="D82" s="22">
        <v>85940</v>
      </c>
      <c r="E82" t="s">
        <v>373</v>
      </c>
      <c r="F82" t="s">
        <v>355</v>
      </c>
    </row>
    <row r="83" spans="1:6" x14ac:dyDescent="0.25">
      <c r="A83" t="s">
        <v>47</v>
      </c>
      <c r="B83" t="s">
        <v>259</v>
      </c>
      <c r="C83" t="s">
        <v>260</v>
      </c>
      <c r="D83" s="22">
        <v>1328130</v>
      </c>
      <c r="E83" t="s">
        <v>47</v>
      </c>
      <c r="F83" t="s">
        <v>259</v>
      </c>
    </row>
    <row r="84" spans="1:6" x14ac:dyDescent="0.25">
      <c r="A84" t="s">
        <v>374</v>
      </c>
      <c r="B84" t="s">
        <v>259</v>
      </c>
      <c r="C84" t="s">
        <v>237</v>
      </c>
      <c r="D84" s="22">
        <v>28600</v>
      </c>
      <c r="E84" t="s">
        <v>374</v>
      </c>
      <c r="F84" t="s">
        <v>259</v>
      </c>
    </row>
    <row r="85" spans="1:6" x14ac:dyDescent="0.25">
      <c r="A85" t="s">
        <v>49</v>
      </c>
      <c r="B85" t="s">
        <v>259</v>
      </c>
      <c r="C85" t="s">
        <v>262</v>
      </c>
      <c r="D85" s="22">
        <v>1200000</v>
      </c>
      <c r="E85" t="s">
        <v>49</v>
      </c>
      <c r="F85" t="s">
        <v>259</v>
      </c>
    </row>
    <row r="86" spans="1:6" x14ac:dyDescent="0.25">
      <c r="A86" t="s">
        <v>50</v>
      </c>
      <c r="B86" t="s">
        <v>259</v>
      </c>
      <c r="C86" t="s">
        <v>257</v>
      </c>
      <c r="D86" s="22">
        <v>750000</v>
      </c>
      <c r="E86" t="s">
        <v>50</v>
      </c>
      <c r="F86" t="s">
        <v>259</v>
      </c>
    </row>
    <row r="87" spans="1:6" x14ac:dyDescent="0.25">
      <c r="A87" t="s">
        <v>375</v>
      </c>
      <c r="B87" t="s">
        <v>259</v>
      </c>
      <c r="C87" t="s">
        <v>261</v>
      </c>
      <c r="D87" s="22">
        <v>107100</v>
      </c>
      <c r="E87" t="s">
        <v>375</v>
      </c>
      <c r="F87" t="s">
        <v>259</v>
      </c>
    </row>
    <row r="88" spans="1:6" x14ac:dyDescent="0.25">
      <c r="A88" t="s">
        <v>53</v>
      </c>
      <c r="B88" t="s">
        <v>259</v>
      </c>
      <c r="C88" t="s">
        <v>263</v>
      </c>
      <c r="D88" s="22">
        <v>1156250</v>
      </c>
      <c r="E88" t="s">
        <v>53</v>
      </c>
      <c r="F88" t="s">
        <v>259</v>
      </c>
    </row>
    <row r="89" spans="1:6" x14ac:dyDescent="0.25">
      <c r="A89" t="s">
        <v>55</v>
      </c>
      <c r="B89" t="s">
        <v>259</v>
      </c>
      <c r="C89" t="s">
        <v>264</v>
      </c>
      <c r="D89" s="22">
        <v>500000</v>
      </c>
      <c r="E89" t="s">
        <v>55</v>
      </c>
      <c r="F89" t="s">
        <v>259</v>
      </c>
    </row>
    <row r="90" spans="1:6" x14ac:dyDescent="0.25">
      <c r="A90" t="s">
        <v>56</v>
      </c>
      <c r="B90" t="s">
        <v>259</v>
      </c>
      <c r="C90" t="s">
        <v>376</v>
      </c>
      <c r="D90" s="22">
        <v>906250</v>
      </c>
      <c r="E90" t="s">
        <v>56</v>
      </c>
      <c r="F90" t="s">
        <v>259</v>
      </c>
    </row>
    <row r="91" spans="1:6" x14ac:dyDescent="0.25">
      <c r="A91" t="s">
        <v>57</v>
      </c>
      <c r="B91" t="s">
        <v>259</v>
      </c>
      <c r="C91" t="s">
        <v>265</v>
      </c>
      <c r="D91" s="22">
        <v>228600</v>
      </c>
      <c r="E91" t="s">
        <v>57</v>
      </c>
      <c r="F91" t="s">
        <v>259</v>
      </c>
    </row>
    <row r="92" spans="1:6" x14ac:dyDescent="0.25">
      <c r="A92" t="s">
        <v>58</v>
      </c>
      <c r="B92" t="s">
        <v>259</v>
      </c>
      <c r="C92" t="s">
        <v>266</v>
      </c>
      <c r="D92" s="22">
        <v>15620</v>
      </c>
      <c r="E92" t="s">
        <v>58</v>
      </c>
      <c r="F92" t="s">
        <v>259</v>
      </c>
    </row>
    <row r="93" spans="1:6" x14ac:dyDescent="0.25">
      <c r="A93" t="s">
        <v>59</v>
      </c>
      <c r="B93" t="s">
        <v>259</v>
      </c>
      <c r="C93" t="s">
        <v>267</v>
      </c>
      <c r="D93" s="22">
        <v>531250</v>
      </c>
      <c r="E93" t="s">
        <v>59</v>
      </c>
      <c r="F93" t="s">
        <v>259</v>
      </c>
    </row>
    <row r="94" spans="1:6" x14ac:dyDescent="0.25">
      <c r="A94" t="s">
        <v>377</v>
      </c>
      <c r="B94" t="s">
        <v>259</v>
      </c>
      <c r="C94" t="s">
        <v>237</v>
      </c>
      <c r="D94" s="22">
        <v>28600</v>
      </c>
      <c r="E94" t="s">
        <v>377</v>
      </c>
      <c r="F94" t="s">
        <v>259</v>
      </c>
    </row>
    <row r="95" spans="1:6" x14ac:dyDescent="0.25">
      <c r="A95" t="s">
        <v>61</v>
      </c>
      <c r="B95" t="s">
        <v>259</v>
      </c>
      <c r="C95" t="s">
        <v>268</v>
      </c>
      <c r="D95" s="22">
        <v>2214300</v>
      </c>
      <c r="E95" t="s">
        <v>61</v>
      </c>
      <c r="F95" t="s">
        <v>259</v>
      </c>
    </row>
    <row r="96" spans="1:6" x14ac:dyDescent="0.25">
      <c r="A96" t="s">
        <v>378</v>
      </c>
      <c r="B96" t="s">
        <v>259</v>
      </c>
      <c r="C96" t="s">
        <v>237</v>
      </c>
      <c r="D96" s="22">
        <v>28600</v>
      </c>
      <c r="E96" t="s">
        <v>378</v>
      </c>
      <c r="F96" t="s">
        <v>259</v>
      </c>
    </row>
    <row r="97" spans="1:6" x14ac:dyDescent="0.25">
      <c r="A97" t="s">
        <v>62</v>
      </c>
      <c r="B97" t="s">
        <v>259</v>
      </c>
      <c r="C97" t="s">
        <v>269</v>
      </c>
      <c r="D97" s="22">
        <v>85700</v>
      </c>
      <c r="E97" t="s">
        <v>62</v>
      </c>
      <c r="F97" t="s">
        <v>259</v>
      </c>
    </row>
    <row r="98" spans="1:6" x14ac:dyDescent="0.25">
      <c r="A98" t="s">
        <v>63</v>
      </c>
      <c r="B98" t="s">
        <v>259</v>
      </c>
      <c r="C98" t="s">
        <v>225</v>
      </c>
      <c r="D98" s="22">
        <v>125000</v>
      </c>
      <c r="E98" t="s">
        <v>63</v>
      </c>
      <c r="F98" t="s">
        <v>259</v>
      </c>
    </row>
    <row r="99" spans="1:6" x14ac:dyDescent="0.25">
      <c r="A99" t="s">
        <v>64</v>
      </c>
      <c r="B99" t="s">
        <v>259</v>
      </c>
      <c r="C99" t="s">
        <v>270</v>
      </c>
      <c r="D99" s="22">
        <v>16000</v>
      </c>
      <c r="E99" t="s">
        <v>64</v>
      </c>
      <c r="F99" t="s">
        <v>259</v>
      </c>
    </row>
    <row r="100" spans="1:6" x14ac:dyDescent="0.25">
      <c r="A100" t="s">
        <v>379</v>
      </c>
      <c r="B100" t="s">
        <v>259</v>
      </c>
      <c r="C100" t="s">
        <v>369</v>
      </c>
      <c r="D100" s="22">
        <v>29000</v>
      </c>
      <c r="E100" t="s">
        <v>379</v>
      </c>
      <c r="F100" t="s">
        <v>259</v>
      </c>
    </row>
    <row r="101" spans="1:6" x14ac:dyDescent="0.25">
      <c r="A101" t="s">
        <v>66</v>
      </c>
      <c r="B101" t="s">
        <v>259</v>
      </c>
      <c r="C101" t="s">
        <v>272</v>
      </c>
      <c r="D101" s="22">
        <v>468750</v>
      </c>
      <c r="E101" t="s">
        <v>66</v>
      </c>
      <c r="F101" t="s">
        <v>259</v>
      </c>
    </row>
    <row r="102" spans="1:6" x14ac:dyDescent="0.25">
      <c r="A102" t="s">
        <v>67</v>
      </c>
      <c r="B102" t="s">
        <v>259</v>
      </c>
      <c r="C102" t="s">
        <v>273</v>
      </c>
      <c r="D102" s="22">
        <v>281250</v>
      </c>
      <c r="E102" t="s">
        <v>67</v>
      </c>
      <c r="F102" t="s">
        <v>259</v>
      </c>
    </row>
    <row r="103" spans="1:6" x14ac:dyDescent="0.25">
      <c r="A103" t="s">
        <v>69</v>
      </c>
      <c r="B103" t="s">
        <v>259</v>
      </c>
      <c r="C103" t="s">
        <v>274</v>
      </c>
      <c r="D103" s="22">
        <v>1953130</v>
      </c>
      <c r="E103" t="s">
        <v>69</v>
      </c>
      <c r="F103" t="s">
        <v>259</v>
      </c>
    </row>
    <row r="104" spans="1:6" x14ac:dyDescent="0.25">
      <c r="A104" t="s">
        <v>380</v>
      </c>
      <c r="B104" t="s">
        <v>259</v>
      </c>
      <c r="C104" t="s">
        <v>258</v>
      </c>
      <c r="D104" s="22">
        <v>142900</v>
      </c>
      <c r="E104" t="s">
        <v>380</v>
      </c>
      <c r="F104" t="s">
        <v>259</v>
      </c>
    </row>
    <row r="105" spans="1:6" x14ac:dyDescent="0.25">
      <c r="A105" t="s">
        <v>74</v>
      </c>
      <c r="B105" t="s">
        <v>275</v>
      </c>
      <c r="C105" t="s">
        <v>276</v>
      </c>
      <c r="D105" s="22">
        <v>114300</v>
      </c>
      <c r="E105" t="s">
        <v>74</v>
      </c>
      <c r="F105" t="s">
        <v>275</v>
      </c>
    </row>
    <row r="106" spans="1:6" x14ac:dyDescent="0.25">
      <c r="A106" t="s">
        <v>75</v>
      </c>
      <c r="B106" t="s">
        <v>275</v>
      </c>
      <c r="C106" t="s">
        <v>235</v>
      </c>
      <c r="D106" s="22">
        <v>31250</v>
      </c>
      <c r="E106" t="s">
        <v>75</v>
      </c>
      <c r="F106" t="s">
        <v>275</v>
      </c>
    </row>
    <row r="107" spans="1:6" x14ac:dyDescent="0.25">
      <c r="A107" t="s">
        <v>77</v>
      </c>
      <c r="B107" t="s">
        <v>275</v>
      </c>
      <c r="C107" t="s">
        <v>235</v>
      </c>
      <c r="D107" s="22">
        <v>31250</v>
      </c>
      <c r="E107" t="s">
        <v>77</v>
      </c>
      <c r="F107" t="s">
        <v>275</v>
      </c>
    </row>
    <row r="108" spans="1:6" x14ac:dyDescent="0.25">
      <c r="A108" t="s">
        <v>78</v>
      </c>
      <c r="B108" t="s">
        <v>275</v>
      </c>
      <c r="C108" t="s">
        <v>229</v>
      </c>
      <c r="D108" s="22">
        <v>285700</v>
      </c>
      <c r="E108" t="s">
        <v>78</v>
      </c>
      <c r="F108" t="s">
        <v>275</v>
      </c>
    </row>
    <row r="109" spans="1:6" x14ac:dyDescent="0.25">
      <c r="A109" t="s">
        <v>381</v>
      </c>
      <c r="B109" t="s">
        <v>275</v>
      </c>
      <c r="C109" t="s">
        <v>237</v>
      </c>
      <c r="D109" s="22">
        <v>28600</v>
      </c>
      <c r="E109" t="s">
        <v>381</v>
      </c>
      <c r="F109" t="s">
        <v>275</v>
      </c>
    </row>
    <row r="110" spans="1:6" x14ac:dyDescent="0.25">
      <c r="A110" t="s">
        <v>79</v>
      </c>
      <c r="B110" t="s">
        <v>275</v>
      </c>
      <c r="C110" t="s">
        <v>277</v>
      </c>
      <c r="D110" s="22">
        <v>110000</v>
      </c>
      <c r="E110" t="s">
        <v>79</v>
      </c>
      <c r="F110" t="s">
        <v>275</v>
      </c>
    </row>
    <row r="111" spans="1:6" x14ac:dyDescent="0.25">
      <c r="A111" t="s">
        <v>80</v>
      </c>
      <c r="B111" t="s">
        <v>275</v>
      </c>
      <c r="C111" t="s">
        <v>239</v>
      </c>
      <c r="D111" s="22">
        <v>1718750</v>
      </c>
      <c r="E111" t="s">
        <v>80</v>
      </c>
      <c r="F111" t="s">
        <v>275</v>
      </c>
    </row>
    <row r="112" spans="1:6" x14ac:dyDescent="0.25">
      <c r="A112" t="s">
        <v>81</v>
      </c>
      <c r="B112" t="s">
        <v>275</v>
      </c>
      <c r="C112" t="s">
        <v>278</v>
      </c>
      <c r="D112" s="22">
        <v>968750</v>
      </c>
      <c r="E112" t="s">
        <v>81</v>
      </c>
      <c r="F112" t="s">
        <v>275</v>
      </c>
    </row>
    <row r="113" spans="1:6" x14ac:dyDescent="0.25">
      <c r="A113" t="s">
        <v>82</v>
      </c>
      <c r="B113" t="s">
        <v>275</v>
      </c>
      <c r="C113" t="s">
        <v>233</v>
      </c>
      <c r="D113" s="22">
        <v>78130</v>
      </c>
      <c r="E113" t="s">
        <v>82</v>
      </c>
      <c r="F113" t="s">
        <v>275</v>
      </c>
    </row>
    <row r="114" spans="1:6" x14ac:dyDescent="0.25">
      <c r="A114" t="s">
        <v>84</v>
      </c>
      <c r="B114" t="s">
        <v>275</v>
      </c>
      <c r="C114" t="s">
        <v>236</v>
      </c>
      <c r="D114" s="22">
        <v>1093750</v>
      </c>
      <c r="E114" t="s">
        <v>84</v>
      </c>
      <c r="F114" t="s">
        <v>275</v>
      </c>
    </row>
    <row r="115" spans="1:6" x14ac:dyDescent="0.25">
      <c r="A115" t="s">
        <v>382</v>
      </c>
      <c r="B115" t="s">
        <v>275</v>
      </c>
      <c r="C115" t="s">
        <v>383</v>
      </c>
      <c r="D115" s="22">
        <v>100000</v>
      </c>
      <c r="E115" t="s">
        <v>382</v>
      </c>
      <c r="F115" t="s">
        <v>275</v>
      </c>
    </row>
    <row r="116" spans="1:6" x14ac:dyDescent="0.25">
      <c r="A116" t="s">
        <v>85</v>
      </c>
      <c r="B116" t="s">
        <v>275</v>
      </c>
      <c r="C116" t="s">
        <v>279</v>
      </c>
      <c r="D116" s="22">
        <v>843750</v>
      </c>
      <c r="E116" t="s">
        <v>85</v>
      </c>
      <c r="F116" t="s">
        <v>275</v>
      </c>
    </row>
    <row r="117" spans="1:6" x14ac:dyDescent="0.25">
      <c r="A117" t="s">
        <v>86</v>
      </c>
      <c r="B117" t="s">
        <v>275</v>
      </c>
      <c r="C117" t="s">
        <v>280</v>
      </c>
      <c r="D117" s="22">
        <v>1375000</v>
      </c>
      <c r="E117" t="s">
        <v>86</v>
      </c>
      <c r="F117" t="s">
        <v>275</v>
      </c>
    </row>
    <row r="118" spans="1:6" x14ac:dyDescent="0.25">
      <c r="A118" t="s">
        <v>384</v>
      </c>
      <c r="B118" t="s">
        <v>275</v>
      </c>
      <c r="C118" t="s">
        <v>385</v>
      </c>
      <c r="D118" s="22">
        <v>50000</v>
      </c>
      <c r="E118" t="s">
        <v>384</v>
      </c>
      <c r="F118" t="s">
        <v>275</v>
      </c>
    </row>
    <row r="119" spans="1:6" x14ac:dyDescent="0.25">
      <c r="A119" t="s">
        <v>88</v>
      </c>
      <c r="B119" t="s">
        <v>275</v>
      </c>
      <c r="C119" t="s">
        <v>237</v>
      </c>
      <c r="D119" s="22">
        <v>28600</v>
      </c>
      <c r="E119" t="s">
        <v>88</v>
      </c>
      <c r="F119" t="s">
        <v>275</v>
      </c>
    </row>
    <row r="120" spans="1:6" x14ac:dyDescent="0.25">
      <c r="A120" t="s">
        <v>89</v>
      </c>
      <c r="B120" t="s">
        <v>275</v>
      </c>
      <c r="C120" t="s">
        <v>292</v>
      </c>
      <c r="D120" s="22">
        <v>1142900</v>
      </c>
      <c r="E120" t="s">
        <v>89</v>
      </c>
      <c r="F120" t="s">
        <v>275</v>
      </c>
    </row>
    <row r="121" spans="1:6" x14ac:dyDescent="0.25">
      <c r="A121" t="s">
        <v>91</v>
      </c>
      <c r="B121" t="s">
        <v>275</v>
      </c>
      <c r="C121" t="s">
        <v>282</v>
      </c>
      <c r="D121" s="22">
        <v>437500</v>
      </c>
      <c r="E121" t="s">
        <v>91</v>
      </c>
      <c r="F121" t="s">
        <v>275</v>
      </c>
    </row>
    <row r="122" spans="1:6" x14ac:dyDescent="0.25">
      <c r="A122" t="s">
        <v>92</v>
      </c>
      <c r="B122" t="s">
        <v>275</v>
      </c>
      <c r="C122" t="s">
        <v>283</v>
      </c>
      <c r="D122" s="22">
        <v>296880</v>
      </c>
      <c r="E122" t="s">
        <v>92</v>
      </c>
      <c r="F122" t="s">
        <v>275</v>
      </c>
    </row>
    <row r="123" spans="1:6" x14ac:dyDescent="0.25">
      <c r="A123" t="s">
        <v>93</v>
      </c>
      <c r="B123" t="s">
        <v>275</v>
      </c>
      <c r="C123" t="s">
        <v>234</v>
      </c>
      <c r="D123" s="22">
        <v>2343750</v>
      </c>
      <c r="E123" t="s">
        <v>93</v>
      </c>
      <c r="F123" t="s">
        <v>275</v>
      </c>
    </row>
    <row r="124" spans="1:6" x14ac:dyDescent="0.25">
      <c r="A124" t="s">
        <v>94</v>
      </c>
      <c r="B124" t="s">
        <v>275</v>
      </c>
      <c r="C124" t="s">
        <v>264</v>
      </c>
      <c r="D124" s="22">
        <v>500000</v>
      </c>
      <c r="E124" t="s">
        <v>94</v>
      </c>
      <c r="F124" t="s">
        <v>275</v>
      </c>
    </row>
    <row r="125" spans="1:6" x14ac:dyDescent="0.25">
      <c r="A125" t="s">
        <v>185</v>
      </c>
      <c r="B125" t="s">
        <v>275</v>
      </c>
      <c r="C125" t="s">
        <v>301</v>
      </c>
      <c r="D125" s="22">
        <v>290000</v>
      </c>
      <c r="E125" t="s">
        <v>185</v>
      </c>
      <c r="F125" t="s">
        <v>275</v>
      </c>
    </row>
    <row r="126" spans="1:6" x14ac:dyDescent="0.25">
      <c r="A126" t="s">
        <v>386</v>
      </c>
      <c r="B126" t="s">
        <v>275</v>
      </c>
      <c r="C126" t="s">
        <v>229</v>
      </c>
      <c r="D126" s="22">
        <v>285700</v>
      </c>
      <c r="E126" t="s">
        <v>386</v>
      </c>
      <c r="F126" t="s">
        <v>275</v>
      </c>
    </row>
    <row r="127" spans="1:6" x14ac:dyDescent="0.25">
      <c r="A127" t="s">
        <v>95</v>
      </c>
      <c r="B127" t="s">
        <v>275</v>
      </c>
      <c r="C127" t="s">
        <v>223</v>
      </c>
      <c r="D127" s="22">
        <v>71400</v>
      </c>
      <c r="E127" t="s">
        <v>95</v>
      </c>
      <c r="F127" t="s">
        <v>275</v>
      </c>
    </row>
    <row r="128" spans="1:6" x14ac:dyDescent="0.25">
      <c r="A128" t="s">
        <v>96</v>
      </c>
      <c r="B128" t="s">
        <v>275</v>
      </c>
      <c r="C128" t="s">
        <v>284</v>
      </c>
      <c r="D128" s="22">
        <v>460000</v>
      </c>
      <c r="E128" t="s">
        <v>96</v>
      </c>
      <c r="F128" t="s">
        <v>275</v>
      </c>
    </row>
    <row r="129" spans="1:6" x14ac:dyDescent="0.25">
      <c r="A129" t="s">
        <v>121</v>
      </c>
      <c r="B129" t="s">
        <v>294</v>
      </c>
      <c r="C129" t="s">
        <v>258</v>
      </c>
      <c r="D129" s="22">
        <v>142900</v>
      </c>
      <c r="E129" t="s">
        <v>121</v>
      </c>
      <c r="F129" t="s">
        <v>294</v>
      </c>
    </row>
    <row r="130" spans="1:6" x14ac:dyDescent="0.25">
      <c r="A130" t="s">
        <v>122</v>
      </c>
      <c r="B130" t="s">
        <v>294</v>
      </c>
      <c r="C130" t="s">
        <v>237</v>
      </c>
      <c r="D130" s="22">
        <v>28600</v>
      </c>
      <c r="E130" t="s">
        <v>122</v>
      </c>
      <c r="F130" t="s">
        <v>294</v>
      </c>
    </row>
    <row r="131" spans="1:6" x14ac:dyDescent="0.25">
      <c r="A131" t="s">
        <v>123</v>
      </c>
      <c r="B131" t="s">
        <v>294</v>
      </c>
      <c r="C131" t="s">
        <v>276</v>
      </c>
      <c r="D131" s="22">
        <v>114300</v>
      </c>
      <c r="E131" t="s">
        <v>123</v>
      </c>
      <c r="F131" t="s">
        <v>294</v>
      </c>
    </row>
    <row r="132" spans="1:6" x14ac:dyDescent="0.25">
      <c r="A132" t="s">
        <v>387</v>
      </c>
      <c r="B132" t="s">
        <v>294</v>
      </c>
      <c r="C132" t="s">
        <v>302</v>
      </c>
      <c r="D132" s="22">
        <v>430000</v>
      </c>
      <c r="E132" t="s">
        <v>387</v>
      </c>
      <c r="F132" t="s">
        <v>294</v>
      </c>
    </row>
    <row r="133" spans="1:6" x14ac:dyDescent="0.25">
      <c r="A133" t="s">
        <v>124</v>
      </c>
      <c r="B133" t="s">
        <v>294</v>
      </c>
      <c r="C133" t="s">
        <v>274</v>
      </c>
      <c r="D133" s="22">
        <v>1953130</v>
      </c>
      <c r="E133" t="s">
        <v>124</v>
      </c>
      <c r="F133" t="s">
        <v>294</v>
      </c>
    </row>
    <row r="134" spans="1:6" x14ac:dyDescent="0.25">
      <c r="A134" t="s">
        <v>127</v>
      </c>
      <c r="B134" t="s">
        <v>294</v>
      </c>
      <c r="C134" t="s">
        <v>261</v>
      </c>
      <c r="D134" s="22">
        <v>107100</v>
      </c>
      <c r="E134" t="s">
        <v>127</v>
      </c>
      <c r="F134" t="s">
        <v>294</v>
      </c>
    </row>
    <row r="135" spans="1:6" x14ac:dyDescent="0.25">
      <c r="A135" t="s">
        <v>129</v>
      </c>
      <c r="B135" t="s">
        <v>294</v>
      </c>
      <c r="C135" t="s">
        <v>298</v>
      </c>
      <c r="D135" s="22">
        <v>1125000</v>
      </c>
      <c r="E135" t="s">
        <v>129</v>
      </c>
      <c r="F135" t="s">
        <v>294</v>
      </c>
    </row>
    <row r="136" spans="1:6" x14ac:dyDescent="0.25">
      <c r="A136" t="s">
        <v>130</v>
      </c>
      <c r="B136" t="s">
        <v>294</v>
      </c>
      <c r="C136" t="s">
        <v>299</v>
      </c>
      <c r="D136" s="22">
        <v>687500</v>
      </c>
      <c r="E136" t="s">
        <v>130</v>
      </c>
      <c r="F136" t="s">
        <v>294</v>
      </c>
    </row>
    <row r="137" spans="1:6" x14ac:dyDescent="0.25">
      <c r="A137" t="s">
        <v>131</v>
      </c>
      <c r="B137" t="s">
        <v>294</v>
      </c>
      <c r="C137" t="s">
        <v>238</v>
      </c>
      <c r="D137" s="22">
        <v>428600</v>
      </c>
      <c r="E137" t="s">
        <v>131</v>
      </c>
      <c r="F137" t="s">
        <v>294</v>
      </c>
    </row>
    <row r="138" spans="1:6" x14ac:dyDescent="0.25">
      <c r="A138" t="s">
        <v>132</v>
      </c>
      <c r="B138" t="s">
        <v>294</v>
      </c>
      <c r="C138" t="s">
        <v>300</v>
      </c>
      <c r="D138" s="22">
        <v>185700</v>
      </c>
      <c r="E138" t="s">
        <v>132</v>
      </c>
      <c r="F138" t="s">
        <v>294</v>
      </c>
    </row>
    <row r="139" spans="1:6" x14ac:dyDescent="0.25">
      <c r="A139" t="s">
        <v>135</v>
      </c>
      <c r="B139" t="s">
        <v>294</v>
      </c>
      <c r="C139" t="s">
        <v>301</v>
      </c>
      <c r="D139" s="22">
        <v>290000</v>
      </c>
      <c r="E139" t="s">
        <v>135</v>
      </c>
      <c r="F139" t="s">
        <v>294</v>
      </c>
    </row>
    <row r="140" spans="1:6" x14ac:dyDescent="0.25">
      <c r="A140" t="s">
        <v>136</v>
      </c>
      <c r="B140" t="s">
        <v>294</v>
      </c>
      <c r="C140" t="s">
        <v>237</v>
      </c>
      <c r="D140" s="22">
        <v>28600</v>
      </c>
      <c r="E140" t="s">
        <v>136</v>
      </c>
      <c r="F140" t="s">
        <v>294</v>
      </c>
    </row>
    <row r="141" spans="1:6" x14ac:dyDescent="0.25">
      <c r="A141" t="s">
        <v>137</v>
      </c>
      <c r="B141" t="s">
        <v>294</v>
      </c>
      <c r="C141" t="s">
        <v>235</v>
      </c>
      <c r="D141" s="22">
        <v>31250</v>
      </c>
      <c r="E141" t="s">
        <v>137</v>
      </c>
      <c r="F141" t="s">
        <v>294</v>
      </c>
    </row>
    <row r="142" spans="1:6" x14ac:dyDescent="0.25">
      <c r="A142" t="s">
        <v>139</v>
      </c>
      <c r="B142" t="s">
        <v>294</v>
      </c>
      <c r="C142" t="s">
        <v>223</v>
      </c>
      <c r="D142" s="22">
        <v>71400</v>
      </c>
      <c r="E142" t="s">
        <v>139</v>
      </c>
      <c r="F142" t="s">
        <v>294</v>
      </c>
    </row>
    <row r="143" spans="1:6" x14ac:dyDescent="0.25">
      <c r="A143" t="s">
        <v>140</v>
      </c>
      <c r="B143" t="s">
        <v>294</v>
      </c>
      <c r="C143" t="s">
        <v>237</v>
      </c>
      <c r="D143" s="22">
        <v>28600</v>
      </c>
      <c r="E143" t="s">
        <v>140</v>
      </c>
      <c r="F143" t="s">
        <v>294</v>
      </c>
    </row>
    <row r="144" spans="1:6" x14ac:dyDescent="0.25">
      <c r="A144" t="s">
        <v>141</v>
      </c>
      <c r="B144" t="s">
        <v>294</v>
      </c>
      <c r="C144" t="s">
        <v>302</v>
      </c>
      <c r="D144" s="22">
        <v>430000</v>
      </c>
      <c r="E144" t="s">
        <v>141</v>
      </c>
      <c r="F144" t="s">
        <v>294</v>
      </c>
    </row>
    <row r="145" spans="1:6" x14ac:dyDescent="0.25">
      <c r="A145" t="s">
        <v>19</v>
      </c>
      <c r="B145" t="s">
        <v>294</v>
      </c>
      <c r="C145" t="s">
        <v>238</v>
      </c>
      <c r="D145" s="22">
        <v>428600</v>
      </c>
      <c r="E145" t="s">
        <v>19</v>
      </c>
      <c r="F145" t="s">
        <v>294</v>
      </c>
    </row>
    <row r="146" spans="1:6" x14ac:dyDescent="0.25">
      <c r="A146" t="s">
        <v>143</v>
      </c>
      <c r="B146" t="s">
        <v>294</v>
      </c>
      <c r="C146" t="s">
        <v>235</v>
      </c>
      <c r="D146" s="22">
        <v>31250</v>
      </c>
      <c r="E146" t="s">
        <v>143</v>
      </c>
      <c r="F146" t="s">
        <v>294</v>
      </c>
    </row>
    <row r="147" spans="1:6" x14ac:dyDescent="0.25">
      <c r="A147" t="s">
        <v>388</v>
      </c>
      <c r="B147" t="s">
        <v>294</v>
      </c>
      <c r="C147" t="s">
        <v>287</v>
      </c>
      <c r="D147" s="22">
        <v>42900</v>
      </c>
      <c r="E147" t="s">
        <v>388</v>
      </c>
      <c r="F147" t="s">
        <v>294</v>
      </c>
    </row>
    <row r="148" spans="1:6" x14ac:dyDescent="0.25">
      <c r="A148" t="s">
        <v>41</v>
      </c>
      <c r="B148" t="s">
        <v>294</v>
      </c>
      <c r="C148" t="s">
        <v>274</v>
      </c>
      <c r="D148" s="22">
        <v>1953130</v>
      </c>
      <c r="E148" t="s">
        <v>41</v>
      </c>
      <c r="F148" t="s">
        <v>294</v>
      </c>
    </row>
    <row r="149" spans="1:6" x14ac:dyDescent="0.25">
      <c r="A149" t="s">
        <v>144</v>
      </c>
      <c r="B149" t="s">
        <v>294</v>
      </c>
      <c r="C149" t="s">
        <v>304</v>
      </c>
      <c r="D149" s="22">
        <v>1250000</v>
      </c>
      <c r="E149" t="s">
        <v>144</v>
      </c>
      <c r="F149" t="s">
        <v>294</v>
      </c>
    </row>
    <row r="150" spans="1:6" x14ac:dyDescent="0.25">
      <c r="A150" t="s">
        <v>44</v>
      </c>
      <c r="B150" t="s">
        <v>294</v>
      </c>
      <c r="C150" t="s">
        <v>258</v>
      </c>
      <c r="D150" s="22">
        <v>142900</v>
      </c>
      <c r="E150" t="s">
        <v>44</v>
      </c>
      <c r="F150" t="s">
        <v>294</v>
      </c>
    </row>
    <row r="151" spans="1:6" x14ac:dyDescent="0.25">
      <c r="A151" t="s">
        <v>389</v>
      </c>
      <c r="B151" t="s">
        <v>294</v>
      </c>
      <c r="C151" t="s">
        <v>281</v>
      </c>
      <c r="D151" s="22">
        <v>342900</v>
      </c>
      <c r="E151" t="s">
        <v>389</v>
      </c>
      <c r="F151" t="s">
        <v>294</v>
      </c>
    </row>
    <row r="152" spans="1:6" x14ac:dyDescent="0.25">
      <c r="A152" t="s">
        <v>145</v>
      </c>
      <c r="B152" t="s">
        <v>294</v>
      </c>
      <c r="C152" t="s">
        <v>281</v>
      </c>
      <c r="D152" s="22">
        <v>342900</v>
      </c>
      <c r="E152" t="s">
        <v>145</v>
      </c>
      <c r="F152" t="s">
        <v>294</v>
      </c>
    </row>
    <row r="153" spans="1:6" x14ac:dyDescent="0.25">
      <c r="A153" t="s">
        <v>146</v>
      </c>
      <c r="B153" t="s">
        <v>305</v>
      </c>
      <c r="C153" t="s">
        <v>306</v>
      </c>
      <c r="D153" s="22">
        <v>45000</v>
      </c>
      <c r="E153" t="s">
        <v>146</v>
      </c>
      <c r="F153" t="s">
        <v>305</v>
      </c>
    </row>
    <row r="154" spans="1:6" x14ac:dyDescent="0.25">
      <c r="A154" t="s">
        <v>147</v>
      </c>
      <c r="B154" t="s">
        <v>305</v>
      </c>
      <c r="C154" t="s">
        <v>239</v>
      </c>
      <c r="D154" s="22">
        <v>1718750</v>
      </c>
      <c r="E154" t="s">
        <v>147</v>
      </c>
      <c r="F154" t="s">
        <v>305</v>
      </c>
    </row>
    <row r="155" spans="1:6" x14ac:dyDescent="0.25">
      <c r="A155" t="s">
        <v>390</v>
      </c>
      <c r="B155" t="s">
        <v>305</v>
      </c>
      <c r="C155" t="s">
        <v>303</v>
      </c>
      <c r="D155" s="22">
        <v>628600</v>
      </c>
      <c r="E155" t="s">
        <v>390</v>
      </c>
      <c r="F155" t="s">
        <v>305</v>
      </c>
    </row>
    <row r="156" spans="1:6" x14ac:dyDescent="0.25">
      <c r="A156" t="s">
        <v>126</v>
      </c>
      <c r="B156" t="s">
        <v>305</v>
      </c>
      <c r="C156" t="s">
        <v>239</v>
      </c>
      <c r="D156" s="22">
        <v>1718750</v>
      </c>
      <c r="E156" t="s">
        <v>126</v>
      </c>
      <c r="F156" t="s">
        <v>305</v>
      </c>
    </row>
    <row r="157" spans="1:6" x14ac:dyDescent="0.25">
      <c r="A157" t="s">
        <v>148</v>
      </c>
      <c r="B157" t="s">
        <v>305</v>
      </c>
      <c r="C157" t="s">
        <v>237</v>
      </c>
      <c r="D157" s="22">
        <v>28600</v>
      </c>
      <c r="E157" t="s">
        <v>148</v>
      </c>
      <c r="F157" t="s">
        <v>305</v>
      </c>
    </row>
    <row r="158" spans="1:6" x14ac:dyDescent="0.25">
      <c r="A158" t="s">
        <v>391</v>
      </c>
      <c r="B158" t="s">
        <v>305</v>
      </c>
      <c r="C158" t="s">
        <v>229</v>
      </c>
      <c r="D158" s="22">
        <v>285700</v>
      </c>
      <c r="E158" t="s">
        <v>391</v>
      </c>
      <c r="F158" t="s">
        <v>305</v>
      </c>
    </row>
    <row r="159" spans="1:6" x14ac:dyDescent="0.25">
      <c r="A159" t="s">
        <v>51</v>
      </c>
      <c r="B159" t="s">
        <v>305</v>
      </c>
      <c r="C159" t="s">
        <v>223</v>
      </c>
      <c r="D159" s="22">
        <v>71400</v>
      </c>
      <c r="E159" t="s">
        <v>51</v>
      </c>
      <c r="F159" t="s">
        <v>305</v>
      </c>
    </row>
    <row r="160" spans="1:6" x14ac:dyDescent="0.25">
      <c r="A160" t="s">
        <v>392</v>
      </c>
      <c r="B160" t="s">
        <v>305</v>
      </c>
      <c r="C160" t="s">
        <v>223</v>
      </c>
      <c r="D160" s="22">
        <v>71400</v>
      </c>
      <c r="E160" t="s">
        <v>392</v>
      </c>
      <c r="F160" t="s">
        <v>305</v>
      </c>
    </row>
    <row r="161" spans="1:6" x14ac:dyDescent="0.25">
      <c r="A161" t="s">
        <v>393</v>
      </c>
      <c r="B161" t="s">
        <v>305</v>
      </c>
      <c r="C161" t="s">
        <v>237</v>
      </c>
      <c r="D161" s="22">
        <v>28600</v>
      </c>
      <c r="E161" t="s">
        <v>393</v>
      </c>
      <c r="F161" t="s">
        <v>305</v>
      </c>
    </row>
    <row r="162" spans="1:6" x14ac:dyDescent="0.25">
      <c r="A162" t="s">
        <v>154</v>
      </c>
      <c r="B162" t="s">
        <v>305</v>
      </c>
      <c r="C162" t="s">
        <v>310</v>
      </c>
      <c r="D162" s="22">
        <v>571400</v>
      </c>
      <c r="E162" t="s">
        <v>154</v>
      </c>
      <c r="F162" t="s">
        <v>305</v>
      </c>
    </row>
    <row r="163" spans="1:6" x14ac:dyDescent="0.25">
      <c r="A163" t="s">
        <v>14</v>
      </c>
      <c r="B163" t="s">
        <v>305</v>
      </c>
      <c r="C163" t="s">
        <v>394</v>
      </c>
      <c r="D163" s="22">
        <v>265630</v>
      </c>
      <c r="E163" t="s">
        <v>14</v>
      </c>
      <c r="F163" t="s">
        <v>305</v>
      </c>
    </row>
    <row r="164" spans="1:6" x14ac:dyDescent="0.25">
      <c r="A164" t="s">
        <v>155</v>
      </c>
      <c r="B164" t="s">
        <v>305</v>
      </c>
      <c r="C164" t="s">
        <v>241</v>
      </c>
      <c r="D164" s="22">
        <v>406250</v>
      </c>
      <c r="E164" t="s">
        <v>155</v>
      </c>
      <c r="F164" t="s">
        <v>305</v>
      </c>
    </row>
    <row r="165" spans="1:6" x14ac:dyDescent="0.25">
      <c r="A165" t="s">
        <v>156</v>
      </c>
      <c r="B165" t="s">
        <v>305</v>
      </c>
      <c r="C165" t="s">
        <v>272</v>
      </c>
      <c r="D165" s="22">
        <v>468750</v>
      </c>
      <c r="E165" t="s">
        <v>156</v>
      </c>
      <c r="F165" t="s">
        <v>305</v>
      </c>
    </row>
    <row r="166" spans="1:6" x14ac:dyDescent="0.25">
      <c r="A166" t="s">
        <v>60</v>
      </c>
      <c r="B166" t="s">
        <v>305</v>
      </c>
      <c r="C166" t="s">
        <v>227</v>
      </c>
      <c r="D166" s="22">
        <v>156250</v>
      </c>
      <c r="E166" t="s">
        <v>60</v>
      </c>
      <c r="F166" t="s">
        <v>305</v>
      </c>
    </row>
    <row r="167" spans="1:6" x14ac:dyDescent="0.25">
      <c r="A167" t="s">
        <v>395</v>
      </c>
      <c r="B167" t="s">
        <v>305</v>
      </c>
      <c r="C167" t="s">
        <v>394</v>
      </c>
      <c r="D167" s="22">
        <v>265630</v>
      </c>
      <c r="E167" t="s">
        <v>395</v>
      </c>
      <c r="F167" t="s">
        <v>305</v>
      </c>
    </row>
    <row r="168" spans="1:6" x14ac:dyDescent="0.25">
      <c r="A168" t="s">
        <v>396</v>
      </c>
      <c r="B168" t="s">
        <v>305</v>
      </c>
      <c r="C168" t="s">
        <v>237</v>
      </c>
      <c r="D168" s="22">
        <v>28600</v>
      </c>
      <c r="E168" t="s">
        <v>396</v>
      </c>
      <c r="F168" t="s">
        <v>305</v>
      </c>
    </row>
    <row r="169" spans="1:6" x14ac:dyDescent="0.25">
      <c r="A169" t="s">
        <v>142</v>
      </c>
      <c r="B169" t="s">
        <v>305</v>
      </c>
      <c r="C169" t="s">
        <v>245</v>
      </c>
      <c r="D169" s="22">
        <v>714300</v>
      </c>
      <c r="E169" t="s">
        <v>142</v>
      </c>
      <c r="F169" t="s">
        <v>305</v>
      </c>
    </row>
    <row r="170" spans="1:6" x14ac:dyDescent="0.25">
      <c r="A170" t="s">
        <v>160</v>
      </c>
      <c r="B170" t="s">
        <v>305</v>
      </c>
      <c r="C170" t="s">
        <v>237</v>
      </c>
      <c r="D170" s="22">
        <v>28600</v>
      </c>
      <c r="E170" t="s">
        <v>160</v>
      </c>
      <c r="F170" t="s">
        <v>305</v>
      </c>
    </row>
    <row r="171" spans="1:6" x14ac:dyDescent="0.25">
      <c r="A171" t="s">
        <v>45</v>
      </c>
      <c r="B171" t="s">
        <v>305</v>
      </c>
      <c r="C171" t="s">
        <v>250</v>
      </c>
      <c r="D171" s="22">
        <v>656250</v>
      </c>
      <c r="E171" t="s">
        <v>45</v>
      </c>
      <c r="F171" t="s">
        <v>305</v>
      </c>
    </row>
    <row r="172" spans="1:6" x14ac:dyDescent="0.25">
      <c r="A172" t="s">
        <v>161</v>
      </c>
      <c r="B172" t="s">
        <v>305</v>
      </c>
      <c r="C172" t="s">
        <v>311</v>
      </c>
      <c r="D172" s="22">
        <v>2656250</v>
      </c>
      <c r="E172" t="s">
        <v>161</v>
      </c>
      <c r="F172" t="s">
        <v>305</v>
      </c>
    </row>
    <row r="173" spans="1:6" x14ac:dyDescent="0.25">
      <c r="A173" t="s">
        <v>162</v>
      </c>
      <c r="B173" t="s">
        <v>305</v>
      </c>
      <c r="C173" t="s">
        <v>264</v>
      </c>
      <c r="D173" s="22">
        <v>500000</v>
      </c>
      <c r="E173" t="s">
        <v>162</v>
      </c>
      <c r="F173" t="s">
        <v>305</v>
      </c>
    </row>
    <row r="174" spans="1:6" x14ac:dyDescent="0.25">
      <c r="A174" t="s">
        <v>163</v>
      </c>
      <c r="B174" t="s">
        <v>305</v>
      </c>
      <c r="C174" t="s">
        <v>312</v>
      </c>
      <c r="D174" s="22">
        <v>937500</v>
      </c>
      <c r="E174" t="s">
        <v>163</v>
      </c>
      <c r="F174" t="s">
        <v>305</v>
      </c>
    </row>
    <row r="175" spans="1:6" x14ac:dyDescent="0.25">
      <c r="A175" t="s">
        <v>164</v>
      </c>
      <c r="B175" t="s">
        <v>313</v>
      </c>
      <c r="C175" t="s">
        <v>237</v>
      </c>
      <c r="D175" s="22">
        <v>28600</v>
      </c>
      <c r="E175" t="s">
        <v>164</v>
      </c>
      <c r="F175" t="s">
        <v>313</v>
      </c>
    </row>
    <row r="176" spans="1:6" x14ac:dyDescent="0.25">
      <c r="A176" t="s">
        <v>165</v>
      </c>
      <c r="B176" t="s">
        <v>313</v>
      </c>
      <c r="C176" t="s">
        <v>314</v>
      </c>
      <c r="D176" s="22">
        <v>85940</v>
      </c>
      <c r="E176" t="s">
        <v>165</v>
      </c>
      <c r="F176" t="s">
        <v>313</v>
      </c>
    </row>
    <row r="177" spans="1:6" x14ac:dyDescent="0.25">
      <c r="A177" t="s">
        <v>166</v>
      </c>
      <c r="B177" t="s">
        <v>313</v>
      </c>
      <c r="C177" t="s">
        <v>260</v>
      </c>
      <c r="D177" s="22">
        <v>1328130</v>
      </c>
      <c r="E177" t="s">
        <v>166</v>
      </c>
      <c r="F177" t="s">
        <v>313</v>
      </c>
    </row>
    <row r="178" spans="1:6" x14ac:dyDescent="0.25">
      <c r="A178" t="s">
        <v>397</v>
      </c>
      <c r="B178" t="s">
        <v>313</v>
      </c>
      <c r="C178" t="s">
        <v>233</v>
      </c>
      <c r="D178" s="22">
        <v>78130</v>
      </c>
      <c r="E178" t="s">
        <v>397</v>
      </c>
      <c r="F178" t="s">
        <v>313</v>
      </c>
    </row>
    <row r="179" spans="1:6" x14ac:dyDescent="0.25">
      <c r="A179" t="s">
        <v>167</v>
      </c>
      <c r="B179" t="s">
        <v>313</v>
      </c>
      <c r="C179" t="s">
        <v>315</v>
      </c>
      <c r="D179" s="22">
        <v>148440</v>
      </c>
      <c r="E179" t="s">
        <v>167</v>
      </c>
      <c r="F179" t="s">
        <v>313</v>
      </c>
    </row>
    <row r="180" spans="1:6" x14ac:dyDescent="0.25">
      <c r="A180" t="s">
        <v>168</v>
      </c>
      <c r="B180" t="s">
        <v>313</v>
      </c>
      <c r="C180" t="s">
        <v>274</v>
      </c>
      <c r="D180" s="22">
        <v>1953130</v>
      </c>
      <c r="E180" t="s">
        <v>168</v>
      </c>
      <c r="F180" t="s">
        <v>313</v>
      </c>
    </row>
    <row r="181" spans="1:6" x14ac:dyDescent="0.25">
      <c r="A181" t="s">
        <v>103</v>
      </c>
      <c r="B181" t="s">
        <v>313</v>
      </c>
      <c r="C181" t="s">
        <v>223</v>
      </c>
      <c r="D181" s="22">
        <v>71400</v>
      </c>
      <c r="E181" t="s">
        <v>103</v>
      </c>
      <c r="F181" t="s">
        <v>313</v>
      </c>
    </row>
    <row r="182" spans="1:6" x14ac:dyDescent="0.25">
      <c r="A182" t="s">
        <v>171</v>
      </c>
      <c r="B182" t="s">
        <v>313</v>
      </c>
      <c r="C182" t="s">
        <v>256</v>
      </c>
      <c r="D182" s="22">
        <v>314300</v>
      </c>
      <c r="E182" t="s">
        <v>171</v>
      </c>
      <c r="F182" t="s">
        <v>313</v>
      </c>
    </row>
    <row r="183" spans="1:6" x14ac:dyDescent="0.25">
      <c r="A183" t="s">
        <v>172</v>
      </c>
      <c r="B183" t="s">
        <v>313</v>
      </c>
      <c r="C183" t="s">
        <v>316</v>
      </c>
      <c r="D183" s="22">
        <v>105000</v>
      </c>
      <c r="E183" t="s">
        <v>172</v>
      </c>
      <c r="F183" t="s">
        <v>313</v>
      </c>
    </row>
    <row r="184" spans="1:6" x14ac:dyDescent="0.25">
      <c r="A184" t="s">
        <v>173</v>
      </c>
      <c r="B184" t="s">
        <v>313</v>
      </c>
      <c r="C184" t="s">
        <v>272</v>
      </c>
      <c r="D184" s="22">
        <v>468750</v>
      </c>
      <c r="E184" t="s">
        <v>173</v>
      </c>
      <c r="F184" t="s">
        <v>313</v>
      </c>
    </row>
    <row r="185" spans="1:6" x14ac:dyDescent="0.25">
      <c r="A185" t="s">
        <v>175</v>
      </c>
      <c r="B185" t="s">
        <v>313</v>
      </c>
      <c r="C185" t="s">
        <v>272</v>
      </c>
      <c r="D185" s="22">
        <v>468750</v>
      </c>
      <c r="E185" t="s">
        <v>175</v>
      </c>
      <c r="F185" t="s">
        <v>313</v>
      </c>
    </row>
    <row r="186" spans="1:6" x14ac:dyDescent="0.25">
      <c r="A186" t="s">
        <v>176</v>
      </c>
      <c r="B186" t="s">
        <v>313</v>
      </c>
      <c r="C186" t="s">
        <v>239</v>
      </c>
      <c r="D186" s="22">
        <v>1718750</v>
      </c>
      <c r="E186" t="s">
        <v>176</v>
      </c>
      <c r="F186" t="s">
        <v>313</v>
      </c>
    </row>
    <row r="187" spans="1:6" x14ac:dyDescent="0.25">
      <c r="A187" t="s">
        <v>177</v>
      </c>
      <c r="B187" t="s">
        <v>313</v>
      </c>
      <c r="C187" t="s">
        <v>227</v>
      </c>
      <c r="D187" s="22">
        <v>156250</v>
      </c>
      <c r="E187" t="s">
        <v>177</v>
      </c>
      <c r="F187" t="s">
        <v>313</v>
      </c>
    </row>
    <row r="188" spans="1:6" x14ac:dyDescent="0.25">
      <c r="A188" t="s">
        <v>178</v>
      </c>
      <c r="B188" t="s">
        <v>313</v>
      </c>
      <c r="C188" t="s">
        <v>229</v>
      </c>
      <c r="D188" s="22">
        <v>285700</v>
      </c>
      <c r="E188" t="s">
        <v>178</v>
      </c>
      <c r="F188" t="s">
        <v>313</v>
      </c>
    </row>
    <row r="189" spans="1:6" x14ac:dyDescent="0.25">
      <c r="A189" t="s">
        <v>180</v>
      </c>
      <c r="B189" t="s">
        <v>313</v>
      </c>
      <c r="C189" t="s">
        <v>317</v>
      </c>
      <c r="D189" s="22">
        <v>271400</v>
      </c>
      <c r="E189" t="s">
        <v>180</v>
      </c>
      <c r="F189" t="s">
        <v>313</v>
      </c>
    </row>
    <row r="190" spans="1:6" x14ac:dyDescent="0.25">
      <c r="A190" t="s">
        <v>398</v>
      </c>
      <c r="B190" t="s">
        <v>313</v>
      </c>
      <c r="C190" t="s">
        <v>237</v>
      </c>
      <c r="D190" s="22">
        <v>28600</v>
      </c>
      <c r="E190" t="s">
        <v>398</v>
      </c>
      <c r="F190" t="s">
        <v>313</v>
      </c>
    </row>
    <row r="191" spans="1:6" x14ac:dyDescent="0.25">
      <c r="A191" t="s">
        <v>181</v>
      </c>
      <c r="B191" t="s">
        <v>313</v>
      </c>
      <c r="C191" t="s">
        <v>318</v>
      </c>
      <c r="D191" s="22">
        <v>1406250</v>
      </c>
      <c r="E191" t="s">
        <v>181</v>
      </c>
      <c r="F191" t="s">
        <v>313</v>
      </c>
    </row>
    <row r="192" spans="1:6" x14ac:dyDescent="0.25">
      <c r="A192" t="s">
        <v>182</v>
      </c>
      <c r="B192" t="s">
        <v>313</v>
      </c>
      <c r="C192" t="s">
        <v>297</v>
      </c>
      <c r="D192" s="22">
        <v>593750</v>
      </c>
      <c r="E192" t="s">
        <v>182</v>
      </c>
      <c r="F192" t="s">
        <v>313</v>
      </c>
    </row>
    <row r="193" spans="1:6" x14ac:dyDescent="0.25">
      <c r="A193" t="s">
        <v>183</v>
      </c>
      <c r="B193" t="s">
        <v>313</v>
      </c>
      <c r="C193" t="s">
        <v>264</v>
      </c>
      <c r="D193" s="22">
        <v>500000</v>
      </c>
      <c r="E193" t="s">
        <v>183</v>
      </c>
      <c r="F193" t="s">
        <v>313</v>
      </c>
    </row>
    <row r="194" spans="1:6" x14ac:dyDescent="0.25">
      <c r="A194" t="s">
        <v>184</v>
      </c>
      <c r="B194" t="s">
        <v>313</v>
      </c>
      <c r="C194" t="s">
        <v>272</v>
      </c>
      <c r="D194" s="22">
        <v>468750</v>
      </c>
      <c r="E194" t="s">
        <v>184</v>
      </c>
      <c r="F194" t="s">
        <v>313</v>
      </c>
    </row>
    <row r="195" spans="1:6" x14ac:dyDescent="0.25">
      <c r="A195" t="s">
        <v>186</v>
      </c>
      <c r="B195" t="s">
        <v>313</v>
      </c>
      <c r="C195" t="s">
        <v>227</v>
      </c>
      <c r="D195" s="22">
        <v>156250</v>
      </c>
      <c r="E195" t="s">
        <v>186</v>
      </c>
      <c r="F195" t="s">
        <v>313</v>
      </c>
    </row>
    <row r="196" spans="1:6" x14ac:dyDescent="0.25">
      <c r="A196" t="s">
        <v>187</v>
      </c>
      <c r="B196" t="s">
        <v>313</v>
      </c>
      <c r="C196" t="s">
        <v>231</v>
      </c>
      <c r="D196" s="22">
        <v>62500</v>
      </c>
      <c r="E196" t="s">
        <v>187</v>
      </c>
      <c r="F196" t="s">
        <v>313</v>
      </c>
    </row>
    <row r="197" spans="1:6" x14ac:dyDescent="0.25">
      <c r="A197" t="s">
        <v>188</v>
      </c>
      <c r="B197" t="s">
        <v>313</v>
      </c>
      <c r="C197" t="s">
        <v>264</v>
      </c>
      <c r="D197" s="22">
        <v>500000</v>
      </c>
      <c r="E197" t="s">
        <v>188</v>
      </c>
      <c r="F197" t="s">
        <v>313</v>
      </c>
    </row>
    <row r="198" spans="1:6" x14ac:dyDescent="0.25">
      <c r="A198" t="s">
        <v>189</v>
      </c>
      <c r="B198" t="s">
        <v>313</v>
      </c>
      <c r="C198" t="s">
        <v>317</v>
      </c>
      <c r="D198" s="22">
        <v>271400</v>
      </c>
      <c r="E198" t="s">
        <v>189</v>
      </c>
      <c r="F198" t="s">
        <v>313</v>
      </c>
    </row>
    <row r="199" spans="1:6" x14ac:dyDescent="0.25">
      <c r="A199" t="s">
        <v>190</v>
      </c>
      <c r="B199" t="s">
        <v>313</v>
      </c>
      <c r="C199" t="s">
        <v>295</v>
      </c>
      <c r="D199" s="22">
        <v>171400</v>
      </c>
      <c r="E199" t="s">
        <v>190</v>
      </c>
      <c r="F199" t="s">
        <v>313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1358BD-CFDC-49A3-9D62-CEC3860CF425}">
  <dimension ref="A1:F196"/>
  <sheetViews>
    <sheetView topLeftCell="A176" workbookViewId="0">
      <selection activeCell="I201" sqref="I201"/>
    </sheetView>
  </sheetViews>
  <sheetFormatPr defaultRowHeight="15" x14ac:dyDescent="0.25"/>
  <sheetData>
    <row r="1" spans="1:6" x14ac:dyDescent="0.25">
      <c r="A1" t="s">
        <v>0</v>
      </c>
      <c r="B1" t="s">
        <v>220</v>
      </c>
      <c r="C1" t="s">
        <v>352</v>
      </c>
      <c r="D1" t="s">
        <v>353</v>
      </c>
      <c r="E1" t="s">
        <v>0</v>
      </c>
      <c r="F1" t="s">
        <v>220</v>
      </c>
    </row>
    <row r="2" spans="1:6" x14ac:dyDescent="0.25">
      <c r="A2">
        <v>2019</v>
      </c>
      <c r="C2" t="s">
        <v>354</v>
      </c>
      <c r="D2">
        <v>0</v>
      </c>
    </row>
    <row r="3" spans="1:6" x14ac:dyDescent="0.25">
      <c r="A3" t="s">
        <v>313</v>
      </c>
      <c r="B3">
        <v>2019</v>
      </c>
      <c r="C3" t="s">
        <v>354</v>
      </c>
      <c r="D3">
        <v>0</v>
      </c>
    </row>
    <row r="4" spans="1:6" x14ac:dyDescent="0.25">
      <c r="A4" t="s">
        <v>221</v>
      </c>
      <c r="B4">
        <v>2019</v>
      </c>
      <c r="C4" t="s">
        <v>354</v>
      </c>
      <c r="D4">
        <v>0</v>
      </c>
    </row>
    <row r="5" spans="1:6" x14ac:dyDescent="0.25">
      <c r="A5" t="s">
        <v>275</v>
      </c>
      <c r="B5">
        <v>2019</v>
      </c>
      <c r="C5" t="s">
        <v>354</v>
      </c>
      <c r="D5">
        <v>0</v>
      </c>
    </row>
    <row r="6" spans="1:6" x14ac:dyDescent="0.25">
      <c r="A6" t="s">
        <v>305</v>
      </c>
      <c r="B6">
        <v>2019</v>
      </c>
      <c r="C6" t="s">
        <v>354</v>
      </c>
      <c r="D6">
        <v>0</v>
      </c>
    </row>
    <row r="7" spans="1:6" x14ac:dyDescent="0.25">
      <c r="A7" t="s">
        <v>294</v>
      </c>
      <c r="B7">
        <v>2019</v>
      </c>
      <c r="C7" t="s">
        <v>354</v>
      </c>
      <c r="D7">
        <v>0</v>
      </c>
    </row>
    <row r="8" spans="1:6" x14ac:dyDescent="0.25">
      <c r="A8" t="s">
        <v>242</v>
      </c>
      <c r="B8">
        <v>2019</v>
      </c>
      <c r="C8" t="s">
        <v>354</v>
      </c>
      <c r="D8">
        <v>0</v>
      </c>
    </row>
    <row r="9" spans="1:6" x14ac:dyDescent="0.25">
      <c r="A9" t="s">
        <v>355</v>
      </c>
      <c r="B9">
        <v>2019</v>
      </c>
      <c r="C9" t="s">
        <v>354</v>
      </c>
      <c r="D9">
        <v>0</v>
      </c>
    </row>
    <row r="10" spans="1:6" x14ac:dyDescent="0.25">
      <c r="A10" t="s">
        <v>259</v>
      </c>
      <c r="B10">
        <v>2019</v>
      </c>
      <c r="C10" t="s">
        <v>354</v>
      </c>
      <c r="D10">
        <v>0</v>
      </c>
    </row>
    <row r="11" spans="1:6" x14ac:dyDescent="0.25">
      <c r="A11" t="s">
        <v>1</v>
      </c>
      <c r="B11" t="s">
        <v>221</v>
      </c>
      <c r="C11" t="s">
        <v>222</v>
      </c>
      <c r="D11" s="22">
        <v>343750</v>
      </c>
      <c r="E11" t="s">
        <v>1</v>
      </c>
      <c r="F11" t="s">
        <v>221</v>
      </c>
    </row>
    <row r="12" spans="1:6" x14ac:dyDescent="0.25">
      <c r="A12" t="s">
        <v>3</v>
      </c>
      <c r="B12" t="s">
        <v>221</v>
      </c>
      <c r="C12" t="s">
        <v>224</v>
      </c>
      <c r="D12" s="22">
        <v>1000000</v>
      </c>
      <c r="E12" t="s">
        <v>3</v>
      </c>
      <c r="F12" t="s">
        <v>221</v>
      </c>
    </row>
    <row r="13" spans="1:6" x14ac:dyDescent="0.25">
      <c r="A13" t="s">
        <v>4</v>
      </c>
      <c r="B13" t="s">
        <v>221</v>
      </c>
      <c r="C13" t="s">
        <v>225</v>
      </c>
      <c r="D13" s="22">
        <v>125000</v>
      </c>
      <c r="E13" t="s">
        <v>4</v>
      </c>
      <c r="F13" t="s">
        <v>221</v>
      </c>
    </row>
    <row r="14" spans="1:6" x14ac:dyDescent="0.25">
      <c r="A14" t="s">
        <v>401</v>
      </c>
      <c r="B14" t="s">
        <v>221</v>
      </c>
      <c r="C14" t="s">
        <v>235</v>
      </c>
      <c r="D14" s="22">
        <v>31250</v>
      </c>
      <c r="E14" t="s">
        <v>401</v>
      </c>
      <c r="F14" t="s">
        <v>221</v>
      </c>
    </row>
    <row r="15" spans="1:6" x14ac:dyDescent="0.25">
      <c r="A15" t="s">
        <v>5</v>
      </c>
      <c r="B15" t="s">
        <v>221</v>
      </c>
      <c r="C15" t="s">
        <v>226</v>
      </c>
      <c r="D15" s="22">
        <v>250000</v>
      </c>
      <c r="E15" t="s">
        <v>5</v>
      </c>
      <c r="F15" t="s">
        <v>221</v>
      </c>
    </row>
    <row r="16" spans="1:6" x14ac:dyDescent="0.25">
      <c r="A16" t="s">
        <v>52</v>
      </c>
      <c r="B16" t="s">
        <v>221</v>
      </c>
      <c r="C16" t="s">
        <v>286</v>
      </c>
      <c r="D16" s="22">
        <v>312500</v>
      </c>
      <c r="E16" t="s">
        <v>52</v>
      </c>
      <c r="F16" t="s">
        <v>221</v>
      </c>
    </row>
    <row r="17" spans="1:6" x14ac:dyDescent="0.25">
      <c r="A17" t="s">
        <v>6</v>
      </c>
      <c r="B17" t="s">
        <v>221</v>
      </c>
      <c r="C17" t="s">
        <v>227</v>
      </c>
      <c r="D17" s="22">
        <v>156250</v>
      </c>
      <c r="E17" t="s">
        <v>6</v>
      </c>
      <c r="F17" t="s">
        <v>221</v>
      </c>
    </row>
    <row r="18" spans="1:6" x14ac:dyDescent="0.25">
      <c r="A18" t="s">
        <v>10</v>
      </c>
      <c r="B18" t="s">
        <v>221</v>
      </c>
      <c r="C18" t="s">
        <v>231</v>
      </c>
      <c r="D18" s="22">
        <v>62500</v>
      </c>
      <c r="E18" t="s">
        <v>10</v>
      </c>
      <c r="F18" t="s">
        <v>221</v>
      </c>
    </row>
    <row r="19" spans="1:6" x14ac:dyDescent="0.25">
      <c r="A19" t="s">
        <v>174</v>
      </c>
      <c r="B19" t="s">
        <v>221</v>
      </c>
      <c r="C19" t="s">
        <v>356</v>
      </c>
      <c r="D19" s="22">
        <v>1218750</v>
      </c>
      <c r="E19" t="s">
        <v>174</v>
      </c>
      <c r="F19" t="s">
        <v>221</v>
      </c>
    </row>
    <row r="20" spans="1:6" x14ac:dyDescent="0.25">
      <c r="A20" t="s">
        <v>11</v>
      </c>
      <c r="B20" t="s">
        <v>221</v>
      </c>
      <c r="C20" t="s">
        <v>232</v>
      </c>
      <c r="D20" s="22">
        <v>478000</v>
      </c>
      <c r="E20" t="s">
        <v>11</v>
      </c>
      <c r="F20" t="s">
        <v>221</v>
      </c>
    </row>
    <row r="21" spans="1:6" x14ac:dyDescent="0.25">
      <c r="A21" t="s">
        <v>12</v>
      </c>
      <c r="B21" t="s">
        <v>221</v>
      </c>
      <c r="C21" t="s">
        <v>233</v>
      </c>
      <c r="D21" s="22">
        <v>78130</v>
      </c>
      <c r="E21" t="s">
        <v>12</v>
      </c>
      <c r="F21" t="s">
        <v>221</v>
      </c>
    </row>
    <row r="22" spans="1:6" x14ac:dyDescent="0.25">
      <c r="A22" t="s">
        <v>357</v>
      </c>
      <c r="B22" t="s">
        <v>221</v>
      </c>
      <c r="C22" t="s">
        <v>286</v>
      </c>
      <c r="D22" s="22">
        <v>312500</v>
      </c>
      <c r="E22" t="s">
        <v>357</v>
      </c>
      <c r="F22" t="s">
        <v>221</v>
      </c>
    </row>
    <row r="23" spans="1:6" x14ac:dyDescent="0.25">
      <c r="A23" t="s">
        <v>13</v>
      </c>
      <c r="B23" t="s">
        <v>221</v>
      </c>
      <c r="C23" t="s">
        <v>233</v>
      </c>
      <c r="D23" s="22">
        <v>78130</v>
      </c>
      <c r="E23" t="s">
        <v>13</v>
      </c>
      <c r="F23" t="s">
        <v>221</v>
      </c>
    </row>
    <row r="24" spans="1:6" x14ac:dyDescent="0.25">
      <c r="A24" t="s">
        <v>363</v>
      </c>
      <c r="B24" t="s">
        <v>221</v>
      </c>
      <c r="C24" t="s">
        <v>245</v>
      </c>
      <c r="D24" s="22">
        <v>714300</v>
      </c>
      <c r="E24" t="s">
        <v>363</v>
      </c>
      <c r="F24" t="s">
        <v>221</v>
      </c>
    </row>
    <row r="25" spans="1:6" x14ac:dyDescent="0.25">
      <c r="A25" t="s">
        <v>358</v>
      </c>
      <c r="B25" t="s">
        <v>221</v>
      </c>
      <c r="C25" t="s">
        <v>235</v>
      </c>
      <c r="D25" s="22">
        <v>31250</v>
      </c>
      <c r="E25" t="s">
        <v>358</v>
      </c>
      <c r="F25" t="s">
        <v>221</v>
      </c>
    </row>
    <row r="26" spans="1:6" x14ac:dyDescent="0.25">
      <c r="A26" t="s">
        <v>15</v>
      </c>
      <c r="B26" t="s">
        <v>221</v>
      </c>
      <c r="C26" t="s">
        <v>234</v>
      </c>
      <c r="D26" s="22">
        <v>2343750</v>
      </c>
      <c r="E26" t="s">
        <v>15</v>
      </c>
      <c r="F26" t="s">
        <v>221</v>
      </c>
    </row>
    <row r="27" spans="1:6" x14ac:dyDescent="0.25">
      <c r="A27" t="s">
        <v>17</v>
      </c>
      <c r="B27" t="s">
        <v>221</v>
      </c>
      <c r="C27" t="s">
        <v>236</v>
      </c>
      <c r="D27" s="22">
        <v>1093750</v>
      </c>
      <c r="E27" t="s">
        <v>17</v>
      </c>
      <c r="F27" t="s">
        <v>221</v>
      </c>
    </row>
    <row r="28" spans="1:6" x14ac:dyDescent="0.25">
      <c r="A28" t="s">
        <v>20</v>
      </c>
      <c r="B28" t="s">
        <v>221</v>
      </c>
      <c r="C28" t="s">
        <v>239</v>
      </c>
      <c r="D28" s="22">
        <v>1718750</v>
      </c>
      <c r="E28" t="s">
        <v>20</v>
      </c>
      <c r="F28" t="s">
        <v>221</v>
      </c>
    </row>
    <row r="29" spans="1:6" x14ac:dyDescent="0.25">
      <c r="A29" t="s">
        <v>22</v>
      </c>
      <c r="B29" t="s">
        <v>221</v>
      </c>
      <c r="C29" t="s">
        <v>241</v>
      </c>
      <c r="D29" s="22">
        <v>406250</v>
      </c>
      <c r="E29" t="s">
        <v>22</v>
      </c>
      <c r="F29" t="s">
        <v>221</v>
      </c>
    </row>
    <row r="30" spans="1:6" x14ac:dyDescent="0.25">
      <c r="A30" t="s">
        <v>360</v>
      </c>
      <c r="B30" t="s">
        <v>221</v>
      </c>
      <c r="C30" t="s">
        <v>243</v>
      </c>
      <c r="D30" s="22">
        <v>625000</v>
      </c>
      <c r="E30" t="s">
        <v>360</v>
      </c>
      <c r="F30" t="s">
        <v>221</v>
      </c>
    </row>
    <row r="31" spans="1:6" x14ac:dyDescent="0.25">
      <c r="A31" t="s">
        <v>43</v>
      </c>
      <c r="B31" t="s">
        <v>221</v>
      </c>
      <c r="C31" t="s">
        <v>227</v>
      </c>
      <c r="D31" s="22">
        <v>156250</v>
      </c>
      <c r="E31" t="s">
        <v>43</v>
      </c>
      <c r="F31" t="s">
        <v>221</v>
      </c>
    </row>
    <row r="32" spans="1:6" x14ac:dyDescent="0.25">
      <c r="A32" t="s">
        <v>23</v>
      </c>
      <c r="B32" t="s">
        <v>242</v>
      </c>
      <c r="C32" t="s">
        <v>243</v>
      </c>
      <c r="D32" s="22">
        <v>625000</v>
      </c>
      <c r="E32" t="s">
        <v>23</v>
      </c>
      <c r="F32" t="s">
        <v>242</v>
      </c>
    </row>
    <row r="33" spans="1:6" x14ac:dyDescent="0.25">
      <c r="A33" t="s">
        <v>402</v>
      </c>
      <c r="B33" t="s">
        <v>242</v>
      </c>
      <c r="C33" t="s">
        <v>237</v>
      </c>
      <c r="D33" s="22">
        <v>28600</v>
      </c>
      <c r="E33" t="s">
        <v>402</v>
      </c>
      <c r="F33" t="s">
        <v>242</v>
      </c>
    </row>
    <row r="34" spans="1:6" x14ac:dyDescent="0.25">
      <c r="A34" t="s">
        <v>26</v>
      </c>
      <c r="B34" t="s">
        <v>242</v>
      </c>
      <c r="C34" t="s">
        <v>245</v>
      </c>
      <c r="D34" s="22">
        <v>714300</v>
      </c>
      <c r="E34" t="s">
        <v>26</v>
      </c>
      <c r="F34" t="s">
        <v>242</v>
      </c>
    </row>
    <row r="35" spans="1:6" x14ac:dyDescent="0.25">
      <c r="A35" t="s">
        <v>27</v>
      </c>
      <c r="B35" t="s">
        <v>242</v>
      </c>
      <c r="C35" t="s">
        <v>246</v>
      </c>
      <c r="D35" s="22">
        <v>109380</v>
      </c>
      <c r="E35" t="s">
        <v>27</v>
      </c>
      <c r="F35" t="s">
        <v>242</v>
      </c>
    </row>
    <row r="36" spans="1:6" x14ac:dyDescent="0.25">
      <c r="A36" t="s">
        <v>403</v>
      </c>
      <c r="B36" t="s">
        <v>242</v>
      </c>
      <c r="C36" t="s">
        <v>237</v>
      </c>
      <c r="D36" s="22">
        <v>28600</v>
      </c>
      <c r="E36" t="s">
        <v>403</v>
      </c>
      <c r="F36" t="s">
        <v>242</v>
      </c>
    </row>
    <row r="37" spans="1:6" x14ac:dyDescent="0.25">
      <c r="A37" t="s">
        <v>404</v>
      </c>
      <c r="B37" t="s">
        <v>242</v>
      </c>
      <c r="C37" t="s">
        <v>283</v>
      </c>
      <c r="D37" s="22">
        <v>296880</v>
      </c>
      <c r="E37" t="s">
        <v>404</v>
      </c>
      <c r="F37" t="s">
        <v>242</v>
      </c>
    </row>
    <row r="38" spans="1:6" x14ac:dyDescent="0.25">
      <c r="A38" t="s">
        <v>405</v>
      </c>
      <c r="B38" t="s">
        <v>242</v>
      </c>
      <c r="C38" t="s">
        <v>406</v>
      </c>
      <c r="D38" s="22">
        <v>914300</v>
      </c>
      <c r="E38" t="s">
        <v>405</v>
      </c>
      <c r="F38" t="s">
        <v>242</v>
      </c>
    </row>
    <row r="39" spans="1:6" x14ac:dyDescent="0.25">
      <c r="A39" t="s">
        <v>126</v>
      </c>
      <c r="B39" t="s">
        <v>242</v>
      </c>
      <c r="C39" t="s">
        <v>239</v>
      </c>
      <c r="D39" s="22">
        <v>1718750</v>
      </c>
      <c r="E39" t="s">
        <v>126</v>
      </c>
      <c r="F39" t="s">
        <v>242</v>
      </c>
    </row>
    <row r="40" spans="1:6" x14ac:dyDescent="0.25">
      <c r="A40" t="s">
        <v>407</v>
      </c>
      <c r="B40" t="s">
        <v>242</v>
      </c>
      <c r="C40" t="s">
        <v>229</v>
      </c>
      <c r="D40" s="22">
        <v>285700</v>
      </c>
      <c r="E40" t="s">
        <v>407</v>
      </c>
      <c r="F40" t="s">
        <v>242</v>
      </c>
    </row>
    <row r="41" spans="1:6" x14ac:dyDescent="0.25">
      <c r="A41" t="s">
        <v>151</v>
      </c>
      <c r="B41" t="s">
        <v>242</v>
      </c>
      <c r="C41" t="s">
        <v>235</v>
      </c>
      <c r="D41" s="22">
        <v>31250</v>
      </c>
      <c r="E41" t="s">
        <v>151</v>
      </c>
      <c r="F41" t="s">
        <v>242</v>
      </c>
    </row>
    <row r="42" spans="1:6" x14ac:dyDescent="0.25">
      <c r="A42" t="s">
        <v>29</v>
      </c>
      <c r="B42" t="s">
        <v>242</v>
      </c>
      <c r="C42" t="s">
        <v>248</v>
      </c>
      <c r="D42" s="22">
        <v>157100</v>
      </c>
      <c r="E42" t="s">
        <v>29</v>
      </c>
      <c r="F42" t="s">
        <v>242</v>
      </c>
    </row>
    <row r="43" spans="1:6" x14ac:dyDescent="0.25">
      <c r="A43" t="s">
        <v>169</v>
      </c>
      <c r="B43" t="s">
        <v>242</v>
      </c>
      <c r="C43" t="s">
        <v>309</v>
      </c>
      <c r="D43" s="22">
        <v>16667</v>
      </c>
      <c r="E43" t="s">
        <v>169</v>
      </c>
      <c r="F43" t="s">
        <v>242</v>
      </c>
    </row>
    <row r="44" spans="1:6" x14ac:dyDescent="0.25">
      <c r="A44" t="s">
        <v>106</v>
      </c>
      <c r="B44" t="s">
        <v>242</v>
      </c>
      <c r="C44" t="s">
        <v>237</v>
      </c>
      <c r="D44" s="22">
        <v>28600</v>
      </c>
      <c r="E44" t="s">
        <v>106</v>
      </c>
      <c r="F44" t="s">
        <v>242</v>
      </c>
    </row>
    <row r="45" spans="1:6" x14ac:dyDescent="0.25">
      <c r="A45" t="s">
        <v>31</v>
      </c>
      <c r="B45" t="s">
        <v>242</v>
      </c>
      <c r="C45" t="s">
        <v>250</v>
      </c>
      <c r="D45" s="22">
        <v>656250</v>
      </c>
      <c r="E45" t="s">
        <v>31</v>
      </c>
      <c r="F45" t="s">
        <v>242</v>
      </c>
    </row>
    <row r="46" spans="1:6" x14ac:dyDescent="0.25">
      <c r="A46" t="s">
        <v>362</v>
      </c>
      <c r="B46" t="s">
        <v>242</v>
      </c>
      <c r="C46" t="s">
        <v>223</v>
      </c>
      <c r="D46" s="22">
        <v>71400</v>
      </c>
      <c r="E46" t="s">
        <v>362</v>
      </c>
      <c r="F46" t="s">
        <v>242</v>
      </c>
    </row>
    <row r="47" spans="1:6" x14ac:dyDescent="0.25">
      <c r="A47" t="s">
        <v>408</v>
      </c>
      <c r="B47" t="s">
        <v>242</v>
      </c>
      <c r="C47" t="s">
        <v>235</v>
      </c>
      <c r="D47" s="22">
        <v>31250</v>
      </c>
      <c r="E47" t="s">
        <v>408</v>
      </c>
      <c r="F47" t="s">
        <v>242</v>
      </c>
    </row>
    <row r="48" spans="1:6" x14ac:dyDescent="0.25">
      <c r="A48" t="s">
        <v>409</v>
      </c>
      <c r="B48" t="s">
        <v>242</v>
      </c>
      <c r="C48" t="s">
        <v>237</v>
      </c>
      <c r="D48" s="22">
        <v>28600</v>
      </c>
      <c r="E48" t="s">
        <v>409</v>
      </c>
      <c r="F48" t="s">
        <v>242</v>
      </c>
    </row>
    <row r="49" spans="1:6" x14ac:dyDescent="0.25">
      <c r="A49" t="s">
        <v>35</v>
      </c>
      <c r="B49" t="s">
        <v>242</v>
      </c>
      <c r="C49" t="s">
        <v>252</v>
      </c>
      <c r="D49" s="22">
        <v>187500</v>
      </c>
      <c r="E49" t="s">
        <v>35</v>
      </c>
      <c r="F49" t="s">
        <v>242</v>
      </c>
    </row>
    <row r="50" spans="1:6" x14ac:dyDescent="0.25">
      <c r="A50" t="s">
        <v>141</v>
      </c>
      <c r="B50" t="s">
        <v>242</v>
      </c>
      <c r="C50" t="s">
        <v>272</v>
      </c>
      <c r="D50" s="22">
        <v>468750</v>
      </c>
      <c r="E50" t="s">
        <v>141</v>
      </c>
      <c r="F50" t="s">
        <v>242</v>
      </c>
    </row>
    <row r="51" spans="1:6" x14ac:dyDescent="0.25">
      <c r="A51" t="s">
        <v>37</v>
      </c>
      <c r="B51" t="s">
        <v>242</v>
      </c>
      <c r="C51" t="s">
        <v>234</v>
      </c>
      <c r="D51" s="22">
        <v>2343750</v>
      </c>
      <c r="E51" t="s">
        <v>37</v>
      </c>
      <c r="F51" t="s">
        <v>242</v>
      </c>
    </row>
    <row r="52" spans="1:6" x14ac:dyDescent="0.25">
      <c r="A52" t="s">
        <v>39</v>
      </c>
      <c r="B52" t="s">
        <v>242</v>
      </c>
      <c r="C52" t="s">
        <v>254</v>
      </c>
      <c r="D52" s="22">
        <v>812500</v>
      </c>
      <c r="E52" t="s">
        <v>39</v>
      </c>
      <c r="F52" t="s">
        <v>242</v>
      </c>
    </row>
    <row r="53" spans="1:6" x14ac:dyDescent="0.25">
      <c r="A53" t="s">
        <v>364</v>
      </c>
      <c r="B53" t="s">
        <v>242</v>
      </c>
      <c r="C53" t="s">
        <v>235</v>
      </c>
      <c r="D53" s="22">
        <v>31250</v>
      </c>
      <c r="E53" t="s">
        <v>364</v>
      </c>
      <c r="F53" t="s">
        <v>242</v>
      </c>
    </row>
    <row r="54" spans="1:6" x14ac:dyDescent="0.25">
      <c r="A54" t="s">
        <v>185</v>
      </c>
      <c r="B54" t="s">
        <v>242</v>
      </c>
      <c r="C54" t="s">
        <v>229</v>
      </c>
      <c r="D54" s="22">
        <v>285700</v>
      </c>
      <c r="E54" t="s">
        <v>185</v>
      </c>
      <c r="F54" t="s">
        <v>242</v>
      </c>
    </row>
    <row r="55" spans="1:6" x14ac:dyDescent="0.25">
      <c r="A55" t="s">
        <v>42</v>
      </c>
      <c r="B55" t="s">
        <v>242</v>
      </c>
      <c r="C55" t="s">
        <v>236</v>
      </c>
      <c r="D55" s="22">
        <v>1093750</v>
      </c>
      <c r="E55" t="s">
        <v>42</v>
      </c>
      <c r="F55" t="s">
        <v>242</v>
      </c>
    </row>
    <row r="56" spans="1:6" x14ac:dyDescent="0.25">
      <c r="A56" t="s">
        <v>96</v>
      </c>
      <c r="B56" t="s">
        <v>242</v>
      </c>
      <c r="C56" t="s">
        <v>222</v>
      </c>
      <c r="D56" s="22">
        <v>343750</v>
      </c>
      <c r="E56" t="s">
        <v>96</v>
      </c>
      <c r="F56" t="s">
        <v>242</v>
      </c>
    </row>
    <row r="57" spans="1:6" x14ac:dyDescent="0.25">
      <c r="A57" t="s">
        <v>410</v>
      </c>
      <c r="B57" t="s">
        <v>355</v>
      </c>
      <c r="C57" t="s">
        <v>237</v>
      </c>
      <c r="D57" s="22">
        <v>28600</v>
      </c>
      <c r="E57" t="s">
        <v>410</v>
      </c>
      <c r="F57" t="s">
        <v>355</v>
      </c>
    </row>
    <row r="58" spans="1:6" x14ac:dyDescent="0.25">
      <c r="A58" t="s">
        <v>121</v>
      </c>
      <c r="B58" t="s">
        <v>355</v>
      </c>
      <c r="C58" t="s">
        <v>298</v>
      </c>
      <c r="D58" s="22">
        <v>1125000</v>
      </c>
      <c r="E58" t="s">
        <v>121</v>
      </c>
      <c r="F58" t="s">
        <v>355</v>
      </c>
    </row>
    <row r="59" spans="1:6" x14ac:dyDescent="0.25">
      <c r="A59" t="s">
        <v>97</v>
      </c>
      <c r="B59" t="s">
        <v>355</v>
      </c>
      <c r="C59" t="s">
        <v>237</v>
      </c>
      <c r="D59" s="22">
        <v>28600</v>
      </c>
      <c r="E59" t="s">
        <v>97</v>
      </c>
      <c r="F59" t="s">
        <v>355</v>
      </c>
    </row>
    <row r="60" spans="1:6" x14ac:dyDescent="0.25">
      <c r="A60" t="s">
        <v>387</v>
      </c>
      <c r="B60" t="s">
        <v>355</v>
      </c>
      <c r="C60" t="s">
        <v>272</v>
      </c>
      <c r="D60" s="22">
        <v>468750</v>
      </c>
      <c r="E60" t="s">
        <v>387</v>
      </c>
      <c r="F60" t="s">
        <v>355</v>
      </c>
    </row>
    <row r="61" spans="1:6" x14ac:dyDescent="0.25">
      <c r="A61" t="s">
        <v>98</v>
      </c>
      <c r="B61" t="s">
        <v>355</v>
      </c>
      <c r="C61" t="s">
        <v>286</v>
      </c>
      <c r="D61" s="22">
        <v>312500</v>
      </c>
      <c r="E61" t="s">
        <v>98</v>
      </c>
      <c r="F61" t="s">
        <v>355</v>
      </c>
    </row>
    <row r="62" spans="1:6" x14ac:dyDescent="0.25">
      <c r="A62" t="s">
        <v>49</v>
      </c>
      <c r="B62" t="s">
        <v>355</v>
      </c>
      <c r="C62" t="s">
        <v>262</v>
      </c>
      <c r="D62" s="22">
        <v>1200000</v>
      </c>
      <c r="E62" t="s">
        <v>49</v>
      </c>
      <c r="F62" t="s">
        <v>355</v>
      </c>
    </row>
    <row r="63" spans="1:6" x14ac:dyDescent="0.25">
      <c r="A63" t="s">
        <v>127</v>
      </c>
      <c r="B63" t="s">
        <v>355</v>
      </c>
      <c r="C63" t="s">
        <v>272</v>
      </c>
      <c r="D63" s="22">
        <v>468750</v>
      </c>
      <c r="E63" t="s">
        <v>127</v>
      </c>
      <c r="F63" t="s">
        <v>355</v>
      </c>
    </row>
    <row r="64" spans="1:6" x14ac:dyDescent="0.25">
      <c r="A64" t="s">
        <v>100</v>
      </c>
      <c r="B64" t="s">
        <v>355</v>
      </c>
      <c r="C64" t="s">
        <v>287</v>
      </c>
      <c r="D64" s="22">
        <v>42900</v>
      </c>
      <c r="E64" t="s">
        <v>100</v>
      </c>
      <c r="F64" t="s">
        <v>355</v>
      </c>
    </row>
    <row r="65" spans="1:6" x14ac:dyDescent="0.25">
      <c r="A65" t="s">
        <v>366</v>
      </c>
      <c r="B65" t="s">
        <v>355</v>
      </c>
      <c r="C65" t="s">
        <v>261</v>
      </c>
      <c r="D65" s="22">
        <v>107100</v>
      </c>
      <c r="E65" t="s">
        <v>366</v>
      </c>
      <c r="F65" t="s">
        <v>355</v>
      </c>
    </row>
    <row r="66" spans="1:6" x14ac:dyDescent="0.25">
      <c r="A66" t="s">
        <v>104</v>
      </c>
      <c r="B66" t="s">
        <v>355</v>
      </c>
      <c r="C66" t="s">
        <v>237</v>
      </c>
      <c r="D66" s="22">
        <v>28600</v>
      </c>
      <c r="E66" t="s">
        <v>104</v>
      </c>
      <c r="F66" t="s">
        <v>355</v>
      </c>
    </row>
    <row r="67" spans="1:6" x14ac:dyDescent="0.25">
      <c r="A67" t="s">
        <v>54</v>
      </c>
      <c r="B67" t="s">
        <v>355</v>
      </c>
      <c r="C67" t="s">
        <v>370</v>
      </c>
      <c r="D67" s="22">
        <v>875000</v>
      </c>
      <c r="E67" t="s">
        <v>54</v>
      </c>
      <c r="F67" t="s">
        <v>355</v>
      </c>
    </row>
    <row r="68" spans="1:6" x14ac:dyDescent="0.25">
      <c r="A68" t="s">
        <v>107</v>
      </c>
      <c r="B68" t="s">
        <v>355</v>
      </c>
      <c r="C68" t="s">
        <v>239</v>
      </c>
      <c r="D68" s="22">
        <v>1718750</v>
      </c>
      <c r="E68" t="s">
        <v>107</v>
      </c>
      <c r="F68" t="s">
        <v>355</v>
      </c>
    </row>
    <row r="69" spans="1:6" x14ac:dyDescent="0.25">
      <c r="A69" t="s">
        <v>108</v>
      </c>
      <c r="B69" t="s">
        <v>355</v>
      </c>
      <c r="C69" t="s">
        <v>237</v>
      </c>
      <c r="D69" s="22">
        <v>28600</v>
      </c>
      <c r="E69" t="s">
        <v>108</v>
      </c>
      <c r="F69" t="s">
        <v>355</v>
      </c>
    </row>
    <row r="70" spans="1:6" x14ac:dyDescent="0.25">
      <c r="A70" t="s">
        <v>110</v>
      </c>
      <c r="B70" t="s">
        <v>355</v>
      </c>
      <c r="C70" t="s">
        <v>227</v>
      </c>
      <c r="D70" s="22">
        <v>156250</v>
      </c>
      <c r="E70" t="s">
        <v>110</v>
      </c>
      <c r="F70" t="s">
        <v>355</v>
      </c>
    </row>
    <row r="71" spans="1:6" x14ac:dyDescent="0.25">
      <c r="A71" t="s">
        <v>111</v>
      </c>
      <c r="B71" t="s">
        <v>355</v>
      </c>
      <c r="C71" t="s">
        <v>289</v>
      </c>
      <c r="D71" s="22">
        <v>218750</v>
      </c>
      <c r="E71" t="s">
        <v>111</v>
      </c>
      <c r="F71" t="s">
        <v>355</v>
      </c>
    </row>
    <row r="72" spans="1:6" x14ac:dyDescent="0.25">
      <c r="A72" t="s">
        <v>112</v>
      </c>
      <c r="B72" t="s">
        <v>355</v>
      </c>
      <c r="C72" t="s">
        <v>258</v>
      </c>
      <c r="D72" s="22">
        <v>142900</v>
      </c>
      <c r="E72" t="s">
        <v>112</v>
      </c>
      <c r="F72" t="s">
        <v>355</v>
      </c>
    </row>
    <row r="73" spans="1:6" x14ac:dyDescent="0.25">
      <c r="A73" t="s">
        <v>113</v>
      </c>
      <c r="B73" t="s">
        <v>355</v>
      </c>
      <c r="C73" t="s">
        <v>251</v>
      </c>
      <c r="D73" s="22">
        <v>685700</v>
      </c>
      <c r="E73" t="s">
        <v>113</v>
      </c>
      <c r="F73" t="s">
        <v>355</v>
      </c>
    </row>
    <row r="74" spans="1:6" x14ac:dyDescent="0.25">
      <c r="A74" t="s">
        <v>179</v>
      </c>
      <c r="B74" t="s">
        <v>355</v>
      </c>
      <c r="C74" t="s">
        <v>243</v>
      </c>
      <c r="D74" s="22">
        <v>625000</v>
      </c>
      <c r="E74" t="s">
        <v>179</v>
      </c>
      <c r="F74" t="s">
        <v>355</v>
      </c>
    </row>
    <row r="75" spans="1:6" x14ac:dyDescent="0.25">
      <c r="A75" t="s">
        <v>114</v>
      </c>
      <c r="B75" t="s">
        <v>355</v>
      </c>
      <c r="C75" t="s">
        <v>290</v>
      </c>
      <c r="D75" s="22">
        <v>600000</v>
      </c>
      <c r="E75" t="s">
        <v>114</v>
      </c>
      <c r="F75" t="s">
        <v>355</v>
      </c>
    </row>
    <row r="76" spans="1:6" x14ac:dyDescent="0.25">
      <c r="A76" t="s">
        <v>411</v>
      </c>
      <c r="B76" t="s">
        <v>355</v>
      </c>
      <c r="C76" t="s">
        <v>251</v>
      </c>
      <c r="D76" s="22">
        <v>685700</v>
      </c>
      <c r="E76" t="s">
        <v>411</v>
      </c>
      <c r="F76" t="s">
        <v>355</v>
      </c>
    </row>
    <row r="77" spans="1:6" x14ac:dyDescent="0.25">
      <c r="A77" t="s">
        <v>36</v>
      </c>
      <c r="B77" t="s">
        <v>355</v>
      </c>
      <c r="C77" t="s">
        <v>412</v>
      </c>
      <c r="D77" s="22">
        <v>1187500</v>
      </c>
      <c r="E77" t="s">
        <v>36</v>
      </c>
      <c r="F77" t="s">
        <v>355</v>
      </c>
    </row>
    <row r="78" spans="1:6" x14ac:dyDescent="0.25">
      <c r="A78" t="s">
        <v>21</v>
      </c>
      <c r="B78" t="s">
        <v>355</v>
      </c>
      <c r="C78" t="s">
        <v>413</v>
      </c>
      <c r="D78" s="22">
        <v>1028600</v>
      </c>
      <c r="E78" t="s">
        <v>21</v>
      </c>
      <c r="F78" t="s">
        <v>355</v>
      </c>
    </row>
    <row r="79" spans="1:6" x14ac:dyDescent="0.25">
      <c r="A79" t="s">
        <v>119</v>
      </c>
      <c r="B79" t="s">
        <v>355</v>
      </c>
      <c r="C79" t="s">
        <v>293</v>
      </c>
      <c r="D79" s="22">
        <v>35700</v>
      </c>
      <c r="E79" t="s">
        <v>119</v>
      </c>
      <c r="F79" t="s">
        <v>355</v>
      </c>
    </row>
    <row r="80" spans="1:6" x14ac:dyDescent="0.25">
      <c r="A80" t="s">
        <v>24</v>
      </c>
      <c r="B80" t="s">
        <v>259</v>
      </c>
      <c r="C80" t="s">
        <v>237</v>
      </c>
      <c r="D80" s="22">
        <v>28600</v>
      </c>
      <c r="E80" t="s">
        <v>24</v>
      </c>
      <c r="F80" t="s">
        <v>259</v>
      </c>
    </row>
    <row r="81" spans="1:6" x14ac:dyDescent="0.25">
      <c r="A81" t="s">
        <v>47</v>
      </c>
      <c r="B81" t="s">
        <v>259</v>
      </c>
      <c r="C81" t="s">
        <v>260</v>
      </c>
      <c r="D81" s="22">
        <v>1328130</v>
      </c>
      <c r="E81" t="s">
        <v>47</v>
      </c>
      <c r="F81" t="s">
        <v>259</v>
      </c>
    </row>
    <row r="82" spans="1:6" x14ac:dyDescent="0.25">
      <c r="A82" t="s">
        <v>78</v>
      </c>
      <c r="B82" t="s">
        <v>259</v>
      </c>
      <c r="C82" t="s">
        <v>414</v>
      </c>
      <c r="D82" s="22">
        <v>1500000</v>
      </c>
      <c r="E82" t="s">
        <v>78</v>
      </c>
      <c r="F82" t="s">
        <v>259</v>
      </c>
    </row>
    <row r="83" spans="1:6" x14ac:dyDescent="0.25">
      <c r="A83" t="s">
        <v>415</v>
      </c>
      <c r="B83" t="s">
        <v>259</v>
      </c>
      <c r="C83" t="s">
        <v>245</v>
      </c>
      <c r="D83" s="22">
        <v>714300</v>
      </c>
      <c r="E83" t="s">
        <v>415</v>
      </c>
      <c r="F83" t="s">
        <v>259</v>
      </c>
    </row>
    <row r="84" spans="1:6" x14ac:dyDescent="0.25">
      <c r="A84" t="s">
        <v>375</v>
      </c>
      <c r="B84" t="s">
        <v>259</v>
      </c>
      <c r="C84" t="s">
        <v>261</v>
      </c>
      <c r="D84" s="22">
        <v>107100</v>
      </c>
      <c r="E84" t="s">
        <v>375</v>
      </c>
      <c r="F84" t="s">
        <v>259</v>
      </c>
    </row>
    <row r="85" spans="1:6" x14ac:dyDescent="0.25">
      <c r="A85" t="s">
        <v>416</v>
      </c>
      <c r="B85" t="s">
        <v>259</v>
      </c>
      <c r="C85" t="s">
        <v>258</v>
      </c>
      <c r="D85" s="22">
        <v>142900</v>
      </c>
      <c r="E85" t="s">
        <v>416</v>
      </c>
      <c r="F85" t="s">
        <v>259</v>
      </c>
    </row>
    <row r="86" spans="1:6" x14ac:dyDescent="0.25">
      <c r="A86" t="s">
        <v>133</v>
      </c>
      <c r="B86" t="s">
        <v>259</v>
      </c>
      <c r="C86" t="s">
        <v>417</v>
      </c>
      <c r="D86" s="22">
        <v>120000</v>
      </c>
      <c r="E86" t="s">
        <v>133</v>
      </c>
      <c r="F86" t="s">
        <v>259</v>
      </c>
    </row>
    <row r="87" spans="1:6" x14ac:dyDescent="0.25">
      <c r="A87" t="s">
        <v>53</v>
      </c>
      <c r="B87" t="s">
        <v>259</v>
      </c>
      <c r="C87" t="s">
        <v>263</v>
      </c>
      <c r="D87" s="22">
        <v>1156250</v>
      </c>
      <c r="E87" t="s">
        <v>53</v>
      </c>
      <c r="F87" t="s">
        <v>259</v>
      </c>
    </row>
    <row r="88" spans="1:6" x14ac:dyDescent="0.25">
      <c r="A88" t="s">
        <v>56</v>
      </c>
      <c r="B88" t="s">
        <v>259</v>
      </c>
      <c r="C88" t="s">
        <v>376</v>
      </c>
      <c r="D88" s="22">
        <v>906250</v>
      </c>
      <c r="E88" t="s">
        <v>56</v>
      </c>
      <c r="F88" t="s">
        <v>259</v>
      </c>
    </row>
    <row r="89" spans="1:6" x14ac:dyDescent="0.25">
      <c r="A89" t="s">
        <v>57</v>
      </c>
      <c r="B89" t="s">
        <v>259</v>
      </c>
      <c r="C89" t="s">
        <v>265</v>
      </c>
      <c r="D89" s="22">
        <v>228600</v>
      </c>
      <c r="E89" t="s">
        <v>57</v>
      </c>
      <c r="F89" t="s">
        <v>259</v>
      </c>
    </row>
    <row r="90" spans="1:6" x14ac:dyDescent="0.25">
      <c r="A90" t="s">
        <v>58</v>
      </c>
      <c r="B90" t="s">
        <v>259</v>
      </c>
      <c r="C90" t="s">
        <v>266</v>
      </c>
      <c r="D90" s="22">
        <v>15620</v>
      </c>
      <c r="E90" t="s">
        <v>58</v>
      </c>
      <c r="F90" t="s">
        <v>259</v>
      </c>
    </row>
    <row r="91" spans="1:6" x14ac:dyDescent="0.25">
      <c r="A91" t="s">
        <v>59</v>
      </c>
      <c r="B91" t="s">
        <v>259</v>
      </c>
      <c r="C91" t="s">
        <v>267</v>
      </c>
      <c r="D91" s="22">
        <v>531250</v>
      </c>
      <c r="E91" t="s">
        <v>59</v>
      </c>
      <c r="F91" t="s">
        <v>259</v>
      </c>
    </row>
    <row r="92" spans="1:6" x14ac:dyDescent="0.25">
      <c r="A92" t="s">
        <v>377</v>
      </c>
      <c r="B92" t="s">
        <v>259</v>
      </c>
      <c r="C92" t="s">
        <v>237</v>
      </c>
      <c r="D92" s="22">
        <v>28600</v>
      </c>
      <c r="E92" t="s">
        <v>377</v>
      </c>
      <c r="F92" t="s">
        <v>259</v>
      </c>
    </row>
    <row r="93" spans="1:6" x14ac:dyDescent="0.25">
      <c r="A93" t="s">
        <v>90</v>
      </c>
      <c r="B93" t="s">
        <v>259</v>
      </c>
      <c r="C93" t="s">
        <v>250</v>
      </c>
      <c r="D93" s="22">
        <v>656250</v>
      </c>
      <c r="E93" t="s">
        <v>90</v>
      </c>
      <c r="F93" t="s">
        <v>259</v>
      </c>
    </row>
    <row r="94" spans="1:6" x14ac:dyDescent="0.25">
      <c r="A94" t="s">
        <v>63</v>
      </c>
      <c r="B94" t="s">
        <v>259</v>
      </c>
      <c r="C94" t="s">
        <v>225</v>
      </c>
      <c r="D94" s="22">
        <v>125000</v>
      </c>
      <c r="E94" t="s">
        <v>63</v>
      </c>
      <c r="F94" t="s">
        <v>259</v>
      </c>
    </row>
    <row r="95" spans="1:6" x14ac:dyDescent="0.25">
      <c r="A95" t="s">
        <v>19</v>
      </c>
      <c r="B95" t="s">
        <v>259</v>
      </c>
      <c r="C95" t="s">
        <v>224</v>
      </c>
      <c r="D95" s="22">
        <v>1000000</v>
      </c>
      <c r="E95" t="s">
        <v>19</v>
      </c>
      <c r="F95" t="s">
        <v>259</v>
      </c>
    </row>
    <row r="96" spans="1:6" x14ac:dyDescent="0.25">
      <c r="A96" t="s">
        <v>64</v>
      </c>
      <c r="B96" t="s">
        <v>259</v>
      </c>
      <c r="C96" t="s">
        <v>270</v>
      </c>
      <c r="D96" s="22">
        <v>16000</v>
      </c>
      <c r="E96" t="s">
        <v>64</v>
      </c>
      <c r="F96" t="s">
        <v>259</v>
      </c>
    </row>
    <row r="97" spans="1:6" x14ac:dyDescent="0.25">
      <c r="A97" t="s">
        <v>66</v>
      </c>
      <c r="B97" t="s">
        <v>259</v>
      </c>
      <c r="C97" t="s">
        <v>272</v>
      </c>
      <c r="D97" s="22">
        <v>468750</v>
      </c>
      <c r="E97" t="s">
        <v>66</v>
      </c>
      <c r="F97" t="s">
        <v>259</v>
      </c>
    </row>
    <row r="98" spans="1:6" x14ac:dyDescent="0.25">
      <c r="A98" t="s">
        <v>67</v>
      </c>
      <c r="B98" t="s">
        <v>259</v>
      </c>
      <c r="C98" t="s">
        <v>273</v>
      </c>
      <c r="D98" s="22">
        <v>281250</v>
      </c>
      <c r="E98" t="s">
        <v>67</v>
      </c>
      <c r="F98" t="s">
        <v>259</v>
      </c>
    </row>
    <row r="99" spans="1:6" x14ac:dyDescent="0.25">
      <c r="A99" t="s">
        <v>69</v>
      </c>
      <c r="B99" t="s">
        <v>259</v>
      </c>
      <c r="C99" t="s">
        <v>274</v>
      </c>
      <c r="D99" s="22">
        <v>1953130</v>
      </c>
      <c r="E99" t="s">
        <v>69</v>
      </c>
      <c r="F99" t="s">
        <v>259</v>
      </c>
    </row>
    <row r="100" spans="1:6" x14ac:dyDescent="0.25">
      <c r="A100" t="s">
        <v>418</v>
      </c>
      <c r="B100" t="s">
        <v>259</v>
      </c>
      <c r="C100" t="s">
        <v>237</v>
      </c>
      <c r="D100" s="22">
        <v>28600</v>
      </c>
      <c r="E100" t="s">
        <v>418</v>
      </c>
      <c r="F100" t="s">
        <v>259</v>
      </c>
    </row>
    <row r="101" spans="1:6" x14ac:dyDescent="0.25">
      <c r="A101" t="s">
        <v>419</v>
      </c>
      <c r="B101" t="s">
        <v>259</v>
      </c>
      <c r="C101" t="s">
        <v>237</v>
      </c>
      <c r="D101" s="22">
        <v>28600</v>
      </c>
      <c r="E101" t="s">
        <v>419</v>
      </c>
      <c r="F101" t="s">
        <v>259</v>
      </c>
    </row>
    <row r="102" spans="1:6" x14ac:dyDescent="0.25">
      <c r="A102" t="s">
        <v>73</v>
      </c>
      <c r="B102" t="s">
        <v>275</v>
      </c>
      <c r="C102" t="s">
        <v>420</v>
      </c>
      <c r="D102" s="22">
        <v>116667</v>
      </c>
      <c r="E102" t="s">
        <v>73</v>
      </c>
      <c r="F102" t="s">
        <v>275</v>
      </c>
    </row>
    <row r="103" spans="1:6" x14ac:dyDescent="0.25">
      <c r="A103" t="s">
        <v>74</v>
      </c>
      <c r="B103" t="s">
        <v>275</v>
      </c>
      <c r="C103" t="s">
        <v>276</v>
      </c>
      <c r="D103" s="22">
        <v>114300</v>
      </c>
      <c r="E103" t="s">
        <v>74</v>
      </c>
      <c r="F103" t="s">
        <v>275</v>
      </c>
    </row>
    <row r="104" spans="1:6" x14ac:dyDescent="0.25">
      <c r="A104" t="s">
        <v>75</v>
      </c>
      <c r="B104" t="s">
        <v>275</v>
      </c>
      <c r="C104" t="s">
        <v>235</v>
      </c>
      <c r="D104" s="22">
        <v>31250</v>
      </c>
      <c r="E104" t="s">
        <v>75</v>
      </c>
      <c r="F104" t="s">
        <v>275</v>
      </c>
    </row>
    <row r="105" spans="1:6" x14ac:dyDescent="0.25">
      <c r="A105" t="s">
        <v>77</v>
      </c>
      <c r="B105" t="s">
        <v>275</v>
      </c>
      <c r="C105" t="s">
        <v>235</v>
      </c>
      <c r="D105" s="22">
        <v>31250</v>
      </c>
      <c r="E105" t="s">
        <v>77</v>
      </c>
      <c r="F105" t="s">
        <v>275</v>
      </c>
    </row>
    <row r="106" spans="1:6" x14ac:dyDescent="0.25">
      <c r="A106" t="s">
        <v>421</v>
      </c>
      <c r="B106" t="s">
        <v>275</v>
      </c>
      <c r="C106" t="s">
        <v>422</v>
      </c>
      <c r="D106" s="22">
        <v>485700</v>
      </c>
      <c r="E106" t="s">
        <v>421</v>
      </c>
      <c r="F106" t="s">
        <v>275</v>
      </c>
    </row>
    <row r="107" spans="1:6" x14ac:dyDescent="0.25">
      <c r="A107" t="s">
        <v>48</v>
      </c>
      <c r="B107" t="s">
        <v>275</v>
      </c>
      <c r="C107" t="s">
        <v>222</v>
      </c>
      <c r="D107" s="22">
        <v>343750</v>
      </c>
      <c r="E107" t="s">
        <v>48</v>
      </c>
      <c r="F107" t="s">
        <v>275</v>
      </c>
    </row>
    <row r="108" spans="1:6" x14ac:dyDescent="0.25">
      <c r="A108" t="s">
        <v>128</v>
      </c>
      <c r="B108" t="s">
        <v>275</v>
      </c>
      <c r="C108" t="s">
        <v>297</v>
      </c>
      <c r="D108" s="22">
        <v>593750</v>
      </c>
      <c r="E108" t="s">
        <v>128</v>
      </c>
      <c r="F108" t="s">
        <v>275</v>
      </c>
    </row>
    <row r="109" spans="1:6" x14ac:dyDescent="0.25">
      <c r="A109" t="s">
        <v>80</v>
      </c>
      <c r="B109" t="s">
        <v>275</v>
      </c>
      <c r="C109" t="s">
        <v>239</v>
      </c>
      <c r="D109" s="22">
        <v>1718750</v>
      </c>
      <c r="E109" t="s">
        <v>80</v>
      </c>
      <c r="F109" t="s">
        <v>275</v>
      </c>
    </row>
    <row r="110" spans="1:6" x14ac:dyDescent="0.25">
      <c r="A110" t="s">
        <v>81</v>
      </c>
      <c r="B110" t="s">
        <v>275</v>
      </c>
      <c r="C110" t="s">
        <v>278</v>
      </c>
      <c r="D110" s="22">
        <v>968750</v>
      </c>
      <c r="E110" t="s">
        <v>81</v>
      </c>
      <c r="F110" t="s">
        <v>275</v>
      </c>
    </row>
    <row r="111" spans="1:6" x14ac:dyDescent="0.25">
      <c r="A111" t="s">
        <v>82</v>
      </c>
      <c r="B111" t="s">
        <v>275</v>
      </c>
      <c r="C111" t="s">
        <v>233</v>
      </c>
      <c r="D111" s="22">
        <v>78130</v>
      </c>
      <c r="E111" t="s">
        <v>82</v>
      </c>
      <c r="F111" t="s">
        <v>275</v>
      </c>
    </row>
    <row r="112" spans="1:6" x14ac:dyDescent="0.25">
      <c r="A112" t="s">
        <v>84</v>
      </c>
      <c r="B112" t="s">
        <v>275</v>
      </c>
      <c r="C112" t="s">
        <v>236</v>
      </c>
      <c r="D112" s="22">
        <v>1093750</v>
      </c>
      <c r="E112" t="s">
        <v>84</v>
      </c>
      <c r="F112" t="s">
        <v>275</v>
      </c>
    </row>
    <row r="113" spans="1:6" x14ac:dyDescent="0.25">
      <c r="A113" t="s">
        <v>7</v>
      </c>
      <c r="B113" t="s">
        <v>275</v>
      </c>
      <c r="C113" t="s">
        <v>228</v>
      </c>
      <c r="D113" s="22">
        <v>234380</v>
      </c>
      <c r="E113" t="s">
        <v>7</v>
      </c>
      <c r="F113" t="s">
        <v>275</v>
      </c>
    </row>
    <row r="114" spans="1:6" x14ac:dyDescent="0.25">
      <c r="A114" t="s">
        <v>85</v>
      </c>
      <c r="B114" t="s">
        <v>275</v>
      </c>
      <c r="C114" t="s">
        <v>279</v>
      </c>
      <c r="D114" s="22">
        <v>843750</v>
      </c>
      <c r="E114" t="s">
        <v>85</v>
      </c>
      <c r="F114" t="s">
        <v>275</v>
      </c>
    </row>
    <row r="115" spans="1:6" x14ac:dyDescent="0.25">
      <c r="A115" t="s">
        <v>86</v>
      </c>
      <c r="B115" t="s">
        <v>275</v>
      </c>
      <c r="C115" t="s">
        <v>280</v>
      </c>
      <c r="D115" s="22">
        <v>1375000</v>
      </c>
      <c r="E115" t="s">
        <v>86</v>
      </c>
      <c r="F115" t="s">
        <v>275</v>
      </c>
    </row>
    <row r="116" spans="1:6" x14ac:dyDescent="0.25">
      <c r="A116" t="s">
        <v>135</v>
      </c>
      <c r="B116" t="s">
        <v>275</v>
      </c>
      <c r="C116" t="s">
        <v>235</v>
      </c>
      <c r="D116" s="22">
        <v>31250</v>
      </c>
      <c r="E116" t="s">
        <v>135</v>
      </c>
      <c r="F116" t="s">
        <v>275</v>
      </c>
    </row>
    <row r="117" spans="1:6" x14ac:dyDescent="0.25">
      <c r="A117" t="s">
        <v>384</v>
      </c>
      <c r="B117" t="s">
        <v>275</v>
      </c>
      <c r="C117" t="s">
        <v>385</v>
      </c>
      <c r="D117" s="22">
        <v>50000</v>
      </c>
      <c r="E117" t="s">
        <v>384</v>
      </c>
      <c r="F117" t="s">
        <v>275</v>
      </c>
    </row>
    <row r="118" spans="1:6" x14ac:dyDescent="0.25">
      <c r="A118" t="s">
        <v>423</v>
      </c>
      <c r="B118" t="s">
        <v>275</v>
      </c>
      <c r="C118" t="s">
        <v>237</v>
      </c>
      <c r="D118" s="22">
        <v>28600</v>
      </c>
      <c r="E118" t="s">
        <v>423</v>
      </c>
      <c r="F118" t="s">
        <v>275</v>
      </c>
    </row>
    <row r="119" spans="1:6" x14ac:dyDescent="0.25">
      <c r="A119" t="s">
        <v>91</v>
      </c>
      <c r="B119" t="s">
        <v>275</v>
      </c>
      <c r="C119" t="s">
        <v>282</v>
      </c>
      <c r="D119" s="22">
        <v>437500</v>
      </c>
      <c r="E119" t="s">
        <v>91</v>
      </c>
      <c r="F119" t="s">
        <v>275</v>
      </c>
    </row>
    <row r="120" spans="1:6" x14ac:dyDescent="0.25">
      <c r="A120" t="s">
        <v>424</v>
      </c>
      <c r="B120" t="s">
        <v>275</v>
      </c>
      <c r="C120" t="s">
        <v>237</v>
      </c>
      <c r="D120" s="22">
        <v>28600</v>
      </c>
      <c r="E120" t="s">
        <v>424</v>
      </c>
      <c r="F120" t="s">
        <v>275</v>
      </c>
    </row>
    <row r="121" spans="1:6" x14ac:dyDescent="0.25">
      <c r="A121" t="s">
        <v>92</v>
      </c>
      <c r="B121" t="s">
        <v>275</v>
      </c>
      <c r="C121" t="s">
        <v>283</v>
      </c>
      <c r="D121" s="22">
        <v>296880</v>
      </c>
      <c r="E121" t="s">
        <v>92</v>
      </c>
      <c r="F121" t="s">
        <v>275</v>
      </c>
    </row>
    <row r="122" spans="1:6" x14ac:dyDescent="0.25">
      <c r="A122" t="s">
        <v>93</v>
      </c>
      <c r="B122" t="s">
        <v>275</v>
      </c>
      <c r="C122" t="s">
        <v>234</v>
      </c>
      <c r="D122" s="22">
        <v>2343750</v>
      </c>
      <c r="E122" t="s">
        <v>93</v>
      </c>
      <c r="F122" t="s">
        <v>275</v>
      </c>
    </row>
    <row r="123" spans="1:6" x14ac:dyDescent="0.25">
      <c r="A123" t="s">
        <v>94</v>
      </c>
      <c r="B123" t="s">
        <v>275</v>
      </c>
      <c r="C123" t="s">
        <v>264</v>
      </c>
      <c r="D123" s="22">
        <v>500000</v>
      </c>
      <c r="E123" t="s">
        <v>94</v>
      </c>
      <c r="F123" t="s">
        <v>275</v>
      </c>
    </row>
    <row r="124" spans="1:6" x14ac:dyDescent="0.25">
      <c r="A124" t="s">
        <v>379</v>
      </c>
      <c r="B124" t="s">
        <v>275</v>
      </c>
      <c r="C124" t="s">
        <v>235</v>
      </c>
      <c r="D124" s="22">
        <v>31250</v>
      </c>
      <c r="E124" t="s">
        <v>379</v>
      </c>
      <c r="F124" t="s">
        <v>275</v>
      </c>
    </row>
    <row r="125" spans="1:6" x14ac:dyDescent="0.25">
      <c r="A125" t="s">
        <v>386</v>
      </c>
      <c r="B125" t="s">
        <v>275</v>
      </c>
      <c r="C125" t="s">
        <v>229</v>
      </c>
      <c r="D125" s="22">
        <v>285700</v>
      </c>
      <c r="E125" t="s">
        <v>386</v>
      </c>
      <c r="F125" t="s">
        <v>275</v>
      </c>
    </row>
    <row r="126" spans="1:6" x14ac:dyDescent="0.25">
      <c r="A126" t="s">
        <v>425</v>
      </c>
      <c r="B126" t="s">
        <v>275</v>
      </c>
      <c r="C126" t="s">
        <v>258</v>
      </c>
      <c r="D126" s="22">
        <v>142900</v>
      </c>
      <c r="E126" t="s">
        <v>425</v>
      </c>
      <c r="F126" t="s">
        <v>275</v>
      </c>
    </row>
    <row r="127" spans="1:6" x14ac:dyDescent="0.25">
      <c r="A127" t="s">
        <v>426</v>
      </c>
      <c r="B127" t="s">
        <v>294</v>
      </c>
      <c r="C127" t="s">
        <v>223</v>
      </c>
      <c r="D127" s="22">
        <v>71400</v>
      </c>
      <c r="E127" t="s">
        <v>426</v>
      </c>
      <c r="F127" t="s">
        <v>294</v>
      </c>
    </row>
    <row r="128" spans="1:6" x14ac:dyDescent="0.25">
      <c r="A128" t="s">
        <v>25</v>
      </c>
      <c r="B128" t="s">
        <v>294</v>
      </c>
      <c r="C128" t="s">
        <v>243</v>
      </c>
      <c r="D128" s="22">
        <v>625000</v>
      </c>
      <c r="E128" t="s">
        <v>25</v>
      </c>
      <c r="F128" t="s">
        <v>294</v>
      </c>
    </row>
    <row r="129" spans="1:6" x14ac:dyDescent="0.25">
      <c r="A129" t="s">
        <v>124</v>
      </c>
      <c r="B129" t="s">
        <v>294</v>
      </c>
      <c r="C129" t="s">
        <v>274</v>
      </c>
      <c r="D129" s="22">
        <v>1953130</v>
      </c>
      <c r="E129" t="s">
        <v>124</v>
      </c>
      <c r="F129" t="s">
        <v>294</v>
      </c>
    </row>
    <row r="130" spans="1:6" x14ac:dyDescent="0.25">
      <c r="A130" t="s">
        <v>79</v>
      </c>
      <c r="B130" t="s">
        <v>294</v>
      </c>
      <c r="C130" t="s">
        <v>427</v>
      </c>
      <c r="D130" s="22">
        <v>117190</v>
      </c>
      <c r="E130" t="s">
        <v>79</v>
      </c>
      <c r="F130" t="s">
        <v>294</v>
      </c>
    </row>
    <row r="131" spans="1:6" x14ac:dyDescent="0.25">
      <c r="A131" t="s">
        <v>428</v>
      </c>
      <c r="B131" t="s">
        <v>294</v>
      </c>
      <c r="C131" t="s">
        <v>429</v>
      </c>
      <c r="D131" s="22">
        <v>69573</v>
      </c>
      <c r="E131" t="s">
        <v>428</v>
      </c>
      <c r="F131" t="s">
        <v>294</v>
      </c>
    </row>
    <row r="132" spans="1:6" x14ac:dyDescent="0.25">
      <c r="A132" t="s">
        <v>129</v>
      </c>
      <c r="B132" t="s">
        <v>294</v>
      </c>
      <c r="C132" t="s">
        <v>298</v>
      </c>
      <c r="D132" s="22">
        <v>1125000</v>
      </c>
      <c r="E132" t="s">
        <v>129</v>
      </c>
      <c r="F132" t="s">
        <v>294</v>
      </c>
    </row>
    <row r="133" spans="1:6" x14ac:dyDescent="0.25">
      <c r="A133" t="s">
        <v>130</v>
      </c>
      <c r="B133" t="s">
        <v>294</v>
      </c>
      <c r="C133" t="s">
        <v>299</v>
      </c>
      <c r="D133" s="22">
        <v>687500</v>
      </c>
      <c r="E133" t="s">
        <v>130</v>
      </c>
      <c r="F133" t="s">
        <v>294</v>
      </c>
    </row>
    <row r="134" spans="1:6" x14ac:dyDescent="0.25">
      <c r="A134" t="s">
        <v>131</v>
      </c>
      <c r="B134" t="s">
        <v>294</v>
      </c>
      <c r="C134" t="s">
        <v>262</v>
      </c>
      <c r="D134" s="22">
        <v>1200000</v>
      </c>
      <c r="E134" t="s">
        <v>131</v>
      </c>
      <c r="F134" t="s">
        <v>294</v>
      </c>
    </row>
    <row r="135" spans="1:6" x14ac:dyDescent="0.25">
      <c r="A135" t="s">
        <v>9</v>
      </c>
      <c r="B135" t="s">
        <v>294</v>
      </c>
      <c r="C135" t="s">
        <v>278</v>
      </c>
      <c r="D135" s="22">
        <v>968750</v>
      </c>
      <c r="E135" t="s">
        <v>9</v>
      </c>
      <c r="F135" t="s">
        <v>294</v>
      </c>
    </row>
    <row r="136" spans="1:6" x14ac:dyDescent="0.25">
      <c r="A136" t="s">
        <v>134</v>
      </c>
      <c r="B136" t="s">
        <v>294</v>
      </c>
      <c r="C136" t="s">
        <v>223</v>
      </c>
      <c r="D136" s="22">
        <v>71400</v>
      </c>
      <c r="E136" t="s">
        <v>134</v>
      </c>
      <c r="F136" t="s">
        <v>294</v>
      </c>
    </row>
    <row r="137" spans="1:6" x14ac:dyDescent="0.25">
      <c r="A137" t="s">
        <v>136</v>
      </c>
      <c r="B137" t="s">
        <v>294</v>
      </c>
      <c r="C137" t="s">
        <v>237</v>
      </c>
      <c r="D137" s="22">
        <v>28600</v>
      </c>
      <c r="E137" t="s">
        <v>136</v>
      </c>
      <c r="F137" t="s">
        <v>294</v>
      </c>
    </row>
    <row r="138" spans="1:6" x14ac:dyDescent="0.25">
      <c r="A138" t="s">
        <v>137</v>
      </c>
      <c r="B138" t="s">
        <v>294</v>
      </c>
      <c r="C138" t="s">
        <v>235</v>
      </c>
      <c r="D138" s="22">
        <v>31250</v>
      </c>
      <c r="E138" t="s">
        <v>137</v>
      </c>
      <c r="F138" t="s">
        <v>294</v>
      </c>
    </row>
    <row r="139" spans="1:6" x14ac:dyDescent="0.25">
      <c r="A139" t="s">
        <v>139</v>
      </c>
      <c r="B139" t="s">
        <v>294</v>
      </c>
      <c r="C139" t="s">
        <v>248</v>
      </c>
      <c r="D139" s="22">
        <v>157100</v>
      </c>
      <c r="E139" t="s">
        <v>139</v>
      </c>
      <c r="F139" t="s">
        <v>294</v>
      </c>
    </row>
    <row r="140" spans="1:6" x14ac:dyDescent="0.25">
      <c r="A140" t="s">
        <v>140</v>
      </c>
      <c r="B140" t="s">
        <v>294</v>
      </c>
      <c r="C140" t="s">
        <v>237</v>
      </c>
      <c r="D140" s="22">
        <v>28600</v>
      </c>
      <c r="E140" t="s">
        <v>140</v>
      </c>
      <c r="F140" t="s">
        <v>294</v>
      </c>
    </row>
    <row r="141" spans="1:6" x14ac:dyDescent="0.25">
      <c r="A141" t="s">
        <v>62</v>
      </c>
      <c r="B141" t="s">
        <v>294</v>
      </c>
      <c r="C141" t="s">
        <v>267</v>
      </c>
      <c r="D141" s="22">
        <v>531250</v>
      </c>
      <c r="E141" t="s">
        <v>62</v>
      </c>
      <c r="F141" t="s">
        <v>294</v>
      </c>
    </row>
    <row r="142" spans="1:6" x14ac:dyDescent="0.25">
      <c r="A142" t="s">
        <v>143</v>
      </c>
      <c r="B142" t="s">
        <v>294</v>
      </c>
      <c r="C142" t="s">
        <v>235</v>
      </c>
      <c r="D142" s="22">
        <v>31250</v>
      </c>
      <c r="E142" t="s">
        <v>143</v>
      </c>
      <c r="F142" t="s">
        <v>294</v>
      </c>
    </row>
    <row r="143" spans="1:6" x14ac:dyDescent="0.25">
      <c r="A143" t="s">
        <v>430</v>
      </c>
      <c r="B143" t="s">
        <v>294</v>
      </c>
      <c r="C143" t="s">
        <v>235</v>
      </c>
      <c r="D143" s="22">
        <v>31250</v>
      </c>
      <c r="E143" t="s">
        <v>430</v>
      </c>
      <c r="F143" t="s">
        <v>294</v>
      </c>
    </row>
    <row r="144" spans="1:6" x14ac:dyDescent="0.25">
      <c r="A144" t="s">
        <v>388</v>
      </c>
      <c r="B144" t="s">
        <v>294</v>
      </c>
      <c r="C144" t="s">
        <v>287</v>
      </c>
      <c r="D144" s="22">
        <v>42900</v>
      </c>
      <c r="E144" t="s">
        <v>388</v>
      </c>
      <c r="F144" t="s">
        <v>294</v>
      </c>
    </row>
    <row r="145" spans="1:6" x14ac:dyDescent="0.25">
      <c r="A145" t="s">
        <v>431</v>
      </c>
      <c r="B145" t="s">
        <v>294</v>
      </c>
      <c r="C145" t="s">
        <v>237</v>
      </c>
      <c r="D145" s="22">
        <v>28600</v>
      </c>
      <c r="E145" t="s">
        <v>431</v>
      </c>
      <c r="F145" t="s">
        <v>294</v>
      </c>
    </row>
    <row r="146" spans="1:6" x14ac:dyDescent="0.25">
      <c r="A146" t="s">
        <v>41</v>
      </c>
      <c r="B146" t="s">
        <v>294</v>
      </c>
      <c r="C146" t="s">
        <v>274</v>
      </c>
      <c r="D146" s="22">
        <v>1953130</v>
      </c>
      <c r="E146" t="s">
        <v>41</v>
      </c>
      <c r="F146" t="s">
        <v>294</v>
      </c>
    </row>
    <row r="147" spans="1:6" x14ac:dyDescent="0.25">
      <c r="A147" t="s">
        <v>432</v>
      </c>
      <c r="B147" t="s">
        <v>294</v>
      </c>
      <c r="C147" t="s">
        <v>233</v>
      </c>
      <c r="D147" s="22">
        <v>78130</v>
      </c>
      <c r="E147" t="s">
        <v>432</v>
      </c>
      <c r="F147" t="s">
        <v>294</v>
      </c>
    </row>
    <row r="148" spans="1:6" x14ac:dyDescent="0.25">
      <c r="A148" t="s">
        <v>144</v>
      </c>
      <c r="B148" t="s">
        <v>294</v>
      </c>
      <c r="C148" t="s">
        <v>304</v>
      </c>
      <c r="D148" s="22">
        <v>1250000</v>
      </c>
      <c r="E148" t="s">
        <v>144</v>
      </c>
      <c r="F148" t="s">
        <v>294</v>
      </c>
    </row>
    <row r="149" spans="1:6" x14ac:dyDescent="0.25">
      <c r="A149" t="s">
        <v>389</v>
      </c>
      <c r="B149" t="s">
        <v>294</v>
      </c>
      <c r="C149" t="s">
        <v>281</v>
      </c>
      <c r="D149" s="22">
        <v>342900</v>
      </c>
      <c r="E149" t="s">
        <v>389</v>
      </c>
      <c r="F149" t="s">
        <v>294</v>
      </c>
    </row>
    <row r="150" spans="1:6" x14ac:dyDescent="0.25">
      <c r="A150" t="s">
        <v>147</v>
      </c>
      <c r="B150" t="s">
        <v>305</v>
      </c>
      <c r="C150" t="s">
        <v>239</v>
      </c>
      <c r="D150" s="22">
        <v>1718750</v>
      </c>
      <c r="E150" t="s">
        <v>147</v>
      </c>
      <c r="F150" t="s">
        <v>305</v>
      </c>
    </row>
    <row r="151" spans="1:6" x14ac:dyDescent="0.25">
      <c r="A151" t="s">
        <v>433</v>
      </c>
      <c r="B151" t="s">
        <v>305</v>
      </c>
      <c r="C151" t="s">
        <v>434</v>
      </c>
      <c r="D151" s="22">
        <v>514300</v>
      </c>
      <c r="E151" t="s">
        <v>433</v>
      </c>
      <c r="F151" t="s">
        <v>305</v>
      </c>
    </row>
    <row r="152" spans="1:6" x14ac:dyDescent="0.25">
      <c r="A152" t="s">
        <v>435</v>
      </c>
      <c r="B152" t="s">
        <v>305</v>
      </c>
      <c r="C152" t="s">
        <v>222</v>
      </c>
      <c r="D152" s="22">
        <v>343750</v>
      </c>
      <c r="E152" t="s">
        <v>435</v>
      </c>
      <c r="F152" t="s">
        <v>305</v>
      </c>
    </row>
    <row r="153" spans="1:6" x14ac:dyDescent="0.25">
      <c r="A153" t="s">
        <v>391</v>
      </c>
      <c r="B153" t="s">
        <v>305</v>
      </c>
      <c r="C153" t="s">
        <v>436</v>
      </c>
      <c r="D153" s="22">
        <v>345000</v>
      </c>
      <c r="E153" t="s">
        <v>391</v>
      </c>
      <c r="F153" t="s">
        <v>305</v>
      </c>
    </row>
    <row r="154" spans="1:6" x14ac:dyDescent="0.25">
      <c r="A154" t="s">
        <v>51</v>
      </c>
      <c r="B154" t="s">
        <v>305</v>
      </c>
      <c r="C154" t="s">
        <v>223</v>
      </c>
      <c r="D154" s="22">
        <v>71400</v>
      </c>
      <c r="E154" t="s">
        <v>51</v>
      </c>
      <c r="F154" t="s">
        <v>305</v>
      </c>
    </row>
    <row r="155" spans="1:6" x14ac:dyDescent="0.25">
      <c r="A155" t="s">
        <v>437</v>
      </c>
      <c r="B155" t="s">
        <v>305</v>
      </c>
      <c r="C155" t="s">
        <v>223</v>
      </c>
      <c r="D155" s="22">
        <v>71400</v>
      </c>
      <c r="E155" t="s">
        <v>437</v>
      </c>
      <c r="F155" t="s">
        <v>305</v>
      </c>
    </row>
    <row r="156" spans="1:6" x14ac:dyDescent="0.25">
      <c r="A156" t="s">
        <v>438</v>
      </c>
      <c r="B156" t="s">
        <v>305</v>
      </c>
      <c r="C156" t="s">
        <v>439</v>
      </c>
      <c r="D156" s="22">
        <v>92900</v>
      </c>
      <c r="E156" t="s">
        <v>438</v>
      </c>
      <c r="F156" t="s">
        <v>305</v>
      </c>
    </row>
    <row r="157" spans="1:6" x14ac:dyDescent="0.25">
      <c r="A157" t="s">
        <v>30</v>
      </c>
      <c r="B157" t="s">
        <v>305</v>
      </c>
      <c r="C157" t="s">
        <v>249</v>
      </c>
      <c r="D157" s="22">
        <v>15000</v>
      </c>
      <c r="E157" t="s">
        <v>30</v>
      </c>
      <c r="F157" t="s">
        <v>305</v>
      </c>
    </row>
    <row r="158" spans="1:6" x14ac:dyDescent="0.25">
      <c r="A158" t="s">
        <v>440</v>
      </c>
      <c r="B158" t="s">
        <v>305</v>
      </c>
      <c r="C158" t="s">
        <v>237</v>
      </c>
      <c r="D158" s="22">
        <v>28600</v>
      </c>
      <c r="E158" t="s">
        <v>440</v>
      </c>
      <c r="F158" t="s">
        <v>305</v>
      </c>
    </row>
    <row r="159" spans="1:6" x14ac:dyDescent="0.25">
      <c r="A159" t="s">
        <v>14</v>
      </c>
      <c r="B159" t="s">
        <v>305</v>
      </c>
      <c r="C159" t="s">
        <v>394</v>
      </c>
      <c r="D159" s="22">
        <v>265630</v>
      </c>
      <c r="E159" t="s">
        <v>14</v>
      </c>
      <c r="F159" t="s">
        <v>305</v>
      </c>
    </row>
    <row r="160" spans="1:6" x14ac:dyDescent="0.25">
      <c r="A160" t="s">
        <v>155</v>
      </c>
      <c r="B160" t="s">
        <v>305</v>
      </c>
      <c r="C160" t="s">
        <v>241</v>
      </c>
      <c r="D160" s="22">
        <v>406250</v>
      </c>
      <c r="E160" t="s">
        <v>155</v>
      </c>
      <c r="F160" t="s">
        <v>305</v>
      </c>
    </row>
    <row r="161" spans="1:6" x14ac:dyDescent="0.25">
      <c r="A161" t="s">
        <v>33</v>
      </c>
      <c r="B161" t="s">
        <v>305</v>
      </c>
      <c r="C161" t="s">
        <v>278</v>
      </c>
      <c r="D161" s="22">
        <v>968750</v>
      </c>
      <c r="E161" t="s">
        <v>33</v>
      </c>
      <c r="F161" t="s">
        <v>305</v>
      </c>
    </row>
    <row r="162" spans="1:6" x14ac:dyDescent="0.25">
      <c r="A162" t="s">
        <v>156</v>
      </c>
      <c r="B162" t="s">
        <v>305</v>
      </c>
      <c r="C162" t="s">
        <v>272</v>
      </c>
      <c r="D162" s="22">
        <v>468750</v>
      </c>
      <c r="E162" t="s">
        <v>156</v>
      </c>
      <c r="F162" t="s">
        <v>305</v>
      </c>
    </row>
    <row r="163" spans="1:6" x14ac:dyDescent="0.25">
      <c r="A163" t="s">
        <v>89</v>
      </c>
      <c r="B163" t="s">
        <v>305</v>
      </c>
      <c r="C163" t="s">
        <v>222</v>
      </c>
      <c r="D163" s="22">
        <v>343750</v>
      </c>
      <c r="E163" t="s">
        <v>89</v>
      </c>
      <c r="F163" t="s">
        <v>305</v>
      </c>
    </row>
    <row r="164" spans="1:6" x14ac:dyDescent="0.25">
      <c r="A164" t="s">
        <v>60</v>
      </c>
      <c r="B164" t="s">
        <v>305</v>
      </c>
      <c r="C164" t="s">
        <v>227</v>
      </c>
      <c r="D164" s="22">
        <v>156250</v>
      </c>
      <c r="E164" t="s">
        <v>60</v>
      </c>
      <c r="F164" t="s">
        <v>305</v>
      </c>
    </row>
    <row r="165" spans="1:6" x14ac:dyDescent="0.25">
      <c r="A165" t="s">
        <v>441</v>
      </c>
      <c r="B165" t="s">
        <v>305</v>
      </c>
      <c r="C165" t="s">
        <v>247</v>
      </c>
      <c r="D165" s="22">
        <v>214300</v>
      </c>
      <c r="E165" t="s">
        <v>441</v>
      </c>
      <c r="F165" t="s">
        <v>305</v>
      </c>
    </row>
    <row r="166" spans="1:6" x14ac:dyDescent="0.25">
      <c r="A166" t="s">
        <v>395</v>
      </c>
      <c r="B166" t="s">
        <v>305</v>
      </c>
      <c r="C166" t="s">
        <v>394</v>
      </c>
      <c r="D166" s="22">
        <v>265630</v>
      </c>
      <c r="E166" t="s">
        <v>395</v>
      </c>
      <c r="F166" t="s">
        <v>305</v>
      </c>
    </row>
    <row r="167" spans="1:6" x14ac:dyDescent="0.25">
      <c r="A167" t="s">
        <v>142</v>
      </c>
      <c r="B167" t="s">
        <v>305</v>
      </c>
      <c r="C167" t="s">
        <v>245</v>
      </c>
      <c r="D167" s="22">
        <v>714300</v>
      </c>
      <c r="E167" t="s">
        <v>142</v>
      </c>
      <c r="F167" t="s">
        <v>305</v>
      </c>
    </row>
    <row r="168" spans="1:6" x14ac:dyDescent="0.25">
      <c r="A168" t="s">
        <v>40</v>
      </c>
      <c r="B168" t="s">
        <v>305</v>
      </c>
      <c r="C168" t="s">
        <v>290</v>
      </c>
      <c r="D168" s="22">
        <v>600000</v>
      </c>
      <c r="E168" t="s">
        <v>40</v>
      </c>
      <c r="F168" t="s">
        <v>305</v>
      </c>
    </row>
    <row r="169" spans="1:6" x14ac:dyDescent="0.25">
      <c r="A169" t="s">
        <v>70</v>
      </c>
      <c r="B169" t="s">
        <v>305</v>
      </c>
      <c r="C169" t="s">
        <v>227</v>
      </c>
      <c r="D169" s="22">
        <v>156250</v>
      </c>
      <c r="E169" t="s">
        <v>70</v>
      </c>
      <c r="F169" t="s">
        <v>305</v>
      </c>
    </row>
    <row r="170" spans="1:6" x14ac:dyDescent="0.25">
      <c r="A170" t="s">
        <v>45</v>
      </c>
      <c r="B170" t="s">
        <v>305</v>
      </c>
      <c r="C170" t="s">
        <v>250</v>
      </c>
      <c r="D170" s="22">
        <v>656250</v>
      </c>
      <c r="E170" t="s">
        <v>45</v>
      </c>
      <c r="F170" t="s">
        <v>305</v>
      </c>
    </row>
    <row r="171" spans="1:6" x14ac:dyDescent="0.25">
      <c r="A171" t="s">
        <v>161</v>
      </c>
      <c r="B171" t="s">
        <v>305</v>
      </c>
      <c r="C171" t="s">
        <v>311</v>
      </c>
      <c r="D171" s="22">
        <v>2656250</v>
      </c>
      <c r="E171" t="s">
        <v>161</v>
      </c>
      <c r="F171" t="s">
        <v>305</v>
      </c>
    </row>
    <row r="172" spans="1:6" x14ac:dyDescent="0.25">
      <c r="A172" t="s">
        <v>162</v>
      </c>
      <c r="B172" t="s">
        <v>305</v>
      </c>
      <c r="C172" t="s">
        <v>264</v>
      </c>
      <c r="D172" s="22">
        <v>500000</v>
      </c>
      <c r="E172" t="s">
        <v>162</v>
      </c>
      <c r="F172" t="s">
        <v>305</v>
      </c>
    </row>
    <row r="173" spans="1:6" x14ac:dyDescent="0.25">
      <c r="A173" t="s">
        <v>163</v>
      </c>
      <c r="B173" t="s">
        <v>305</v>
      </c>
      <c r="C173" t="s">
        <v>312</v>
      </c>
      <c r="D173" s="22">
        <v>937500</v>
      </c>
      <c r="E173" t="s">
        <v>163</v>
      </c>
      <c r="F173" t="s">
        <v>305</v>
      </c>
    </row>
    <row r="174" spans="1:6" x14ac:dyDescent="0.25">
      <c r="A174" t="s">
        <v>165</v>
      </c>
      <c r="B174" t="s">
        <v>313</v>
      </c>
      <c r="C174" t="s">
        <v>314</v>
      </c>
      <c r="D174" s="22">
        <v>85940</v>
      </c>
      <c r="E174" t="s">
        <v>165</v>
      </c>
      <c r="F174" t="s">
        <v>313</v>
      </c>
    </row>
    <row r="175" spans="1:6" x14ac:dyDescent="0.25">
      <c r="A175" t="s">
        <v>166</v>
      </c>
      <c r="B175" t="s">
        <v>313</v>
      </c>
      <c r="C175" t="s">
        <v>260</v>
      </c>
      <c r="D175" s="22">
        <v>1328130</v>
      </c>
      <c r="E175" t="s">
        <v>166</v>
      </c>
      <c r="F175" t="s">
        <v>313</v>
      </c>
    </row>
    <row r="176" spans="1:6" x14ac:dyDescent="0.25">
      <c r="A176" t="s">
        <v>397</v>
      </c>
      <c r="B176" t="s">
        <v>313</v>
      </c>
      <c r="C176" t="s">
        <v>233</v>
      </c>
      <c r="D176" s="22">
        <v>78130</v>
      </c>
      <c r="E176" t="s">
        <v>397</v>
      </c>
      <c r="F176" t="s">
        <v>313</v>
      </c>
    </row>
    <row r="177" spans="1:6" x14ac:dyDescent="0.25">
      <c r="A177" t="s">
        <v>167</v>
      </c>
      <c r="B177" t="s">
        <v>313</v>
      </c>
      <c r="C177" t="s">
        <v>315</v>
      </c>
      <c r="D177" s="22">
        <v>148440</v>
      </c>
      <c r="E177" t="s">
        <v>167</v>
      </c>
      <c r="F177" t="s">
        <v>313</v>
      </c>
    </row>
    <row r="178" spans="1:6" x14ac:dyDescent="0.25">
      <c r="A178" t="s">
        <v>168</v>
      </c>
      <c r="B178" t="s">
        <v>313</v>
      </c>
      <c r="C178" t="s">
        <v>274</v>
      </c>
      <c r="D178" s="22">
        <v>1953130</v>
      </c>
      <c r="E178" t="s">
        <v>168</v>
      </c>
      <c r="F178" t="s">
        <v>313</v>
      </c>
    </row>
    <row r="179" spans="1:6" x14ac:dyDescent="0.25">
      <c r="A179" t="s">
        <v>101</v>
      </c>
      <c r="B179" t="s">
        <v>313</v>
      </c>
      <c r="C179" t="s">
        <v>442</v>
      </c>
      <c r="D179" s="22">
        <v>562500</v>
      </c>
      <c r="E179" t="s">
        <v>101</v>
      </c>
      <c r="F179" t="s">
        <v>313</v>
      </c>
    </row>
    <row r="180" spans="1:6" x14ac:dyDescent="0.25">
      <c r="A180" t="s">
        <v>171</v>
      </c>
      <c r="B180" t="s">
        <v>313</v>
      </c>
      <c r="C180" t="s">
        <v>256</v>
      </c>
      <c r="D180" s="22">
        <v>314300</v>
      </c>
      <c r="E180" t="s">
        <v>171</v>
      </c>
      <c r="F180" t="s">
        <v>313</v>
      </c>
    </row>
    <row r="181" spans="1:6" x14ac:dyDescent="0.25">
      <c r="A181" t="s">
        <v>173</v>
      </c>
      <c r="B181" t="s">
        <v>313</v>
      </c>
      <c r="C181" t="s">
        <v>272</v>
      </c>
      <c r="D181" s="22">
        <v>468750</v>
      </c>
      <c r="E181" t="s">
        <v>173</v>
      </c>
      <c r="F181" t="s">
        <v>313</v>
      </c>
    </row>
    <row r="182" spans="1:6" x14ac:dyDescent="0.25">
      <c r="A182" t="s">
        <v>175</v>
      </c>
      <c r="B182" t="s">
        <v>313</v>
      </c>
      <c r="C182" t="s">
        <v>272</v>
      </c>
      <c r="D182" s="22">
        <v>468750</v>
      </c>
      <c r="E182" t="s">
        <v>175</v>
      </c>
      <c r="F182" t="s">
        <v>313</v>
      </c>
    </row>
    <row r="183" spans="1:6" x14ac:dyDescent="0.25">
      <c r="A183" t="s">
        <v>443</v>
      </c>
      <c r="B183" t="s">
        <v>313</v>
      </c>
      <c r="C183" t="s">
        <v>258</v>
      </c>
      <c r="D183" s="22">
        <v>142900</v>
      </c>
      <c r="E183" t="s">
        <v>443</v>
      </c>
      <c r="F183" t="s">
        <v>313</v>
      </c>
    </row>
    <row r="184" spans="1:6" x14ac:dyDescent="0.25">
      <c r="A184" t="s">
        <v>176</v>
      </c>
      <c r="B184" t="s">
        <v>313</v>
      </c>
      <c r="C184" t="s">
        <v>239</v>
      </c>
      <c r="D184" s="22">
        <v>1718750</v>
      </c>
      <c r="E184" t="s">
        <v>176</v>
      </c>
      <c r="F184" t="s">
        <v>313</v>
      </c>
    </row>
    <row r="185" spans="1:6" x14ac:dyDescent="0.25">
      <c r="A185" t="s">
        <v>177</v>
      </c>
      <c r="B185" t="s">
        <v>313</v>
      </c>
      <c r="C185" t="s">
        <v>227</v>
      </c>
      <c r="D185" s="22">
        <v>156250</v>
      </c>
      <c r="E185" t="s">
        <v>177</v>
      </c>
      <c r="F185" t="s">
        <v>313</v>
      </c>
    </row>
    <row r="186" spans="1:6" x14ac:dyDescent="0.25">
      <c r="A186" t="s">
        <v>181</v>
      </c>
      <c r="B186" t="s">
        <v>313</v>
      </c>
      <c r="C186" t="s">
        <v>318</v>
      </c>
      <c r="D186" s="22">
        <v>1406250</v>
      </c>
      <c r="E186" t="s">
        <v>181</v>
      </c>
      <c r="F186" t="s">
        <v>313</v>
      </c>
    </row>
    <row r="187" spans="1:6" x14ac:dyDescent="0.25">
      <c r="A187" t="s">
        <v>444</v>
      </c>
      <c r="B187" t="s">
        <v>313</v>
      </c>
      <c r="C187" t="s">
        <v>235</v>
      </c>
      <c r="D187" s="22">
        <v>31250</v>
      </c>
      <c r="E187" t="s">
        <v>444</v>
      </c>
      <c r="F187" t="s">
        <v>313</v>
      </c>
    </row>
    <row r="188" spans="1:6" x14ac:dyDescent="0.25">
      <c r="A188" t="s">
        <v>182</v>
      </c>
      <c r="B188" t="s">
        <v>313</v>
      </c>
      <c r="C188" t="s">
        <v>297</v>
      </c>
      <c r="D188" s="22">
        <v>593750</v>
      </c>
      <c r="E188" t="s">
        <v>182</v>
      </c>
      <c r="F188" t="s">
        <v>313</v>
      </c>
    </row>
    <row r="189" spans="1:6" x14ac:dyDescent="0.25">
      <c r="A189" t="s">
        <v>183</v>
      </c>
      <c r="B189" t="s">
        <v>313</v>
      </c>
      <c r="C189" t="s">
        <v>264</v>
      </c>
      <c r="D189" s="22">
        <v>500000</v>
      </c>
      <c r="E189" t="s">
        <v>183</v>
      </c>
      <c r="F189" t="s">
        <v>313</v>
      </c>
    </row>
    <row r="190" spans="1:6" x14ac:dyDescent="0.25">
      <c r="A190" t="s">
        <v>184</v>
      </c>
      <c r="B190" t="s">
        <v>313</v>
      </c>
      <c r="C190" t="s">
        <v>272</v>
      </c>
      <c r="D190" s="22">
        <v>468750</v>
      </c>
      <c r="E190" t="s">
        <v>184</v>
      </c>
      <c r="F190" t="s">
        <v>313</v>
      </c>
    </row>
    <row r="191" spans="1:6" x14ac:dyDescent="0.25">
      <c r="A191" t="s">
        <v>65</v>
      </c>
      <c r="B191" t="s">
        <v>313</v>
      </c>
      <c r="C191" t="s">
        <v>286</v>
      </c>
      <c r="D191" s="22">
        <v>312500</v>
      </c>
      <c r="E191" t="s">
        <v>65</v>
      </c>
      <c r="F191" t="s">
        <v>313</v>
      </c>
    </row>
    <row r="192" spans="1:6" x14ac:dyDescent="0.25">
      <c r="A192" t="s">
        <v>186</v>
      </c>
      <c r="B192" t="s">
        <v>313</v>
      </c>
      <c r="C192" t="s">
        <v>227</v>
      </c>
      <c r="D192" s="22">
        <v>156250</v>
      </c>
      <c r="E192" t="s">
        <v>186</v>
      </c>
      <c r="F192" t="s">
        <v>313</v>
      </c>
    </row>
    <row r="193" spans="1:6" x14ac:dyDescent="0.25">
      <c r="A193" t="s">
        <v>187</v>
      </c>
      <c r="B193" t="s">
        <v>313</v>
      </c>
      <c r="C193" t="s">
        <v>231</v>
      </c>
      <c r="D193" s="22">
        <v>62500</v>
      </c>
      <c r="E193" t="s">
        <v>187</v>
      </c>
      <c r="F193" t="s">
        <v>313</v>
      </c>
    </row>
    <row r="194" spans="1:6" x14ac:dyDescent="0.25">
      <c r="A194" t="s">
        <v>188</v>
      </c>
      <c r="B194" t="s">
        <v>313</v>
      </c>
      <c r="C194" t="s">
        <v>264</v>
      </c>
      <c r="D194" s="22">
        <v>500000</v>
      </c>
      <c r="E194" t="s">
        <v>188</v>
      </c>
      <c r="F194" t="s">
        <v>313</v>
      </c>
    </row>
    <row r="195" spans="1:6" x14ac:dyDescent="0.25">
      <c r="A195" t="s">
        <v>190</v>
      </c>
      <c r="B195" t="s">
        <v>313</v>
      </c>
      <c r="C195" t="s">
        <v>295</v>
      </c>
      <c r="D195" s="22">
        <v>171400</v>
      </c>
      <c r="E195" t="s">
        <v>190</v>
      </c>
      <c r="F195" t="s">
        <v>313</v>
      </c>
    </row>
    <row r="196" spans="1:6" x14ac:dyDescent="0.25">
      <c r="A196" t="s">
        <v>445</v>
      </c>
      <c r="B196" t="s">
        <v>313</v>
      </c>
      <c r="C196" t="s">
        <v>283</v>
      </c>
      <c r="D196" s="22">
        <v>296880</v>
      </c>
      <c r="E196" t="s">
        <v>445</v>
      </c>
      <c r="F196" t="s">
        <v>313</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29373F-435A-4AD2-9D47-008E268AD548}">
  <dimension ref="A1:L150"/>
  <sheetViews>
    <sheetView showGridLines="0" workbookViewId="0">
      <selection sqref="A1:L1"/>
    </sheetView>
  </sheetViews>
  <sheetFormatPr defaultRowHeight="15" x14ac:dyDescent="0.25"/>
  <cols>
    <col min="1" max="1" width="18.42578125" style="21" bestFit="1" customWidth="1"/>
    <col min="2" max="2" width="3" style="21" bestFit="1" customWidth="1"/>
    <col min="3" max="16384" width="9.140625" style="21"/>
  </cols>
  <sheetData>
    <row r="1" spans="1:12" x14ac:dyDescent="0.25">
      <c r="A1" t="s">
        <v>0</v>
      </c>
      <c r="B1" t="s">
        <v>207</v>
      </c>
      <c r="C1" t="s">
        <v>209</v>
      </c>
      <c r="D1" t="s">
        <v>336</v>
      </c>
      <c r="E1" t="s">
        <v>337</v>
      </c>
      <c r="F1" t="s">
        <v>212</v>
      </c>
      <c r="G1" t="s">
        <v>213</v>
      </c>
      <c r="H1" t="s">
        <v>338</v>
      </c>
      <c r="I1" t="s">
        <v>217</v>
      </c>
      <c r="J1" t="s">
        <v>218</v>
      </c>
      <c r="K1">
        <v>50</v>
      </c>
      <c r="L1">
        <v>100</v>
      </c>
    </row>
    <row r="2" spans="1:12" x14ac:dyDescent="0.25">
      <c r="A2" t="s">
        <v>147</v>
      </c>
      <c r="B2">
        <v>14</v>
      </c>
      <c r="C2">
        <v>313</v>
      </c>
      <c r="D2">
        <v>211</v>
      </c>
      <c r="E2">
        <v>10</v>
      </c>
      <c r="F2">
        <v>31.3</v>
      </c>
      <c r="G2">
        <v>148.34</v>
      </c>
      <c r="H2">
        <v>76</v>
      </c>
      <c r="I2">
        <v>23</v>
      </c>
      <c r="J2">
        <v>16</v>
      </c>
      <c r="K2">
        <v>2</v>
      </c>
      <c r="L2">
        <v>0</v>
      </c>
    </row>
    <row r="3" spans="1:12" x14ac:dyDescent="0.25">
      <c r="A3" t="s">
        <v>164</v>
      </c>
      <c r="B3">
        <v>10</v>
      </c>
      <c r="C3">
        <v>111</v>
      </c>
      <c r="D3">
        <v>87</v>
      </c>
      <c r="E3">
        <v>9</v>
      </c>
      <c r="F3">
        <v>12.33</v>
      </c>
      <c r="G3">
        <v>127.59</v>
      </c>
      <c r="H3">
        <v>28</v>
      </c>
      <c r="I3">
        <v>4</v>
      </c>
      <c r="J3">
        <v>8</v>
      </c>
      <c r="K3">
        <v>0</v>
      </c>
      <c r="L3">
        <v>0</v>
      </c>
    </row>
    <row r="4" spans="1:12" x14ac:dyDescent="0.25">
      <c r="A4" t="s">
        <v>165</v>
      </c>
      <c r="B4">
        <v>7</v>
      </c>
      <c r="C4">
        <v>98</v>
      </c>
      <c r="D4">
        <v>75</v>
      </c>
      <c r="E4">
        <v>6</v>
      </c>
      <c r="F4">
        <v>16.329999999999998</v>
      </c>
      <c r="G4">
        <v>130.66999999999999</v>
      </c>
      <c r="H4">
        <v>33</v>
      </c>
      <c r="I4">
        <v>7</v>
      </c>
      <c r="J4">
        <v>4</v>
      </c>
      <c r="K4">
        <v>0</v>
      </c>
      <c r="L4">
        <v>0</v>
      </c>
    </row>
    <row r="5" spans="1:12" x14ac:dyDescent="0.25">
      <c r="A5" t="s">
        <v>47</v>
      </c>
      <c r="B5">
        <v>8</v>
      </c>
      <c r="C5">
        <v>183</v>
      </c>
      <c r="D5">
        <v>120</v>
      </c>
      <c r="E5">
        <v>7</v>
      </c>
      <c r="F5">
        <v>26.14</v>
      </c>
      <c r="G5">
        <v>152.5</v>
      </c>
      <c r="H5">
        <v>54</v>
      </c>
      <c r="I5">
        <v>14</v>
      </c>
      <c r="J5">
        <v>14</v>
      </c>
      <c r="K5">
        <v>1</v>
      </c>
      <c r="L5">
        <v>0</v>
      </c>
    </row>
    <row r="6" spans="1:12" x14ac:dyDescent="0.25">
      <c r="A6" t="s">
        <v>73</v>
      </c>
      <c r="B6">
        <v>3</v>
      </c>
      <c r="C6">
        <v>16</v>
      </c>
      <c r="D6">
        <v>17</v>
      </c>
      <c r="E6">
        <v>2</v>
      </c>
      <c r="F6">
        <v>8</v>
      </c>
      <c r="G6">
        <v>94.12</v>
      </c>
      <c r="H6">
        <v>15</v>
      </c>
      <c r="I6">
        <v>0</v>
      </c>
      <c r="J6">
        <v>1</v>
      </c>
      <c r="K6">
        <v>0</v>
      </c>
      <c r="L6">
        <v>0</v>
      </c>
    </row>
    <row r="7" spans="1:12" x14ac:dyDescent="0.25">
      <c r="A7" t="s">
        <v>191</v>
      </c>
      <c r="B7">
        <v>6</v>
      </c>
      <c r="C7">
        <v>146</v>
      </c>
      <c r="D7">
        <v>119</v>
      </c>
      <c r="E7">
        <v>5</v>
      </c>
      <c r="F7">
        <v>29.2</v>
      </c>
      <c r="G7">
        <v>122.69</v>
      </c>
      <c r="H7">
        <v>42</v>
      </c>
      <c r="I7">
        <v>12</v>
      </c>
      <c r="J7">
        <v>4</v>
      </c>
      <c r="K7">
        <v>0</v>
      </c>
      <c r="L7">
        <v>0</v>
      </c>
    </row>
    <row r="8" spans="1:12" x14ac:dyDescent="0.25">
      <c r="A8" t="s">
        <v>25</v>
      </c>
      <c r="B8">
        <v>1</v>
      </c>
      <c r="C8">
        <v>8</v>
      </c>
      <c r="D8">
        <v>8</v>
      </c>
      <c r="E8">
        <v>1</v>
      </c>
      <c r="F8">
        <v>8</v>
      </c>
      <c r="G8">
        <v>100</v>
      </c>
      <c r="H8">
        <v>8</v>
      </c>
      <c r="I8">
        <v>1</v>
      </c>
      <c r="J8">
        <v>0</v>
      </c>
      <c r="K8">
        <v>0</v>
      </c>
      <c r="L8">
        <v>0</v>
      </c>
    </row>
    <row r="9" spans="1:12" x14ac:dyDescent="0.25">
      <c r="A9" t="s">
        <v>74</v>
      </c>
      <c r="B9">
        <v>1</v>
      </c>
      <c r="C9">
        <v>16</v>
      </c>
      <c r="D9">
        <v>14</v>
      </c>
      <c r="E9">
        <v>1</v>
      </c>
      <c r="F9">
        <v>16</v>
      </c>
      <c r="G9">
        <v>114.29</v>
      </c>
      <c r="H9">
        <v>16</v>
      </c>
      <c r="I9">
        <v>2</v>
      </c>
      <c r="J9">
        <v>1</v>
      </c>
      <c r="K9">
        <v>0</v>
      </c>
      <c r="L9">
        <v>0</v>
      </c>
    </row>
    <row r="10" spans="1:12" x14ac:dyDescent="0.25">
      <c r="A10" t="s">
        <v>123</v>
      </c>
      <c r="B10">
        <v>1</v>
      </c>
      <c r="C10">
        <v>0</v>
      </c>
      <c r="D10">
        <v>1</v>
      </c>
      <c r="E10">
        <v>1</v>
      </c>
      <c r="F10">
        <v>0</v>
      </c>
      <c r="G10">
        <v>0</v>
      </c>
      <c r="H10">
        <v>0</v>
      </c>
      <c r="I10">
        <v>0</v>
      </c>
      <c r="J10">
        <v>0</v>
      </c>
      <c r="K10">
        <v>0</v>
      </c>
      <c r="L10">
        <v>0</v>
      </c>
    </row>
    <row r="11" spans="1:12" x14ac:dyDescent="0.25">
      <c r="A11" t="s">
        <v>26</v>
      </c>
      <c r="B11">
        <v>6</v>
      </c>
      <c r="C11">
        <v>40</v>
      </c>
      <c r="D11">
        <v>46</v>
      </c>
      <c r="E11">
        <v>5</v>
      </c>
      <c r="F11">
        <v>8</v>
      </c>
      <c r="G11">
        <v>86.96</v>
      </c>
      <c r="H11">
        <v>12</v>
      </c>
      <c r="I11">
        <v>2</v>
      </c>
      <c r="J11">
        <v>1</v>
      </c>
      <c r="K11">
        <v>0</v>
      </c>
      <c r="L11">
        <v>0</v>
      </c>
    </row>
    <row r="12" spans="1:12" x14ac:dyDescent="0.25">
      <c r="A12" t="s">
        <v>97</v>
      </c>
      <c r="B12">
        <v>2</v>
      </c>
      <c r="C12">
        <v>2</v>
      </c>
      <c r="D12">
        <v>3</v>
      </c>
      <c r="E12">
        <v>0</v>
      </c>
      <c r="F12">
        <v>0</v>
      </c>
      <c r="G12">
        <v>66.67</v>
      </c>
      <c r="H12">
        <v>1</v>
      </c>
      <c r="I12">
        <v>0</v>
      </c>
      <c r="J12">
        <v>0</v>
      </c>
      <c r="K12">
        <v>0</v>
      </c>
      <c r="L12">
        <v>0</v>
      </c>
    </row>
    <row r="13" spans="1:12" x14ac:dyDescent="0.25">
      <c r="A13" t="s">
        <v>1</v>
      </c>
      <c r="B13">
        <v>13</v>
      </c>
      <c r="C13">
        <v>256</v>
      </c>
      <c r="D13">
        <v>170</v>
      </c>
      <c r="E13">
        <v>10</v>
      </c>
      <c r="F13">
        <v>25.6</v>
      </c>
      <c r="G13">
        <v>150.59</v>
      </c>
      <c r="H13">
        <v>72</v>
      </c>
      <c r="I13">
        <v>16</v>
      </c>
      <c r="J13">
        <v>17</v>
      </c>
      <c r="K13">
        <v>2</v>
      </c>
      <c r="L13">
        <v>0</v>
      </c>
    </row>
    <row r="14" spans="1:12" x14ac:dyDescent="0.25">
      <c r="A14" t="s">
        <v>27</v>
      </c>
      <c r="B14">
        <v>1</v>
      </c>
      <c r="C14">
        <v>5</v>
      </c>
      <c r="D14">
        <v>3</v>
      </c>
      <c r="E14">
        <v>1</v>
      </c>
      <c r="F14">
        <v>5</v>
      </c>
      <c r="G14">
        <v>166.67</v>
      </c>
      <c r="H14">
        <v>5</v>
      </c>
      <c r="I14">
        <v>1</v>
      </c>
      <c r="J14">
        <v>0</v>
      </c>
      <c r="K14">
        <v>0</v>
      </c>
      <c r="L14">
        <v>0</v>
      </c>
    </row>
    <row r="15" spans="1:12" x14ac:dyDescent="0.25">
      <c r="A15" t="s">
        <v>166</v>
      </c>
      <c r="B15">
        <v>7</v>
      </c>
      <c r="C15">
        <v>34</v>
      </c>
      <c r="D15">
        <v>30</v>
      </c>
      <c r="E15">
        <v>1</v>
      </c>
      <c r="F15">
        <v>34</v>
      </c>
      <c r="G15">
        <v>113.33</v>
      </c>
      <c r="H15">
        <v>14</v>
      </c>
      <c r="I15">
        <v>3</v>
      </c>
      <c r="J15">
        <v>0</v>
      </c>
      <c r="K15">
        <v>0</v>
      </c>
      <c r="L15">
        <v>0</v>
      </c>
    </row>
    <row r="16" spans="1:12" x14ac:dyDescent="0.25">
      <c r="A16" t="s">
        <v>124</v>
      </c>
      <c r="B16">
        <v>1</v>
      </c>
      <c r="C16">
        <v>0</v>
      </c>
      <c r="D16">
        <v>3</v>
      </c>
      <c r="E16">
        <v>1</v>
      </c>
      <c r="F16">
        <v>0</v>
      </c>
      <c r="G16">
        <v>0</v>
      </c>
      <c r="H16">
        <v>0</v>
      </c>
      <c r="I16">
        <v>0</v>
      </c>
      <c r="J16">
        <v>0</v>
      </c>
      <c r="K16">
        <v>0</v>
      </c>
      <c r="L16">
        <v>0</v>
      </c>
    </row>
    <row r="17" spans="1:12" x14ac:dyDescent="0.25">
      <c r="A17" t="s">
        <v>125</v>
      </c>
      <c r="B17">
        <v>5</v>
      </c>
      <c r="C17">
        <v>16</v>
      </c>
      <c r="D17">
        <v>25</v>
      </c>
      <c r="E17">
        <v>5</v>
      </c>
      <c r="F17">
        <v>3.2</v>
      </c>
      <c r="G17">
        <v>64</v>
      </c>
      <c r="H17">
        <v>7</v>
      </c>
      <c r="I17">
        <v>2</v>
      </c>
      <c r="J17">
        <v>0</v>
      </c>
      <c r="K17">
        <v>0</v>
      </c>
      <c r="L17">
        <v>0</v>
      </c>
    </row>
    <row r="18" spans="1:12" x14ac:dyDescent="0.25">
      <c r="A18" t="s">
        <v>78</v>
      </c>
      <c r="B18">
        <v>1</v>
      </c>
      <c r="C18">
        <v>49</v>
      </c>
      <c r="D18">
        <v>35</v>
      </c>
      <c r="E18">
        <v>1</v>
      </c>
      <c r="F18">
        <v>49</v>
      </c>
      <c r="G18">
        <v>140</v>
      </c>
      <c r="H18">
        <v>49</v>
      </c>
      <c r="I18">
        <v>4</v>
      </c>
      <c r="J18">
        <v>3</v>
      </c>
      <c r="K18">
        <v>0</v>
      </c>
      <c r="L18">
        <v>0</v>
      </c>
    </row>
    <row r="19" spans="1:12" x14ac:dyDescent="0.25">
      <c r="A19" t="s">
        <v>98</v>
      </c>
      <c r="B19">
        <v>10</v>
      </c>
      <c r="C19">
        <v>193</v>
      </c>
      <c r="D19">
        <v>154</v>
      </c>
      <c r="E19">
        <v>9</v>
      </c>
      <c r="F19">
        <v>21.44</v>
      </c>
      <c r="G19">
        <v>125.32</v>
      </c>
      <c r="H19">
        <v>46</v>
      </c>
      <c r="I19">
        <v>21</v>
      </c>
      <c r="J19">
        <v>8</v>
      </c>
      <c r="K19">
        <v>0</v>
      </c>
      <c r="L19">
        <v>0</v>
      </c>
    </row>
    <row r="20" spans="1:12" x14ac:dyDescent="0.25">
      <c r="A20" t="s">
        <v>126</v>
      </c>
      <c r="B20">
        <v>7</v>
      </c>
      <c r="C20">
        <v>67</v>
      </c>
      <c r="D20">
        <v>49</v>
      </c>
      <c r="E20">
        <v>5</v>
      </c>
      <c r="F20">
        <v>13.4</v>
      </c>
      <c r="G20">
        <v>136.72999999999999</v>
      </c>
      <c r="H20">
        <v>36</v>
      </c>
      <c r="I20">
        <v>2</v>
      </c>
      <c r="J20">
        <v>5</v>
      </c>
      <c r="K20">
        <v>0</v>
      </c>
      <c r="L20">
        <v>0</v>
      </c>
    </row>
    <row r="21" spans="1:12" x14ac:dyDescent="0.25">
      <c r="A21" t="s">
        <v>99</v>
      </c>
      <c r="B21">
        <v>2</v>
      </c>
      <c r="C21">
        <v>32</v>
      </c>
      <c r="D21">
        <v>21</v>
      </c>
      <c r="E21">
        <v>2</v>
      </c>
      <c r="F21">
        <v>16</v>
      </c>
      <c r="G21">
        <v>152.38</v>
      </c>
      <c r="H21">
        <v>30</v>
      </c>
      <c r="I21">
        <v>1</v>
      </c>
      <c r="J21">
        <v>3</v>
      </c>
      <c r="K21">
        <v>0</v>
      </c>
      <c r="L21">
        <v>0</v>
      </c>
    </row>
    <row r="22" spans="1:12" x14ac:dyDescent="0.25">
      <c r="A22" t="s">
        <v>28</v>
      </c>
      <c r="B22">
        <v>1</v>
      </c>
      <c r="C22">
        <v>15</v>
      </c>
      <c r="D22">
        <v>11</v>
      </c>
      <c r="E22">
        <v>0</v>
      </c>
      <c r="F22">
        <v>0</v>
      </c>
      <c r="G22">
        <v>136.36000000000001</v>
      </c>
      <c r="H22">
        <v>15</v>
      </c>
      <c r="I22">
        <v>2</v>
      </c>
      <c r="J22">
        <v>0</v>
      </c>
      <c r="K22">
        <v>0</v>
      </c>
      <c r="L22">
        <v>0</v>
      </c>
    </row>
    <row r="23" spans="1:12" x14ac:dyDescent="0.25">
      <c r="A23" t="s">
        <v>49</v>
      </c>
      <c r="B23">
        <v>2</v>
      </c>
      <c r="C23">
        <v>2</v>
      </c>
      <c r="D23">
        <v>4</v>
      </c>
      <c r="E23">
        <v>1</v>
      </c>
      <c r="F23">
        <v>2</v>
      </c>
      <c r="G23">
        <v>50</v>
      </c>
      <c r="H23">
        <v>2</v>
      </c>
      <c r="I23">
        <v>0</v>
      </c>
      <c r="J23">
        <v>0</v>
      </c>
      <c r="K23">
        <v>0</v>
      </c>
      <c r="L23">
        <v>0</v>
      </c>
    </row>
    <row r="24" spans="1:12" x14ac:dyDescent="0.25">
      <c r="A24" t="s">
        <v>148</v>
      </c>
      <c r="B24">
        <v>14</v>
      </c>
      <c r="C24">
        <v>411</v>
      </c>
      <c r="D24">
        <v>328</v>
      </c>
      <c r="E24">
        <v>13</v>
      </c>
      <c r="F24">
        <v>31.62</v>
      </c>
      <c r="G24">
        <v>125.3</v>
      </c>
      <c r="H24">
        <v>101</v>
      </c>
      <c r="I24">
        <v>44</v>
      </c>
      <c r="J24">
        <v>14</v>
      </c>
      <c r="K24">
        <v>1</v>
      </c>
      <c r="L24">
        <v>1</v>
      </c>
    </row>
    <row r="25" spans="1:12" x14ac:dyDescent="0.25">
      <c r="A25" t="s">
        <v>127</v>
      </c>
      <c r="B25">
        <v>8</v>
      </c>
      <c r="C25">
        <v>124</v>
      </c>
      <c r="D25">
        <v>113</v>
      </c>
      <c r="E25">
        <v>5</v>
      </c>
      <c r="F25">
        <v>24.8</v>
      </c>
      <c r="G25">
        <v>109.73</v>
      </c>
      <c r="H25">
        <v>62</v>
      </c>
      <c r="I25">
        <v>11</v>
      </c>
      <c r="J25">
        <v>3</v>
      </c>
      <c r="K25">
        <v>1</v>
      </c>
      <c r="L25">
        <v>0</v>
      </c>
    </row>
    <row r="26" spans="1:12" x14ac:dyDescent="0.25">
      <c r="A26" t="s">
        <v>168</v>
      </c>
      <c r="B26">
        <v>8</v>
      </c>
      <c r="C26">
        <v>195</v>
      </c>
      <c r="D26">
        <v>181</v>
      </c>
      <c r="E26">
        <v>8</v>
      </c>
      <c r="F26">
        <v>24.38</v>
      </c>
      <c r="G26">
        <v>107.73</v>
      </c>
      <c r="H26">
        <v>57</v>
      </c>
      <c r="I26">
        <v>15</v>
      </c>
      <c r="J26">
        <v>6</v>
      </c>
      <c r="K26">
        <v>2</v>
      </c>
      <c r="L26">
        <v>0</v>
      </c>
    </row>
    <row r="27" spans="1:12" x14ac:dyDescent="0.25">
      <c r="A27" t="s">
        <v>3</v>
      </c>
      <c r="B27">
        <v>3</v>
      </c>
      <c r="C27">
        <v>47</v>
      </c>
      <c r="D27">
        <v>18</v>
      </c>
      <c r="E27">
        <v>1</v>
      </c>
      <c r="F27">
        <v>47</v>
      </c>
      <c r="G27">
        <v>261.11</v>
      </c>
      <c r="H27">
        <v>23</v>
      </c>
      <c r="I27">
        <v>3</v>
      </c>
      <c r="J27">
        <v>4</v>
      </c>
      <c r="K27">
        <v>0</v>
      </c>
      <c r="L27">
        <v>0</v>
      </c>
    </row>
    <row r="28" spans="1:12" x14ac:dyDescent="0.25">
      <c r="A28" t="s">
        <v>101</v>
      </c>
      <c r="B28">
        <v>11</v>
      </c>
      <c r="C28">
        <v>160</v>
      </c>
      <c r="D28">
        <v>123</v>
      </c>
      <c r="E28">
        <v>10</v>
      </c>
      <c r="F28">
        <v>16</v>
      </c>
      <c r="G28">
        <v>130.08000000000001</v>
      </c>
      <c r="H28">
        <v>64</v>
      </c>
      <c r="I28">
        <v>9</v>
      </c>
      <c r="J28">
        <v>9</v>
      </c>
      <c r="K28">
        <v>1</v>
      </c>
      <c r="L28">
        <v>0</v>
      </c>
    </row>
    <row r="29" spans="1:12" x14ac:dyDescent="0.25">
      <c r="A29" t="s">
        <v>102</v>
      </c>
      <c r="B29">
        <v>1</v>
      </c>
      <c r="C29">
        <v>26</v>
      </c>
      <c r="D29">
        <v>26</v>
      </c>
      <c r="E29">
        <v>1</v>
      </c>
      <c r="F29">
        <v>26</v>
      </c>
      <c r="G29">
        <v>100</v>
      </c>
      <c r="H29">
        <v>26</v>
      </c>
      <c r="I29">
        <v>1</v>
      </c>
      <c r="J29">
        <v>1</v>
      </c>
      <c r="K29">
        <v>0</v>
      </c>
      <c r="L29">
        <v>0</v>
      </c>
    </row>
    <row r="30" spans="1:12" x14ac:dyDescent="0.25">
      <c r="A30" t="s">
        <v>4</v>
      </c>
      <c r="B30">
        <v>1</v>
      </c>
      <c r="C30">
        <v>1</v>
      </c>
      <c r="D30">
        <v>1</v>
      </c>
      <c r="E30">
        <v>0</v>
      </c>
      <c r="F30">
        <v>0</v>
      </c>
      <c r="G30">
        <v>100</v>
      </c>
      <c r="H30">
        <v>1</v>
      </c>
      <c r="I30">
        <v>0</v>
      </c>
      <c r="J30">
        <v>0</v>
      </c>
      <c r="K30">
        <v>0</v>
      </c>
      <c r="L30">
        <v>0</v>
      </c>
    </row>
    <row r="31" spans="1:12" x14ac:dyDescent="0.25">
      <c r="A31" t="s">
        <v>192</v>
      </c>
      <c r="B31">
        <v>2</v>
      </c>
      <c r="C31">
        <v>6</v>
      </c>
      <c r="D31">
        <v>6</v>
      </c>
      <c r="E31">
        <v>1</v>
      </c>
      <c r="F31">
        <v>6</v>
      </c>
      <c r="G31">
        <v>100</v>
      </c>
      <c r="H31">
        <v>3</v>
      </c>
      <c r="I31">
        <v>0</v>
      </c>
      <c r="J31">
        <v>0</v>
      </c>
      <c r="K31">
        <v>0</v>
      </c>
      <c r="L31">
        <v>0</v>
      </c>
    </row>
    <row r="32" spans="1:12" x14ac:dyDescent="0.25">
      <c r="A32" t="s">
        <v>149</v>
      </c>
      <c r="B32">
        <v>7</v>
      </c>
      <c r="C32">
        <v>14</v>
      </c>
      <c r="D32">
        <v>24</v>
      </c>
      <c r="E32">
        <v>6</v>
      </c>
      <c r="F32">
        <v>2.33</v>
      </c>
      <c r="G32">
        <v>58.33</v>
      </c>
      <c r="H32">
        <v>9</v>
      </c>
      <c r="I32">
        <v>1</v>
      </c>
      <c r="J32">
        <v>0</v>
      </c>
      <c r="K32">
        <v>0</v>
      </c>
      <c r="L32">
        <v>0</v>
      </c>
    </row>
    <row r="33" spans="1:12" x14ac:dyDescent="0.25">
      <c r="A33" t="s">
        <v>128</v>
      </c>
      <c r="B33">
        <v>5</v>
      </c>
      <c r="C33">
        <v>151</v>
      </c>
      <c r="D33">
        <v>93</v>
      </c>
      <c r="E33">
        <v>5</v>
      </c>
      <c r="F33">
        <v>30.2</v>
      </c>
      <c r="G33">
        <v>162.37</v>
      </c>
      <c r="H33">
        <v>58</v>
      </c>
      <c r="I33">
        <v>18</v>
      </c>
      <c r="J33">
        <v>7</v>
      </c>
      <c r="K33">
        <v>1</v>
      </c>
      <c r="L33">
        <v>0</v>
      </c>
    </row>
    <row r="34" spans="1:12" x14ac:dyDescent="0.25">
      <c r="A34" t="s">
        <v>50</v>
      </c>
      <c r="B34">
        <v>15</v>
      </c>
      <c r="C34">
        <v>133</v>
      </c>
      <c r="D34">
        <v>139</v>
      </c>
      <c r="E34">
        <v>12</v>
      </c>
      <c r="F34">
        <v>11.08</v>
      </c>
      <c r="G34">
        <v>95.68</v>
      </c>
      <c r="H34">
        <v>47</v>
      </c>
      <c r="I34">
        <v>8</v>
      </c>
      <c r="J34">
        <v>6</v>
      </c>
      <c r="K34">
        <v>0</v>
      </c>
      <c r="L34">
        <v>0</v>
      </c>
    </row>
    <row r="35" spans="1:12" x14ac:dyDescent="0.25">
      <c r="A35" t="s">
        <v>5</v>
      </c>
      <c r="B35">
        <v>16</v>
      </c>
      <c r="C35">
        <v>634</v>
      </c>
      <c r="D35">
        <v>458</v>
      </c>
      <c r="E35">
        <v>14</v>
      </c>
      <c r="F35">
        <v>45.29</v>
      </c>
      <c r="G35">
        <v>138.43</v>
      </c>
      <c r="H35">
        <v>95</v>
      </c>
      <c r="I35">
        <v>61</v>
      </c>
      <c r="J35">
        <v>23</v>
      </c>
      <c r="K35">
        <v>6</v>
      </c>
      <c r="L35">
        <v>0</v>
      </c>
    </row>
    <row r="36" spans="1:12" x14ac:dyDescent="0.25">
      <c r="A36" t="s">
        <v>103</v>
      </c>
      <c r="B36">
        <v>2</v>
      </c>
      <c r="C36">
        <v>6</v>
      </c>
      <c r="D36">
        <v>12</v>
      </c>
      <c r="E36">
        <v>1</v>
      </c>
      <c r="F36">
        <v>6</v>
      </c>
      <c r="G36">
        <v>50</v>
      </c>
      <c r="H36">
        <v>6</v>
      </c>
      <c r="I36">
        <v>0</v>
      </c>
      <c r="J36">
        <v>0</v>
      </c>
      <c r="K36">
        <v>0</v>
      </c>
      <c r="L36">
        <v>0</v>
      </c>
    </row>
    <row r="37" spans="1:12" x14ac:dyDescent="0.25">
      <c r="A37" t="s">
        <v>193</v>
      </c>
      <c r="B37">
        <v>3</v>
      </c>
      <c r="C37">
        <v>26</v>
      </c>
      <c r="D37">
        <v>33</v>
      </c>
      <c r="E37">
        <v>2</v>
      </c>
      <c r="F37">
        <v>13</v>
      </c>
      <c r="G37">
        <v>78.790000000000006</v>
      </c>
      <c r="H37">
        <v>14</v>
      </c>
      <c r="I37">
        <v>1</v>
      </c>
      <c r="J37">
        <v>2</v>
      </c>
      <c r="K37">
        <v>0</v>
      </c>
      <c r="L37">
        <v>0</v>
      </c>
    </row>
    <row r="38" spans="1:12" x14ac:dyDescent="0.25">
      <c r="A38" t="s">
        <v>194</v>
      </c>
      <c r="B38">
        <v>2</v>
      </c>
      <c r="C38">
        <v>2</v>
      </c>
      <c r="D38">
        <v>4</v>
      </c>
      <c r="E38">
        <v>1</v>
      </c>
      <c r="F38">
        <v>2</v>
      </c>
      <c r="G38">
        <v>50</v>
      </c>
      <c r="H38">
        <v>2</v>
      </c>
      <c r="I38">
        <v>0</v>
      </c>
      <c r="J38">
        <v>0</v>
      </c>
      <c r="K38">
        <v>0</v>
      </c>
      <c r="L38">
        <v>0</v>
      </c>
    </row>
    <row r="39" spans="1:12" x14ac:dyDescent="0.25">
      <c r="A39" t="s">
        <v>150</v>
      </c>
      <c r="B39">
        <v>14</v>
      </c>
      <c r="C39">
        <v>513</v>
      </c>
      <c r="D39">
        <v>356</v>
      </c>
      <c r="E39">
        <v>12</v>
      </c>
      <c r="F39">
        <v>42.75</v>
      </c>
      <c r="G39">
        <v>144.1</v>
      </c>
      <c r="H39">
        <v>78</v>
      </c>
      <c r="I39">
        <v>48</v>
      </c>
      <c r="J39">
        <v>21</v>
      </c>
      <c r="K39">
        <v>6</v>
      </c>
      <c r="L39">
        <v>0</v>
      </c>
    </row>
    <row r="40" spans="1:12" x14ac:dyDescent="0.25">
      <c r="A40" t="s">
        <v>52</v>
      </c>
      <c r="B40">
        <v>2</v>
      </c>
      <c r="C40">
        <v>3</v>
      </c>
      <c r="D40">
        <v>3</v>
      </c>
      <c r="E40">
        <v>0</v>
      </c>
      <c r="F40">
        <v>0</v>
      </c>
      <c r="G40">
        <v>100</v>
      </c>
      <c r="H40">
        <v>2</v>
      </c>
      <c r="I40">
        <v>0</v>
      </c>
      <c r="J40">
        <v>0</v>
      </c>
      <c r="K40">
        <v>0</v>
      </c>
      <c r="L40">
        <v>0</v>
      </c>
    </row>
    <row r="41" spans="1:12" x14ac:dyDescent="0.25">
      <c r="A41" t="s">
        <v>104</v>
      </c>
      <c r="B41">
        <v>5</v>
      </c>
      <c r="C41">
        <v>64</v>
      </c>
      <c r="D41">
        <v>58</v>
      </c>
      <c r="E41">
        <v>0</v>
      </c>
      <c r="F41">
        <v>0</v>
      </c>
      <c r="G41">
        <v>110.34</v>
      </c>
      <c r="H41">
        <v>25</v>
      </c>
      <c r="I41">
        <v>3</v>
      </c>
      <c r="J41">
        <v>2</v>
      </c>
      <c r="K41">
        <v>0</v>
      </c>
      <c r="L41">
        <v>0</v>
      </c>
    </row>
    <row r="42" spans="1:12" x14ac:dyDescent="0.25">
      <c r="A42" t="s">
        <v>80</v>
      </c>
      <c r="B42">
        <v>11</v>
      </c>
      <c r="C42">
        <v>127</v>
      </c>
      <c r="D42">
        <v>112</v>
      </c>
      <c r="E42">
        <v>9</v>
      </c>
      <c r="F42">
        <v>14.11</v>
      </c>
      <c r="G42">
        <v>113.39</v>
      </c>
      <c r="H42">
        <v>40</v>
      </c>
      <c r="I42">
        <v>11</v>
      </c>
      <c r="J42">
        <v>5</v>
      </c>
      <c r="K42">
        <v>0</v>
      </c>
      <c r="L42">
        <v>0</v>
      </c>
    </row>
    <row r="43" spans="1:12" x14ac:dyDescent="0.25">
      <c r="A43" t="s">
        <v>151</v>
      </c>
      <c r="B43">
        <v>7</v>
      </c>
      <c r="C43">
        <v>59</v>
      </c>
      <c r="D43">
        <v>46</v>
      </c>
      <c r="E43">
        <v>4</v>
      </c>
      <c r="F43">
        <v>14.75</v>
      </c>
      <c r="G43">
        <v>128.26</v>
      </c>
      <c r="H43">
        <v>31</v>
      </c>
      <c r="I43">
        <v>6</v>
      </c>
      <c r="J43">
        <v>2</v>
      </c>
      <c r="K43">
        <v>0</v>
      </c>
      <c r="L43">
        <v>0</v>
      </c>
    </row>
    <row r="44" spans="1:12" x14ac:dyDescent="0.25">
      <c r="A44" t="s">
        <v>81</v>
      </c>
      <c r="B44">
        <v>10</v>
      </c>
      <c r="C44">
        <v>241</v>
      </c>
      <c r="D44">
        <v>180</v>
      </c>
      <c r="E44">
        <v>9</v>
      </c>
      <c r="F44">
        <v>26.78</v>
      </c>
      <c r="G44">
        <v>133.88999999999999</v>
      </c>
      <c r="H44">
        <v>84</v>
      </c>
      <c r="I44">
        <v>21</v>
      </c>
      <c r="J44">
        <v>10</v>
      </c>
      <c r="K44">
        <v>2</v>
      </c>
      <c r="L44">
        <v>0</v>
      </c>
    </row>
    <row r="45" spans="1:12" x14ac:dyDescent="0.25">
      <c r="A45" t="s">
        <v>169</v>
      </c>
      <c r="B45">
        <v>1</v>
      </c>
      <c r="C45">
        <v>15</v>
      </c>
      <c r="D45">
        <v>6</v>
      </c>
      <c r="E45">
        <v>0</v>
      </c>
      <c r="F45">
        <v>0</v>
      </c>
      <c r="G45">
        <v>250</v>
      </c>
      <c r="H45">
        <v>15</v>
      </c>
      <c r="I45">
        <v>2</v>
      </c>
      <c r="J45">
        <v>1</v>
      </c>
      <c r="K45">
        <v>0</v>
      </c>
      <c r="L45">
        <v>0</v>
      </c>
    </row>
    <row r="46" spans="1:12" x14ac:dyDescent="0.25">
      <c r="A46" t="s">
        <v>82</v>
      </c>
      <c r="B46">
        <v>2</v>
      </c>
      <c r="C46">
        <v>34</v>
      </c>
      <c r="D46">
        <v>26</v>
      </c>
      <c r="E46">
        <v>2</v>
      </c>
      <c r="F46">
        <v>17</v>
      </c>
      <c r="G46">
        <v>130.77000000000001</v>
      </c>
      <c r="H46">
        <v>23</v>
      </c>
      <c r="I46">
        <v>2</v>
      </c>
      <c r="J46">
        <v>1</v>
      </c>
      <c r="K46">
        <v>0</v>
      </c>
      <c r="L46">
        <v>0</v>
      </c>
    </row>
    <row r="47" spans="1:12" x14ac:dyDescent="0.25">
      <c r="A47" t="s">
        <v>105</v>
      </c>
      <c r="B47">
        <v>2</v>
      </c>
      <c r="C47">
        <v>15</v>
      </c>
      <c r="D47">
        <v>24</v>
      </c>
      <c r="E47">
        <v>2</v>
      </c>
      <c r="F47">
        <v>7.5</v>
      </c>
      <c r="G47">
        <v>62.5</v>
      </c>
      <c r="H47">
        <v>15</v>
      </c>
      <c r="I47">
        <v>2</v>
      </c>
      <c r="J47">
        <v>0</v>
      </c>
      <c r="K47">
        <v>0</v>
      </c>
      <c r="L47">
        <v>0</v>
      </c>
    </row>
    <row r="48" spans="1:12" x14ac:dyDescent="0.25">
      <c r="A48" t="s">
        <v>130</v>
      </c>
      <c r="B48">
        <v>7</v>
      </c>
      <c r="C48">
        <v>254</v>
      </c>
      <c r="D48">
        <v>166</v>
      </c>
      <c r="E48">
        <v>7</v>
      </c>
      <c r="F48">
        <v>36.29</v>
      </c>
      <c r="G48">
        <v>153.01</v>
      </c>
      <c r="H48">
        <v>124</v>
      </c>
      <c r="I48">
        <v>27</v>
      </c>
      <c r="J48">
        <v>13</v>
      </c>
      <c r="K48">
        <v>0</v>
      </c>
      <c r="L48">
        <v>1</v>
      </c>
    </row>
    <row r="49" spans="1:12" x14ac:dyDescent="0.25">
      <c r="A49" t="s">
        <v>131</v>
      </c>
      <c r="B49">
        <v>3</v>
      </c>
      <c r="C49">
        <v>41</v>
      </c>
      <c r="D49">
        <v>29</v>
      </c>
      <c r="E49">
        <v>2</v>
      </c>
      <c r="F49">
        <v>20.5</v>
      </c>
      <c r="G49">
        <v>141.38</v>
      </c>
      <c r="H49">
        <v>24</v>
      </c>
      <c r="I49">
        <v>3</v>
      </c>
      <c r="J49">
        <v>2</v>
      </c>
      <c r="K49">
        <v>0</v>
      </c>
      <c r="L49">
        <v>0</v>
      </c>
    </row>
    <row r="50" spans="1:12" x14ac:dyDescent="0.25">
      <c r="A50" t="s">
        <v>83</v>
      </c>
      <c r="B50">
        <v>2</v>
      </c>
      <c r="C50">
        <v>0</v>
      </c>
      <c r="D50">
        <v>2</v>
      </c>
      <c r="E50">
        <v>2</v>
      </c>
      <c r="F50">
        <v>0</v>
      </c>
      <c r="G50">
        <v>0</v>
      </c>
      <c r="H50">
        <v>0</v>
      </c>
      <c r="I50">
        <v>0</v>
      </c>
      <c r="J50">
        <v>0</v>
      </c>
      <c r="K50">
        <v>0</v>
      </c>
      <c r="L50">
        <v>0</v>
      </c>
    </row>
    <row r="51" spans="1:12" x14ac:dyDescent="0.25">
      <c r="A51" t="s">
        <v>84</v>
      </c>
      <c r="B51">
        <v>7</v>
      </c>
      <c r="C51">
        <v>16</v>
      </c>
      <c r="D51">
        <v>17</v>
      </c>
      <c r="E51">
        <v>2</v>
      </c>
      <c r="F51">
        <v>8</v>
      </c>
      <c r="G51">
        <v>94.12</v>
      </c>
      <c r="H51">
        <v>5</v>
      </c>
      <c r="I51">
        <v>2</v>
      </c>
      <c r="J51">
        <v>0</v>
      </c>
      <c r="K51">
        <v>0</v>
      </c>
      <c r="L51">
        <v>0</v>
      </c>
    </row>
    <row r="52" spans="1:12" x14ac:dyDescent="0.25">
      <c r="A52" t="s">
        <v>170</v>
      </c>
      <c r="B52">
        <v>5</v>
      </c>
      <c r="C52">
        <v>150</v>
      </c>
      <c r="D52">
        <v>121</v>
      </c>
      <c r="E52">
        <v>5</v>
      </c>
      <c r="F52">
        <v>30</v>
      </c>
      <c r="G52">
        <v>123.97</v>
      </c>
      <c r="H52">
        <v>60</v>
      </c>
      <c r="I52">
        <v>21</v>
      </c>
      <c r="J52">
        <v>1</v>
      </c>
      <c r="K52">
        <v>1</v>
      </c>
      <c r="L52">
        <v>0</v>
      </c>
    </row>
    <row r="53" spans="1:12" x14ac:dyDescent="0.25">
      <c r="A53" t="s">
        <v>171</v>
      </c>
      <c r="B53">
        <v>7</v>
      </c>
      <c r="C53">
        <v>248</v>
      </c>
      <c r="D53">
        <v>175</v>
      </c>
      <c r="E53">
        <v>6</v>
      </c>
      <c r="F53">
        <v>41.33</v>
      </c>
      <c r="G53">
        <v>141.71</v>
      </c>
      <c r="H53">
        <v>63</v>
      </c>
      <c r="I53">
        <v>20</v>
      </c>
      <c r="J53">
        <v>15</v>
      </c>
      <c r="K53">
        <v>2</v>
      </c>
      <c r="L53">
        <v>0</v>
      </c>
    </row>
    <row r="54" spans="1:12" x14ac:dyDescent="0.25">
      <c r="A54" t="s">
        <v>172</v>
      </c>
      <c r="B54">
        <v>7</v>
      </c>
      <c r="C54">
        <v>85</v>
      </c>
      <c r="D54">
        <v>72</v>
      </c>
      <c r="E54">
        <v>6</v>
      </c>
      <c r="F54">
        <v>14.17</v>
      </c>
      <c r="G54">
        <v>118.06</v>
      </c>
      <c r="H54">
        <v>47</v>
      </c>
      <c r="I54">
        <v>2</v>
      </c>
      <c r="J54">
        <v>6</v>
      </c>
      <c r="K54">
        <v>0</v>
      </c>
      <c r="L54">
        <v>0</v>
      </c>
    </row>
    <row r="55" spans="1:12" x14ac:dyDescent="0.25">
      <c r="A55" t="s">
        <v>31</v>
      </c>
      <c r="B55">
        <v>3</v>
      </c>
      <c r="C55">
        <v>13</v>
      </c>
      <c r="D55">
        <v>6</v>
      </c>
      <c r="E55">
        <v>0</v>
      </c>
      <c r="F55">
        <v>0</v>
      </c>
      <c r="G55">
        <v>216.67</v>
      </c>
      <c r="H55">
        <v>9</v>
      </c>
      <c r="I55">
        <v>2</v>
      </c>
      <c r="J55">
        <v>0</v>
      </c>
      <c r="K55">
        <v>0</v>
      </c>
      <c r="L55">
        <v>0</v>
      </c>
    </row>
    <row r="56" spans="1:12" x14ac:dyDescent="0.25">
      <c r="A56" t="s">
        <v>195</v>
      </c>
      <c r="B56">
        <v>1</v>
      </c>
      <c r="C56">
        <v>0</v>
      </c>
      <c r="D56">
        <v>4</v>
      </c>
      <c r="E56">
        <v>0</v>
      </c>
      <c r="F56">
        <v>0</v>
      </c>
      <c r="G56">
        <v>0</v>
      </c>
      <c r="H56">
        <v>0</v>
      </c>
      <c r="I56">
        <v>0</v>
      </c>
      <c r="J56">
        <v>0</v>
      </c>
      <c r="K56">
        <v>0</v>
      </c>
      <c r="L56">
        <v>0</v>
      </c>
    </row>
    <row r="57" spans="1:12" x14ac:dyDescent="0.25">
      <c r="A57" t="s">
        <v>152</v>
      </c>
      <c r="B57">
        <v>7</v>
      </c>
      <c r="C57">
        <v>65</v>
      </c>
      <c r="D57">
        <v>55</v>
      </c>
      <c r="E57">
        <v>4</v>
      </c>
      <c r="F57">
        <v>16.25</v>
      </c>
      <c r="G57">
        <v>118.18</v>
      </c>
      <c r="H57">
        <v>16</v>
      </c>
      <c r="I57">
        <v>5</v>
      </c>
      <c r="J57">
        <v>3</v>
      </c>
      <c r="K57">
        <v>0</v>
      </c>
      <c r="L57">
        <v>0</v>
      </c>
    </row>
    <row r="58" spans="1:12" x14ac:dyDescent="0.25">
      <c r="A58" t="s">
        <v>85</v>
      </c>
      <c r="B58">
        <v>13</v>
      </c>
      <c r="C58">
        <v>245</v>
      </c>
      <c r="D58">
        <v>165</v>
      </c>
      <c r="E58">
        <v>8</v>
      </c>
      <c r="F58">
        <v>30.62</v>
      </c>
      <c r="G58">
        <v>148.47999999999999</v>
      </c>
      <c r="H58">
        <v>87</v>
      </c>
      <c r="I58">
        <v>16</v>
      </c>
      <c r="J58">
        <v>16</v>
      </c>
      <c r="K58">
        <v>1</v>
      </c>
      <c r="L58">
        <v>0</v>
      </c>
    </row>
    <row r="59" spans="1:12" x14ac:dyDescent="0.25">
      <c r="A59" t="s">
        <v>132</v>
      </c>
      <c r="B59">
        <v>2</v>
      </c>
      <c r="C59">
        <v>2</v>
      </c>
      <c r="D59">
        <v>4</v>
      </c>
      <c r="E59">
        <v>1</v>
      </c>
      <c r="F59">
        <v>2</v>
      </c>
      <c r="G59">
        <v>50</v>
      </c>
      <c r="H59">
        <v>1</v>
      </c>
      <c r="I59">
        <v>0</v>
      </c>
      <c r="J59">
        <v>0</v>
      </c>
      <c r="K59">
        <v>0</v>
      </c>
      <c r="L59">
        <v>0</v>
      </c>
    </row>
    <row r="60" spans="1:12" x14ac:dyDescent="0.25">
      <c r="A60" t="s">
        <v>53</v>
      </c>
      <c r="B60">
        <v>15</v>
      </c>
      <c r="C60">
        <v>223</v>
      </c>
      <c r="D60">
        <v>170</v>
      </c>
      <c r="E60">
        <v>10</v>
      </c>
      <c r="F60">
        <v>22.3</v>
      </c>
      <c r="G60">
        <v>131.18</v>
      </c>
      <c r="H60">
        <v>40</v>
      </c>
      <c r="I60">
        <v>22</v>
      </c>
      <c r="J60">
        <v>7</v>
      </c>
      <c r="K60">
        <v>0</v>
      </c>
      <c r="L60">
        <v>0</v>
      </c>
    </row>
    <row r="61" spans="1:12" x14ac:dyDescent="0.25">
      <c r="A61" t="s">
        <v>86</v>
      </c>
      <c r="B61">
        <v>12</v>
      </c>
      <c r="C61">
        <v>143</v>
      </c>
      <c r="D61">
        <v>123</v>
      </c>
      <c r="E61">
        <v>10</v>
      </c>
      <c r="F61">
        <v>14.3</v>
      </c>
      <c r="G61">
        <v>116.26</v>
      </c>
      <c r="H61">
        <v>39</v>
      </c>
      <c r="I61">
        <v>10</v>
      </c>
      <c r="J61">
        <v>6</v>
      </c>
      <c r="K61">
        <v>0</v>
      </c>
      <c r="L61">
        <v>0</v>
      </c>
    </row>
    <row r="62" spans="1:12" x14ac:dyDescent="0.25">
      <c r="A62" t="s">
        <v>173</v>
      </c>
      <c r="B62">
        <v>1</v>
      </c>
      <c r="C62">
        <v>1</v>
      </c>
      <c r="D62">
        <v>2</v>
      </c>
      <c r="E62">
        <v>1</v>
      </c>
      <c r="F62">
        <v>1</v>
      </c>
      <c r="G62">
        <v>50</v>
      </c>
      <c r="H62">
        <v>1</v>
      </c>
      <c r="I62">
        <v>0</v>
      </c>
      <c r="J62">
        <v>0</v>
      </c>
      <c r="K62">
        <v>0</v>
      </c>
      <c r="L62">
        <v>0</v>
      </c>
    </row>
    <row r="63" spans="1:12" x14ac:dyDescent="0.25">
      <c r="A63" t="s">
        <v>55</v>
      </c>
      <c r="B63">
        <v>1</v>
      </c>
      <c r="C63">
        <v>0</v>
      </c>
      <c r="D63">
        <v>2</v>
      </c>
      <c r="E63">
        <v>1</v>
      </c>
      <c r="F63">
        <v>0</v>
      </c>
      <c r="G63">
        <v>0</v>
      </c>
      <c r="H63">
        <v>0</v>
      </c>
      <c r="I63">
        <v>0</v>
      </c>
      <c r="J63">
        <v>0</v>
      </c>
      <c r="K63">
        <v>0</v>
      </c>
      <c r="L63">
        <v>0</v>
      </c>
    </row>
    <row r="64" spans="1:12" x14ac:dyDescent="0.25">
      <c r="A64" t="s">
        <v>107</v>
      </c>
      <c r="B64">
        <v>13</v>
      </c>
      <c r="C64">
        <v>626</v>
      </c>
      <c r="D64">
        <v>451</v>
      </c>
      <c r="E64">
        <v>10</v>
      </c>
      <c r="F64">
        <v>62.6</v>
      </c>
      <c r="G64">
        <v>138.80000000000001</v>
      </c>
      <c r="H64">
        <v>98</v>
      </c>
      <c r="I64">
        <v>48</v>
      </c>
      <c r="J64">
        <v>30</v>
      </c>
      <c r="K64">
        <v>6</v>
      </c>
      <c r="L64">
        <v>0</v>
      </c>
    </row>
    <row r="65" spans="1:12" x14ac:dyDescent="0.25">
      <c r="A65" t="s">
        <v>174</v>
      </c>
      <c r="B65">
        <v>5</v>
      </c>
      <c r="C65">
        <v>55</v>
      </c>
      <c r="D65">
        <v>52</v>
      </c>
      <c r="E65">
        <v>4</v>
      </c>
      <c r="F65">
        <v>13.75</v>
      </c>
      <c r="G65">
        <v>105.77</v>
      </c>
      <c r="H65">
        <v>19</v>
      </c>
      <c r="I65">
        <v>2</v>
      </c>
      <c r="J65">
        <v>2</v>
      </c>
      <c r="K65">
        <v>0</v>
      </c>
      <c r="L65">
        <v>0</v>
      </c>
    </row>
    <row r="66" spans="1:12" x14ac:dyDescent="0.25">
      <c r="A66" t="s">
        <v>153</v>
      </c>
      <c r="B66">
        <v>6</v>
      </c>
      <c r="C66">
        <v>191</v>
      </c>
      <c r="D66">
        <v>156</v>
      </c>
      <c r="E66">
        <v>5</v>
      </c>
      <c r="F66">
        <v>38.200000000000003</v>
      </c>
      <c r="G66">
        <v>122.44</v>
      </c>
      <c r="H66">
        <v>78</v>
      </c>
      <c r="I66">
        <v>10</v>
      </c>
      <c r="J66">
        <v>8</v>
      </c>
      <c r="K66">
        <v>1</v>
      </c>
      <c r="L66">
        <v>0</v>
      </c>
    </row>
    <row r="67" spans="1:12" x14ac:dyDescent="0.25">
      <c r="A67" t="s">
        <v>175</v>
      </c>
      <c r="B67">
        <v>10</v>
      </c>
      <c r="C67">
        <v>262</v>
      </c>
      <c r="D67">
        <v>234</v>
      </c>
      <c r="E67">
        <v>6</v>
      </c>
      <c r="F67">
        <v>43.67</v>
      </c>
      <c r="G67">
        <v>111.97</v>
      </c>
      <c r="H67">
        <v>66</v>
      </c>
      <c r="I67">
        <v>28</v>
      </c>
      <c r="J67">
        <v>2</v>
      </c>
      <c r="K67">
        <v>1</v>
      </c>
      <c r="L67">
        <v>0</v>
      </c>
    </row>
    <row r="68" spans="1:12" x14ac:dyDescent="0.25">
      <c r="A68" t="s">
        <v>32</v>
      </c>
      <c r="B68">
        <v>5</v>
      </c>
      <c r="C68">
        <v>68</v>
      </c>
      <c r="D68">
        <v>73</v>
      </c>
      <c r="E68">
        <v>2</v>
      </c>
      <c r="F68">
        <v>34</v>
      </c>
      <c r="G68">
        <v>93.15</v>
      </c>
      <c r="H68">
        <v>22</v>
      </c>
      <c r="I68">
        <v>7</v>
      </c>
      <c r="J68">
        <v>0</v>
      </c>
      <c r="K68">
        <v>0</v>
      </c>
      <c r="L68">
        <v>0</v>
      </c>
    </row>
    <row r="69" spans="1:12" x14ac:dyDescent="0.25">
      <c r="A69" t="s">
        <v>57</v>
      </c>
      <c r="B69">
        <v>1</v>
      </c>
      <c r="C69">
        <v>18</v>
      </c>
      <c r="D69">
        <v>11</v>
      </c>
      <c r="E69">
        <v>0</v>
      </c>
      <c r="F69">
        <v>0</v>
      </c>
      <c r="G69">
        <v>163.63999999999999</v>
      </c>
      <c r="H69">
        <v>18</v>
      </c>
      <c r="I69">
        <v>1</v>
      </c>
      <c r="J69">
        <v>1</v>
      </c>
      <c r="K69">
        <v>0</v>
      </c>
      <c r="L69">
        <v>0</v>
      </c>
    </row>
    <row r="70" spans="1:12" x14ac:dyDescent="0.25">
      <c r="A70" t="s">
        <v>134</v>
      </c>
      <c r="B70">
        <v>5</v>
      </c>
      <c r="C70">
        <v>42</v>
      </c>
      <c r="D70">
        <v>41</v>
      </c>
      <c r="E70">
        <v>5</v>
      </c>
      <c r="F70">
        <v>8.4</v>
      </c>
      <c r="G70">
        <v>102.44</v>
      </c>
      <c r="H70">
        <v>25</v>
      </c>
      <c r="I70">
        <v>3</v>
      </c>
      <c r="J70">
        <v>1</v>
      </c>
      <c r="K70">
        <v>0</v>
      </c>
      <c r="L70">
        <v>0</v>
      </c>
    </row>
    <row r="71" spans="1:12" x14ac:dyDescent="0.25">
      <c r="A71" t="s">
        <v>108</v>
      </c>
      <c r="B71">
        <v>2</v>
      </c>
      <c r="C71">
        <v>15</v>
      </c>
      <c r="D71">
        <v>24</v>
      </c>
      <c r="E71">
        <v>2</v>
      </c>
      <c r="F71">
        <v>7.5</v>
      </c>
      <c r="G71">
        <v>62.5</v>
      </c>
      <c r="H71">
        <v>9</v>
      </c>
      <c r="I71">
        <v>1</v>
      </c>
      <c r="J71">
        <v>0</v>
      </c>
      <c r="K71">
        <v>0</v>
      </c>
      <c r="L71">
        <v>0</v>
      </c>
    </row>
    <row r="72" spans="1:12" x14ac:dyDescent="0.25">
      <c r="A72" t="s">
        <v>87</v>
      </c>
      <c r="B72">
        <v>2</v>
      </c>
      <c r="C72">
        <v>0</v>
      </c>
      <c r="D72">
        <v>3</v>
      </c>
      <c r="E72">
        <v>2</v>
      </c>
      <c r="F72">
        <v>0</v>
      </c>
      <c r="G72">
        <v>0</v>
      </c>
      <c r="H72">
        <v>0</v>
      </c>
      <c r="I72">
        <v>0</v>
      </c>
      <c r="J72">
        <v>0</v>
      </c>
      <c r="K72">
        <v>0</v>
      </c>
      <c r="L72">
        <v>0</v>
      </c>
    </row>
    <row r="73" spans="1:12" x14ac:dyDescent="0.25">
      <c r="A73" t="s">
        <v>58</v>
      </c>
      <c r="B73">
        <v>1</v>
      </c>
      <c r="C73">
        <v>0</v>
      </c>
      <c r="D73">
        <v>1</v>
      </c>
      <c r="E73">
        <v>1</v>
      </c>
      <c r="F73">
        <v>0</v>
      </c>
      <c r="G73">
        <v>0</v>
      </c>
      <c r="H73">
        <v>0</v>
      </c>
      <c r="I73">
        <v>0</v>
      </c>
      <c r="J73">
        <v>0</v>
      </c>
      <c r="K73">
        <v>0</v>
      </c>
      <c r="L73">
        <v>0</v>
      </c>
    </row>
    <row r="74" spans="1:12" x14ac:dyDescent="0.25">
      <c r="A74" t="s">
        <v>109</v>
      </c>
      <c r="B74">
        <v>10</v>
      </c>
      <c r="C74">
        <v>153</v>
      </c>
      <c r="D74">
        <v>114</v>
      </c>
      <c r="E74">
        <v>7</v>
      </c>
      <c r="F74">
        <v>21.86</v>
      </c>
      <c r="G74">
        <v>134.21</v>
      </c>
      <c r="H74">
        <v>47</v>
      </c>
      <c r="I74">
        <v>9</v>
      </c>
      <c r="J74">
        <v>10</v>
      </c>
      <c r="K74">
        <v>0</v>
      </c>
      <c r="L74">
        <v>0</v>
      </c>
    </row>
    <row r="75" spans="1:12" x14ac:dyDescent="0.25">
      <c r="A75" t="s">
        <v>136</v>
      </c>
      <c r="B75">
        <v>4</v>
      </c>
      <c r="C75">
        <v>42</v>
      </c>
      <c r="D75">
        <v>39</v>
      </c>
      <c r="E75">
        <v>4</v>
      </c>
      <c r="F75">
        <v>10.5</v>
      </c>
      <c r="G75">
        <v>107.69</v>
      </c>
      <c r="H75">
        <v>14</v>
      </c>
      <c r="I75">
        <v>5</v>
      </c>
      <c r="J75">
        <v>2</v>
      </c>
      <c r="K75">
        <v>0</v>
      </c>
      <c r="L75">
        <v>0</v>
      </c>
    </row>
    <row r="76" spans="1:12" x14ac:dyDescent="0.25">
      <c r="A76" t="s">
        <v>110</v>
      </c>
      <c r="B76">
        <v>12</v>
      </c>
      <c r="C76">
        <v>441</v>
      </c>
      <c r="D76">
        <v>314</v>
      </c>
      <c r="E76">
        <v>11</v>
      </c>
      <c r="F76">
        <v>40.090000000000003</v>
      </c>
      <c r="G76">
        <v>140.44999999999999</v>
      </c>
      <c r="H76">
        <v>99</v>
      </c>
      <c r="I76">
        <v>42</v>
      </c>
      <c r="J76">
        <v>18</v>
      </c>
      <c r="K76">
        <v>4</v>
      </c>
      <c r="L76">
        <v>0</v>
      </c>
    </row>
    <row r="77" spans="1:12" x14ac:dyDescent="0.25">
      <c r="A77" t="s">
        <v>111</v>
      </c>
      <c r="B77">
        <v>1</v>
      </c>
      <c r="C77">
        <v>15</v>
      </c>
      <c r="D77">
        <v>14</v>
      </c>
      <c r="E77">
        <v>1</v>
      </c>
      <c r="F77">
        <v>15</v>
      </c>
      <c r="G77">
        <v>107.14</v>
      </c>
      <c r="H77">
        <v>15</v>
      </c>
      <c r="I77">
        <v>2</v>
      </c>
      <c r="J77">
        <v>0</v>
      </c>
      <c r="K77">
        <v>0</v>
      </c>
      <c r="L77">
        <v>0</v>
      </c>
    </row>
    <row r="78" spans="1:12" x14ac:dyDescent="0.25">
      <c r="A78" t="s">
        <v>112</v>
      </c>
      <c r="B78">
        <v>4</v>
      </c>
      <c r="C78">
        <v>31</v>
      </c>
      <c r="D78">
        <v>32</v>
      </c>
      <c r="E78">
        <v>2</v>
      </c>
      <c r="F78">
        <v>15.5</v>
      </c>
      <c r="G78">
        <v>96.88</v>
      </c>
      <c r="H78">
        <v>14</v>
      </c>
      <c r="I78">
        <v>0</v>
      </c>
      <c r="J78">
        <v>1</v>
      </c>
      <c r="K78">
        <v>0</v>
      </c>
      <c r="L78">
        <v>0</v>
      </c>
    </row>
    <row r="79" spans="1:12" x14ac:dyDescent="0.25">
      <c r="A79" t="s">
        <v>137</v>
      </c>
      <c r="B79">
        <v>4</v>
      </c>
      <c r="C79">
        <v>94</v>
      </c>
      <c r="D79">
        <v>73</v>
      </c>
      <c r="E79">
        <v>3</v>
      </c>
      <c r="F79">
        <v>31.33</v>
      </c>
      <c r="G79">
        <v>128.77000000000001</v>
      </c>
      <c r="H79">
        <v>43</v>
      </c>
      <c r="I79">
        <v>3</v>
      </c>
      <c r="J79">
        <v>6</v>
      </c>
      <c r="K79">
        <v>0</v>
      </c>
      <c r="L79">
        <v>0</v>
      </c>
    </row>
    <row r="80" spans="1:12" x14ac:dyDescent="0.25">
      <c r="A80" t="s">
        <v>176</v>
      </c>
      <c r="B80">
        <v>8</v>
      </c>
      <c r="C80">
        <v>292</v>
      </c>
      <c r="D80">
        <v>236</v>
      </c>
      <c r="E80">
        <v>6</v>
      </c>
      <c r="F80">
        <v>48.67</v>
      </c>
      <c r="G80">
        <v>123.73</v>
      </c>
      <c r="H80">
        <v>69</v>
      </c>
      <c r="I80">
        <v>21</v>
      </c>
      <c r="J80">
        <v>10</v>
      </c>
      <c r="K80">
        <v>3</v>
      </c>
      <c r="L80">
        <v>0</v>
      </c>
    </row>
    <row r="81" spans="1:12" x14ac:dyDescent="0.25">
      <c r="A81" t="s">
        <v>14</v>
      </c>
      <c r="B81">
        <v>15</v>
      </c>
      <c r="C81">
        <v>357</v>
      </c>
      <c r="D81">
        <v>260</v>
      </c>
      <c r="E81">
        <v>14</v>
      </c>
      <c r="F81">
        <v>25.5</v>
      </c>
      <c r="G81">
        <v>137.31</v>
      </c>
      <c r="H81">
        <v>58</v>
      </c>
      <c r="I81">
        <v>31</v>
      </c>
      <c r="J81">
        <v>19</v>
      </c>
      <c r="K81">
        <v>1</v>
      </c>
      <c r="L81">
        <v>0</v>
      </c>
    </row>
    <row r="82" spans="1:12" x14ac:dyDescent="0.25">
      <c r="A82" t="s">
        <v>177</v>
      </c>
      <c r="B82">
        <v>3</v>
      </c>
      <c r="C82">
        <v>34</v>
      </c>
      <c r="D82">
        <v>20</v>
      </c>
      <c r="E82">
        <v>3</v>
      </c>
      <c r="F82">
        <v>11.33</v>
      </c>
      <c r="G82">
        <v>170</v>
      </c>
      <c r="H82">
        <v>17</v>
      </c>
      <c r="I82">
        <v>3</v>
      </c>
      <c r="J82">
        <v>2</v>
      </c>
      <c r="K82">
        <v>0</v>
      </c>
      <c r="L82">
        <v>0</v>
      </c>
    </row>
    <row r="83" spans="1:12" x14ac:dyDescent="0.25">
      <c r="A83" t="s">
        <v>113</v>
      </c>
      <c r="B83">
        <v>3</v>
      </c>
      <c r="C83">
        <v>13</v>
      </c>
      <c r="D83">
        <v>17</v>
      </c>
      <c r="E83">
        <v>1</v>
      </c>
      <c r="F83">
        <v>13</v>
      </c>
      <c r="G83">
        <v>76.47</v>
      </c>
      <c r="H83">
        <v>9</v>
      </c>
      <c r="I83">
        <v>0</v>
      </c>
      <c r="J83">
        <v>0</v>
      </c>
      <c r="K83">
        <v>0</v>
      </c>
      <c r="L83">
        <v>0</v>
      </c>
    </row>
    <row r="84" spans="1:12" x14ac:dyDescent="0.25">
      <c r="A84" t="s">
        <v>155</v>
      </c>
      <c r="B84">
        <v>4</v>
      </c>
      <c r="C84">
        <v>20</v>
      </c>
      <c r="D84">
        <v>26</v>
      </c>
      <c r="E84">
        <v>1</v>
      </c>
      <c r="F84">
        <v>20</v>
      </c>
      <c r="G84">
        <v>76.92</v>
      </c>
      <c r="H84">
        <v>12</v>
      </c>
      <c r="I84">
        <v>1</v>
      </c>
      <c r="J84">
        <v>1</v>
      </c>
      <c r="K84">
        <v>0</v>
      </c>
      <c r="L84">
        <v>0</v>
      </c>
    </row>
    <row r="85" spans="1:12" x14ac:dyDescent="0.25">
      <c r="A85" t="s">
        <v>33</v>
      </c>
      <c r="B85">
        <v>7</v>
      </c>
      <c r="C85">
        <v>89</v>
      </c>
      <c r="D85">
        <v>72</v>
      </c>
      <c r="E85">
        <v>4</v>
      </c>
      <c r="F85">
        <v>22.25</v>
      </c>
      <c r="G85">
        <v>123.61</v>
      </c>
      <c r="H85">
        <v>27</v>
      </c>
      <c r="I85">
        <v>11</v>
      </c>
      <c r="J85">
        <v>1</v>
      </c>
      <c r="K85">
        <v>0</v>
      </c>
      <c r="L85">
        <v>0</v>
      </c>
    </row>
    <row r="86" spans="1:12" x14ac:dyDescent="0.25">
      <c r="A86" t="s">
        <v>15</v>
      </c>
      <c r="B86">
        <v>11</v>
      </c>
      <c r="C86">
        <v>114</v>
      </c>
      <c r="D86">
        <v>107</v>
      </c>
      <c r="E86">
        <v>7</v>
      </c>
      <c r="F86">
        <v>16.29</v>
      </c>
      <c r="G86">
        <v>106.54</v>
      </c>
      <c r="H86">
        <v>18</v>
      </c>
      <c r="I86">
        <v>12</v>
      </c>
      <c r="J86">
        <v>3</v>
      </c>
      <c r="K86">
        <v>0</v>
      </c>
      <c r="L86">
        <v>0</v>
      </c>
    </row>
    <row r="87" spans="1:12" x14ac:dyDescent="0.25">
      <c r="A87" t="s">
        <v>179</v>
      </c>
      <c r="B87">
        <v>1</v>
      </c>
      <c r="C87">
        <v>1</v>
      </c>
      <c r="D87">
        <v>1</v>
      </c>
      <c r="E87">
        <v>0</v>
      </c>
      <c r="F87">
        <v>0</v>
      </c>
      <c r="G87">
        <v>100</v>
      </c>
      <c r="H87">
        <v>1</v>
      </c>
      <c r="I87">
        <v>0</v>
      </c>
      <c r="J87">
        <v>0</v>
      </c>
      <c r="K87">
        <v>0</v>
      </c>
      <c r="L87">
        <v>0</v>
      </c>
    </row>
    <row r="88" spans="1:12" x14ac:dyDescent="0.25">
      <c r="A88" t="s">
        <v>138</v>
      </c>
      <c r="B88">
        <v>3</v>
      </c>
      <c r="C88">
        <v>8</v>
      </c>
      <c r="D88">
        <v>14</v>
      </c>
      <c r="E88">
        <v>0</v>
      </c>
      <c r="F88">
        <v>0</v>
      </c>
      <c r="G88">
        <v>57.14</v>
      </c>
      <c r="H88">
        <v>8</v>
      </c>
      <c r="I88">
        <v>0</v>
      </c>
      <c r="J88">
        <v>1</v>
      </c>
      <c r="K88">
        <v>0</v>
      </c>
      <c r="L88">
        <v>0</v>
      </c>
    </row>
    <row r="89" spans="1:12" x14ac:dyDescent="0.25">
      <c r="A89" t="s">
        <v>114</v>
      </c>
      <c r="B89">
        <v>10</v>
      </c>
      <c r="C89">
        <v>85</v>
      </c>
      <c r="D89">
        <v>76</v>
      </c>
      <c r="E89">
        <v>11</v>
      </c>
      <c r="F89">
        <v>7.73</v>
      </c>
      <c r="G89">
        <v>111.84</v>
      </c>
      <c r="H89">
        <v>32</v>
      </c>
      <c r="I89">
        <v>3</v>
      </c>
      <c r="J89">
        <v>5</v>
      </c>
      <c r="K89">
        <v>0</v>
      </c>
      <c r="L89">
        <v>0</v>
      </c>
    </row>
    <row r="90" spans="1:12" x14ac:dyDescent="0.25">
      <c r="A90" t="s">
        <v>59</v>
      </c>
      <c r="B90">
        <v>16</v>
      </c>
      <c r="C90">
        <v>383</v>
      </c>
      <c r="D90">
        <v>314</v>
      </c>
      <c r="E90">
        <v>13</v>
      </c>
      <c r="F90">
        <v>29.46</v>
      </c>
      <c r="G90">
        <v>121.97</v>
      </c>
      <c r="H90">
        <v>80</v>
      </c>
      <c r="I90">
        <v>34</v>
      </c>
      <c r="J90">
        <v>17</v>
      </c>
      <c r="K90">
        <v>2</v>
      </c>
      <c r="L90">
        <v>0</v>
      </c>
    </row>
    <row r="91" spans="1:12" x14ac:dyDescent="0.25">
      <c r="A91" t="s">
        <v>156</v>
      </c>
      <c r="B91">
        <v>1</v>
      </c>
      <c r="C91">
        <v>2</v>
      </c>
      <c r="D91">
        <v>4</v>
      </c>
      <c r="E91">
        <v>1</v>
      </c>
      <c r="F91">
        <v>2</v>
      </c>
      <c r="G91">
        <v>50</v>
      </c>
      <c r="H91">
        <v>2</v>
      </c>
      <c r="I91">
        <v>0</v>
      </c>
      <c r="J91">
        <v>0</v>
      </c>
      <c r="K91">
        <v>0</v>
      </c>
      <c r="L91">
        <v>0</v>
      </c>
    </row>
    <row r="92" spans="1:12" x14ac:dyDescent="0.25">
      <c r="A92" t="s">
        <v>89</v>
      </c>
      <c r="B92">
        <v>2</v>
      </c>
      <c r="C92">
        <v>4</v>
      </c>
      <c r="D92">
        <v>5</v>
      </c>
      <c r="E92">
        <v>2</v>
      </c>
      <c r="F92">
        <v>2</v>
      </c>
      <c r="G92">
        <v>80</v>
      </c>
      <c r="H92">
        <v>3</v>
      </c>
      <c r="I92">
        <v>0</v>
      </c>
      <c r="J92">
        <v>0</v>
      </c>
      <c r="K92">
        <v>0</v>
      </c>
      <c r="L92">
        <v>0</v>
      </c>
    </row>
    <row r="93" spans="1:12" x14ac:dyDescent="0.25">
      <c r="A93" t="s">
        <v>196</v>
      </c>
      <c r="B93">
        <v>2</v>
      </c>
      <c r="C93">
        <v>18</v>
      </c>
      <c r="D93">
        <v>16</v>
      </c>
      <c r="E93">
        <v>1</v>
      </c>
      <c r="F93">
        <v>18</v>
      </c>
      <c r="G93">
        <v>112.5</v>
      </c>
      <c r="H93">
        <v>12</v>
      </c>
      <c r="I93">
        <v>0</v>
      </c>
      <c r="J93">
        <v>1</v>
      </c>
      <c r="K93">
        <v>0</v>
      </c>
      <c r="L93">
        <v>0</v>
      </c>
    </row>
    <row r="94" spans="1:12" x14ac:dyDescent="0.25">
      <c r="A94" t="s">
        <v>61</v>
      </c>
      <c r="B94">
        <v>5</v>
      </c>
      <c r="C94">
        <v>93</v>
      </c>
      <c r="D94">
        <v>56</v>
      </c>
      <c r="E94">
        <v>3</v>
      </c>
      <c r="F94">
        <v>31</v>
      </c>
      <c r="G94">
        <v>166.07</v>
      </c>
      <c r="H94">
        <v>66</v>
      </c>
      <c r="I94">
        <v>5</v>
      </c>
      <c r="J94">
        <v>8</v>
      </c>
      <c r="K94">
        <v>1</v>
      </c>
      <c r="L94">
        <v>0</v>
      </c>
    </row>
    <row r="95" spans="1:12" x14ac:dyDescent="0.25">
      <c r="A95" t="s">
        <v>180</v>
      </c>
      <c r="B95">
        <v>5</v>
      </c>
      <c r="C95">
        <v>72</v>
      </c>
      <c r="D95">
        <v>74</v>
      </c>
      <c r="E95">
        <v>5</v>
      </c>
      <c r="F95">
        <v>14.4</v>
      </c>
      <c r="G95">
        <v>97.3</v>
      </c>
      <c r="H95">
        <v>29</v>
      </c>
      <c r="I95">
        <v>2</v>
      </c>
      <c r="J95">
        <v>3</v>
      </c>
      <c r="K95">
        <v>0</v>
      </c>
      <c r="L95">
        <v>0</v>
      </c>
    </row>
    <row r="96" spans="1:12" x14ac:dyDescent="0.25">
      <c r="A96" t="s">
        <v>90</v>
      </c>
      <c r="B96">
        <v>1</v>
      </c>
      <c r="C96">
        <v>0</v>
      </c>
      <c r="D96">
        <v>2</v>
      </c>
      <c r="E96">
        <v>1</v>
      </c>
      <c r="F96">
        <v>0</v>
      </c>
      <c r="G96">
        <v>0</v>
      </c>
      <c r="H96">
        <v>0</v>
      </c>
      <c r="I96">
        <v>0</v>
      </c>
      <c r="J96">
        <v>0</v>
      </c>
      <c r="K96">
        <v>0</v>
      </c>
      <c r="L96">
        <v>0</v>
      </c>
    </row>
    <row r="97" spans="1:12" x14ac:dyDescent="0.25">
      <c r="A97" t="s">
        <v>35</v>
      </c>
      <c r="B97">
        <v>15</v>
      </c>
      <c r="C97">
        <v>479</v>
      </c>
      <c r="D97">
        <v>301</v>
      </c>
      <c r="E97">
        <v>15</v>
      </c>
      <c r="F97">
        <v>31.93</v>
      </c>
      <c r="G97">
        <v>159.13999999999999</v>
      </c>
      <c r="H97">
        <v>82</v>
      </c>
      <c r="I97">
        <v>56</v>
      </c>
      <c r="J97">
        <v>18</v>
      </c>
      <c r="K97">
        <v>4</v>
      </c>
      <c r="L97">
        <v>0</v>
      </c>
    </row>
    <row r="98" spans="1:12" x14ac:dyDescent="0.25">
      <c r="A98" t="s">
        <v>115</v>
      </c>
      <c r="B98">
        <v>2</v>
      </c>
      <c r="C98">
        <v>19</v>
      </c>
      <c r="D98">
        <v>23</v>
      </c>
      <c r="E98">
        <v>2</v>
      </c>
      <c r="F98">
        <v>9.5</v>
      </c>
      <c r="G98">
        <v>82.61</v>
      </c>
      <c r="H98">
        <v>12</v>
      </c>
      <c r="I98">
        <v>1</v>
      </c>
      <c r="J98">
        <v>1</v>
      </c>
      <c r="K98">
        <v>0</v>
      </c>
      <c r="L98">
        <v>0</v>
      </c>
    </row>
    <row r="99" spans="1:12" x14ac:dyDescent="0.25">
      <c r="A99" t="s">
        <v>197</v>
      </c>
      <c r="B99">
        <v>2</v>
      </c>
      <c r="C99">
        <v>1</v>
      </c>
      <c r="D99">
        <v>2</v>
      </c>
      <c r="E99">
        <v>1</v>
      </c>
      <c r="F99">
        <v>1</v>
      </c>
      <c r="G99">
        <v>50</v>
      </c>
      <c r="H99">
        <v>1</v>
      </c>
      <c r="I99">
        <v>0</v>
      </c>
      <c r="J99">
        <v>0</v>
      </c>
      <c r="K99">
        <v>0</v>
      </c>
      <c r="L99">
        <v>0</v>
      </c>
    </row>
    <row r="100" spans="1:12" x14ac:dyDescent="0.25">
      <c r="A100" t="s">
        <v>91</v>
      </c>
      <c r="B100">
        <v>11</v>
      </c>
      <c r="C100">
        <v>297</v>
      </c>
      <c r="D100">
        <v>256</v>
      </c>
      <c r="E100">
        <v>10</v>
      </c>
      <c r="F100">
        <v>29.7</v>
      </c>
      <c r="G100">
        <v>116.02</v>
      </c>
      <c r="H100">
        <v>70</v>
      </c>
      <c r="I100">
        <v>29</v>
      </c>
      <c r="J100">
        <v>7</v>
      </c>
      <c r="K100">
        <v>2</v>
      </c>
      <c r="L100">
        <v>0</v>
      </c>
    </row>
    <row r="101" spans="1:12" x14ac:dyDescent="0.25">
      <c r="A101" t="s">
        <v>36</v>
      </c>
      <c r="B101">
        <v>5</v>
      </c>
      <c r="C101">
        <v>44</v>
      </c>
      <c r="D101">
        <v>42</v>
      </c>
      <c r="E101">
        <v>3</v>
      </c>
      <c r="F101">
        <v>14.67</v>
      </c>
      <c r="G101">
        <v>104.76</v>
      </c>
      <c r="H101">
        <v>20</v>
      </c>
      <c r="I101">
        <v>2</v>
      </c>
      <c r="J101">
        <v>1</v>
      </c>
      <c r="K101">
        <v>0</v>
      </c>
      <c r="L101">
        <v>0</v>
      </c>
    </row>
    <row r="102" spans="1:12" x14ac:dyDescent="0.25">
      <c r="A102" t="s">
        <v>140</v>
      </c>
      <c r="B102">
        <v>10</v>
      </c>
      <c r="C102">
        <v>93</v>
      </c>
      <c r="D102">
        <v>83</v>
      </c>
      <c r="E102">
        <v>8</v>
      </c>
      <c r="F102">
        <v>11.62</v>
      </c>
      <c r="G102">
        <v>112.05</v>
      </c>
      <c r="H102">
        <v>25</v>
      </c>
      <c r="I102">
        <v>6</v>
      </c>
      <c r="J102">
        <v>4</v>
      </c>
      <c r="K102">
        <v>0</v>
      </c>
      <c r="L102">
        <v>0</v>
      </c>
    </row>
    <row r="103" spans="1:12" x14ac:dyDescent="0.25">
      <c r="A103" t="s">
        <v>141</v>
      </c>
      <c r="B103">
        <v>11</v>
      </c>
      <c r="C103">
        <v>155</v>
      </c>
      <c r="D103">
        <v>147</v>
      </c>
      <c r="E103">
        <v>10</v>
      </c>
      <c r="F103">
        <v>15.5</v>
      </c>
      <c r="G103">
        <v>105.44</v>
      </c>
      <c r="H103">
        <v>44</v>
      </c>
      <c r="I103">
        <v>11</v>
      </c>
      <c r="J103">
        <v>6</v>
      </c>
      <c r="K103">
        <v>0</v>
      </c>
      <c r="L103">
        <v>0</v>
      </c>
    </row>
    <row r="104" spans="1:12" x14ac:dyDescent="0.25">
      <c r="A104" t="s">
        <v>17</v>
      </c>
      <c r="B104">
        <v>11</v>
      </c>
      <c r="C104">
        <v>227</v>
      </c>
      <c r="D104">
        <v>156</v>
      </c>
      <c r="E104">
        <v>3</v>
      </c>
      <c r="F104">
        <v>75.67</v>
      </c>
      <c r="G104">
        <v>145.51</v>
      </c>
      <c r="H104">
        <v>62</v>
      </c>
      <c r="I104">
        <v>19</v>
      </c>
      <c r="J104">
        <v>9</v>
      </c>
      <c r="K104">
        <v>1</v>
      </c>
      <c r="L104">
        <v>0</v>
      </c>
    </row>
    <row r="105" spans="1:12" x14ac:dyDescent="0.25">
      <c r="A105" t="s">
        <v>62</v>
      </c>
      <c r="B105">
        <v>16</v>
      </c>
      <c r="C105">
        <v>397</v>
      </c>
      <c r="D105">
        <v>283</v>
      </c>
      <c r="E105">
        <v>14</v>
      </c>
      <c r="F105">
        <v>28.36</v>
      </c>
      <c r="G105">
        <v>140.28</v>
      </c>
      <c r="H105">
        <v>74</v>
      </c>
      <c r="I105">
        <v>41</v>
      </c>
      <c r="J105">
        <v>11</v>
      </c>
      <c r="K105">
        <v>2</v>
      </c>
      <c r="L105">
        <v>0</v>
      </c>
    </row>
    <row r="106" spans="1:12" x14ac:dyDescent="0.25">
      <c r="A106" t="s">
        <v>181</v>
      </c>
      <c r="B106">
        <v>10</v>
      </c>
      <c r="C106">
        <v>83</v>
      </c>
      <c r="D106">
        <v>69</v>
      </c>
      <c r="E106">
        <v>8</v>
      </c>
      <c r="F106">
        <v>10.38</v>
      </c>
      <c r="G106">
        <v>120.29</v>
      </c>
      <c r="H106">
        <v>22</v>
      </c>
      <c r="I106">
        <v>9</v>
      </c>
      <c r="J106">
        <v>2</v>
      </c>
      <c r="K106">
        <v>0</v>
      </c>
      <c r="L106">
        <v>0</v>
      </c>
    </row>
    <row r="107" spans="1:12" x14ac:dyDescent="0.25">
      <c r="A107" t="s">
        <v>116</v>
      </c>
      <c r="B107">
        <v>1</v>
      </c>
      <c r="C107">
        <v>1</v>
      </c>
      <c r="D107">
        <v>4</v>
      </c>
      <c r="E107">
        <v>1</v>
      </c>
      <c r="F107">
        <v>1</v>
      </c>
      <c r="G107">
        <v>25</v>
      </c>
      <c r="H107">
        <v>1</v>
      </c>
      <c r="I107">
        <v>0</v>
      </c>
      <c r="J107">
        <v>0</v>
      </c>
      <c r="K107">
        <v>0</v>
      </c>
      <c r="L107">
        <v>0</v>
      </c>
    </row>
    <row r="108" spans="1:12" x14ac:dyDescent="0.25">
      <c r="A108" t="s">
        <v>92</v>
      </c>
      <c r="B108">
        <v>4</v>
      </c>
      <c r="C108">
        <v>14</v>
      </c>
      <c r="D108">
        <v>15</v>
      </c>
      <c r="E108">
        <v>5</v>
      </c>
      <c r="F108">
        <v>2.8</v>
      </c>
      <c r="G108">
        <v>93.33</v>
      </c>
      <c r="H108">
        <v>8</v>
      </c>
      <c r="I108">
        <v>1</v>
      </c>
      <c r="J108">
        <v>0</v>
      </c>
      <c r="K108">
        <v>0</v>
      </c>
      <c r="L108">
        <v>0</v>
      </c>
    </row>
    <row r="109" spans="1:12" x14ac:dyDescent="0.25">
      <c r="A109" t="s">
        <v>18</v>
      </c>
      <c r="B109">
        <v>16</v>
      </c>
      <c r="C109">
        <v>635</v>
      </c>
      <c r="D109">
        <v>466</v>
      </c>
      <c r="E109">
        <v>14</v>
      </c>
      <c r="F109">
        <v>45.36</v>
      </c>
      <c r="G109">
        <v>136.27000000000001</v>
      </c>
      <c r="H109">
        <v>101</v>
      </c>
      <c r="I109">
        <v>64</v>
      </c>
      <c r="J109">
        <v>23</v>
      </c>
      <c r="K109">
        <v>4</v>
      </c>
      <c r="L109">
        <v>1</v>
      </c>
    </row>
    <row r="110" spans="1:12" x14ac:dyDescent="0.25">
      <c r="A110" t="s">
        <v>93</v>
      </c>
      <c r="B110">
        <v>13</v>
      </c>
      <c r="C110">
        <v>381</v>
      </c>
      <c r="D110">
        <v>299</v>
      </c>
      <c r="E110">
        <v>13</v>
      </c>
      <c r="F110">
        <v>29.31</v>
      </c>
      <c r="G110">
        <v>127.42</v>
      </c>
      <c r="H110">
        <v>63</v>
      </c>
      <c r="I110">
        <v>33</v>
      </c>
      <c r="J110">
        <v>14</v>
      </c>
      <c r="K110">
        <v>1</v>
      </c>
      <c r="L110">
        <v>0</v>
      </c>
    </row>
    <row r="111" spans="1:12" x14ac:dyDescent="0.25">
      <c r="A111" t="s">
        <v>158</v>
      </c>
      <c r="B111">
        <v>4</v>
      </c>
      <c r="C111">
        <v>71</v>
      </c>
      <c r="D111">
        <v>62</v>
      </c>
      <c r="E111">
        <v>4</v>
      </c>
      <c r="F111">
        <v>17.75</v>
      </c>
      <c r="G111">
        <v>114.52</v>
      </c>
      <c r="H111">
        <v>31</v>
      </c>
      <c r="I111">
        <v>3</v>
      </c>
      <c r="J111">
        <v>3</v>
      </c>
      <c r="K111">
        <v>0</v>
      </c>
      <c r="L111">
        <v>0</v>
      </c>
    </row>
    <row r="112" spans="1:12" x14ac:dyDescent="0.25">
      <c r="A112" t="s">
        <v>37</v>
      </c>
      <c r="B112">
        <v>16</v>
      </c>
      <c r="C112">
        <v>419</v>
      </c>
      <c r="D112">
        <v>326</v>
      </c>
      <c r="E112">
        <v>12</v>
      </c>
      <c r="F112">
        <v>34.92</v>
      </c>
      <c r="G112">
        <v>128.53</v>
      </c>
      <c r="H112">
        <v>58</v>
      </c>
      <c r="I112">
        <v>42</v>
      </c>
      <c r="J112">
        <v>10</v>
      </c>
      <c r="K112">
        <v>3</v>
      </c>
      <c r="L112">
        <v>0</v>
      </c>
    </row>
    <row r="113" spans="1:12" x14ac:dyDescent="0.25">
      <c r="A113" t="s">
        <v>38</v>
      </c>
      <c r="B113">
        <v>2</v>
      </c>
      <c r="C113">
        <v>25</v>
      </c>
      <c r="D113">
        <v>27</v>
      </c>
      <c r="E113">
        <v>1</v>
      </c>
      <c r="F113">
        <v>25</v>
      </c>
      <c r="G113">
        <v>92.59</v>
      </c>
      <c r="H113">
        <v>18</v>
      </c>
      <c r="I113">
        <v>3</v>
      </c>
      <c r="J113">
        <v>0</v>
      </c>
      <c r="K113">
        <v>0</v>
      </c>
      <c r="L113">
        <v>0</v>
      </c>
    </row>
    <row r="114" spans="1:12" x14ac:dyDescent="0.25">
      <c r="A114" t="s">
        <v>19</v>
      </c>
      <c r="B114">
        <v>4</v>
      </c>
      <c r="C114">
        <v>115</v>
      </c>
      <c r="D114">
        <v>84</v>
      </c>
      <c r="E114">
        <v>4</v>
      </c>
      <c r="F114">
        <v>28.75</v>
      </c>
      <c r="G114">
        <v>136.9</v>
      </c>
      <c r="H114">
        <v>63</v>
      </c>
      <c r="I114">
        <v>8</v>
      </c>
      <c r="J114">
        <v>5</v>
      </c>
      <c r="K114">
        <v>1</v>
      </c>
      <c r="L114">
        <v>0</v>
      </c>
    </row>
    <row r="115" spans="1:12" x14ac:dyDescent="0.25">
      <c r="A115" t="s">
        <v>39</v>
      </c>
      <c r="B115">
        <v>16</v>
      </c>
      <c r="C115">
        <v>587</v>
      </c>
      <c r="D115">
        <v>471</v>
      </c>
      <c r="E115">
        <v>15</v>
      </c>
      <c r="F115">
        <v>39.130000000000003</v>
      </c>
      <c r="G115">
        <v>124.63</v>
      </c>
      <c r="H115">
        <v>92</v>
      </c>
      <c r="I115">
        <v>63</v>
      </c>
      <c r="J115">
        <v>16</v>
      </c>
      <c r="K115">
        <v>3</v>
      </c>
      <c r="L115">
        <v>0</v>
      </c>
    </row>
    <row r="116" spans="1:12" x14ac:dyDescent="0.25">
      <c r="A116" t="s">
        <v>142</v>
      </c>
      <c r="B116">
        <v>9</v>
      </c>
      <c r="C116">
        <v>230</v>
      </c>
      <c r="D116">
        <v>193</v>
      </c>
      <c r="E116">
        <v>8</v>
      </c>
      <c r="F116">
        <v>28.75</v>
      </c>
      <c r="G116">
        <v>119.17</v>
      </c>
      <c r="H116">
        <v>64</v>
      </c>
      <c r="I116">
        <v>18</v>
      </c>
      <c r="J116">
        <v>10</v>
      </c>
      <c r="K116">
        <v>1</v>
      </c>
      <c r="L116">
        <v>0</v>
      </c>
    </row>
    <row r="117" spans="1:12" x14ac:dyDescent="0.25">
      <c r="A117" t="s">
        <v>143</v>
      </c>
      <c r="B117">
        <v>2</v>
      </c>
      <c r="C117">
        <v>7</v>
      </c>
      <c r="D117">
        <v>5</v>
      </c>
      <c r="E117">
        <v>1</v>
      </c>
      <c r="F117">
        <v>7</v>
      </c>
      <c r="G117">
        <v>140</v>
      </c>
      <c r="H117">
        <v>7</v>
      </c>
      <c r="I117">
        <v>0</v>
      </c>
      <c r="J117">
        <v>1</v>
      </c>
      <c r="K117">
        <v>0</v>
      </c>
      <c r="L117">
        <v>0</v>
      </c>
    </row>
    <row r="118" spans="1:12" x14ac:dyDescent="0.25">
      <c r="A118" t="s">
        <v>182</v>
      </c>
      <c r="B118">
        <v>2</v>
      </c>
      <c r="C118">
        <v>8</v>
      </c>
      <c r="D118">
        <v>8</v>
      </c>
      <c r="E118">
        <v>0</v>
      </c>
      <c r="F118">
        <v>0</v>
      </c>
      <c r="G118">
        <v>100</v>
      </c>
      <c r="H118">
        <v>7</v>
      </c>
      <c r="I118">
        <v>1</v>
      </c>
      <c r="J118">
        <v>0</v>
      </c>
      <c r="K118">
        <v>0</v>
      </c>
      <c r="L118">
        <v>0</v>
      </c>
    </row>
    <row r="119" spans="1:12" x14ac:dyDescent="0.25">
      <c r="A119" t="s">
        <v>183</v>
      </c>
      <c r="B119">
        <v>1</v>
      </c>
      <c r="C119">
        <v>0</v>
      </c>
      <c r="D119">
        <v>1</v>
      </c>
      <c r="E119">
        <v>1</v>
      </c>
      <c r="F119">
        <v>0</v>
      </c>
      <c r="G119">
        <v>0</v>
      </c>
      <c r="H119">
        <v>0</v>
      </c>
      <c r="I119">
        <v>0</v>
      </c>
      <c r="J119">
        <v>0</v>
      </c>
      <c r="K119">
        <v>0</v>
      </c>
      <c r="L119">
        <v>0</v>
      </c>
    </row>
    <row r="120" spans="1:12" x14ac:dyDescent="0.25">
      <c r="A120" t="s">
        <v>94</v>
      </c>
      <c r="B120">
        <v>14</v>
      </c>
      <c r="C120">
        <v>317</v>
      </c>
      <c r="D120">
        <v>221</v>
      </c>
      <c r="E120">
        <v>14</v>
      </c>
      <c r="F120">
        <v>22.64</v>
      </c>
      <c r="G120">
        <v>143.44</v>
      </c>
      <c r="H120">
        <v>82</v>
      </c>
      <c r="I120">
        <v>40</v>
      </c>
      <c r="J120">
        <v>10</v>
      </c>
      <c r="K120">
        <v>2</v>
      </c>
      <c r="L120">
        <v>0</v>
      </c>
    </row>
    <row r="121" spans="1:12" x14ac:dyDescent="0.25">
      <c r="A121" t="s">
        <v>159</v>
      </c>
      <c r="B121">
        <v>1</v>
      </c>
      <c r="C121">
        <v>7</v>
      </c>
      <c r="D121">
        <v>17</v>
      </c>
      <c r="E121">
        <v>1</v>
      </c>
      <c r="F121">
        <v>7</v>
      </c>
      <c r="G121">
        <v>41.18</v>
      </c>
      <c r="H121">
        <v>7</v>
      </c>
      <c r="I121">
        <v>0</v>
      </c>
      <c r="J121">
        <v>0</v>
      </c>
      <c r="K121">
        <v>0</v>
      </c>
      <c r="L121">
        <v>0</v>
      </c>
    </row>
    <row r="122" spans="1:12" x14ac:dyDescent="0.25">
      <c r="A122" t="s">
        <v>184</v>
      </c>
      <c r="B122">
        <v>2</v>
      </c>
      <c r="C122">
        <v>8</v>
      </c>
      <c r="D122">
        <v>7</v>
      </c>
      <c r="E122">
        <v>1</v>
      </c>
      <c r="F122">
        <v>8</v>
      </c>
      <c r="G122">
        <v>114.29</v>
      </c>
      <c r="H122">
        <v>8</v>
      </c>
      <c r="I122">
        <v>1</v>
      </c>
      <c r="J122">
        <v>0</v>
      </c>
      <c r="K122">
        <v>0</v>
      </c>
      <c r="L122">
        <v>0</v>
      </c>
    </row>
    <row r="123" spans="1:12" x14ac:dyDescent="0.25">
      <c r="A123" t="s">
        <v>160</v>
      </c>
      <c r="B123">
        <v>7</v>
      </c>
      <c r="C123">
        <v>59</v>
      </c>
      <c r="D123">
        <v>53</v>
      </c>
      <c r="E123">
        <v>7</v>
      </c>
      <c r="F123">
        <v>8.43</v>
      </c>
      <c r="G123">
        <v>111.32</v>
      </c>
      <c r="H123">
        <v>14</v>
      </c>
      <c r="I123">
        <v>4</v>
      </c>
      <c r="J123">
        <v>2</v>
      </c>
      <c r="K123">
        <v>0</v>
      </c>
      <c r="L123">
        <v>0</v>
      </c>
    </row>
    <row r="124" spans="1:12" x14ac:dyDescent="0.25">
      <c r="A124" t="s">
        <v>65</v>
      </c>
      <c r="B124">
        <v>6</v>
      </c>
      <c r="C124">
        <v>47</v>
      </c>
      <c r="D124">
        <v>48</v>
      </c>
      <c r="E124">
        <v>5</v>
      </c>
      <c r="F124">
        <v>9.4</v>
      </c>
      <c r="G124">
        <v>97.92</v>
      </c>
      <c r="H124">
        <v>26</v>
      </c>
      <c r="I124">
        <v>3</v>
      </c>
      <c r="J124">
        <v>1</v>
      </c>
      <c r="K124">
        <v>0</v>
      </c>
      <c r="L124">
        <v>0</v>
      </c>
    </row>
    <row r="125" spans="1:12" x14ac:dyDescent="0.25">
      <c r="A125" t="s">
        <v>66</v>
      </c>
      <c r="B125">
        <v>2</v>
      </c>
      <c r="C125">
        <v>25</v>
      </c>
      <c r="D125">
        <v>20</v>
      </c>
      <c r="E125">
        <v>2</v>
      </c>
      <c r="F125">
        <v>12.5</v>
      </c>
      <c r="G125">
        <v>125</v>
      </c>
      <c r="H125">
        <v>20</v>
      </c>
      <c r="I125">
        <v>2</v>
      </c>
      <c r="J125">
        <v>2</v>
      </c>
      <c r="K125">
        <v>0</v>
      </c>
      <c r="L125">
        <v>0</v>
      </c>
    </row>
    <row r="126" spans="1:12" x14ac:dyDescent="0.25">
      <c r="A126" t="s">
        <v>67</v>
      </c>
      <c r="B126">
        <v>17</v>
      </c>
      <c r="C126">
        <v>478</v>
      </c>
      <c r="D126">
        <v>402</v>
      </c>
      <c r="E126">
        <v>17</v>
      </c>
      <c r="F126">
        <v>28.12</v>
      </c>
      <c r="G126">
        <v>118.91</v>
      </c>
      <c r="H126">
        <v>57</v>
      </c>
      <c r="I126">
        <v>50</v>
      </c>
      <c r="J126">
        <v>12</v>
      </c>
      <c r="K126">
        <v>3</v>
      </c>
      <c r="L126">
        <v>0</v>
      </c>
    </row>
    <row r="127" spans="1:12" x14ac:dyDescent="0.25">
      <c r="A127" t="s">
        <v>20</v>
      </c>
      <c r="B127">
        <v>11</v>
      </c>
      <c r="C127">
        <v>160</v>
      </c>
      <c r="D127">
        <v>128</v>
      </c>
      <c r="E127">
        <v>9</v>
      </c>
      <c r="F127">
        <v>17.78</v>
      </c>
      <c r="G127">
        <v>125</v>
      </c>
      <c r="H127">
        <v>54</v>
      </c>
      <c r="I127">
        <v>13</v>
      </c>
      <c r="J127">
        <v>9</v>
      </c>
      <c r="K127">
        <v>1</v>
      </c>
      <c r="L127">
        <v>0</v>
      </c>
    </row>
    <row r="128" spans="1:12" x14ac:dyDescent="0.25">
      <c r="A128" t="s">
        <v>21</v>
      </c>
      <c r="B128">
        <v>4</v>
      </c>
      <c r="C128">
        <v>56</v>
      </c>
      <c r="D128">
        <v>29</v>
      </c>
      <c r="E128">
        <v>3</v>
      </c>
      <c r="F128">
        <v>18.670000000000002</v>
      </c>
      <c r="G128">
        <v>193.1</v>
      </c>
      <c r="H128">
        <v>34</v>
      </c>
      <c r="I128">
        <v>5</v>
      </c>
      <c r="J128">
        <v>3</v>
      </c>
      <c r="K128">
        <v>0</v>
      </c>
      <c r="L128">
        <v>0</v>
      </c>
    </row>
    <row r="129" spans="1:12" x14ac:dyDescent="0.25">
      <c r="A129" t="s">
        <v>119</v>
      </c>
      <c r="B129">
        <v>2</v>
      </c>
      <c r="C129">
        <v>0</v>
      </c>
      <c r="D129">
        <v>4</v>
      </c>
      <c r="E129">
        <v>2</v>
      </c>
      <c r="F129">
        <v>0</v>
      </c>
      <c r="G129">
        <v>0</v>
      </c>
      <c r="H129">
        <v>0</v>
      </c>
      <c r="I129">
        <v>0</v>
      </c>
      <c r="J129">
        <v>0</v>
      </c>
      <c r="K129">
        <v>0</v>
      </c>
      <c r="L129">
        <v>0</v>
      </c>
    </row>
    <row r="130" spans="1:12" x14ac:dyDescent="0.25">
      <c r="A130" t="s">
        <v>22</v>
      </c>
      <c r="B130">
        <v>4</v>
      </c>
      <c r="C130">
        <v>5</v>
      </c>
      <c r="D130">
        <v>5</v>
      </c>
      <c r="E130">
        <v>2</v>
      </c>
      <c r="F130">
        <v>2.5</v>
      </c>
      <c r="G130">
        <v>100</v>
      </c>
      <c r="H130">
        <v>3</v>
      </c>
      <c r="I130">
        <v>0</v>
      </c>
      <c r="J130">
        <v>0</v>
      </c>
      <c r="K130">
        <v>0</v>
      </c>
      <c r="L130">
        <v>0</v>
      </c>
    </row>
    <row r="131" spans="1:12" x14ac:dyDescent="0.25">
      <c r="A131" t="s">
        <v>40</v>
      </c>
      <c r="B131">
        <v>12</v>
      </c>
      <c r="C131">
        <v>242</v>
      </c>
      <c r="D131">
        <v>144</v>
      </c>
      <c r="E131">
        <v>7</v>
      </c>
      <c r="F131">
        <v>34.57</v>
      </c>
      <c r="G131">
        <v>168.06</v>
      </c>
      <c r="H131">
        <v>53</v>
      </c>
      <c r="I131">
        <v>19</v>
      </c>
      <c r="J131">
        <v>12</v>
      </c>
      <c r="K131">
        <v>1</v>
      </c>
      <c r="L131">
        <v>0</v>
      </c>
    </row>
    <row r="132" spans="1:12" x14ac:dyDescent="0.25">
      <c r="A132" t="s">
        <v>69</v>
      </c>
      <c r="B132">
        <v>10</v>
      </c>
      <c r="C132">
        <v>62</v>
      </c>
      <c r="D132">
        <v>47</v>
      </c>
      <c r="E132">
        <v>8</v>
      </c>
      <c r="F132">
        <v>7.75</v>
      </c>
      <c r="G132">
        <v>131.91</v>
      </c>
      <c r="H132">
        <v>26</v>
      </c>
      <c r="I132">
        <v>3</v>
      </c>
      <c r="J132">
        <v>5</v>
      </c>
      <c r="K132">
        <v>0</v>
      </c>
      <c r="L132">
        <v>0</v>
      </c>
    </row>
    <row r="133" spans="1:12" x14ac:dyDescent="0.25">
      <c r="A133" t="s">
        <v>41</v>
      </c>
      <c r="B133">
        <v>7</v>
      </c>
      <c r="C133">
        <v>153</v>
      </c>
      <c r="D133">
        <v>135</v>
      </c>
      <c r="E133">
        <v>6</v>
      </c>
      <c r="F133">
        <v>25.5</v>
      </c>
      <c r="G133">
        <v>113.33</v>
      </c>
      <c r="H133">
        <v>39</v>
      </c>
      <c r="I133">
        <v>13</v>
      </c>
      <c r="J133">
        <v>2</v>
      </c>
      <c r="K133">
        <v>0</v>
      </c>
      <c r="L133">
        <v>0</v>
      </c>
    </row>
    <row r="134" spans="1:12" x14ac:dyDescent="0.25">
      <c r="A134" t="s">
        <v>42</v>
      </c>
      <c r="B134">
        <v>8</v>
      </c>
      <c r="C134">
        <v>175</v>
      </c>
      <c r="D134">
        <v>171</v>
      </c>
      <c r="E134">
        <v>5</v>
      </c>
      <c r="F134">
        <v>35</v>
      </c>
      <c r="G134">
        <v>102.34</v>
      </c>
      <c r="H134">
        <v>47</v>
      </c>
      <c r="I134">
        <v>7</v>
      </c>
      <c r="J134">
        <v>5</v>
      </c>
      <c r="K134">
        <v>0</v>
      </c>
      <c r="L134">
        <v>0</v>
      </c>
    </row>
    <row r="135" spans="1:12" x14ac:dyDescent="0.25">
      <c r="A135" t="s">
        <v>95</v>
      </c>
      <c r="B135">
        <v>4</v>
      </c>
      <c r="C135">
        <v>115</v>
      </c>
      <c r="D135">
        <v>97</v>
      </c>
      <c r="E135">
        <v>2</v>
      </c>
      <c r="F135">
        <v>57.5</v>
      </c>
      <c r="G135">
        <v>118.56</v>
      </c>
      <c r="H135">
        <v>50</v>
      </c>
      <c r="I135">
        <v>10</v>
      </c>
      <c r="J135">
        <v>2</v>
      </c>
      <c r="K135">
        <v>1</v>
      </c>
      <c r="L135">
        <v>0</v>
      </c>
    </row>
    <row r="136" spans="1:12" x14ac:dyDescent="0.25">
      <c r="A136" t="s">
        <v>144</v>
      </c>
      <c r="B136">
        <v>14</v>
      </c>
      <c r="C136">
        <v>484</v>
      </c>
      <c r="D136">
        <v>354</v>
      </c>
      <c r="E136">
        <v>12</v>
      </c>
      <c r="F136">
        <v>40.33</v>
      </c>
      <c r="G136">
        <v>136.72</v>
      </c>
      <c r="H136">
        <v>119</v>
      </c>
      <c r="I136">
        <v>45</v>
      </c>
      <c r="J136">
        <v>17</v>
      </c>
      <c r="K136">
        <v>2</v>
      </c>
      <c r="L136">
        <v>1</v>
      </c>
    </row>
    <row r="137" spans="1:12" x14ac:dyDescent="0.25">
      <c r="A137" t="s">
        <v>198</v>
      </c>
      <c r="B137">
        <v>1</v>
      </c>
      <c r="C137">
        <v>2</v>
      </c>
      <c r="D137">
        <v>4</v>
      </c>
      <c r="E137">
        <v>0</v>
      </c>
      <c r="F137">
        <v>0</v>
      </c>
      <c r="G137">
        <v>50</v>
      </c>
      <c r="H137">
        <v>2</v>
      </c>
      <c r="I137">
        <v>0</v>
      </c>
      <c r="J137">
        <v>0</v>
      </c>
      <c r="K137">
        <v>0</v>
      </c>
      <c r="L137">
        <v>0</v>
      </c>
    </row>
    <row r="138" spans="1:12" x14ac:dyDescent="0.25">
      <c r="A138" t="s">
        <v>96</v>
      </c>
      <c r="B138">
        <v>2</v>
      </c>
      <c r="C138">
        <v>1</v>
      </c>
      <c r="D138">
        <v>4</v>
      </c>
      <c r="E138">
        <v>0</v>
      </c>
      <c r="F138">
        <v>0</v>
      </c>
      <c r="G138">
        <v>25</v>
      </c>
      <c r="H138">
        <v>1</v>
      </c>
      <c r="I138">
        <v>0</v>
      </c>
      <c r="J138">
        <v>0</v>
      </c>
      <c r="K138">
        <v>0</v>
      </c>
      <c r="L138">
        <v>0</v>
      </c>
    </row>
    <row r="139" spans="1:12" x14ac:dyDescent="0.25">
      <c r="A139" t="s">
        <v>70</v>
      </c>
      <c r="B139">
        <v>1</v>
      </c>
      <c r="C139">
        <v>3</v>
      </c>
      <c r="D139">
        <v>5</v>
      </c>
      <c r="E139">
        <v>1</v>
      </c>
      <c r="F139">
        <v>3</v>
      </c>
      <c r="G139">
        <v>60</v>
      </c>
      <c r="H139">
        <v>3</v>
      </c>
      <c r="I139">
        <v>0</v>
      </c>
      <c r="J139">
        <v>0</v>
      </c>
      <c r="K139">
        <v>0</v>
      </c>
      <c r="L139">
        <v>0</v>
      </c>
    </row>
    <row r="140" spans="1:12" x14ac:dyDescent="0.25">
      <c r="A140" t="s">
        <v>199</v>
      </c>
      <c r="B140">
        <v>1</v>
      </c>
      <c r="C140">
        <v>1</v>
      </c>
      <c r="D140">
        <v>3</v>
      </c>
      <c r="E140">
        <v>1</v>
      </c>
      <c r="F140">
        <v>1</v>
      </c>
      <c r="G140">
        <v>33.33</v>
      </c>
      <c r="H140">
        <v>1</v>
      </c>
      <c r="I140">
        <v>0</v>
      </c>
      <c r="J140">
        <v>0</v>
      </c>
      <c r="K140">
        <v>0</v>
      </c>
      <c r="L140">
        <v>0</v>
      </c>
    </row>
    <row r="141" spans="1:12" x14ac:dyDescent="0.25">
      <c r="A141" t="s">
        <v>44</v>
      </c>
      <c r="B141">
        <v>2</v>
      </c>
      <c r="C141">
        <v>21</v>
      </c>
      <c r="D141">
        <v>17</v>
      </c>
      <c r="E141">
        <v>1</v>
      </c>
      <c r="F141">
        <v>21</v>
      </c>
      <c r="G141">
        <v>123.53</v>
      </c>
      <c r="H141">
        <v>21</v>
      </c>
      <c r="I141">
        <v>2</v>
      </c>
      <c r="J141">
        <v>0</v>
      </c>
      <c r="K141">
        <v>0</v>
      </c>
      <c r="L141">
        <v>0</v>
      </c>
    </row>
    <row r="142" spans="1:12" x14ac:dyDescent="0.25">
      <c r="A142" t="s">
        <v>200</v>
      </c>
      <c r="B142">
        <v>1</v>
      </c>
      <c r="C142">
        <v>2</v>
      </c>
      <c r="D142">
        <v>4</v>
      </c>
      <c r="E142">
        <v>1</v>
      </c>
      <c r="F142">
        <v>2</v>
      </c>
      <c r="G142">
        <v>50</v>
      </c>
      <c r="H142">
        <v>2</v>
      </c>
      <c r="I142">
        <v>0</v>
      </c>
      <c r="J142">
        <v>0</v>
      </c>
      <c r="K142">
        <v>0</v>
      </c>
      <c r="L142">
        <v>0</v>
      </c>
    </row>
    <row r="143" spans="1:12" x14ac:dyDescent="0.25">
      <c r="A143" t="s">
        <v>161</v>
      </c>
      <c r="B143">
        <v>15</v>
      </c>
      <c r="C143">
        <v>405</v>
      </c>
      <c r="D143">
        <v>339</v>
      </c>
      <c r="E143">
        <v>14</v>
      </c>
      <c r="F143">
        <v>28.93</v>
      </c>
      <c r="G143">
        <v>119.47</v>
      </c>
      <c r="H143">
        <v>72</v>
      </c>
      <c r="I143">
        <v>43</v>
      </c>
      <c r="J143">
        <v>9</v>
      </c>
      <c r="K143">
        <v>3</v>
      </c>
      <c r="L143">
        <v>0</v>
      </c>
    </row>
    <row r="144" spans="1:12" x14ac:dyDescent="0.25">
      <c r="A144" t="s">
        <v>188</v>
      </c>
      <c r="B144">
        <v>5</v>
      </c>
      <c r="C144">
        <v>58</v>
      </c>
      <c r="D144">
        <v>52</v>
      </c>
      <c r="E144">
        <v>5</v>
      </c>
      <c r="F144">
        <v>11.6</v>
      </c>
      <c r="G144">
        <v>111.54</v>
      </c>
      <c r="H144">
        <v>28</v>
      </c>
      <c r="I144">
        <v>1</v>
      </c>
      <c r="J144">
        <v>3</v>
      </c>
      <c r="K144">
        <v>0</v>
      </c>
      <c r="L144">
        <v>0</v>
      </c>
    </row>
    <row r="145" spans="1:12" x14ac:dyDescent="0.25">
      <c r="A145" t="s">
        <v>189</v>
      </c>
      <c r="B145">
        <v>2</v>
      </c>
      <c r="C145">
        <v>15</v>
      </c>
      <c r="D145">
        <v>26</v>
      </c>
      <c r="E145">
        <v>2</v>
      </c>
      <c r="F145">
        <v>7.5</v>
      </c>
      <c r="G145">
        <v>57.69</v>
      </c>
      <c r="H145">
        <v>11</v>
      </c>
      <c r="I145">
        <v>1</v>
      </c>
      <c r="J145">
        <v>0</v>
      </c>
      <c r="K145">
        <v>0</v>
      </c>
      <c r="L145">
        <v>0</v>
      </c>
    </row>
    <row r="146" spans="1:12" x14ac:dyDescent="0.25">
      <c r="A146" t="s">
        <v>72</v>
      </c>
      <c r="B146">
        <v>10</v>
      </c>
      <c r="C146">
        <v>370</v>
      </c>
      <c r="D146">
        <v>288</v>
      </c>
      <c r="E146">
        <v>9</v>
      </c>
      <c r="F146">
        <v>41.11</v>
      </c>
      <c r="G146">
        <v>128.47</v>
      </c>
      <c r="H146">
        <v>67</v>
      </c>
      <c r="I146">
        <v>37</v>
      </c>
      <c r="J146">
        <v>14</v>
      </c>
      <c r="K146">
        <v>4</v>
      </c>
      <c r="L146">
        <v>0</v>
      </c>
    </row>
    <row r="147" spans="1:12" x14ac:dyDescent="0.25">
      <c r="A147" t="s">
        <v>162</v>
      </c>
      <c r="B147">
        <v>4</v>
      </c>
      <c r="C147">
        <v>31</v>
      </c>
      <c r="D147">
        <v>47</v>
      </c>
      <c r="E147">
        <v>4</v>
      </c>
      <c r="F147">
        <v>7.75</v>
      </c>
      <c r="G147">
        <v>65.959999999999994</v>
      </c>
      <c r="H147">
        <v>10</v>
      </c>
      <c r="I147">
        <v>2</v>
      </c>
      <c r="J147">
        <v>0</v>
      </c>
      <c r="K147">
        <v>0</v>
      </c>
      <c r="L147">
        <v>0</v>
      </c>
    </row>
    <row r="148" spans="1:12" x14ac:dyDescent="0.25">
      <c r="A148" t="s">
        <v>190</v>
      </c>
      <c r="B148">
        <v>9</v>
      </c>
      <c r="C148">
        <v>131</v>
      </c>
      <c r="D148">
        <v>140</v>
      </c>
      <c r="E148">
        <v>9</v>
      </c>
      <c r="F148">
        <v>14.56</v>
      </c>
      <c r="G148">
        <v>93.57</v>
      </c>
      <c r="H148">
        <v>44</v>
      </c>
      <c r="I148">
        <v>7</v>
      </c>
      <c r="J148">
        <v>5</v>
      </c>
      <c r="K148">
        <v>0</v>
      </c>
      <c r="L148">
        <v>0</v>
      </c>
    </row>
    <row r="149" spans="1:12" x14ac:dyDescent="0.25">
      <c r="A149" t="s">
        <v>145</v>
      </c>
      <c r="B149">
        <v>10</v>
      </c>
      <c r="C149">
        <v>249</v>
      </c>
      <c r="D149">
        <v>168</v>
      </c>
      <c r="E149">
        <v>10</v>
      </c>
      <c r="F149">
        <v>24.9</v>
      </c>
      <c r="G149">
        <v>148.21</v>
      </c>
      <c r="H149">
        <v>50</v>
      </c>
      <c r="I149">
        <v>32</v>
      </c>
      <c r="J149">
        <v>10</v>
      </c>
      <c r="K149">
        <v>1</v>
      </c>
      <c r="L149">
        <v>0</v>
      </c>
    </row>
    <row r="150" spans="1:12" x14ac:dyDescent="0.25">
      <c r="A150" t="s">
        <v>163</v>
      </c>
      <c r="B150">
        <v>2</v>
      </c>
      <c r="C150">
        <v>10</v>
      </c>
      <c r="D150">
        <v>27</v>
      </c>
      <c r="E150">
        <v>0</v>
      </c>
      <c r="F150">
        <v>0</v>
      </c>
      <c r="G150">
        <v>37.04</v>
      </c>
      <c r="H150">
        <v>8</v>
      </c>
      <c r="I150">
        <v>0</v>
      </c>
      <c r="J150">
        <v>0</v>
      </c>
      <c r="K150">
        <v>0</v>
      </c>
      <c r="L150">
        <v>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14FA6C-B321-4181-B44F-D9066079D345}">
  <dimension ref="A1:L134"/>
  <sheetViews>
    <sheetView showGridLines="0" workbookViewId="0">
      <selection activeCell="I201" sqref="I201"/>
    </sheetView>
  </sheetViews>
  <sheetFormatPr defaultRowHeight="15" x14ac:dyDescent="0.25"/>
  <cols>
    <col min="1" max="1" width="18.42578125" style="21" bestFit="1" customWidth="1"/>
    <col min="2" max="2" width="3" style="21" bestFit="1" customWidth="1"/>
    <col min="3" max="16384" width="9.140625" style="21"/>
  </cols>
  <sheetData>
    <row r="1" spans="1:12" x14ac:dyDescent="0.25">
      <c r="A1" t="s">
        <v>0</v>
      </c>
      <c r="B1" t="s">
        <v>207</v>
      </c>
      <c r="C1" t="s">
        <v>209</v>
      </c>
      <c r="D1" t="s">
        <v>336</v>
      </c>
      <c r="E1" t="s">
        <v>337</v>
      </c>
      <c r="F1" t="s">
        <v>212</v>
      </c>
      <c r="G1" t="s">
        <v>213</v>
      </c>
      <c r="H1" t="s">
        <v>338</v>
      </c>
      <c r="I1" t="s">
        <v>217</v>
      </c>
      <c r="J1" t="s">
        <v>218</v>
      </c>
      <c r="K1">
        <v>50</v>
      </c>
      <c r="L1">
        <v>100</v>
      </c>
    </row>
    <row r="2" spans="1:12" x14ac:dyDescent="0.25">
      <c r="A2" t="s">
        <v>24</v>
      </c>
      <c r="B2">
        <v>3</v>
      </c>
      <c r="C2">
        <v>7</v>
      </c>
      <c r="D2">
        <v>6</v>
      </c>
      <c r="E2">
        <v>1</v>
      </c>
      <c r="F2">
        <v>7</v>
      </c>
      <c r="G2">
        <v>116.67</v>
      </c>
      <c r="H2">
        <v>3</v>
      </c>
      <c r="I2">
        <v>0</v>
      </c>
      <c r="J2">
        <v>0</v>
      </c>
      <c r="K2">
        <v>0</v>
      </c>
      <c r="L2">
        <v>0</v>
      </c>
    </row>
    <row r="3" spans="1:12" x14ac:dyDescent="0.25">
      <c r="A3" t="s">
        <v>147</v>
      </c>
      <c r="B3">
        <v>14</v>
      </c>
      <c r="C3">
        <v>454</v>
      </c>
      <c r="D3">
        <v>286</v>
      </c>
      <c r="E3">
        <v>10</v>
      </c>
      <c r="F3">
        <v>45.4</v>
      </c>
      <c r="G3">
        <v>158.74</v>
      </c>
      <c r="H3">
        <v>73</v>
      </c>
      <c r="I3">
        <v>33</v>
      </c>
      <c r="J3">
        <v>23</v>
      </c>
      <c r="K3">
        <v>5</v>
      </c>
      <c r="L3">
        <v>0</v>
      </c>
    </row>
    <row r="4" spans="1:12" x14ac:dyDescent="0.25">
      <c r="A4" t="s">
        <v>164</v>
      </c>
      <c r="B4">
        <v>7</v>
      </c>
      <c r="C4">
        <v>111</v>
      </c>
      <c r="D4">
        <v>65</v>
      </c>
      <c r="E4">
        <v>5</v>
      </c>
      <c r="F4">
        <v>22.2</v>
      </c>
      <c r="G4">
        <v>170.77</v>
      </c>
      <c r="H4">
        <v>33</v>
      </c>
      <c r="I4">
        <v>8</v>
      </c>
      <c r="J4">
        <v>6</v>
      </c>
      <c r="K4">
        <v>0</v>
      </c>
      <c r="L4">
        <v>0</v>
      </c>
    </row>
    <row r="5" spans="1:12" x14ac:dyDescent="0.25">
      <c r="A5" t="s">
        <v>165</v>
      </c>
      <c r="B5">
        <v>7</v>
      </c>
      <c r="C5">
        <v>71</v>
      </c>
      <c r="D5">
        <v>56</v>
      </c>
      <c r="E5">
        <v>5</v>
      </c>
      <c r="F5">
        <v>14.2</v>
      </c>
      <c r="G5">
        <v>126.79</v>
      </c>
      <c r="H5">
        <v>31</v>
      </c>
      <c r="I5">
        <v>6</v>
      </c>
      <c r="J5">
        <v>3</v>
      </c>
      <c r="K5">
        <v>0</v>
      </c>
      <c r="L5">
        <v>0</v>
      </c>
    </row>
    <row r="6" spans="1:12" x14ac:dyDescent="0.25">
      <c r="A6" t="s">
        <v>47</v>
      </c>
      <c r="B6">
        <v>9</v>
      </c>
      <c r="C6">
        <v>117</v>
      </c>
      <c r="D6">
        <v>81</v>
      </c>
      <c r="E6">
        <v>9</v>
      </c>
      <c r="F6">
        <v>13</v>
      </c>
      <c r="G6">
        <v>144.44</v>
      </c>
      <c r="H6">
        <v>25</v>
      </c>
      <c r="I6">
        <v>9</v>
      </c>
      <c r="J6">
        <v>9</v>
      </c>
      <c r="K6">
        <v>0</v>
      </c>
      <c r="L6">
        <v>0</v>
      </c>
    </row>
    <row r="7" spans="1:12" x14ac:dyDescent="0.25">
      <c r="A7" t="s">
        <v>390</v>
      </c>
      <c r="B7">
        <v>12</v>
      </c>
      <c r="C7">
        <v>268</v>
      </c>
      <c r="D7">
        <v>241</v>
      </c>
      <c r="E7">
        <v>12</v>
      </c>
      <c r="F7">
        <v>22.33</v>
      </c>
      <c r="G7">
        <v>111.2</v>
      </c>
      <c r="H7">
        <v>52</v>
      </c>
      <c r="I7">
        <v>28</v>
      </c>
      <c r="J7">
        <v>8</v>
      </c>
      <c r="K7">
        <v>1</v>
      </c>
      <c r="L7">
        <v>0</v>
      </c>
    </row>
    <row r="8" spans="1:12" x14ac:dyDescent="0.25">
      <c r="A8" t="s">
        <v>121</v>
      </c>
      <c r="B8">
        <v>1</v>
      </c>
      <c r="C8">
        <v>6</v>
      </c>
      <c r="D8">
        <v>6</v>
      </c>
      <c r="E8">
        <v>1</v>
      </c>
      <c r="F8">
        <v>6</v>
      </c>
      <c r="G8">
        <v>100</v>
      </c>
      <c r="H8">
        <v>6</v>
      </c>
      <c r="I8">
        <v>0</v>
      </c>
      <c r="J8">
        <v>1</v>
      </c>
      <c r="K8">
        <v>0</v>
      </c>
      <c r="L8">
        <v>0</v>
      </c>
    </row>
    <row r="9" spans="1:12" x14ac:dyDescent="0.25">
      <c r="A9" t="s">
        <v>25</v>
      </c>
      <c r="B9">
        <v>8</v>
      </c>
      <c r="C9">
        <v>113</v>
      </c>
      <c r="D9">
        <v>107</v>
      </c>
      <c r="E9">
        <v>8</v>
      </c>
      <c r="F9">
        <v>14.12</v>
      </c>
      <c r="G9">
        <v>105.61</v>
      </c>
      <c r="H9">
        <v>60</v>
      </c>
      <c r="I9">
        <v>12</v>
      </c>
      <c r="J9">
        <v>2</v>
      </c>
      <c r="K9">
        <v>1</v>
      </c>
      <c r="L9">
        <v>0</v>
      </c>
    </row>
    <row r="10" spans="1:12" x14ac:dyDescent="0.25">
      <c r="A10" t="s">
        <v>26</v>
      </c>
      <c r="B10">
        <v>9</v>
      </c>
      <c r="C10">
        <v>113</v>
      </c>
      <c r="D10">
        <v>85</v>
      </c>
      <c r="E10">
        <v>8</v>
      </c>
      <c r="F10">
        <v>14.12</v>
      </c>
      <c r="G10">
        <v>132.94</v>
      </c>
      <c r="H10">
        <v>42</v>
      </c>
      <c r="I10">
        <v>6</v>
      </c>
      <c r="J10">
        <v>8</v>
      </c>
      <c r="K10">
        <v>0</v>
      </c>
      <c r="L10">
        <v>0</v>
      </c>
    </row>
    <row r="11" spans="1:12" x14ac:dyDescent="0.25">
      <c r="A11" t="s">
        <v>97</v>
      </c>
      <c r="B11">
        <v>1</v>
      </c>
      <c r="C11">
        <v>0</v>
      </c>
      <c r="D11">
        <v>3</v>
      </c>
      <c r="E11">
        <v>1</v>
      </c>
      <c r="F11">
        <v>0</v>
      </c>
      <c r="G11">
        <v>0</v>
      </c>
      <c r="H11">
        <v>0</v>
      </c>
      <c r="I11">
        <v>0</v>
      </c>
      <c r="J11">
        <v>0</v>
      </c>
      <c r="K11">
        <v>0</v>
      </c>
      <c r="L11">
        <v>0</v>
      </c>
    </row>
    <row r="12" spans="1:12" x14ac:dyDescent="0.25">
      <c r="A12" t="s">
        <v>387</v>
      </c>
      <c r="B12">
        <v>2</v>
      </c>
      <c r="C12">
        <v>9</v>
      </c>
      <c r="D12">
        <v>10</v>
      </c>
      <c r="E12">
        <v>1</v>
      </c>
      <c r="F12">
        <v>9</v>
      </c>
      <c r="G12">
        <v>90</v>
      </c>
      <c r="H12">
        <v>7</v>
      </c>
      <c r="I12">
        <v>0</v>
      </c>
      <c r="J12">
        <v>1</v>
      </c>
      <c r="K12">
        <v>0</v>
      </c>
      <c r="L12">
        <v>0</v>
      </c>
    </row>
    <row r="13" spans="1:12" x14ac:dyDescent="0.25">
      <c r="A13" t="s">
        <v>361</v>
      </c>
      <c r="B13">
        <v>3</v>
      </c>
      <c r="C13">
        <v>32</v>
      </c>
      <c r="D13">
        <v>29</v>
      </c>
      <c r="E13">
        <v>2</v>
      </c>
      <c r="F13">
        <v>16</v>
      </c>
      <c r="G13">
        <v>110.34</v>
      </c>
      <c r="H13">
        <v>14</v>
      </c>
      <c r="I13">
        <v>0</v>
      </c>
      <c r="J13">
        <v>1</v>
      </c>
      <c r="K13">
        <v>0</v>
      </c>
      <c r="L13">
        <v>0</v>
      </c>
    </row>
    <row r="14" spans="1:12" x14ac:dyDescent="0.25">
      <c r="A14" t="s">
        <v>1</v>
      </c>
      <c r="B14">
        <v>11</v>
      </c>
      <c r="C14">
        <v>359</v>
      </c>
      <c r="D14">
        <v>282</v>
      </c>
      <c r="E14">
        <v>9</v>
      </c>
      <c r="F14">
        <v>39.89</v>
      </c>
      <c r="G14">
        <v>127.3</v>
      </c>
      <c r="H14">
        <v>71</v>
      </c>
      <c r="I14">
        <v>30</v>
      </c>
      <c r="J14">
        <v>12</v>
      </c>
      <c r="K14">
        <v>1</v>
      </c>
      <c r="L14">
        <v>0</v>
      </c>
    </row>
    <row r="15" spans="1:12" x14ac:dyDescent="0.25">
      <c r="A15" t="s">
        <v>166</v>
      </c>
      <c r="B15">
        <v>1</v>
      </c>
      <c r="C15">
        <v>0</v>
      </c>
      <c r="D15">
        <v>2</v>
      </c>
      <c r="E15">
        <v>1</v>
      </c>
      <c r="F15">
        <v>0</v>
      </c>
      <c r="G15">
        <v>0</v>
      </c>
      <c r="H15">
        <v>0</v>
      </c>
      <c r="I15">
        <v>0</v>
      </c>
      <c r="J15">
        <v>0</v>
      </c>
      <c r="K15">
        <v>0</v>
      </c>
      <c r="L15">
        <v>0</v>
      </c>
    </row>
    <row r="16" spans="1:12" x14ac:dyDescent="0.25">
      <c r="A16" t="s">
        <v>124</v>
      </c>
      <c r="B16">
        <v>8</v>
      </c>
      <c r="C16">
        <v>285</v>
      </c>
      <c r="D16">
        <v>200</v>
      </c>
      <c r="E16">
        <v>7</v>
      </c>
      <c r="F16">
        <v>40.71</v>
      </c>
      <c r="G16">
        <v>142.5</v>
      </c>
      <c r="H16">
        <v>107</v>
      </c>
      <c r="I16">
        <v>36</v>
      </c>
      <c r="J16">
        <v>7</v>
      </c>
      <c r="K16">
        <v>1</v>
      </c>
      <c r="L16">
        <v>1</v>
      </c>
    </row>
    <row r="17" spans="1:12" x14ac:dyDescent="0.25">
      <c r="A17" t="s">
        <v>98</v>
      </c>
      <c r="B17">
        <v>7</v>
      </c>
      <c r="C17">
        <v>288</v>
      </c>
      <c r="D17">
        <v>210</v>
      </c>
      <c r="E17">
        <v>7</v>
      </c>
      <c r="F17">
        <v>41.14</v>
      </c>
      <c r="G17">
        <v>137.13999999999999</v>
      </c>
      <c r="H17">
        <v>99</v>
      </c>
      <c r="I17">
        <v>15</v>
      </c>
      <c r="J17">
        <v>23</v>
      </c>
      <c r="K17">
        <v>3</v>
      </c>
      <c r="L17">
        <v>0</v>
      </c>
    </row>
    <row r="18" spans="1:12" x14ac:dyDescent="0.25">
      <c r="A18" t="s">
        <v>126</v>
      </c>
      <c r="B18">
        <v>5</v>
      </c>
      <c r="C18">
        <v>34</v>
      </c>
      <c r="D18">
        <v>21</v>
      </c>
      <c r="E18">
        <v>4</v>
      </c>
      <c r="F18">
        <v>8.5</v>
      </c>
      <c r="G18">
        <v>161.9</v>
      </c>
      <c r="H18">
        <v>25</v>
      </c>
      <c r="I18">
        <v>2</v>
      </c>
      <c r="J18">
        <v>3</v>
      </c>
      <c r="K18">
        <v>0</v>
      </c>
      <c r="L18">
        <v>0</v>
      </c>
    </row>
    <row r="19" spans="1:12" x14ac:dyDescent="0.25">
      <c r="A19" t="s">
        <v>99</v>
      </c>
      <c r="B19">
        <v>4</v>
      </c>
      <c r="C19">
        <v>29</v>
      </c>
      <c r="D19">
        <v>31</v>
      </c>
      <c r="E19">
        <v>3</v>
      </c>
      <c r="F19">
        <v>9.67</v>
      </c>
      <c r="G19">
        <v>93.55</v>
      </c>
      <c r="H19">
        <v>13</v>
      </c>
      <c r="I19">
        <v>2</v>
      </c>
      <c r="J19">
        <v>0</v>
      </c>
      <c r="K19">
        <v>0</v>
      </c>
      <c r="L19">
        <v>0</v>
      </c>
    </row>
    <row r="20" spans="1:12" x14ac:dyDescent="0.25">
      <c r="A20" t="s">
        <v>49</v>
      </c>
      <c r="B20">
        <v>3</v>
      </c>
      <c r="C20">
        <v>10</v>
      </c>
      <c r="D20">
        <v>15</v>
      </c>
      <c r="E20">
        <v>2</v>
      </c>
      <c r="F20">
        <v>5</v>
      </c>
      <c r="G20">
        <v>66.67</v>
      </c>
      <c r="H20">
        <v>7</v>
      </c>
      <c r="I20">
        <v>0</v>
      </c>
      <c r="J20">
        <v>0</v>
      </c>
      <c r="K20">
        <v>0</v>
      </c>
      <c r="L20">
        <v>0</v>
      </c>
    </row>
    <row r="21" spans="1:12" x14ac:dyDescent="0.25">
      <c r="A21" t="s">
        <v>148</v>
      </c>
      <c r="B21">
        <v>15</v>
      </c>
      <c r="C21">
        <v>473</v>
      </c>
      <c r="D21">
        <v>379</v>
      </c>
      <c r="E21">
        <v>15</v>
      </c>
      <c r="F21">
        <v>31.53</v>
      </c>
      <c r="G21">
        <v>124.8</v>
      </c>
      <c r="H21">
        <v>74</v>
      </c>
      <c r="I21">
        <v>51</v>
      </c>
      <c r="J21">
        <v>8</v>
      </c>
      <c r="K21">
        <v>5</v>
      </c>
      <c r="L21">
        <v>0</v>
      </c>
    </row>
    <row r="22" spans="1:12" x14ac:dyDescent="0.25">
      <c r="A22" t="s">
        <v>168</v>
      </c>
      <c r="B22">
        <v>16</v>
      </c>
      <c r="C22">
        <v>548</v>
      </c>
      <c r="D22">
        <v>407</v>
      </c>
      <c r="E22">
        <v>14</v>
      </c>
      <c r="F22">
        <v>39.14</v>
      </c>
      <c r="G22">
        <v>134.63999999999999</v>
      </c>
      <c r="H22">
        <v>85</v>
      </c>
      <c r="I22">
        <v>52</v>
      </c>
      <c r="J22">
        <v>14</v>
      </c>
      <c r="K22">
        <v>4</v>
      </c>
      <c r="L22">
        <v>0</v>
      </c>
    </row>
    <row r="23" spans="1:12" x14ac:dyDescent="0.25">
      <c r="A23" t="s">
        <v>3</v>
      </c>
      <c r="B23">
        <v>2</v>
      </c>
      <c r="C23">
        <v>7</v>
      </c>
      <c r="D23">
        <v>6</v>
      </c>
      <c r="E23">
        <v>2</v>
      </c>
      <c r="F23">
        <v>3.5</v>
      </c>
      <c r="G23">
        <v>116.67</v>
      </c>
      <c r="H23">
        <v>7</v>
      </c>
      <c r="I23">
        <v>0</v>
      </c>
      <c r="J23">
        <v>0</v>
      </c>
      <c r="K23">
        <v>0</v>
      </c>
      <c r="L23">
        <v>0</v>
      </c>
    </row>
    <row r="24" spans="1:12" x14ac:dyDescent="0.25">
      <c r="A24" t="s">
        <v>101</v>
      </c>
      <c r="B24">
        <v>5</v>
      </c>
      <c r="C24">
        <v>101</v>
      </c>
      <c r="D24">
        <v>71</v>
      </c>
      <c r="E24">
        <v>1</v>
      </c>
      <c r="F24">
        <v>101</v>
      </c>
      <c r="G24">
        <v>142.25</v>
      </c>
      <c r="H24">
        <v>62</v>
      </c>
      <c r="I24">
        <v>5</v>
      </c>
      <c r="J24">
        <v>5</v>
      </c>
      <c r="K24">
        <v>1</v>
      </c>
      <c r="L24">
        <v>0</v>
      </c>
    </row>
    <row r="25" spans="1:12" x14ac:dyDescent="0.25">
      <c r="A25" t="s">
        <v>4</v>
      </c>
      <c r="B25">
        <v>3</v>
      </c>
      <c r="C25">
        <v>7</v>
      </c>
      <c r="D25">
        <v>12</v>
      </c>
      <c r="E25">
        <v>1</v>
      </c>
      <c r="F25">
        <v>7</v>
      </c>
      <c r="G25">
        <v>58.33</v>
      </c>
      <c r="H25">
        <v>5</v>
      </c>
      <c r="I25">
        <v>0</v>
      </c>
      <c r="J25">
        <v>0</v>
      </c>
      <c r="K25">
        <v>0</v>
      </c>
      <c r="L25">
        <v>0</v>
      </c>
    </row>
    <row r="26" spans="1:12" x14ac:dyDescent="0.25">
      <c r="A26" t="s">
        <v>192</v>
      </c>
      <c r="B26">
        <v>1</v>
      </c>
      <c r="C26">
        <v>0</v>
      </c>
      <c r="D26">
        <v>2</v>
      </c>
      <c r="E26">
        <v>1</v>
      </c>
      <c r="F26">
        <v>0</v>
      </c>
      <c r="G26">
        <v>0</v>
      </c>
      <c r="H26">
        <v>0</v>
      </c>
      <c r="I26">
        <v>0</v>
      </c>
      <c r="J26">
        <v>0</v>
      </c>
      <c r="K26">
        <v>0</v>
      </c>
      <c r="L26">
        <v>0</v>
      </c>
    </row>
    <row r="27" spans="1:12" x14ac:dyDescent="0.25">
      <c r="A27" t="s">
        <v>79</v>
      </c>
      <c r="B27">
        <v>1</v>
      </c>
      <c r="C27">
        <v>3</v>
      </c>
      <c r="D27">
        <v>2</v>
      </c>
      <c r="E27">
        <v>0</v>
      </c>
      <c r="F27">
        <v>0</v>
      </c>
      <c r="G27">
        <v>150</v>
      </c>
      <c r="H27">
        <v>3</v>
      </c>
      <c r="I27">
        <v>0</v>
      </c>
      <c r="J27">
        <v>0</v>
      </c>
      <c r="K27">
        <v>0</v>
      </c>
      <c r="L27">
        <v>0</v>
      </c>
    </row>
    <row r="28" spans="1:12" x14ac:dyDescent="0.25">
      <c r="A28" t="s">
        <v>391</v>
      </c>
      <c r="B28">
        <v>1</v>
      </c>
      <c r="C28">
        <v>1</v>
      </c>
      <c r="D28">
        <v>2</v>
      </c>
      <c r="E28">
        <v>0</v>
      </c>
      <c r="F28">
        <v>0</v>
      </c>
      <c r="G28">
        <v>50</v>
      </c>
      <c r="H28">
        <v>1</v>
      </c>
      <c r="I28">
        <v>0</v>
      </c>
      <c r="J28">
        <v>0</v>
      </c>
      <c r="K28">
        <v>0</v>
      </c>
      <c r="L28">
        <v>0</v>
      </c>
    </row>
    <row r="29" spans="1:12" x14ac:dyDescent="0.25">
      <c r="A29" t="s">
        <v>50</v>
      </c>
      <c r="B29">
        <v>14</v>
      </c>
      <c r="C29">
        <v>418</v>
      </c>
      <c r="D29">
        <v>302</v>
      </c>
      <c r="E29">
        <v>10</v>
      </c>
      <c r="F29">
        <v>41.8</v>
      </c>
      <c r="G29">
        <v>138.41</v>
      </c>
      <c r="H29">
        <v>68</v>
      </c>
      <c r="I29">
        <v>32</v>
      </c>
      <c r="J29">
        <v>24</v>
      </c>
      <c r="K29">
        <v>1</v>
      </c>
      <c r="L29">
        <v>0</v>
      </c>
    </row>
    <row r="30" spans="1:12" x14ac:dyDescent="0.25">
      <c r="A30" t="s">
        <v>5</v>
      </c>
      <c r="B30">
        <v>13</v>
      </c>
      <c r="C30">
        <v>449</v>
      </c>
      <c r="D30">
        <v>319</v>
      </c>
      <c r="E30">
        <v>11</v>
      </c>
      <c r="F30">
        <v>40.82</v>
      </c>
      <c r="G30">
        <v>140.75</v>
      </c>
      <c r="H30">
        <v>87</v>
      </c>
      <c r="I30">
        <v>42</v>
      </c>
      <c r="J30">
        <v>14</v>
      </c>
      <c r="K30">
        <v>4</v>
      </c>
      <c r="L30">
        <v>0</v>
      </c>
    </row>
    <row r="31" spans="1:12" x14ac:dyDescent="0.25">
      <c r="A31" t="s">
        <v>150</v>
      </c>
      <c r="B31">
        <v>11</v>
      </c>
      <c r="C31">
        <v>108</v>
      </c>
      <c r="D31">
        <v>106</v>
      </c>
      <c r="E31">
        <v>7</v>
      </c>
      <c r="F31">
        <v>15.43</v>
      </c>
      <c r="G31">
        <v>101.89</v>
      </c>
      <c r="H31">
        <v>32</v>
      </c>
      <c r="I31">
        <v>9</v>
      </c>
      <c r="J31">
        <v>0</v>
      </c>
      <c r="K31">
        <v>0</v>
      </c>
      <c r="L31">
        <v>0</v>
      </c>
    </row>
    <row r="32" spans="1:12" x14ac:dyDescent="0.25">
      <c r="A32" t="s">
        <v>51</v>
      </c>
      <c r="B32">
        <v>5</v>
      </c>
      <c r="C32">
        <v>71</v>
      </c>
      <c r="D32">
        <v>80</v>
      </c>
      <c r="E32">
        <v>0</v>
      </c>
      <c r="F32">
        <v>0</v>
      </c>
      <c r="G32">
        <v>88.75</v>
      </c>
      <c r="H32">
        <v>21</v>
      </c>
      <c r="I32">
        <v>8</v>
      </c>
      <c r="J32">
        <v>0</v>
      </c>
      <c r="K32">
        <v>0</v>
      </c>
      <c r="L32">
        <v>0</v>
      </c>
    </row>
    <row r="33" spans="1:12" x14ac:dyDescent="0.25">
      <c r="A33" t="s">
        <v>80</v>
      </c>
      <c r="B33">
        <v>13</v>
      </c>
      <c r="C33">
        <v>281</v>
      </c>
      <c r="D33">
        <v>157</v>
      </c>
      <c r="E33">
        <v>8</v>
      </c>
      <c r="F33">
        <v>35.119999999999997</v>
      </c>
      <c r="G33">
        <v>178.98</v>
      </c>
      <c r="H33">
        <v>60</v>
      </c>
      <c r="I33">
        <v>14</v>
      </c>
      <c r="J33">
        <v>25</v>
      </c>
      <c r="K33">
        <v>1</v>
      </c>
      <c r="L33">
        <v>0</v>
      </c>
    </row>
    <row r="34" spans="1:12" x14ac:dyDescent="0.25">
      <c r="A34" t="s">
        <v>151</v>
      </c>
      <c r="B34">
        <v>2</v>
      </c>
      <c r="C34">
        <v>21</v>
      </c>
      <c r="D34">
        <v>24</v>
      </c>
      <c r="E34">
        <v>2</v>
      </c>
      <c r="F34">
        <v>10.5</v>
      </c>
      <c r="G34">
        <v>87.5</v>
      </c>
      <c r="H34">
        <v>16</v>
      </c>
      <c r="I34">
        <v>2</v>
      </c>
      <c r="J34">
        <v>0</v>
      </c>
      <c r="K34">
        <v>0</v>
      </c>
      <c r="L34">
        <v>0</v>
      </c>
    </row>
    <row r="35" spans="1:12" x14ac:dyDescent="0.25">
      <c r="A35" t="s">
        <v>392</v>
      </c>
      <c r="B35">
        <v>4</v>
      </c>
      <c r="C35">
        <v>15</v>
      </c>
      <c r="D35">
        <v>11</v>
      </c>
      <c r="E35">
        <v>3</v>
      </c>
      <c r="F35">
        <v>5</v>
      </c>
      <c r="G35">
        <v>136.36000000000001</v>
      </c>
      <c r="H35">
        <v>10</v>
      </c>
      <c r="I35">
        <v>1</v>
      </c>
      <c r="J35">
        <v>1</v>
      </c>
      <c r="K35">
        <v>0</v>
      </c>
      <c r="L35">
        <v>0</v>
      </c>
    </row>
    <row r="36" spans="1:12" x14ac:dyDescent="0.25">
      <c r="A36" t="s">
        <v>6</v>
      </c>
      <c r="B36">
        <v>1</v>
      </c>
      <c r="C36">
        <v>13</v>
      </c>
      <c r="D36">
        <v>10</v>
      </c>
      <c r="E36">
        <v>0</v>
      </c>
      <c r="F36">
        <v>0</v>
      </c>
      <c r="G36">
        <v>130</v>
      </c>
      <c r="H36">
        <v>13</v>
      </c>
      <c r="I36">
        <v>2</v>
      </c>
      <c r="J36">
        <v>0</v>
      </c>
      <c r="K36">
        <v>0</v>
      </c>
      <c r="L36">
        <v>0</v>
      </c>
    </row>
    <row r="37" spans="1:12" x14ac:dyDescent="0.25">
      <c r="A37" t="s">
        <v>81</v>
      </c>
      <c r="B37">
        <v>13</v>
      </c>
      <c r="C37">
        <v>516</v>
      </c>
      <c r="D37">
        <v>354</v>
      </c>
      <c r="E37">
        <v>9</v>
      </c>
      <c r="F37">
        <v>57.33</v>
      </c>
      <c r="G37">
        <v>145.76</v>
      </c>
      <c r="H37">
        <v>99</v>
      </c>
      <c r="I37">
        <v>36</v>
      </c>
      <c r="J37">
        <v>30</v>
      </c>
      <c r="K37">
        <v>4</v>
      </c>
      <c r="L37">
        <v>0</v>
      </c>
    </row>
    <row r="38" spans="1:12" x14ac:dyDescent="0.25">
      <c r="A38" t="s">
        <v>129</v>
      </c>
      <c r="B38">
        <v>10</v>
      </c>
      <c r="C38">
        <v>112</v>
      </c>
      <c r="D38">
        <v>63</v>
      </c>
      <c r="E38">
        <v>6</v>
      </c>
      <c r="F38">
        <v>18.670000000000002</v>
      </c>
      <c r="G38">
        <v>177.78</v>
      </c>
      <c r="H38">
        <v>27</v>
      </c>
      <c r="I38">
        <v>5</v>
      </c>
      <c r="J38">
        <v>10</v>
      </c>
      <c r="K38">
        <v>0</v>
      </c>
      <c r="L38">
        <v>0</v>
      </c>
    </row>
    <row r="39" spans="1:12" x14ac:dyDescent="0.25">
      <c r="A39" t="s">
        <v>130</v>
      </c>
      <c r="B39">
        <v>12</v>
      </c>
      <c r="C39">
        <v>328</v>
      </c>
      <c r="D39">
        <v>227</v>
      </c>
      <c r="E39">
        <v>10</v>
      </c>
      <c r="F39">
        <v>32.799999999999997</v>
      </c>
      <c r="G39">
        <v>144.49</v>
      </c>
      <c r="H39">
        <v>70</v>
      </c>
      <c r="I39">
        <v>27</v>
      </c>
      <c r="J39">
        <v>16</v>
      </c>
      <c r="K39">
        <v>2</v>
      </c>
      <c r="L39">
        <v>0</v>
      </c>
    </row>
    <row r="40" spans="1:12" x14ac:dyDescent="0.25">
      <c r="A40" t="s">
        <v>131</v>
      </c>
      <c r="B40">
        <v>1</v>
      </c>
      <c r="C40">
        <v>9</v>
      </c>
      <c r="D40">
        <v>13</v>
      </c>
      <c r="E40">
        <v>1</v>
      </c>
      <c r="F40">
        <v>9</v>
      </c>
      <c r="G40">
        <v>69.23</v>
      </c>
      <c r="H40">
        <v>9</v>
      </c>
      <c r="I40">
        <v>0</v>
      </c>
      <c r="J40">
        <v>0</v>
      </c>
      <c r="K40">
        <v>0</v>
      </c>
      <c r="L40">
        <v>0</v>
      </c>
    </row>
    <row r="41" spans="1:12" x14ac:dyDescent="0.25">
      <c r="A41" t="s">
        <v>83</v>
      </c>
      <c r="B41">
        <v>3</v>
      </c>
      <c r="C41">
        <v>19</v>
      </c>
      <c r="D41">
        <v>18</v>
      </c>
      <c r="E41">
        <v>2</v>
      </c>
      <c r="F41">
        <v>9.5</v>
      </c>
      <c r="G41">
        <v>105.56</v>
      </c>
      <c r="H41">
        <v>10</v>
      </c>
      <c r="I41">
        <v>0</v>
      </c>
      <c r="J41">
        <v>1</v>
      </c>
      <c r="K41">
        <v>0</v>
      </c>
      <c r="L41">
        <v>0</v>
      </c>
    </row>
    <row r="42" spans="1:12" x14ac:dyDescent="0.25">
      <c r="A42" t="s">
        <v>84</v>
      </c>
      <c r="B42">
        <v>1</v>
      </c>
      <c r="C42">
        <v>5</v>
      </c>
      <c r="D42">
        <v>3</v>
      </c>
      <c r="E42">
        <v>0</v>
      </c>
      <c r="F42">
        <v>0</v>
      </c>
      <c r="G42">
        <v>166.67</v>
      </c>
      <c r="H42">
        <v>5</v>
      </c>
      <c r="I42">
        <v>0</v>
      </c>
      <c r="J42">
        <v>0</v>
      </c>
      <c r="K42">
        <v>0</v>
      </c>
      <c r="L42">
        <v>0</v>
      </c>
    </row>
    <row r="43" spans="1:12" x14ac:dyDescent="0.25">
      <c r="A43" t="s">
        <v>382</v>
      </c>
      <c r="B43">
        <v>2</v>
      </c>
      <c r="C43">
        <v>15</v>
      </c>
      <c r="D43">
        <v>13</v>
      </c>
      <c r="E43">
        <v>1</v>
      </c>
      <c r="F43">
        <v>15</v>
      </c>
      <c r="G43">
        <v>115.38</v>
      </c>
      <c r="H43">
        <v>11</v>
      </c>
      <c r="I43">
        <v>2</v>
      </c>
      <c r="J43">
        <v>0</v>
      </c>
      <c r="K43">
        <v>0</v>
      </c>
      <c r="L43">
        <v>0</v>
      </c>
    </row>
    <row r="44" spans="1:12" x14ac:dyDescent="0.25">
      <c r="A44" t="s">
        <v>171</v>
      </c>
      <c r="B44">
        <v>11</v>
      </c>
      <c r="C44">
        <v>345</v>
      </c>
      <c r="D44">
        <v>272</v>
      </c>
      <c r="E44">
        <v>11</v>
      </c>
      <c r="F44">
        <v>31.36</v>
      </c>
      <c r="G44">
        <v>126.84</v>
      </c>
      <c r="H44">
        <v>97</v>
      </c>
      <c r="I44">
        <v>31</v>
      </c>
      <c r="J44">
        <v>13</v>
      </c>
      <c r="K44">
        <v>3</v>
      </c>
      <c r="L44">
        <v>0</v>
      </c>
    </row>
    <row r="45" spans="1:12" x14ac:dyDescent="0.25">
      <c r="A45" t="s">
        <v>172</v>
      </c>
      <c r="B45">
        <v>4</v>
      </c>
      <c r="C45">
        <v>66</v>
      </c>
      <c r="D45">
        <v>53</v>
      </c>
      <c r="E45">
        <v>2</v>
      </c>
      <c r="F45">
        <v>33</v>
      </c>
      <c r="G45">
        <v>124.53</v>
      </c>
      <c r="H45">
        <v>26</v>
      </c>
      <c r="I45">
        <v>5</v>
      </c>
      <c r="J45">
        <v>3</v>
      </c>
      <c r="K45">
        <v>0</v>
      </c>
      <c r="L45">
        <v>0</v>
      </c>
    </row>
    <row r="46" spans="1:12" x14ac:dyDescent="0.25">
      <c r="A46" t="s">
        <v>393</v>
      </c>
      <c r="B46">
        <v>5</v>
      </c>
      <c r="C46">
        <v>78</v>
      </c>
      <c r="D46">
        <v>77</v>
      </c>
      <c r="E46">
        <v>4</v>
      </c>
      <c r="F46">
        <v>19.5</v>
      </c>
      <c r="G46">
        <v>101.3</v>
      </c>
      <c r="H46">
        <v>33</v>
      </c>
      <c r="I46">
        <v>9</v>
      </c>
      <c r="J46">
        <v>1</v>
      </c>
      <c r="K46">
        <v>0</v>
      </c>
      <c r="L46">
        <v>0</v>
      </c>
    </row>
    <row r="47" spans="1:12" x14ac:dyDescent="0.25">
      <c r="A47" t="s">
        <v>9</v>
      </c>
      <c r="B47">
        <v>2</v>
      </c>
      <c r="C47">
        <v>42</v>
      </c>
      <c r="D47">
        <v>27</v>
      </c>
      <c r="E47">
        <v>1</v>
      </c>
      <c r="F47">
        <v>42</v>
      </c>
      <c r="G47">
        <v>155.56</v>
      </c>
      <c r="H47">
        <v>22</v>
      </c>
      <c r="I47">
        <v>3</v>
      </c>
      <c r="J47">
        <v>2</v>
      </c>
      <c r="K47">
        <v>0</v>
      </c>
      <c r="L47">
        <v>0</v>
      </c>
    </row>
    <row r="48" spans="1:12" x14ac:dyDescent="0.25">
      <c r="A48" t="s">
        <v>31</v>
      </c>
      <c r="B48">
        <v>6</v>
      </c>
      <c r="C48">
        <v>56</v>
      </c>
      <c r="D48">
        <v>49</v>
      </c>
      <c r="E48">
        <v>4</v>
      </c>
      <c r="F48">
        <v>14</v>
      </c>
      <c r="G48">
        <v>114.29</v>
      </c>
      <c r="H48">
        <v>15</v>
      </c>
      <c r="I48">
        <v>4</v>
      </c>
      <c r="J48">
        <v>2</v>
      </c>
      <c r="K48">
        <v>0</v>
      </c>
      <c r="L48">
        <v>0</v>
      </c>
    </row>
    <row r="49" spans="1:12" x14ac:dyDescent="0.25">
      <c r="A49" t="s">
        <v>85</v>
      </c>
      <c r="B49">
        <v>12</v>
      </c>
      <c r="C49">
        <v>268</v>
      </c>
      <c r="D49">
        <v>140</v>
      </c>
      <c r="E49">
        <v>5</v>
      </c>
      <c r="F49">
        <v>53.6</v>
      </c>
      <c r="G49">
        <v>191.43</v>
      </c>
      <c r="H49">
        <v>60</v>
      </c>
      <c r="I49">
        <v>15</v>
      </c>
      <c r="J49">
        <v>22</v>
      </c>
      <c r="K49">
        <v>1</v>
      </c>
      <c r="L49">
        <v>0</v>
      </c>
    </row>
    <row r="50" spans="1:12" x14ac:dyDescent="0.25">
      <c r="A50" t="s">
        <v>132</v>
      </c>
      <c r="B50">
        <v>2</v>
      </c>
      <c r="C50">
        <v>4</v>
      </c>
      <c r="D50">
        <v>6</v>
      </c>
      <c r="E50">
        <v>1</v>
      </c>
      <c r="F50">
        <v>4</v>
      </c>
      <c r="G50">
        <v>66.67</v>
      </c>
      <c r="H50">
        <v>2</v>
      </c>
      <c r="I50">
        <v>0</v>
      </c>
      <c r="J50">
        <v>0</v>
      </c>
      <c r="K50">
        <v>0</v>
      </c>
      <c r="L50">
        <v>0</v>
      </c>
    </row>
    <row r="51" spans="1:12" x14ac:dyDescent="0.25">
      <c r="A51" t="s">
        <v>53</v>
      </c>
      <c r="B51">
        <v>14</v>
      </c>
      <c r="C51">
        <v>169</v>
      </c>
      <c r="D51">
        <v>134</v>
      </c>
      <c r="E51">
        <v>12</v>
      </c>
      <c r="F51">
        <v>14.08</v>
      </c>
      <c r="G51">
        <v>126.12</v>
      </c>
      <c r="H51">
        <v>58</v>
      </c>
      <c r="I51">
        <v>20</v>
      </c>
      <c r="J51">
        <v>4</v>
      </c>
      <c r="K51">
        <v>1</v>
      </c>
      <c r="L51">
        <v>0</v>
      </c>
    </row>
    <row r="52" spans="1:12" x14ac:dyDescent="0.25">
      <c r="A52" t="s">
        <v>86</v>
      </c>
      <c r="B52">
        <v>11</v>
      </c>
      <c r="C52">
        <v>109</v>
      </c>
      <c r="D52">
        <v>92</v>
      </c>
      <c r="E52">
        <v>6</v>
      </c>
      <c r="F52">
        <v>18.170000000000002</v>
      </c>
      <c r="G52">
        <v>118.48</v>
      </c>
      <c r="H52">
        <v>34</v>
      </c>
      <c r="I52">
        <v>9</v>
      </c>
      <c r="J52">
        <v>5</v>
      </c>
      <c r="K52">
        <v>0</v>
      </c>
      <c r="L52">
        <v>0</v>
      </c>
    </row>
    <row r="53" spans="1:12" x14ac:dyDescent="0.25">
      <c r="A53" t="s">
        <v>173</v>
      </c>
      <c r="B53">
        <v>1</v>
      </c>
      <c r="C53">
        <v>0</v>
      </c>
      <c r="D53">
        <v>2</v>
      </c>
      <c r="E53">
        <v>1</v>
      </c>
      <c r="F53">
        <v>0</v>
      </c>
      <c r="G53">
        <v>0</v>
      </c>
      <c r="H53">
        <v>0</v>
      </c>
      <c r="I53">
        <v>0</v>
      </c>
      <c r="J53">
        <v>0</v>
      </c>
      <c r="K53">
        <v>0</v>
      </c>
      <c r="L53">
        <v>0</v>
      </c>
    </row>
    <row r="54" spans="1:12" x14ac:dyDescent="0.25">
      <c r="A54" t="s">
        <v>54</v>
      </c>
      <c r="B54">
        <v>3</v>
      </c>
      <c r="C54">
        <v>16</v>
      </c>
      <c r="D54">
        <v>14</v>
      </c>
      <c r="E54">
        <v>2</v>
      </c>
      <c r="F54">
        <v>8</v>
      </c>
      <c r="G54">
        <v>114.29</v>
      </c>
      <c r="H54">
        <v>15</v>
      </c>
      <c r="I54">
        <v>2</v>
      </c>
      <c r="J54">
        <v>0</v>
      </c>
      <c r="K54">
        <v>0</v>
      </c>
      <c r="L54">
        <v>0</v>
      </c>
    </row>
    <row r="55" spans="1:12" x14ac:dyDescent="0.25">
      <c r="A55" t="s">
        <v>55</v>
      </c>
      <c r="B55">
        <v>6</v>
      </c>
      <c r="C55">
        <v>22</v>
      </c>
      <c r="D55">
        <v>31</v>
      </c>
      <c r="E55">
        <v>3</v>
      </c>
      <c r="F55">
        <v>7.33</v>
      </c>
      <c r="G55">
        <v>70.97</v>
      </c>
      <c r="H55">
        <v>8</v>
      </c>
      <c r="I55">
        <v>1</v>
      </c>
      <c r="J55">
        <v>0</v>
      </c>
      <c r="K55">
        <v>0</v>
      </c>
      <c r="L55">
        <v>0</v>
      </c>
    </row>
    <row r="56" spans="1:12" x14ac:dyDescent="0.25">
      <c r="A56" t="s">
        <v>107</v>
      </c>
      <c r="B56">
        <v>14</v>
      </c>
      <c r="C56">
        <v>668</v>
      </c>
      <c r="D56">
        <v>518</v>
      </c>
      <c r="E56">
        <v>12</v>
      </c>
      <c r="F56">
        <v>55.67</v>
      </c>
      <c r="G56">
        <v>128.96</v>
      </c>
      <c r="H56">
        <v>130</v>
      </c>
      <c r="I56">
        <v>58</v>
      </c>
      <c r="J56">
        <v>23</v>
      </c>
      <c r="K56">
        <v>5</v>
      </c>
      <c r="L56">
        <v>1</v>
      </c>
    </row>
    <row r="57" spans="1:12" x14ac:dyDescent="0.25">
      <c r="A57" t="s">
        <v>174</v>
      </c>
      <c r="B57">
        <v>5</v>
      </c>
      <c r="C57">
        <v>62</v>
      </c>
      <c r="D57">
        <v>66</v>
      </c>
      <c r="E57">
        <v>3</v>
      </c>
      <c r="F57">
        <v>20.67</v>
      </c>
      <c r="G57">
        <v>93.94</v>
      </c>
      <c r="H57">
        <v>26</v>
      </c>
      <c r="I57">
        <v>7</v>
      </c>
      <c r="J57">
        <v>0</v>
      </c>
      <c r="K57">
        <v>0</v>
      </c>
      <c r="L57">
        <v>0</v>
      </c>
    </row>
    <row r="58" spans="1:12" x14ac:dyDescent="0.25">
      <c r="A58" t="s">
        <v>175</v>
      </c>
      <c r="B58">
        <v>11</v>
      </c>
      <c r="C58">
        <v>317</v>
      </c>
      <c r="D58">
        <v>237</v>
      </c>
      <c r="E58">
        <v>7</v>
      </c>
      <c r="F58">
        <v>45.29</v>
      </c>
      <c r="G58">
        <v>133.76</v>
      </c>
      <c r="H58">
        <v>67</v>
      </c>
      <c r="I58">
        <v>26</v>
      </c>
      <c r="J58">
        <v>10</v>
      </c>
      <c r="K58">
        <v>3</v>
      </c>
      <c r="L58">
        <v>0</v>
      </c>
    </row>
    <row r="59" spans="1:12" x14ac:dyDescent="0.25">
      <c r="A59" t="s">
        <v>56</v>
      </c>
      <c r="B59">
        <v>2</v>
      </c>
      <c r="C59">
        <v>13</v>
      </c>
      <c r="D59">
        <v>21</v>
      </c>
      <c r="E59">
        <v>1</v>
      </c>
      <c r="F59">
        <v>13</v>
      </c>
      <c r="G59">
        <v>61.9</v>
      </c>
      <c r="H59">
        <v>12</v>
      </c>
      <c r="I59">
        <v>1</v>
      </c>
      <c r="J59">
        <v>0</v>
      </c>
      <c r="K59">
        <v>0</v>
      </c>
      <c r="L59">
        <v>0</v>
      </c>
    </row>
    <row r="60" spans="1:12" x14ac:dyDescent="0.25">
      <c r="A60" t="s">
        <v>57</v>
      </c>
      <c r="B60">
        <v>2</v>
      </c>
      <c r="C60">
        <v>43</v>
      </c>
      <c r="D60">
        <v>29</v>
      </c>
      <c r="E60">
        <v>0</v>
      </c>
      <c r="F60">
        <v>0</v>
      </c>
      <c r="G60">
        <v>148.28</v>
      </c>
      <c r="H60">
        <v>24</v>
      </c>
      <c r="I60">
        <v>4</v>
      </c>
      <c r="J60">
        <v>1</v>
      </c>
      <c r="K60">
        <v>0</v>
      </c>
      <c r="L60">
        <v>0</v>
      </c>
    </row>
    <row r="61" spans="1:12" x14ac:dyDescent="0.25">
      <c r="A61" t="s">
        <v>108</v>
      </c>
      <c r="B61">
        <v>1</v>
      </c>
      <c r="C61">
        <v>4</v>
      </c>
      <c r="D61">
        <v>4</v>
      </c>
      <c r="E61">
        <v>1</v>
      </c>
      <c r="F61">
        <v>4</v>
      </c>
      <c r="G61">
        <v>100</v>
      </c>
      <c r="H61">
        <v>4</v>
      </c>
      <c r="I61">
        <v>0</v>
      </c>
      <c r="J61">
        <v>0</v>
      </c>
      <c r="K61">
        <v>0</v>
      </c>
      <c r="L61">
        <v>0</v>
      </c>
    </row>
    <row r="62" spans="1:12" x14ac:dyDescent="0.25">
      <c r="A62" t="s">
        <v>58</v>
      </c>
      <c r="B62">
        <v>2</v>
      </c>
      <c r="C62">
        <v>2</v>
      </c>
      <c r="D62">
        <v>4</v>
      </c>
      <c r="E62">
        <v>0</v>
      </c>
      <c r="F62">
        <v>0</v>
      </c>
      <c r="G62">
        <v>50</v>
      </c>
      <c r="H62">
        <v>2</v>
      </c>
      <c r="I62">
        <v>0</v>
      </c>
      <c r="J62">
        <v>0</v>
      </c>
      <c r="K62">
        <v>0</v>
      </c>
      <c r="L62">
        <v>0</v>
      </c>
    </row>
    <row r="63" spans="1:12" x14ac:dyDescent="0.25">
      <c r="A63" t="s">
        <v>357</v>
      </c>
      <c r="B63">
        <v>3</v>
      </c>
      <c r="C63">
        <v>32</v>
      </c>
      <c r="D63">
        <v>43</v>
      </c>
      <c r="E63">
        <v>3</v>
      </c>
      <c r="F63">
        <v>10.67</v>
      </c>
      <c r="G63">
        <v>74.42</v>
      </c>
      <c r="H63">
        <v>21</v>
      </c>
      <c r="I63">
        <v>4</v>
      </c>
      <c r="J63">
        <v>0</v>
      </c>
      <c r="K63">
        <v>0</v>
      </c>
      <c r="L63">
        <v>0</v>
      </c>
    </row>
    <row r="64" spans="1:12" x14ac:dyDescent="0.25">
      <c r="A64" t="s">
        <v>110</v>
      </c>
      <c r="B64">
        <v>11</v>
      </c>
      <c r="C64">
        <v>423</v>
      </c>
      <c r="D64">
        <v>271</v>
      </c>
      <c r="E64">
        <v>11</v>
      </c>
      <c r="F64">
        <v>38.450000000000003</v>
      </c>
      <c r="G64">
        <v>156.09</v>
      </c>
      <c r="H64">
        <v>105</v>
      </c>
      <c r="I64">
        <v>44</v>
      </c>
      <c r="J64">
        <v>15</v>
      </c>
      <c r="K64">
        <v>2</v>
      </c>
      <c r="L64">
        <v>1</v>
      </c>
    </row>
    <row r="65" spans="1:12" x14ac:dyDescent="0.25">
      <c r="A65" t="s">
        <v>111</v>
      </c>
      <c r="B65">
        <v>7</v>
      </c>
      <c r="C65">
        <v>130</v>
      </c>
      <c r="D65">
        <v>109</v>
      </c>
      <c r="E65">
        <v>6</v>
      </c>
      <c r="F65">
        <v>21.67</v>
      </c>
      <c r="G65">
        <v>119.27</v>
      </c>
      <c r="H65">
        <v>66</v>
      </c>
      <c r="I65">
        <v>10</v>
      </c>
      <c r="J65">
        <v>4</v>
      </c>
      <c r="K65">
        <v>1</v>
      </c>
      <c r="L65">
        <v>0</v>
      </c>
    </row>
    <row r="66" spans="1:12" x14ac:dyDescent="0.25">
      <c r="A66" t="s">
        <v>137</v>
      </c>
      <c r="B66">
        <v>3</v>
      </c>
      <c r="C66">
        <v>59</v>
      </c>
      <c r="D66">
        <v>54</v>
      </c>
      <c r="E66">
        <v>3</v>
      </c>
      <c r="F66">
        <v>19.670000000000002</v>
      </c>
      <c r="G66">
        <v>109.26</v>
      </c>
      <c r="H66">
        <v>47</v>
      </c>
      <c r="I66">
        <v>2</v>
      </c>
      <c r="J66">
        <v>3</v>
      </c>
      <c r="K66">
        <v>0</v>
      </c>
      <c r="L66">
        <v>0</v>
      </c>
    </row>
    <row r="67" spans="1:12" x14ac:dyDescent="0.25">
      <c r="A67" t="s">
        <v>176</v>
      </c>
      <c r="B67">
        <v>15</v>
      </c>
      <c r="C67">
        <v>425</v>
      </c>
      <c r="D67">
        <v>333</v>
      </c>
      <c r="E67">
        <v>13</v>
      </c>
      <c r="F67">
        <v>32.69</v>
      </c>
      <c r="G67">
        <v>127.63</v>
      </c>
      <c r="H67">
        <v>83</v>
      </c>
      <c r="I67">
        <v>35</v>
      </c>
      <c r="J67">
        <v>18</v>
      </c>
      <c r="K67">
        <v>3</v>
      </c>
      <c r="L67">
        <v>0</v>
      </c>
    </row>
    <row r="68" spans="1:12" x14ac:dyDescent="0.25">
      <c r="A68" t="s">
        <v>14</v>
      </c>
      <c r="B68">
        <v>3</v>
      </c>
      <c r="C68">
        <v>12</v>
      </c>
      <c r="D68">
        <v>16</v>
      </c>
      <c r="E68">
        <v>3</v>
      </c>
      <c r="F68">
        <v>4</v>
      </c>
      <c r="G68">
        <v>75</v>
      </c>
      <c r="H68">
        <v>11</v>
      </c>
      <c r="I68">
        <v>1</v>
      </c>
      <c r="J68">
        <v>0</v>
      </c>
      <c r="K68">
        <v>0</v>
      </c>
      <c r="L68">
        <v>0</v>
      </c>
    </row>
    <row r="69" spans="1:12" x14ac:dyDescent="0.25">
      <c r="A69" t="s">
        <v>177</v>
      </c>
      <c r="B69">
        <v>1</v>
      </c>
      <c r="C69">
        <v>11</v>
      </c>
      <c r="D69">
        <v>8</v>
      </c>
      <c r="E69">
        <v>0</v>
      </c>
      <c r="F69">
        <v>0</v>
      </c>
      <c r="G69">
        <v>137.5</v>
      </c>
      <c r="H69">
        <v>11</v>
      </c>
      <c r="I69">
        <v>2</v>
      </c>
      <c r="J69">
        <v>0</v>
      </c>
      <c r="K69">
        <v>0</v>
      </c>
      <c r="L69">
        <v>0</v>
      </c>
    </row>
    <row r="70" spans="1:12" x14ac:dyDescent="0.25">
      <c r="A70" t="s">
        <v>113</v>
      </c>
      <c r="B70">
        <v>2</v>
      </c>
      <c r="C70">
        <v>2</v>
      </c>
      <c r="D70">
        <v>3</v>
      </c>
      <c r="E70">
        <v>1</v>
      </c>
      <c r="F70">
        <v>2</v>
      </c>
      <c r="G70">
        <v>66.67</v>
      </c>
      <c r="H70">
        <v>2</v>
      </c>
      <c r="I70">
        <v>0</v>
      </c>
      <c r="J70">
        <v>0</v>
      </c>
      <c r="K70">
        <v>0</v>
      </c>
      <c r="L70">
        <v>0</v>
      </c>
    </row>
    <row r="71" spans="1:12" x14ac:dyDescent="0.25">
      <c r="A71" t="s">
        <v>155</v>
      </c>
      <c r="B71">
        <v>3</v>
      </c>
      <c r="C71">
        <v>17</v>
      </c>
      <c r="D71">
        <v>14</v>
      </c>
      <c r="E71">
        <v>1</v>
      </c>
      <c r="F71">
        <v>17</v>
      </c>
      <c r="G71">
        <v>121.43</v>
      </c>
      <c r="H71">
        <v>10</v>
      </c>
      <c r="I71">
        <v>2</v>
      </c>
      <c r="J71">
        <v>0</v>
      </c>
      <c r="K71">
        <v>0</v>
      </c>
      <c r="L71">
        <v>0</v>
      </c>
    </row>
    <row r="72" spans="1:12" x14ac:dyDescent="0.25">
      <c r="A72" t="s">
        <v>33</v>
      </c>
      <c r="B72">
        <v>17</v>
      </c>
      <c r="C72">
        <v>352</v>
      </c>
      <c r="D72">
        <v>237</v>
      </c>
      <c r="E72">
        <v>14</v>
      </c>
      <c r="F72">
        <v>25.14</v>
      </c>
      <c r="G72">
        <v>148.52000000000001</v>
      </c>
      <c r="H72">
        <v>65</v>
      </c>
      <c r="I72">
        <v>31</v>
      </c>
      <c r="J72">
        <v>16</v>
      </c>
      <c r="K72">
        <v>3</v>
      </c>
      <c r="L72">
        <v>0</v>
      </c>
    </row>
    <row r="73" spans="1:12" x14ac:dyDescent="0.25">
      <c r="A73" t="s">
        <v>178</v>
      </c>
      <c r="B73">
        <v>1</v>
      </c>
      <c r="C73">
        <v>0</v>
      </c>
      <c r="D73">
        <v>1</v>
      </c>
      <c r="E73">
        <v>1</v>
      </c>
      <c r="F73">
        <v>0</v>
      </c>
      <c r="G73">
        <v>0</v>
      </c>
      <c r="H73">
        <v>0</v>
      </c>
      <c r="I73">
        <v>0</v>
      </c>
      <c r="J73">
        <v>0</v>
      </c>
      <c r="K73">
        <v>0</v>
      </c>
      <c r="L73">
        <v>0</v>
      </c>
    </row>
    <row r="74" spans="1:12" x14ac:dyDescent="0.25">
      <c r="A74" t="s">
        <v>15</v>
      </c>
      <c r="B74">
        <v>12</v>
      </c>
      <c r="C74">
        <v>200</v>
      </c>
      <c r="D74">
        <v>172</v>
      </c>
      <c r="E74">
        <v>8</v>
      </c>
      <c r="F74">
        <v>25</v>
      </c>
      <c r="G74">
        <v>116.28</v>
      </c>
      <c r="H74">
        <v>47</v>
      </c>
      <c r="I74">
        <v>16</v>
      </c>
      <c r="J74">
        <v>7</v>
      </c>
      <c r="K74">
        <v>0</v>
      </c>
      <c r="L74">
        <v>0</v>
      </c>
    </row>
    <row r="75" spans="1:12" x14ac:dyDescent="0.25">
      <c r="A75" t="s">
        <v>179</v>
      </c>
      <c r="B75">
        <v>1</v>
      </c>
      <c r="C75">
        <v>1</v>
      </c>
      <c r="D75">
        <v>3</v>
      </c>
      <c r="E75">
        <v>1</v>
      </c>
      <c r="F75">
        <v>1</v>
      </c>
      <c r="G75">
        <v>33.33</v>
      </c>
      <c r="H75">
        <v>1</v>
      </c>
      <c r="I75">
        <v>0</v>
      </c>
      <c r="J75">
        <v>0</v>
      </c>
      <c r="K75">
        <v>0</v>
      </c>
      <c r="L75">
        <v>0</v>
      </c>
    </row>
    <row r="76" spans="1:12" x14ac:dyDescent="0.25">
      <c r="A76" t="s">
        <v>16</v>
      </c>
      <c r="B76">
        <v>2</v>
      </c>
      <c r="C76">
        <v>33</v>
      </c>
      <c r="D76">
        <v>29</v>
      </c>
      <c r="E76">
        <v>2</v>
      </c>
      <c r="F76">
        <v>16.5</v>
      </c>
      <c r="G76">
        <v>113.79</v>
      </c>
      <c r="H76">
        <v>33</v>
      </c>
      <c r="I76">
        <v>4</v>
      </c>
      <c r="J76">
        <v>0</v>
      </c>
      <c r="K76">
        <v>0</v>
      </c>
      <c r="L76">
        <v>0</v>
      </c>
    </row>
    <row r="77" spans="1:12" x14ac:dyDescent="0.25">
      <c r="A77" t="s">
        <v>114</v>
      </c>
      <c r="B77">
        <v>14</v>
      </c>
      <c r="C77">
        <v>353</v>
      </c>
      <c r="D77">
        <v>208</v>
      </c>
      <c r="E77">
        <v>10</v>
      </c>
      <c r="F77">
        <v>35.299999999999997</v>
      </c>
      <c r="G77">
        <v>169.71</v>
      </c>
      <c r="H77">
        <v>77</v>
      </c>
      <c r="I77">
        <v>23</v>
      </c>
      <c r="J77">
        <v>25</v>
      </c>
      <c r="K77">
        <v>2</v>
      </c>
      <c r="L77">
        <v>0</v>
      </c>
    </row>
    <row r="78" spans="1:12" x14ac:dyDescent="0.25">
      <c r="A78" t="s">
        <v>59</v>
      </c>
      <c r="B78">
        <v>14</v>
      </c>
      <c r="C78">
        <v>352</v>
      </c>
      <c r="D78">
        <v>254</v>
      </c>
      <c r="E78">
        <v>14</v>
      </c>
      <c r="F78">
        <v>25.14</v>
      </c>
      <c r="G78">
        <v>138.58000000000001</v>
      </c>
      <c r="H78">
        <v>87</v>
      </c>
      <c r="I78">
        <v>43</v>
      </c>
      <c r="J78">
        <v>12</v>
      </c>
      <c r="K78">
        <v>3</v>
      </c>
      <c r="L78">
        <v>0</v>
      </c>
    </row>
    <row r="79" spans="1:12" x14ac:dyDescent="0.25">
      <c r="A79" t="s">
        <v>156</v>
      </c>
      <c r="B79">
        <v>3</v>
      </c>
      <c r="C79">
        <v>27</v>
      </c>
      <c r="D79">
        <v>27</v>
      </c>
      <c r="E79">
        <v>1</v>
      </c>
      <c r="F79">
        <v>27</v>
      </c>
      <c r="G79">
        <v>100</v>
      </c>
      <c r="H79">
        <v>12</v>
      </c>
      <c r="I79">
        <v>3</v>
      </c>
      <c r="J79">
        <v>0</v>
      </c>
      <c r="K79">
        <v>0</v>
      </c>
      <c r="L79">
        <v>0</v>
      </c>
    </row>
    <row r="80" spans="1:12" x14ac:dyDescent="0.25">
      <c r="A80" t="s">
        <v>89</v>
      </c>
      <c r="B80">
        <v>2</v>
      </c>
      <c r="C80">
        <v>25</v>
      </c>
      <c r="D80">
        <v>15</v>
      </c>
      <c r="E80">
        <v>1</v>
      </c>
      <c r="F80">
        <v>25</v>
      </c>
      <c r="G80">
        <v>166.67</v>
      </c>
      <c r="H80">
        <v>24</v>
      </c>
      <c r="I80">
        <v>4</v>
      </c>
      <c r="J80">
        <v>0</v>
      </c>
      <c r="K80">
        <v>0</v>
      </c>
      <c r="L80">
        <v>0</v>
      </c>
    </row>
    <row r="81" spans="1:12" x14ac:dyDescent="0.25">
      <c r="A81" t="s">
        <v>377</v>
      </c>
      <c r="B81">
        <v>1</v>
      </c>
      <c r="C81">
        <v>1</v>
      </c>
      <c r="D81">
        <v>3</v>
      </c>
      <c r="E81">
        <v>1</v>
      </c>
      <c r="F81">
        <v>1</v>
      </c>
      <c r="G81">
        <v>33.33</v>
      </c>
      <c r="H81">
        <v>1</v>
      </c>
      <c r="I81">
        <v>0</v>
      </c>
      <c r="J81">
        <v>0</v>
      </c>
      <c r="K81">
        <v>0</v>
      </c>
      <c r="L81">
        <v>0</v>
      </c>
    </row>
    <row r="82" spans="1:12" x14ac:dyDescent="0.25">
      <c r="A82" t="s">
        <v>34</v>
      </c>
      <c r="B82">
        <v>1</v>
      </c>
      <c r="C82">
        <v>7</v>
      </c>
      <c r="D82">
        <v>13</v>
      </c>
      <c r="E82">
        <v>0</v>
      </c>
      <c r="F82">
        <v>0</v>
      </c>
      <c r="G82">
        <v>53.85</v>
      </c>
      <c r="H82">
        <v>7</v>
      </c>
      <c r="I82">
        <v>0</v>
      </c>
      <c r="J82">
        <v>0</v>
      </c>
      <c r="K82">
        <v>0</v>
      </c>
      <c r="L82">
        <v>0</v>
      </c>
    </row>
    <row r="83" spans="1:12" x14ac:dyDescent="0.25">
      <c r="A83" t="s">
        <v>61</v>
      </c>
      <c r="B83">
        <v>10</v>
      </c>
      <c r="C83">
        <v>146</v>
      </c>
      <c r="D83">
        <v>114</v>
      </c>
      <c r="E83">
        <v>7</v>
      </c>
      <c r="F83">
        <v>20.86</v>
      </c>
      <c r="G83">
        <v>128.07</v>
      </c>
      <c r="H83">
        <v>53</v>
      </c>
      <c r="I83">
        <v>9</v>
      </c>
      <c r="J83">
        <v>8</v>
      </c>
      <c r="K83">
        <v>1</v>
      </c>
      <c r="L83">
        <v>0</v>
      </c>
    </row>
    <row r="84" spans="1:12" x14ac:dyDescent="0.25">
      <c r="A84" t="s">
        <v>180</v>
      </c>
      <c r="B84">
        <v>10</v>
      </c>
      <c r="C84">
        <v>133</v>
      </c>
      <c r="D84">
        <v>111</v>
      </c>
      <c r="E84">
        <v>9</v>
      </c>
      <c r="F84">
        <v>14.78</v>
      </c>
      <c r="G84">
        <v>119.82</v>
      </c>
      <c r="H84">
        <v>51</v>
      </c>
      <c r="I84">
        <v>9</v>
      </c>
      <c r="J84">
        <v>4</v>
      </c>
      <c r="K84">
        <v>1</v>
      </c>
      <c r="L84">
        <v>0</v>
      </c>
    </row>
    <row r="85" spans="1:12" x14ac:dyDescent="0.25">
      <c r="A85" t="s">
        <v>35</v>
      </c>
      <c r="B85">
        <v>13</v>
      </c>
      <c r="C85">
        <v>228</v>
      </c>
      <c r="D85">
        <v>167</v>
      </c>
      <c r="E85">
        <v>13</v>
      </c>
      <c r="F85">
        <v>17.54</v>
      </c>
      <c r="G85">
        <v>136.53</v>
      </c>
      <c r="H85">
        <v>66</v>
      </c>
      <c r="I85">
        <v>27</v>
      </c>
      <c r="J85">
        <v>8</v>
      </c>
      <c r="K85">
        <v>2</v>
      </c>
      <c r="L85">
        <v>0</v>
      </c>
    </row>
    <row r="86" spans="1:12" x14ac:dyDescent="0.25">
      <c r="A86" t="s">
        <v>115</v>
      </c>
      <c r="B86">
        <v>2</v>
      </c>
      <c r="C86">
        <v>15</v>
      </c>
      <c r="D86">
        <v>15</v>
      </c>
      <c r="E86">
        <v>2</v>
      </c>
      <c r="F86">
        <v>7.5</v>
      </c>
      <c r="G86">
        <v>100</v>
      </c>
      <c r="H86">
        <v>11</v>
      </c>
      <c r="I86">
        <v>2</v>
      </c>
      <c r="J86">
        <v>0</v>
      </c>
      <c r="K86">
        <v>0</v>
      </c>
      <c r="L86">
        <v>0</v>
      </c>
    </row>
    <row r="87" spans="1:12" x14ac:dyDescent="0.25">
      <c r="A87" t="s">
        <v>91</v>
      </c>
      <c r="B87">
        <v>16</v>
      </c>
      <c r="C87">
        <v>503</v>
      </c>
      <c r="D87">
        <v>358</v>
      </c>
      <c r="E87">
        <v>14</v>
      </c>
      <c r="F87">
        <v>35.93</v>
      </c>
      <c r="G87">
        <v>140.5</v>
      </c>
      <c r="H87">
        <v>78</v>
      </c>
      <c r="I87">
        <v>46</v>
      </c>
      <c r="J87">
        <v>22</v>
      </c>
      <c r="K87">
        <v>4</v>
      </c>
      <c r="L87">
        <v>0</v>
      </c>
    </row>
    <row r="88" spans="1:12" x14ac:dyDescent="0.25">
      <c r="A88" t="s">
        <v>36</v>
      </c>
      <c r="B88">
        <v>5</v>
      </c>
      <c r="C88">
        <v>37</v>
      </c>
      <c r="D88">
        <v>34</v>
      </c>
      <c r="E88">
        <v>3</v>
      </c>
      <c r="F88">
        <v>12.33</v>
      </c>
      <c r="G88">
        <v>108.82</v>
      </c>
      <c r="H88">
        <v>14</v>
      </c>
      <c r="I88">
        <v>3</v>
      </c>
      <c r="J88">
        <v>1</v>
      </c>
      <c r="K88">
        <v>0</v>
      </c>
      <c r="L88">
        <v>0</v>
      </c>
    </row>
    <row r="89" spans="1:12" x14ac:dyDescent="0.25">
      <c r="A89" t="s">
        <v>140</v>
      </c>
      <c r="B89">
        <v>8</v>
      </c>
      <c r="C89">
        <v>86</v>
      </c>
      <c r="D89">
        <v>77</v>
      </c>
      <c r="E89">
        <v>7</v>
      </c>
      <c r="F89">
        <v>12.29</v>
      </c>
      <c r="G89">
        <v>111.69</v>
      </c>
      <c r="H89">
        <v>42</v>
      </c>
      <c r="I89">
        <v>6</v>
      </c>
      <c r="J89">
        <v>3</v>
      </c>
      <c r="K89">
        <v>0</v>
      </c>
      <c r="L89">
        <v>0</v>
      </c>
    </row>
    <row r="90" spans="1:12" x14ac:dyDescent="0.25">
      <c r="A90" t="s">
        <v>141</v>
      </c>
      <c r="B90">
        <v>11</v>
      </c>
      <c r="C90">
        <v>255</v>
      </c>
      <c r="D90">
        <v>183</v>
      </c>
      <c r="E90">
        <v>6</v>
      </c>
      <c r="F90">
        <v>42.5</v>
      </c>
      <c r="G90">
        <v>139.34</v>
      </c>
      <c r="H90">
        <v>53</v>
      </c>
      <c r="I90">
        <v>13</v>
      </c>
      <c r="J90">
        <v>17</v>
      </c>
      <c r="K90">
        <v>1</v>
      </c>
      <c r="L90">
        <v>0</v>
      </c>
    </row>
    <row r="91" spans="1:12" x14ac:dyDescent="0.25">
      <c r="A91" t="s">
        <v>17</v>
      </c>
      <c r="B91">
        <v>11</v>
      </c>
      <c r="C91">
        <v>232</v>
      </c>
      <c r="D91">
        <v>135</v>
      </c>
      <c r="E91">
        <v>5</v>
      </c>
      <c r="F91">
        <v>46.4</v>
      </c>
      <c r="G91">
        <v>171.85</v>
      </c>
      <c r="H91">
        <v>50</v>
      </c>
      <c r="I91">
        <v>22</v>
      </c>
      <c r="J91">
        <v>11</v>
      </c>
      <c r="K91">
        <v>1</v>
      </c>
      <c r="L91">
        <v>0</v>
      </c>
    </row>
    <row r="92" spans="1:12" x14ac:dyDescent="0.25">
      <c r="A92" t="s">
        <v>62</v>
      </c>
      <c r="B92">
        <v>11</v>
      </c>
      <c r="C92">
        <v>230</v>
      </c>
      <c r="D92">
        <v>181</v>
      </c>
      <c r="E92">
        <v>10</v>
      </c>
      <c r="F92">
        <v>23</v>
      </c>
      <c r="G92">
        <v>127.07</v>
      </c>
      <c r="H92">
        <v>81</v>
      </c>
      <c r="I92">
        <v>21</v>
      </c>
      <c r="J92">
        <v>10</v>
      </c>
      <c r="K92">
        <v>1</v>
      </c>
      <c r="L92">
        <v>0</v>
      </c>
    </row>
    <row r="93" spans="1:12" x14ac:dyDescent="0.25">
      <c r="A93" t="s">
        <v>181</v>
      </c>
      <c r="B93">
        <v>6</v>
      </c>
      <c r="C93">
        <v>35</v>
      </c>
      <c r="D93">
        <v>30</v>
      </c>
      <c r="E93">
        <v>4</v>
      </c>
      <c r="F93">
        <v>8.75</v>
      </c>
      <c r="G93">
        <v>116.67</v>
      </c>
      <c r="H93">
        <v>14</v>
      </c>
      <c r="I93">
        <v>3</v>
      </c>
      <c r="J93">
        <v>2</v>
      </c>
      <c r="K93">
        <v>0</v>
      </c>
      <c r="L93">
        <v>0</v>
      </c>
    </row>
    <row r="94" spans="1:12" x14ac:dyDescent="0.25">
      <c r="A94" t="s">
        <v>116</v>
      </c>
      <c r="B94">
        <v>2</v>
      </c>
      <c r="C94">
        <v>7</v>
      </c>
      <c r="D94">
        <v>12</v>
      </c>
      <c r="E94">
        <v>1</v>
      </c>
      <c r="F94">
        <v>7</v>
      </c>
      <c r="G94">
        <v>58.33</v>
      </c>
      <c r="H94">
        <v>6</v>
      </c>
      <c r="I94">
        <v>1</v>
      </c>
      <c r="J94">
        <v>0</v>
      </c>
      <c r="K94">
        <v>0</v>
      </c>
      <c r="L94">
        <v>0</v>
      </c>
    </row>
    <row r="95" spans="1:12" x14ac:dyDescent="0.25">
      <c r="A95" t="s">
        <v>92</v>
      </c>
      <c r="B95">
        <v>1</v>
      </c>
      <c r="C95">
        <v>2</v>
      </c>
      <c r="D95">
        <v>4</v>
      </c>
      <c r="E95">
        <v>0</v>
      </c>
      <c r="F95">
        <v>0</v>
      </c>
      <c r="G95">
        <v>50</v>
      </c>
      <c r="H95">
        <v>2</v>
      </c>
      <c r="I95">
        <v>0</v>
      </c>
      <c r="J95">
        <v>0</v>
      </c>
      <c r="K95">
        <v>0</v>
      </c>
      <c r="L95">
        <v>0</v>
      </c>
    </row>
    <row r="96" spans="1:12" x14ac:dyDescent="0.25">
      <c r="A96" t="s">
        <v>18</v>
      </c>
      <c r="B96">
        <v>6</v>
      </c>
      <c r="C96">
        <v>204</v>
      </c>
      <c r="D96">
        <v>169</v>
      </c>
      <c r="E96">
        <v>4</v>
      </c>
      <c r="F96">
        <v>51</v>
      </c>
      <c r="G96">
        <v>120.71</v>
      </c>
      <c r="H96">
        <v>72</v>
      </c>
      <c r="I96">
        <v>16</v>
      </c>
      <c r="J96">
        <v>6</v>
      </c>
      <c r="K96">
        <v>3</v>
      </c>
      <c r="L96">
        <v>0</v>
      </c>
    </row>
    <row r="97" spans="1:12" x14ac:dyDescent="0.25">
      <c r="A97" t="s">
        <v>93</v>
      </c>
      <c r="B97">
        <v>12</v>
      </c>
      <c r="C97">
        <v>332</v>
      </c>
      <c r="D97">
        <v>260</v>
      </c>
      <c r="E97">
        <v>12</v>
      </c>
      <c r="F97">
        <v>27.67</v>
      </c>
      <c r="G97">
        <v>127.69</v>
      </c>
      <c r="H97">
        <v>80</v>
      </c>
      <c r="I97">
        <v>27</v>
      </c>
      <c r="J97">
        <v>19</v>
      </c>
      <c r="K97">
        <v>3</v>
      </c>
      <c r="L97">
        <v>0</v>
      </c>
    </row>
    <row r="98" spans="1:12" x14ac:dyDescent="0.25">
      <c r="A98" t="s">
        <v>63</v>
      </c>
      <c r="B98">
        <v>1</v>
      </c>
      <c r="C98">
        <v>11</v>
      </c>
      <c r="D98">
        <v>11</v>
      </c>
      <c r="E98">
        <v>1</v>
      </c>
      <c r="F98">
        <v>11</v>
      </c>
      <c r="G98">
        <v>100</v>
      </c>
      <c r="H98">
        <v>11</v>
      </c>
      <c r="I98">
        <v>1</v>
      </c>
      <c r="J98">
        <v>0</v>
      </c>
      <c r="K98">
        <v>0</v>
      </c>
      <c r="L98">
        <v>0</v>
      </c>
    </row>
    <row r="99" spans="1:12" x14ac:dyDescent="0.25">
      <c r="A99" t="s">
        <v>37</v>
      </c>
      <c r="B99">
        <v>14</v>
      </c>
      <c r="C99">
        <v>342</v>
      </c>
      <c r="D99">
        <v>301</v>
      </c>
      <c r="E99">
        <v>11</v>
      </c>
      <c r="F99">
        <v>31.09</v>
      </c>
      <c r="G99">
        <v>113.62</v>
      </c>
      <c r="H99">
        <v>56</v>
      </c>
      <c r="I99">
        <v>32</v>
      </c>
      <c r="J99">
        <v>9</v>
      </c>
      <c r="K99">
        <v>1</v>
      </c>
      <c r="L99">
        <v>0</v>
      </c>
    </row>
    <row r="100" spans="1:12" x14ac:dyDescent="0.25">
      <c r="A100" t="s">
        <v>19</v>
      </c>
      <c r="B100">
        <v>12</v>
      </c>
      <c r="C100">
        <v>196</v>
      </c>
      <c r="D100">
        <v>164</v>
      </c>
      <c r="E100">
        <v>12</v>
      </c>
      <c r="F100">
        <v>16.329999999999998</v>
      </c>
      <c r="G100">
        <v>119.51</v>
      </c>
      <c r="H100">
        <v>41</v>
      </c>
      <c r="I100">
        <v>19</v>
      </c>
      <c r="J100">
        <v>7</v>
      </c>
      <c r="K100">
        <v>0</v>
      </c>
      <c r="L100">
        <v>0</v>
      </c>
    </row>
    <row r="101" spans="1:12" x14ac:dyDescent="0.25">
      <c r="A101" t="s">
        <v>39</v>
      </c>
      <c r="B101">
        <v>17</v>
      </c>
      <c r="C101">
        <v>618</v>
      </c>
      <c r="D101">
        <v>427</v>
      </c>
      <c r="E101">
        <v>14</v>
      </c>
      <c r="F101">
        <v>44.14</v>
      </c>
      <c r="G101">
        <v>144.72999999999999</v>
      </c>
      <c r="H101">
        <v>106</v>
      </c>
      <c r="I101">
        <v>67</v>
      </c>
      <c r="J101">
        <v>13</v>
      </c>
      <c r="K101">
        <v>4</v>
      </c>
      <c r="L101">
        <v>2</v>
      </c>
    </row>
    <row r="102" spans="1:12" x14ac:dyDescent="0.25">
      <c r="A102" t="s">
        <v>142</v>
      </c>
      <c r="B102">
        <v>9</v>
      </c>
      <c r="C102">
        <v>129</v>
      </c>
      <c r="D102">
        <v>105</v>
      </c>
      <c r="E102">
        <v>7</v>
      </c>
      <c r="F102">
        <v>18.43</v>
      </c>
      <c r="G102">
        <v>122.86</v>
      </c>
      <c r="H102">
        <v>27</v>
      </c>
      <c r="I102">
        <v>5</v>
      </c>
      <c r="J102">
        <v>9</v>
      </c>
      <c r="K102">
        <v>0</v>
      </c>
      <c r="L102">
        <v>0</v>
      </c>
    </row>
    <row r="103" spans="1:12" x14ac:dyDescent="0.25">
      <c r="A103" t="s">
        <v>143</v>
      </c>
      <c r="B103">
        <v>5</v>
      </c>
      <c r="C103">
        <v>37</v>
      </c>
      <c r="D103">
        <v>39</v>
      </c>
      <c r="E103">
        <v>4</v>
      </c>
      <c r="F103">
        <v>9.25</v>
      </c>
      <c r="G103">
        <v>94.87</v>
      </c>
      <c r="H103">
        <v>23</v>
      </c>
      <c r="I103">
        <v>3</v>
      </c>
      <c r="J103">
        <v>0</v>
      </c>
      <c r="K103">
        <v>0</v>
      </c>
      <c r="L103">
        <v>0</v>
      </c>
    </row>
    <row r="104" spans="1:12" x14ac:dyDescent="0.25">
      <c r="A104" t="s">
        <v>183</v>
      </c>
      <c r="B104">
        <v>2</v>
      </c>
      <c r="C104">
        <v>7</v>
      </c>
      <c r="D104">
        <v>8</v>
      </c>
      <c r="E104">
        <v>1</v>
      </c>
      <c r="F104">
        <v>7</v>
      </c>
      <c r="G104">
        <v>87.5</v>
      </c>
      <c r="H104">
        <v>5</v>
      </c>
      <c r="I104">
        <v>1</v>
      </c>
      <c r="J104">
        <v>0</v>
      </c>
      <c r="K104">
        <v>0</v>
      </c>
      <c r="L104">
        <v>0</v>
      </c>
    </row>
    <row r="105" spans="1:12" x14ac:dyDescent="0.25">
      <c r="A105" t="s">
        <v>94</v>
      </c>
      <c r="B105">
        <v>15</v>
      </c>
      <c r="C105">
        <v>480</v>
      </c>
      <c r="D105">
        <v>331</v>
      </c>
      <c r="E105">
        <v>12</v>
      </c>
      <c r="F105">
        <v>40</v>
      </c>
      <c r="G105">
        <v>145.02000000000001</v>
      </c>
      <c r="H105">
        <v>79</v>
      </c>
      <c r="I105">
        <v>61</v>
      </c>
      <c r="J105">
        <v>11</v>
      </c>
      <c r="K105">
        <v>4</v>
      </c>
      <c r="L105">
        <v>0</v>
      </c>
    </row>
    <row r="106" spans="1:12" x14ac:dyDescent="0.25">
      <c r="A106" t="s">
        <v>184</v>
      </c>
      <c r="B106">
        <v>5</v>
      </c>
      <c r="C106">
        <v>12</v>
      </c>
      <c r="D106">
        <v>15</v>
      </c>
      <c r="E106">
        <v>2</v>
      </c>
      <c r="F106">
        <v>6</v>
      </c>
      <c r="G106">
        <v>80</v>
      </c>
      <c r="H106">
        <v>9</v>
      </c>
      <c r="I106">
        <v>1</v>
      </c>
      <c r="J106">
        <v>0</v>
      </c>
      <c r="K106">
        <v>0</v>
      </c>
      <c r="L106">
        <v>0</v>
      </c>
    </row>
    <row r="107" spans="1:12" x14ac:dyDescent="0.25">
      <c r="A107" t="s">
        <v>160</v>
      </c>
      <c r="B107">
        <v>1</v>
      </c>
      <c r="C107">
        <v>1</v>
      </c>
      <c r="D107">
        <v>1</v>
      </c>
      <c r="E107">
        <v>0</v>
      </c>
      <c r="F107">
        <v>0</v>
      </c>
      <c r="G107">
        <v>100</v>
      </c>
      <c r="H107">
        <v>1</v>
      </c>
      <c r="I107">
        <v>0</v>
      </c>
      <c r="J107">
        <v>0</v>
      </c>
      <c r="K107">
        <v>0</v>
      </c>
      <c r="L107">
        <v>0</v>
      </c>
    </row>
    <row r="108" spans="1:12" x14ac:dyDescent="0.25">
      <c r="A108" t="s">
        <v>66</v>
      </c>
      <c r="B108">
        <v>3</v>
      </c>
      <c r="C108">
        <v>10</v>
      </c>
      <c r="D108">
        <v>14</v>
      </c>
      <c r="E108">
        <v>2</v>
      </c>
      <c r="F108">
        <v>5</v>
      </c>
      <c r="G108">
        <v>71.430000000000007</v>
      </c>
      <c r="H108">
        <v>9</v>
      </c>
      <c r="I108">
        <v>1</v>
      </c>
      <c r="J108">
        <v>0</v>
      </c>
      <c r="K108">
        <v>0</v>
      </c>
      <c r="L108">
        <v>0</v>
      </c>
    </row>
    <row r="109" spans="1:12" x14ac:dyDescent="0.25">
      <c r="A109" t="s">
        <v>67</v>
      </c>
      <c r="B109">
        <v>14</v>
      </c>
      <c r="C109">
        <v>440</v>
      </c>
      <c r="D109">
        <v>373</v>
      </c>
      <c r="E109">
        <v>13</v>
      </c>
      <c r="F109">
        <v>33.85</v>
      </c>
      <c r="G109">
        <v>117.96</v>
      </c>
      <c r="H109">
        <v>70</v>
      </c>
      <c r="I109">
        <v>44</v>
      </c>
      <c r="J109">
        <v>9</v>
      </c>
      <c r="K109">
        <v>3</v>
      </c>
      <c r="L109">
        <v>0</v>
      </c>
    </row>
    <row r="110" spans="1:12" x14ac:dyDescent="0.25">
      <c r="A110" t="s">
        <v>21</v>
      </c>
      <c r="B110">
        <v>11</v>
      </c>
      <c r="C110">
        <v>186</v>
      </c>
      <c r="D110">
        <v>141</v>
      </c>
      <c r="E110">
        <v>8</v>
      </c>
      <c r="F110">
        <v>23.25</v>
      </c>
      <c r="G110">
        <v>131.91</v>
      </c>
      <c r="H110">
        <v>52</v>
      </c>
      <c r="I110">
        <v>12</v>
      </c>
      <c r="J110">
        <v>12</v>
      </c>
      <c r="K110">
        <v>1</v>
      </c>
      <c r="L110">
        <v>0</v>
      </c>
    </row>
    <row r="111" spans="1:12" x14ac:dyDescent="0.25">
      <c r="A111" t="s">
        <v>119</v>
      </c>
      <c r="B111">
        <v>3</v>
      </c>
      <c r="C111">
        <v>33</v>
      </c>
      <c r="D111">
        <v>29</v>
      </c>
      <c r="E111">
        <v>2</v>
      </c>
      <c r="F111">
        <v>16.5</v>
      </c>
      <c r="G111">
        <v>113.79</v>
      </c>
      <c r="H111">
        <v>14</v>
      </c>
      <c r="I111">
        <v>5</v>
      </c>
      <c r="J111">
        <v>0</v>
      </c>
      <c r="K111">
        <v>0</v>
      </c>
      <c r="L111">
        <v>0</v>
      </c>
    </row>
    <row r="112" spans="1:12" x14ac:dyDescent="0.25">
      <c r="A112" t="s">
        <v>22</v>
      </c>
      <c r="B112">
        <v>2</v>
      </c>
      <c r="C112">
        <v>12</v>
      </c>
      <c r="D112">
        <v>21</v>
      </c>
      <c r="E112">
        <v>1</v>
      </c>
      <c r="F112">
        <v>12</v>
      </c>
      <c r="G112">
        <v>57.14</v>
      </c>
      <c r="H112">
        <v>11</v>
      </c>
      <c r="I112">
        <v>0</v>
      </c>
      <c r="J112">
        <v>0</v>
      </c>
      <c r="K112">
        <v>0</v>
      </c>
      <c r="L112">
        <v>0</v>
      </c>
    </row>
    <row r="113" spans="1:12" x14ac:dyDescent="0.25">
      <c r="A113" t="s">
        <v>40</v>
      </c>
      <c r="B113">
        <v>11</v>
      </c>
      <c r="C113">
        <v>185</v>
      </c>
      <c r="D113">
        <v>125</v>
      </c>
      <c r="E113">
        <v>8</v>
      </c>
      <c r="F113">
        <v>23.12</v>
      </c>
      <c r="G113">
        <v>148</v>
      </c>
      <c r="H113">
        <v>45</v>
      </c>
      <c r="I113">
        <v>11</v>
      </c>
      <c r="J113">
        <v>12</v>
      </c>
      <c r="K113">
        <v>0</v>
      </c>
      <c r="L113">
        <v>0</v>
      </c>
    </row>
    <row r="114" spans="1:12" x14ac:dyDescent="0.25">
      <c r="A114" t="s">
        <v>186</v>
      </c>
      <c r="B114">
        <v>2</v>
      </c>
      <c r="C114">
        <v>0</v>
      </c>
      <c r="D114">
        <v>4</v>
      </c>
      <c r="E114">
        <v>2</v>
      </c>
      <c r="F114">
        <v>0</v>
      </c>
      <c r="G114">
        <v>0</v>
      </c>
      <c r="H114">
        <v>0</v>
      </c>
      <c r="I114">
        <v>0</v>
      </c>
      <c r="J114">
        <v>0</v>
      </c>
      <c r="K114">
        <v>0</v>
      </c>
      <c r="L114">
        <v>0</v>
      </c>
    </row>
    <row r="115" spans="1:12" x14ac:dyDescent="0.25">
      <c r="A115" t="s">
        <v>69</v>
      </c>
      <c r="B115">
        <v>9</v>
      </c>
      <c r="C115">
        <v>121</v>
      </c>
      <c r="D115">
        <v>85</v>
      </c>
      <c r="E115">
        <v>9</v>
      </c>
      <c r="F115">
        <v>13.44</v>
      </c>
      <c r="G115">
        <v>142.35</v>
      </c>
      <c r="H115">
        <v>64</v>
      </c>
      <c r="I115">
        <v>10</v>
      </c>
      <c r="J115">
        <v>8</v>
      </c>
      <c r="K115">
        <v>1</v>
      </c>
      <c r="L115">
        <v>0</v>
      </c>
    </row>
    <row r="116" spans="1:12" x14ac:dyDescent="0.25">
      <c r="A116" t="s">
        <v>41</v>
      </c>
      <c r="B116">
        <v>14</v>
      </c>
      <c r="C116">
        <v>311</v>
      </c>
      <c r="D116">
        <v>237</v>
      </c>
      <c r="E116">
        <v>12</v>
      </c>
      <c r="F116">
        <v>25.92</v>
      </c>
      <c r="G116">
        <v>131.22</v>
      </c>
      <c r="H116">
        <v>69</v>
      </c>
      <c r="I116">
        <v>32</v>
      </c>
      <c r="J116">
        <v>9</v>
      </c>
      <c r="K116">
        <v>3</v>
      </c>
      <c r="L116">
        <v>0</v>
      </c>
    </row>
    <row r="117" spans="1:12" x14ac:dyDescent="0.25">
      <c r="A117" t="s">
        <v>360</v>
      </c>
      <c r="B117">
        <v>11</v>
      </c>
      <c r="C117">
        <v>299</v>
      </c>
      <c r="D117">
        <v>247</v>
      </c>
      <c r="E117">
        <v>10</v>
      </c>
      <c r="F117">
        <v>29.9</v>
      </c>
      <c r="G117">
        <v>121.05</v>
      </c>
      <c r="H117">
        <v>83</v>
      </c>
      <c r="I117">
        <v>33</v>
      </c>
      <c r="J117">
        <v>13</v>
      </c>
      <c r="K117">
        <v>2</v>
      </c>
      <c r="L117">
        <v>0</v>
      </c>
    </row>
    <row r="118" spans="1:12" x14ac:dyDescent="0.25">
      <c r="A118" t="s">
        <v>371</v>
      </c>
      <c r="B118">
        <v>1</v>
      </c>
      <c r="C118">
        <v>0</v>
      </c>
      <c r="D118">
        <v>2</v>
      </c>
      <c r="E118">
        <v>1</v>
      </c>
      <c r="F118">
        <v>0</v>
      </c>
      <c r="G118">
        <v>0</v>
      </c>
      <c r="H118">
        <v>0</v>
      </c>
      <c r="I118">
        <v>0</v>
      </c>
      <c r="J118">
        <v>0</v>
      </c>
      <c r="K118">
        <v>0</v>
      </c>
      <c r="L118">
        <v>0</v>
      </c>
    </row>
    <row r="119" spans="1:12" x14ac:dyDescent="0.25">
      <c r="A119" t="s">
        <v>42</v>
      </c>
      <c r="B119">
        <v>17</v>
      </c>
      <c r="C119">
        <v>519</v>
      </c>
      <c r="D119">
        <v>421</v>
      </c>
      <c r="E119">
        <v>15</v>
      </c>
      <c r="F119">
        <v>34.6</v>
      </c>
      <c r="G119">
        <v>123.28</v>
      </c>
      <c r="H119">
        <v>88</v>
      </c>
      <c r="I119">
        <v>40</v>
      </c>
      <c r="J119">
        <v>16</v>
      </c>
      <c r="K119">
        <v>3</v>
      </c>
      <c r="L119">
        <v>0</v>
      </c>
    </row>
    <row r="120" spans="1:12" x14ac:dyDescent="0.25">
      <c r="A120" t="s">
        <v>95</v>
      </c>
      <c r="B120">
        <v>5</v>
      </c>
      <c r="C120">
        <v>103</v>
      </c>
      <c r="D120">
        <v>80</v>
      </c>
      <c r="E120">
        <v>5</v>
      </c>
      <c r="F120">
        <v>20.6</v>
      </c>
      <c r="G120">
        <v>128.75</v>
      </c>
      <c r="H120">
        <v>42</v>
      </c>
      <c r="I120">
        <v>8</v>
      </c>
      <c r="J120">
        <v>3</v>
      </c>
      <c r="K120">
        <v>0</v>
      </c>
      <c r="L120">
        <v>0</v>
      </c>
    </row>
    <row r="121" spans="1:12" x14ac:dyDescent="0.25">
      <c r="A121" t="s">
        <v>144</v>
      </c>
      <c r="B121">
        <v>14</v>
      </c>
      <c r="C121">
        <v>375</v>
      </c>
      <c r="D121">
        <v>236</v>
      </c>
      <c r="E121">
        <v>13</v>
      </c>
      <c r="F121">
        <v>28.85</v>
      </c>
      <c r="G121">
        <v>158.9</v>
      </c>
      <c r="H121">
        <v>85</v>
      </c>
      <c r="I121">
        <v>21</v>
      </c>
      <c r="J121">
        <v>26</v>
      </c>
      <c r="K121">
        <v>3</v>
      </c>
      <c r="L121">
        <v>0</v>
      </c>
    </row>
    <row r="122" spans="1:12" x14ac:dyDescent="0.25">
      <c r="A122" t="s">
        <v>380</v>
      </c>
      <c r="B122">
        <v>2</v>
      </c>
      <c r="C122">
        <v>18</v>
      </c>
      <c r="D122">
        <v>20</v>
      </c>
      <c r="E122">
        <v>2</v>
      </c>
      <c r="F122">
        <v>9</v>
      </c>
      <c r="G122">
        <v>90</v>
      </c>
      <c r="H122">
        <v>10</v>
      </c>
      <c r="I122">
        <v>1</v>
      </c>
      <c r="J122">
        <v>1</v>
      </c>
      <c r="K122">
        <v>0</v>
      </c>
      <c r="L122">
        <v>0</v>
      </c>
    </row>
    <row r="123" spans="1:12" x14ac:dyDescent="0.25">
      <c r="A123" t="s">
        <v>187</v>
      </c>
      <c r="B123">
        <v>2</v>
      </c>
      <c r="C123">
        <v>3</v>
      </c>
      <c r="D123">
        <v>5</v>
      </c>
      <c r="E123">
        <v>0</v>
      </c>
      <c r="F123">
        <v>0</v>
      </c>
      <c r="G123">
        <v>60</v>
      </c>
      <c r="H123">
        <v>3</v>
      </c>
      <c r="I123">
        <v>0</v>
      </c>
      <c r="J123">
        <v>0</v>
      </c>
      <c r="K123">
        <v>0</v>
      </c>
      <c r="L123">
        <v>0</v>
      </c>
    </row>
    <row r="124" spans="1:12" x14ac:dyDescent="0.25">
      <c r="A124" t="s">
        <v>96</v>
      </c>
      <c r="B124">
        <v>1</v>
      </c>
      <c r="C124">
        <v>0</v>
      </c>
      <c r="D124">
        <v>1</v>
      </c>
      <c r="E124">
        <v>1</v>
      </c>
      <c r="F124">
        <v>0</v>
      </c>
      <c r="G124">
        <v>0</v>
      </c>
      <c r="H124">
        <v>0</v>
      </c>
      <c r="I124">
        <v>0</v>
      </c>
      <c r="J124">
        <v>0</v>
      </c>
      <c r="K124">
        <v>0</v>
      </c>
      <c r="L124">
        <v>0</v>
      </c>
    </row>
    <row r="125" spans="1:12" x14ac:dyDescent="0.25">
      <c r="A125" t="s">
        <v>44</v>
      </c>
      <c r="B125">
        <v>4</v>
      </c>
      <c r="C125">
        <v>83</v>
      </c>
      <c r="D125">
        <v>62</v>
      </c>
      <c r="E125">
        <v>1</v>
      </c>
      <c r="F125">
        <v>83</v>
      </c>
      <c r="G125">
        <v>133.87</v>
      </c>
      <c r="H125">
        <v>54</v>
      </c>
      <c r="I125">
        <v>5</v>
      </c>
      <c r="J125">
        <v>3</v>
      </c>
      <c r="K125">
        <v>1</v>
      </c>
      <c r="L125">
        <v>0</v>
      </c>
    </row>
    <row r="126" spans="1:12" x14ac:dyDescent="0.25">
      <c r="A126" t="s">
        <v>365</v>
      </c>
      <c r="B126">
        <v>2</v>
      </c>
      <c r="C126">
        <v>21</v>
      </c>
      <c r="D126">
        <v>12</v>
      </c>
      <c r="E126">
        <v>1</v>
      </c>
      <c r="F126">
        <v>21</v>
      </c>
      <c r="G126">
        <v>175</v>
      </c>
      <c r="H126">
        <v>20</v>
      </c>
      <c r="I126">
        <v>2</v>
      </c>
      <c r="J126">
        <v>1</v>
      </c>
      <c r="K126">
        <v>0</v>
      </c>
      <c r="L126">
        <v>0</v>
      </c>
    </row>
    <row r="127" spans="1:12" x14ac:dyDescent="0.25">
      <c r="A127" t="s">
        <v>45</v>
      </c>
      <c r="B127">
        <v>1</v>
      </c>
      <c r="C127">
        <v>0</v>
      </c>
      <c r="D127">
        <v>2</v>
      </c>
      <c r="E127">
        <v>1</v>
      </c>
      <c r="F127">
        <v>0</v>
      </c>
      <c r="G127">
        <v>0</v>
      </c>
      <c r="H127">
        <v>0</v>
      </c>
      <c r="I127">
        <v>0</v>
      </c>
      <c r="J127">
        <v>0</v>
      </c>
      <c r="K127">
        <v>0</v>
      </c>
      <c r="L127">
        <v>0</v>
      </c>
    </row>
    <row r="128" spans="1:12" x14ac:dyDescent="0.25">
      <c r="A128" t="s">
        <v>161</v>
      </c>
      <c r="B128">
        <v>15</v>
      </c>
      <c r="C128">
        <v>466</v>
      </c>
      <c r="D128">
        <v>384</v>
      </c>
      <c r="E128">
        <v>11</v>
      </c>
      <c r="F128">
        <v>42.36</v>
      </c>
      <c r="G128">
        <v>121.35</v>
      </c>
      <c r="H128">
        <v>90</v>
      </c>
      <c r="I128">
        <v>23</v>
      </c>
      <c r="J128">
        <v>11</v>
      </c>
      <c r="K128">
        <v>3</v>
      </c>
      <c r="L128">
        <v>0</v>
      </c>
    </row>
    <row r="129" spans="1:12" x14ac:dyDescent="0.25">
      <c r="A129" t="s">
        <v>188</v>
      </c>
      <c r="B129">
        <v>5</v>
      </c>
      <c r="C129">
        <v>97</v>
      </c>
      <c r="D129">
        <v>96</v>
      </c>
      <c r="E129">
        <v>4</v>
      </c>
      <c r="F129">
        <v>24.25</v>
      </c>
      <c r="G129">
        <v>101.04</v>
      </c>
      <c r="H129">
        <v>52</v>
      </c>
      <c r="I129">
        <v>10</v>
      </c>
      <c r="J129">
        <v>1</v>
      </c>
      <c r="K129">
        <v>1</v>
      </c>
      <c r="L129">
        <v>0</v>
      </c>
    </row>
    <row r="130" spans="1:12" x14ac:dyDescent="0.25">
      <c r="A130" t="s">
        <v>389</v>
      </c>
      <c r="B130">
        <v>2</v>
      </c>
      <c r="C130">
        <v>1</v>
      </c>
      <c r="D130">
        <v>10</v>
      </c>
      <c r="E130">
        <v>1</v>
      </c>
      <c r="F130">
        <v>1</v>
      </c>
      <c r="G130">
        <v>10</v>
      </c>
      <c r="H130">
        <v>1</v>
      </c>
      <c r="I130">
        <v>0</v>
      </c>
      <c r="J130">
        <v>0</v>
      </c>
      <c r="K130">
        <v>0</v>
      </c>
      <c r="L130">
        <v>0</v>
      </c>
    </row>
    <row r="131" spans="1:12" x14ac:dyDescent="0.25">
      <c r="A131" t="s">
        <v>162</v>
      </c>
      <c r="B131">
        <v>9</v>
      </c>
      <c r="C131">
        <v>111</v>
      </c>
      <c r="D131">
        <v>95</v>
      </c>
      <c r="E131">
        <v>6</v>
      </c>
      <c r="F131">
        <v>18.5</v>
      </c>
      <c r="G131">
        <v>116.84</v>
      </c>
      <c r="H131">
        <v>30</v>
      </c>
      <c r="I131">
        <v>10</v>
      </c>
      <c r="J131">
        <v>2</v>
      </c>
      <c r="K131">
        <v>0</v>
      </c>
      <c r="L131">
        <v>0</v>
      </c>
    </row>
    <row r="132" spans="1:12" x14ac:dyDescent="0.25">
      <c r="A132" t="s">
        <v>190</v>
      </c>
      <c r="B132">
        <v>4</v>
      </c>
      <c r="C132">
        <v>214</v>
      </c>
      <c r="D132">
        <v>153</v>
      </c>
      <c r="E132">
        <v>3</v>
      </c>
      <c r="F132">
        <v>71.33</v>
      </c>
      <c r="G132">
        <v>139.87</v>
      </c>
      <c r="H132">
        <v>87</v>
      </c>
      <c r="I132">
        <v>24</v>
      </c>
      <c r="J132">
        <v>5</v>
      </c>
      <c r="K132">
        <v>2</v>
      </c>
      <c r="L132">
        <v>0</v>
      </c>
    </row>
    <row r="133" spans="1:12" x14ac:dyDescent="0.25">
      <c r="A133" t="s">
        <v>145</v>
      </c>
      <c r="B133">
        <v>3</v>
      </c>
      <c r="C133">
        <v>40</v>
      </c>
      <c r="D133">
        <v>44</v>
      </c>
      <c r="E133">
        <v>3</v>
      </c>
      <c r="F133">
        <v>13.33</v>
      </c>
      <c r="G133">
        <v>90.91</v>
      </c>
      <c r="H133">
        <v>34</v>
      </c>
      <c r="I133">
        <v>2</v>
      </c>
      <c r="J133">
        <v>2</v>
      </c>
      <c r="K133">
        <v>0</v>
      </c>
      <c r="L133">
        <v>0</v>
      </c>
    </row>
    <row r="134" spans="1:12" x14ac:dyDescent="0.25">
      <c r="A134" t="s">
        <v>163</v>
      </c>
      <c r="B134">
        <v>2</v>
      </c>
      <c r="C134">
        <v>1</v>
      </c>
      <c r="D134">
        <v>3</v>
      </c>
      <c r="E134">
        <v>1</v>
      </c>
      <c r="F134">
        <v>1</v>
      </c>
      <c r="G134">
        <v>33.33</v>
      </c>
      <c r="H134">
        <v>1</v>
      </c>
      <c r="I134">
        <v>0</v>
      </c>
      <c r="J134">
        <v>0</v>
      </c>
      <c r="K134">
        <v>0</v>
      </c>
      <c r="L134">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B46BE6-8162-4F1D-B040-2F53AF132443}">
  <dimension ref="A1:L145"/>
  <sheetViews>
    <sheetView showGridLines="0" topLeftCell="A129" workbookViewId="0">
      <selection activeCell="I201" sqref="I201"/>
    </sheetView>
  </sheetViews>
  <sheetFormatPr defaultRowHeight="15" x14ac:dyDescent="0.25"/>
  <cols>
    <col min="1" max="1" width="18.42578125" style="21" bestFit="1" customWidth="1"/>
    <col min="2" max="2" width="3" style="21" bestFit="1" customWidth="1"/>
    <col min="3" max="16384" width="9.140625" style="21"/>
  </cols>
  <sheetData>
    <row r="1" spans="1:12" x14ac:dyDescent="0.25">
      <c r="A1" t="s">
        <v>0</v>
      </c>
      <c r="B1" t="s">
        <v>207</v>
      </c>
      <c r="C1" t="s">
        <v>209</v>
      </c>
      <c r="D1" t="s">
        <v>336</v>
      </c>
      <c r="E1" t="s">
        <v>337</v>
      </c>
      <c r="F1" t="s">
        <v>212</v>
      </c>
      <c r="G1" t="s">
        <v>213</v>
      </c>
      <c r="H1" t="s">
        <v>338</v>
      </c>
      <c r="I1" t="s">
        <v>217</v>
      </c>
      <c r="J1" t="s">
        <v>218</v>
      </c>
      <c r="K1">
        <v>50</v>
      </c>
      <c r="L1">
        <v>100</v>
      </c>
    </row>
    <row r="2" spans="1:12" x14ac:dyDescent="0.25">
      <c r="A2" t="s">
        <v>23</v>
      </c>
      <c r="B2">
        <v>4</v>
      </c>
      <c r="C2">
        <v>21</v>
      </c>
      <c r="D2">
        <v>24</v>
      </c>
      <c r="E2">
        <v>2</v>
      </c>
      <c r="F2">
        <v>10.5</v>
      </c>
      <c r="G2">
        <v>87.5</v>
      </c>
      <c r="H2">
        <v>8</v>
      </c>
      <c r="I2">
        <v>2</v>
      </c>
      <c r="J2">
        <v>0</v>
      </c>
      <c r="K2">
        <v>0</v>
      </c>
      <c r="L2">
        <v>0</v>
      </c>
    </row>
    <row r="3" spans="1:12" x14ac:dyDescent="0.25">
      <c r="A3" t="s">
        <v>147</v>
      </c>
      <c r="B3">
        <v>13</v>
      </c>
      <c r="C3">
        <v>442</v>
      </c>
      <c r="D3">
        <v>287</v>
      </c>
      <c r="E3">
        <v>10</v>
      </c>
      <c r="F3">
        <v>44.2</v>
      </c>
      <c r="G3">
        <v>154.01</v>
      </c>
      <c r="H3">
        <v>82</v>
      </c>
      <c r="I3">
        <v>31</v>
      </c>
      <c r="J3">
        <v>26</v>
      </c>
      <c r="K3">
        <v>5</v>
      </c>
      <c r="L3">
        <v>0</v>
      </c>
    </row>
    <row r="4" spans="1:12" x14ac:dyDescent="0.25">
      <c r="A4" t="s">
        <v>165</v>
      </c>
      <c r="B4">
        <v>3</v>
      </c>
      <c r="C4">
        <v>9</v>
      </c>
      <c r="D4">
        <v>9</v>
      </c>
      <c r="E4">
        <v>2</v>
      </c>
      <c r="F4">
        <v>4.5</v>
      </c>
      <c r="G4">
        <v>100</v>
      </c>
      <c r="H4">
        <v>5</v>
      </c>
      <c r="I4">
        <v>1</v>
      </c>
      <c r="J4">
        <v>0</v>
      </c>
      <c r="K4">
        <v>0</v>
      </c>
      <c r="L4">
        <v>0</v>
      </c>
    </row>
    <row r="5" spans="1:12" x14ac:dyDescent="0.25">
      <c r="A5" t="s">
        <v>433</v>
      </c>
      <c r="B5">
        <v>5</v>
      </c>
      <c r="C5">
        <v>61</v>
      </c>
      <c r="D5">
        <v>57</v>
      </c>
      <c r="E5">
        <v>5</v>
      </c>
      <c r="F5">
        <v>12.2</v>
      </c>
      <c r="G5">
        <v>107.02</v>
      </c>
      <c r="H5">
        <v>24</v>
      </c>
      <c r="I5">
        <v>5</v>
      </c>
      <c r="J5">
        <v>2</v>
      </c>
      <c r="K5">
        <v>0</v>
      </c>
      <c r="L5">
        <v>0</v>
      </c>
    </row>
    <row r="6" spans="1:12" x14ac:dyDescent="0.25">
      <c r="A6" t="s">
        <v>47</v>
      </c>
      <c r="B6">
        <v>13</v>
      </c>
      <c r="C6">
        <v>510</v>
      </c>
      <c r="D6">
        <v>249</v>
      </c>
      <c r="E6">
        <v>9</v>
      </c>
      <c r="F6">
        <v>56.67</v>
      </c>
      <c r="G6">
        <v>204.82</v>
      </c>
      <c r="H6">
        <v>80</v>
      </c>
      <c r="I6">
        <v>31</v>
      </c>
      <c r="J6">
        <v>52</v>
      </c>
      <c r="K6">
        <v>4</v>
      </c>
      <c r="L6">
        <v>0</v>
      </c>
    </row>
    <row r="7" spans="1:12" x14ac:dyDescent="0.25">
      <c r="A7" t="s">
        <v>426</v>
      </c>
      <c r="B7">
        <v>4</v>
      </c>
      <c r="C7">
        <v>3</v>
      </c>
      <c r="D7">
        <v>10</v>
      </c>
      <c r="E7">
        <v>3</v>
      </c>
      <c r="F7">
        <v>1</v>
      </c>
      <c r="G7">
        <v>30</v>
      </c>
      <c r="H7">
        <v>3</v>
      </c>
      <c r="I7">
        <v>0</v>
      </c>
      <c r="J7">
        <v>0</v>
      </c>
      <c r="K7">
        <v>0</v>
      </c>
      <c r="L7">
        <v>0</v>
      </c>
    </row>
    <row r="8" spans="1:12" x14ac:dyDescent="0.25">
      <c r="A8" t="s">
        <v>121</v>
      </c>
      <c r="B8">
        <v>1</v>
      </c>
      <c r="C8">
        <v>0</v>
      </c>
      <c r="D8">
        <v>2</v>
      </c>
      <c r="E8">
        <v>0</v>
      </c>
      <c r="F8">
        <v>0</v>
      </c>
      <c r="G8">
        <v>0</v>
      </c>
      <c r="H8">
        <v>0</v>
      </c>
      <c r="I8">
        <v>0</v>
      </c>
      <c r="J8">
        <v>0</v>
      </c>
      <c r="K8">
        <v>0</v>
      </c>
      <c r="L8">
        <v>0</v>
      </c>
    </row>
    <row r="9" spans="1:12" x14ac:dyDescent="0.25">
      <c r="A9" t="s">
        <v>25</v>
      </c>
      <c r="B9">
        <v>13</v>
      </c>
      <c r="C9">
        <v>393</v>
      </c>
      <c r="D9">
        <v>285</v>
      </c>
      <c r="E9">
        <v>12</v>
      </c>
      <c r="F9">
        <v>32.75</v>
      </c>
      <c r="G9">
        <v>137.88999999999999</v>
      </c>
      <c r="H9">
        <v>105</v>
      </c>
      <c r="I9">
        <v>45</v>
      </c>
      <c r="J9">
        <v>9</v>
      </c>
      <c r="K9">
        <v>1</v>
      </c>
      <c r="L9">
        <v>1</v>
      </c>
    </row>
    <row r="10" spans="1:12" x14ac:dyDescent="0.25">
      <c r="A10" t="s">
        <v>26</v>
      </c>
      <c r="B10">
        <v>12</v>
      </c>
      <c r="C10">
        <v>110</v>
      </c>
      <c r="D10">
        <v>88</v>
      </c>
      <c r="E10">
        <v>6</v>
      </c>
      <c r="F10">
        <v>18.329999999999998</v>
      </c>
      <c r="G10">
        <v>125</v>
      </c>
      <c r="H10">
        <v>26</v>
      </c>
      <c r="I10">
        <v>10</v>
      </c>
      <c r="J10">
        <v>3</v>
      </c>
      <c r="K10">
        <v>0</v>
      </c>
      <c r="L10">
        <v>0</v>
      </c>
    </row>
    <row r="11" spans="1:12" x14ac:dyDescent="0.25">
      <c r="A11" t="s">
        <v>446</v>
      </c>
      <c r="B11">
        <v>1</v>
      </c>
      <c r="C11">
        <v>15</v>
      </c>
      <c r="D11">
        <v>13</v>
      </c>
      <c r="E11">
        <v>0</v>
      </c>
      <c r="F11">
        <v>0</v>
      </c>
      <c r="G11">
        <v>115.38</v>
      </c>
      <c r="H11">
        <v>15</v>
      </c>
      <c r="I11">
        <v>2</v>
      </c>
      <c r="J11">
        <v>0</v>
      </c>
      <c r="K11">
        <v>0</v>
      </c>
      <c r="L11">
        <v>0</v>
      </c>
    </row>
    <row r="12" spans="1:12" x14ac:dyDescent="0.25">
      <c r="A12" t="s">
        <v>1</v>
      </c>
      <c r="B12">
        <v>17</v>
      </c>
      <c r="C12">
        <v>282</v>
      </c>
      <c r="D12">
        <v>303</v>
      </c>
      <c r="E12">
        <v>12</v>
      </c>
      <c r="F12">
        <v>23.5</v>
      </c>
      <c r="G12">
        <v>93.07</v>
      </c>
      <c r="H12">
        <v>57</v>
      </c>
      <c r="I12">
        <v>20</v>
      </c>
      <c r="J12">
        <v>7</v>
      </c>
      <c r="K12">
        <v>1</v>
      </c>
      <c r="L12">
        <v>0</v>
      </c>
    </row>
    <row r="13" spans="1:12" x14ac:dyDescent="0.25">
      <c r="A13" t="s">
        <v>27</v>
      </c>
      <c r="B13">
        <v>1</v>
      </c>
      <c r="C13">
        <v>4</v>
      </c>
      <c r="D13">
        <v>3</v>
      </c>
      <c r="E13">
        <v>0</v>
      </c>
      <c r="F13">
        <v>0</v>
      </c>
      <c r="G13">
        <v>133.33000000000001</v>
      </c>
      <c r="H13">
        <v>4</v>
      </c>
      <c r="I13">
        <v>1</v>
      </c>
      <c r="J13">
        <v>0</v>
      </c>
      <c r="K13">
        <v>0</v>
      </c>
      <c r="L13">
        <v>0</v>
      </c>
    </row>
    <row r="14" spans="1:12" x14ac:dyDescent="0.25">
      <c r="A14" t="s">
        <v>166</v>
      </c>
      <c r="B14">
        <v>4</v>
      </c>
      <c r="C14">
        <v>12</v>
      </c>
      <c r="D14">
        <v>19</v>
      </c>
      <c r="E14">
        <v>3</v>
      </c>
      <c r="F14">
        <v>4</v>
      </c>
      <c r="G14">
        <v>63.16</v>
      </c>
      <c r="H14">
        <v>7</v>
      </c>
      <c r="I14">
        <v>1</v>
      </c>
      <c r="J14">
        <v>0</v>
      </c>
      <c r="K14">
        <v>0</v>
      </c>
      <c r="L14">
        <v>0</v>
      </c>
    </row>
    <row r="15" spans="1:12" x14ac:dyDescent="0.25">
      <c r="A15" t="s">
        <v>124</v>
      </c>
      <c r="B15">
        <v>9</v>
      </c>
      <c r="C15">
        <v>123</v>
      </c>
      <c r="D15">
        <v>99</v>
      </c>
      <c r="E15">
        <v>6</v>
      </c>
      <c r="F15">
        <v>20.5</v>
      </c>
      <c r="G15">
        <v>124.24</v>
      </c>
      <c r="H15">
        <v>46</v>
      </c>
      <c r="I15">
        <v>8</v>
      </c>
      <c r="J15">
        <v>4</v>
      </c>
      <c r="K15">
        <v>0</v>
      </c>
      <c r="L15">
        <v>0</v>
      </c>
    </row>
    <row r="16" spans="1:12" x14ac:dyDescent="0.25">
      <c r="A16" t="s">
        <v>167</v>
      </c>
      <c r="B16">
        <v>1</v>
      </c>
      <c r="C16">
        <v>1</v>
      </c>
      <c r="D16">
        <v>1</v>
      </c>
      <c r="E16">
        <v>0</v>
      </c>
      <c r="F16">
        <v>0</v>
      </c>
      <c r="G16">
        <v>100</v>
      </c>
      <c r="H16">
        <v>1</v>
      </c>
      <c r="I16">
        <v>0</v>
      </c>
      <c r="J16">
        <v>0</v>
      </c>
      <c r="K16">
        <v>0</v>
      </c>
      <c r="L16">
        <v>0</v>
      </c>
    </row>
    <row r="17" spans="1:12" x14ac:dyDescent="0.25">
      <c r="A17" t="s">
        <v>421</v>
      </c>
      <c r="B17">
        <v>1</v>
      </c>
      <c r="C17">
        <v>3</v>
      </c>
      <c r="D17">
        <v>3</v>
      </c>
      <c r="E17">
        <v>0</v>
      </c>
      <c r="F17">
        <v>0</v>
      </c>
      <c r="G17">
        <v>100</v>
      </c>
      <c r="H17">
        <v>3</v>
      </c>
      <c r="I17">
        <v>0</v>
      </c>
      <c r="J17">
        <v>0</v>
      </c>
      <c r="K17">
        <v>0</v>
      </c>
      <c r="L17">
        <v>0</v>
      </c>
    </row>
    <row r="18" spans="1:12" x14ac:dyDescent="0.25">
      <c r="A18" t="s">
        <v>48</v>
      </c>
      <c r="B18">
        <v>3</v>
      </c>
      <c r="C18">
        <v>18</v>
      </c>
      <c r="D18">
        <v>17</v>
      </c>
      <c r="E18">
        <v>2</v>
      </c>
      <c r="F18">
        <v>9</v>
      </c>
      <c r="G18">
        <v>105.88</v>
      </c>
      <c r="H18">
        <v>13</v>
      </c>
      <c r="I18">
        <v>1</v>
      </c>
      <c r="J18">
        <v>1</v>
      </c>
      <c r="K18">
        <v>0</v>
      </c>
      <c r="L18">
        <v>0</v>
      </c>
    </row>
    <row r="19" spans="1:12" x14ac:dyDescent="0.25">
      <c r="A19" t="s">
        <v>435</v>
      </c>
      <c r="B19">
        <v>4</v>
      </c>
      <c r="C19">
        <v>46</v>
      </c>
      <c r="D19">
        <v>49</v>
      </c>
      <c r="E19">
        <v>3</v>
      </c>
      <c r="F19">
        <v>15.33</v>
      </c>
      <c r="G19">
        <v>93.88</v>
      </c>
      <c r="H19">
        <v>37</v>
      </c>
      <c r="I19">
        <v>4</v>
      </c>
      <c r="J19">
        <v>2</v>
      </c>
      <c r="K19">
        <v>0</v>
      </c>
      <c r="L19">
        <v>0</v>
      </c>
    </row>
    <row r="20" spans="1:12" x14ac:dyDescent="0.25">
      <c r="A20" t="s">
        <v>404</v>
      </c>
      <c r="B20">
        <v>4</v>
      </c>
      <c r="C20">
        <v>84</v>
      </c>
      <c r="D20">
        <v>70</v>
      </c>
      <c r="E20">
        <v>4</v>
      </c>
      <c r="F20">
        <v>21</v>
      </c>
      <c r="G20">
        <v>120</v>
      </c>
      <c r="H20">
        <v>40</v>
      </c>
      <c r="I20">
        <v>9</v>
      </c>
      <c r="J20">
        <v>4</v>
      </c>
      <c r="K20">
        <v>0</v>
      </c>
      <c r="L20">
        <v>0</v>
      </c>
    </row>
    <row r="21" spans="1:12" x14ac:dyDescent="0.25">
      <c r="A21" t="s">
        <v>405</v>
      </c>
      <c r="B21">
        <v>12</v>
      </c>
      <c r="C21">
        <v>184</v>
      </c>
      <c r="D21">
        <v>154</v>
      </c>
      <c r="E21">
        <v>10</v>
      </c>
      <c r="F21">
        <v>18.399999999999999</v>
      </c>
      <c r="G21">
        <v>119.48</v>
      </c>
      <c r="H21">
        <v>47</v>
      </c>
      <c r="I21">
        <v>20</v>
      </c>
      <c r="J21">
        <v>5</v>
      </c>
      <c r="K21">
        <v>0</v>
      </c>
      <c r="L21">
        <v>0</v>
      </c>
    </row>
    <row r="22" spans="1:12" x14ac:dyDescent="0.25">
      <c r="A22" t="s">
        <v>78</v>
      </c>
      <c r="B22">
        <v>13</v>
      </c>
      <c r="C22">
        <v>405</v>
      </c>
      <c r="D22">
        <v>290</v>
      </c>
      <c r="E22">
        <v>13</v>
      </c>
      <c r="F22">
        <v>31.15</v>
      </c>
      <c r="G22">
        <v>139.66</v>
      </c>
      <c r="H22">
        <v>82</v>
      </c>
      <c r="I22">
        <v>41</v>
      </c>
      <c r="J22">
        <v>22</v>
      </c>
      <c r="K22">
        <v>4</v>
      </c>
      <c r="L22">
        <v>0</v>
      </c>
    </row>
    <row r="23" spans="1:12" x14ac:dyDescent="0.25">
      <c r="A23" t="s">
        <v>98</v>
      </c>
      <c r="B23">
        <v>13</v>
      </c>
      <c r="C23">
        <v>490</v>
      </c>
      <c r="D23">
        <v>319</v>
      </c>
      <c r="E23">
        <v>12</v>
      </c>
      <c r="F23">
        <v>40.83</v>
      </c>
      <c r="G23">
        <v>153.61000000000001</v>
      </c>
      <c r="H23">
        <v>99</v>
      </c>
      <c r="I23">
        <v>45</v>
      </c>
      <c r="J23">
        <v>34</v>
      </c>
      <c r="K23">
        <v>4</v>
      </c>
      <c r="L23">
        <v>0</v>
      </c>
    </row>
    <row r="24" spans="1:12" x14ac:dyDescent="0.25">
      <c r="A24" t="s">
        <v>126</v>
      </c>
      <c r="B24">
        <v>6</v>
      </c>
      <c r="C24">
        <v>32</v>
      </c>
      <c r="D24">
        <v>37</v>
      </c>
      <c r="E24">
        <v>6</v>
      </c>
      <c r="F24">
        <v>5.33</v>
      </c>
      <c r="G24">
        <v>86.49</v>
      </c>
      <c r="H24">
        <v>17</v>
      </c>
      <c r="I24">
        <v>1</v>
      </c>
      <c r="J24">
        <v>2</v>
      </c>
      <c r="K24">
        <v>0</v>
      </c>
      <c r="L24">
        <v>0</v>
      </c>
    </row>
    <row r="25" spans="1:12" x14ac:dyDescent="0.25">
      <c r="A25" t="s">
        <v>415</v>
      </c>
      <c r="B25">
        <v>2</v>
      </c>
      <c r="C25">
        <v>11</v>
      </c>
      <c r="D25">
        <v>10</v>
      </c>
      <c r="E25">
        <v>2</v>
      </c>
      <c r="F25">
        <v>5.5</v>
      </c>
      <c r="G25">
        <v>110</v>
      </c>
      <c r="H25">
        <v>6</v>
      </c>
      <c r="I25">
        <v>1</v>
      </c>
      <c r="J25">
        <v>0</v>
      </c>
      <c r="K25">
        <v>0</v>
      </c>
      <c r="L25">
        <v>0</v>
      </c>
    </row>
    <row r="26" spans="1:12" x14ac:dyDescent="0.25">
      <c r="A26" t="s">
        <v>127</v>
      </c>
      <c r="B26">
        <v>10</v>
      </c>
      <c r="C26">
        <v>210</v>
      </c>
      <c r="D26">
        <v>164</v>
      </c>
      <c r="E26">
        <v>8</v>
      </c>
      <c r="F26">
        <v>26.25</v>
      </c>
      <c r="G26">
        <v>128.05000000000001</v>
      </c>
      <c r="H26">
        <v>59</v>
      </c>
      <c r="I26">
        <v>19</v>
      </c>
      <c r="J26">
        <v>7</v>
      </c>
      <c r="K26">
        <v>1</v>
      </c>
      <c r="L26">
        <v>0</v>
      </c>
    </row>
    <row r="27" spans="1:12" x14ac:dyDescent="0.25">
      <c r="A27" t="s">
        <v>168</v>
      </c>
      <c r="B27">
        <v>12</v>
      </c>
      <c r="C27">
        <v>692</v>
      </c>
      <c r="D27">
        <v>481</v>
      </c>
      <c r="E27">
        <v>10</v>
      </c>
      <c r="F27">
        <v>69.2</v>
      </c>
      <c r="G27">
        <v>143.87</v>
      </c>
      <c r="H27">
        <v>100</v>
      </c>
      <c r="I27">
        <v>57</v>
      </c>
      <c r="J27">
        <v>21</v>
      </c>
      <c r="K27">
        <v>8</v>
      </c>
      <c r="L27">
        <v>1</v>
      </c>
    </row>
    <row r="28" spans="1:12" x14ac:dyDescent="0.25">
      <c r="A28" t="s">
        <v>3</v>
      </c>
      <c r="B28">
        <v>8</v>
      </c>
      <c r="C28">
        <v>80</v>
      </c>
      <c r="D28">
        <v>66</v>
      </c>
      <c r="E28">
        <v>5</v>
      </c>
      <c r="F28">
        <v>16</v>
      </c>
      <c r="G28">
        <v>121.21</v>
      </c>
      <c r="H28">
        <v>27</v>
      </c>
      <c r="I28">
        <v>6</v>
      </c>
      <c r="J28">
        <v>3</v>
      </c>
      <c r="K28">
        <v>0</v>
      </c>
      <c r="L28">
        <v>0</v>
      </c>
    </row>
    <row r="29" spans="1:12" x14ac:dyDescent="0.25">
      <c r="A29" t="s">
        <v>101</v>
      </c>
      <c r="B29">
        <v>7</v>
      </c>
      <c r="C29">
        <v>64</v>
      </c>
      <c r="D29">
        <v>63</v>
      </c>
      <c r="E29">
        <v>6</v>
      </c>
      <c r="F29">
        <v>10.67</v>
      </c>
      <c r="G29">
        <v>101.59</v>
      </c>
      <c r="H29">
        <v>20</v>
      </c>
      <c r="I29">
        <v>5</v>
      </c>
      <c r="J29">
        <v>1</v>
      </c>
      <c r="K29">
        <v>0</v>
      </c>
      <c r="L29">
        <v>0</v>
      </c>
    </row>
    <row r="30" spans="1:12" x14ac:dyDescent="0.25">
      <c r="A30" t="s">
        <v>4</v>
      </c>
      <c r="B30">
        <v>2</v>
      </c>
      <c r="C30">
        <v>7</v>
      </c>
      <c r="D30">
        <v>9</v>
      </c>
      <c r="E30">
        <v>2</v>
      </c>
      <c r="F30">
        <v>3.5</v>
      </c>
      <c r="G30">
        <v>77.78</v>
      </c>
      <c r="H30">
        <v>7</v>
      </c>
      <c r="I30">
        <v>1</v>
      </c>
      <c r="J30">
        <v>0</v>
      </c>
      <c r="K30">
        <v>0</v>
      </c>
      <c r="L30">
        <v>0</v>
      </c>
    </row>
    <row r="31" spans="1:12" x14ac:dyDescent="0.25">
      <c r="A31" t="s">
        <v>401</v>
      </c>
      <c r="B31">
        <v>1</v>
      </c>
      <c r="C31">
        <v>5</v>
      </c>
      <c r="D31">
        <v>8</v>
      </c>
      <c r="E31">
        <v>1</v>
      </c>
      <c r="F31">
        <v>5</v>
      </c>
      <c r="G31">
        <v>62.5</v>
      </c>
      <c r="H31">
        <v>5</v>
      </c>
      <c r="I31">
        <v>0</v>
      </c>
      <c r="J31">
        <v>0</v>
      </c>
      <c r="K31">
        <v>0</v>
      </c>
      <c r="L31">
        <v>0</v>
      </c>
    </row>
    <row r="32" spans="1:12" x14ac:dyDescent="0.25">
      <c r="A32" t="s">
        <v>79</v>
      </c>
      <c r="B32">
        <v>1</v>
      </c>
      <c r="C32">
        <v>5</v>
      </c>
      <c r="D32">
        <v>3</v>
      </c>
      <c r="E32">
        <v>0</v>
      </c>
      <c r="F32">
        <v>0</v>
      </c>
      <c r="G32">
        <v>166.67</v>
      </c>
      <c r="H32">
        <v>5</v>
      </c>
      <c r="I32">
        <v>1</v>
      </c>
      <c r="J32">
        <v>0</v>
      </c>
      <c r="K32">
        <v>0</v>
      </c>
      <c r="L32">
        <v>0</v>
      </c>
    </row>
    <row r="33" spans="1:12" x14ac:dyDescent="0.25">
      <c r="A33" t="s">
        <v>128</v>
      </c>
      <c r="B33">
        <v>3</v>
      </c>
      <c r="C33">
        <v>48</v>
      </c>
      <c r="D33">
        <v>52</v>
      </c>
      <c r="E33">
        <v>3</v>
      </c>
      <c r="F33">
        <v>16</v>
      </c>
      <c r="G33">
        <v>92.31</v>
      </c>
      <c r="H33">
        <v>32</v>
      </c>
      <c r="I33">
        <v>4</v>
      </c>
      <c r="J33">
        <v>2</v>
      </c>
      <c r="K33">
        <v>0</v>
      </c>
      <c r="L33">
        <v>0</v>
      </c>
    </row>
    <row r="34" spans="1:12" x14ac:dyDescent="0.25">
      <c r="A34" t="s">
        <v>5</v>
      </c>
      <c r="B34">
        <v>12</v>
      </c>
      <c r="C34">
        <v>396</v>
      </c>
      <c r="D34">
        <v>321</v>
      </c>
      <c r="E34">
        <v>11</v>
      </c>
      <c r="F34">
        <v>36</v>
      </c>
      <c r="G34">
        <v>123.36</v>
      </c>
      <c r="H34">
        <v>96</v>
      </c>
      <c r="I34">
        <v>36</v>
      </c>
      <c r="J34">
        <v>15</v>
      </c>
      <c r="K34">
        <v>3</v>
      </c>
      <c r="L34">
        <v>0</v>
      </c>
    </row>
    <row r="35" spans="1:12" x14ac:dyDescent="0.25">
      <c r="A35" t="s">
        <v>366</v>
      </c>
      <c r="B35">
        <v>3</v>
      </c>
      <c r="C35">
        <v>3</v>
      </c>
      <c r="D35">
        <v>7</v>
      </c>
      <c r="E35">
        <v>2</v>
      </c>
      <c r="F35">
        <v>1.5</v>
      </c>
      <c r="G35">
        <v>42.86</v>
      </c>
      <c r="H35">
        <v>2</v>
      </c>
      <c r="I35">
        <v>0</v>
      </c>
      <c r="J35">
        <v>0</v>
      </c>
      <c r="K35">
        <v>0</v>
      </c>
      <c r="L35">
        <v>0</v>
      </c>
    </row>
    <row r="36" spans="1:12" x14ac:dyDescent="0.25">
      <c r="A36" t="s">
        <v>407</v>
      </c>
      <c r="B36">
        <v>2</v>
      </c>
      <c r="C36">
        <v>4</v>
      </c>
      <c r="D36">
        <v>8</v>
      </c>
      <c r="E36">
        <v>2</v>
      </c>
      <c r="F36">
        <v>2</v>
      </c>
      <c r="G36">
        <v>50</v>
      </c>
      <c r="H36">
        <v>2</v>
      </c>
      <c r="I36">
        <v>0</v>
      </c>
      <c r="J36">
        <v>0</v>
      </c>
      <c r="K36">
        <v>0</v>
      </c>
      <c r="L36">
        <v>0</v>
      </c>
    </row>
    <row r="37" spans="1:12" x14ac:dyDescent="0.25">
      <c r="A37" t="s">
        <v>51</v>
      </c>
      <c r="B37">
        <v>3</v>
      </c>
      <c r="C37">
        <v>98</v>
      </c>
      <c r="D37">
        <v>70</v>
      </c>
      <c r="E37">
        <v>3</v>
      </c>
      <c r="F37">
        <v>32.67</v>
      </c>
      <c r="G37">
        <v>140</v>
      </c>
      <c r="H37">
        <v>65</v>
      </c>
      <c r="I37">
        <v>11</v>
      </c>
      <c r="J37">
        <v>2</v>
      </c>
      <c r="K37">
        <v>1</v>
      </c>
      <c r="L37">
        <v>0</v>
      </c>
    </row>
    <row r="38" spans="1:12" x14ac:dyDescent="0.25">
      <c r="A38" t="s">
        <v>437</v>
      </c>
      <c r="B38">
        <v>2</v>
      </c>
      <c r="C38">
        <v>9</v>
      </c>
      <c r="D38">
        <v>10</v>
      </c>
      <c r="E38">
        <v>2</v>
      </c>
      <c r="F38">
        <v>4.5</v>
      </c>
      <c r="G38">
        <v>90</v>
      </c>
      <c r="H38">
        <v>6</v>
      </c>
      <c r="I38">
        <v>0</v>
      </c>
      <c r="J38">
        <v>0</v>
      </c>
      <c r="K38">
        <v>0</v>
      </c>
      <c r="L38">
        <v>0</v>
      </c>
    </row>
    <row r="39" spans="1:12" x14ac:dyDescent="0.25">
      <c r="A39" t="s">
        <v>52</v>
      </c>
      <c r="B39">
        <v>1</v>
      </c>
      <c r="C39">
        <v>1</v>
      </c>
      <c r="D39">
        <v>3</v>
      </c>
      <c r="E39">
        <v>1</v>
      </c>
      <c r="F39">
        <v>1</v>
      </c>
      <c r="G39">
        <v>33.33</v>
      </c>
      <c r="H39">
        <v>1</v>
      </c>
      <c r="I39">
        <v>0</v>
      </c>
      <c r="J39">
        <v>0</v>
      </c>
      <c r="K39">
        <v>0</v>
      </c>
      <c r="L39">
        <v>0</v>
      </c>
    </row>
    <row r="40" spans="1:12" x14ac:dyDescent="0.25">
      <c r="A40" t="s">
        <v>104</v>
      </c>
      <c r="B40">
        <v>1</v>
      </c>
      <c r="C40">
        <v>20</v>
      </c>
      <c r="D40">
        <v>12</v>
      </c>
      <c r="E40">
        <v>0</v>
      </c>
      <c r="F40">
        <v>0</v>
      </c>
      <c r="G40">
        <v>166.67</v>
      </c>
      <c r="H40">
        <v>20</v>
      </c>
      <c r="I40">
        <v>2</v>
      </c>
      <c r="J40">
        <v>1</v>
      </c>
      <c r="K40">
        <v>0</v>
      </c>
      <c r="L40">
        <v>0</v>
      </c>
    </row>
    <row r="41" spans="1:12" x14ac:dyDescent="0.25">
      <c r="A41" t="s">
        <v>375</v>
      </c>
      <c r="B41">
        <v>1</v>
      </c>
      <c r="C41">
        <v>1</v>
      </c>
      <c r="D41">
        <v>5</v>
      </c>
      <c r="E41">
        <v>0</v>
      </c>
      <c r="F41">
        <v>0</v>
      </c>
      <c r="G41">
        <v>20</v>
      </c>
      <c r="H41">
        <v>1</v>
      </c>
      <c r="I41">
        <v>0</v>
      </c>
      <c r="J41">
        <v>0</v>
      </c>
      <c r="K41">
        <v>0</v>
      </c>
      <c r="L41">
        <v>0</v>
      </c>
    </row>
    <row r="42" spans="1:12" x14ac:dyDescent="0.25">
      <c r="A42" t="s">
        <v>80</v>
      </c>
      <c r="B42">
        <v>15</v>
      </c>
      <c r="C42">
        <v>402</v>
      </c>
      <c r="D42">
        <v>210</v>
      </c>
      <c r="E42">
        <v>9</v>
      </c>
      <c r="F42">
        <v>44.67</v>
      </c>
      <c r="G42">
        <v>191.43</v>
      </c>
      <c r="H42">
        <v>91</v>
      </c>
      <c r="I42">
        <v>28</v>
      </c>
      <c r="J42">
        <v>29</v>
      </c>
      <c r="K42">
        <v>1</v>
      </c>
      <c r="L42">
        <v>0</v>
      </c>
    </row>
    <row r="43" spans="1:12" x14ac:dyDescent="0.25">
      <c r="A43" t="s">
        <v>151</v>
      </c>
      <c r="B43">
        <v>1</v>
      </c>
      <c r="C43">
        <v>0</v>
      </c>
      <c r="D43">
        <v>2</v>
      </c>
      <c r="E43">
        <v>1</v>
      </c>
      <c r="F43">
        <v>0</v>
      </c>
      <c r="G43">
        <v>0</v>
      </c>
      <c r="H43">
        <v>0</v>
      </c>
      <c r="I43">
        <v>0</v>
      </c>
      <c r="J43">
        <v>0</v>
      </c>
      <c r="K43">
        <v>0</v>
      </c>
      <c r="L43">
        <v>0</v>
      </c>
    </row>
    <row r="44" spans="1:12" x14ac:dyDescent="0.25">
      <c r="A44" t="s">
        <v>29</v>
      </c>
      <c r="B44">
        <v>1</v>
      </c>
      <c r="C44">
        <v>10</v>
      </c>
      <c r="D44">
        <v>3</v>
      </c>
      <c r="E44">
        <v>0</v>
      </c>
      <c r="F44">
        <v>0</v>
      </c>
      <c r="G44">
        <v>333.33</v>
      </c>
      <c r="H44">
        <v>10</v>
      </c>
      <c r="I44">
        <v>1</v>
      </c>
      <c r="J44">
        <v>1</v>
      </c>
      <c r="K44">
        <v>0</v>
      </c>
      <c r="L44">
        <v>0</v>
      </c>
    </row>
    <row r="45" spans="1:12" x14ac:dyDescent="0.25">
      <c r="A45" t="s">
        <v>428</v>
      </c>
      <c r="B45">
        <v>1</v>
      </c>
      <c r="C45">
        <v>6</v>
      </c>
      <c r="D45">
        <v>11</v>
      </c>
      <c r="E45">
        <v>1</v>
      </c>
      <c r="F45">
        <v>6</v>
      </c>
      <c r="G45">
        <v>54.55</v>
      </c>
      <c r="H45">
        <v>6</v>
      </c>
      <c r="I45">
        <v>0</v>
      </c>
      <c r="J45">
        <v>0</v>
      </c>
      <c r="K45">
        <v>0</v>
      </c>
      <c r="L45">
        <v>0</v>
      </c>
    </row>
    <row r="46" spans="1:12" x14ac:dyDescent="0.25">
      <c r="A46" t="s">
        <v>81</v>
      </c>
      <c r="B46">
        <v>6</v>
      </c>
      <c r="C46">
        <v>101</v>
      </c>
      <c r="D46">
        <v>100</v>
      </c>
      <c r="E46">
        <v>6</v>
      </c>
      <c r="F46">
        <v>16.829999999999998</v>
      </c>
      <c r="G46">
        <v>101</v>
      </c>
      <c r="H46">
        <v>28</v>
      </c>
      <c r="I46">
        <v>8</v>
      </c>
      <c r="J46">
        <v>4</v>
      </c>
      <c r="K46">
        <v>0</v>
      </c>
      <c r="L46">
        <v>0</v>
      </c>
    </row>
    <row r="47" spans="1:12" x14ac:dyDescent="0.25">
      <c r="A47" t="s">
        <v>169</v>
      </c>
      <c r="B47">
        <v>1</v>
      </c>
      <c r="C47">
        <v>6</v>
      </c>
      <c r="D47">
        <v>15</v>
      </c>
      <c r="E47">
        <v>1</v>
      </c>
      <c r="F47">
        <v>6</v>
      </c>
      <c r="G47">
        <v>40</v>
      </c>
      <c r="H47">
        <v>6</v>
      </c>
      <c r="I47">
        <v>0</v>
      </c>
      <c r="J47">
        <v>0</v>
      </c>
      <c r="K47">
        <v>0</v>
      </c>
      <c r="L47">
        <v>0</v>
      </c>
    </row>
    <row r="48" spans="1:12" x14ac:dyDescent="0.25">
      <c r="A48" t="s">
        <v>129</v>
      </c>
      <c r="B48">
        <v>5</v>
      </c>
      <c r="C48">
        <v>67</v>
      </c>
      <c r="D48">
        <v>40</v>
      </c>
      <c r="E48">
        <v>2</v>
      </c>
      <c r="F48">
        <v>33.5</v>
      </c>
      <c r="G48">
        <v>167.5</v>
      </c>
      <c r="H48">
        <v>27</v>
      </c>
      <c r="I48">
        <v>4</v>
      </c>
      <c r="J48">
        <v>4</v>
      </c>
      <c r="K48">
        <v>0</v>
      </c>
      <c r="L48">
        <v>0</v>
      </c>
    </row>
    <row r="49" spans="1:12" x14ac:dyDescent="0.25">
      <c r="A49" t="s">
        <v>130</v>
      </c>
      <c r="B49">
        <v>8</v>
      </c>
      <c r="C49">
        <v>311</v>
      </c>
      <c r="D49">
        <v>205</v>
      </c>
      <c r="E49">
        <v>8</v>
      </c>
      <c r="F49">
        <v>38.880000000000003</v>
      </c>
      <c r="G49">
        <v>151.71</v>
      </c>
      <c r="H49">
        <v>89</v>
      </c>
      <c r="I49">
        <v>38</v>
      </c>
      <c r="J49">
        <v>14</v>
      </c>
      <c r="K49">
        <v>3</v>
      </c>
      <c r="L49">
        <v>0</v>
      </c>
    </row>
    <row r="50" spans="1:12" x14ac:dyDescent="0.25">
      <c r="A50" t="s">
        <v>131</v>
      </c>
      <c r="B50">
        <v>2</v>
      </c>
      <c r="C50">
        <v>1</v>
      </c>
      <c r="D50">
        <v>3</v>
      </c>
      <c r="E50">
        <v>1</v>
      </c>
      <c r="F50">
        <v>1</v>
      </c>
      <c r="G50">
        <v>33.33</v>
      </c>
      <c r="H50">
        <v>1</v>
      </c>
      <c r="I50">
        <v>0</v>
      </c>
      <c r="J50">
        <v>0</v>
      </c>
      <c r="K50">
        <v>0</v>
      </c>
      <c r="L50">
        <v>0</v>
      </c>
    </row>
    <row r="51" spans="1:12" x14ac:dyDescent="0.25">
      <c r="A51" t="s">
        <v>84</v>
      </c>
      <c r="B51">
        <v>1</v>
      </c>
      <c r="C51">
        <v>0</v>
      </c>
      <c r="D51">
        <v>1</v>
      </c>
      <c r="E51">
        <v>0</v>
      </c>
      <c r="F51">
        <v>0</v>
      </c>
      <c r="G51">
        <v>0</v>
      </c>
      <c r="H51">
        <v>0</v>
      </c>
      <c r="I51">
        <v>0</v>
      </c>
      <c r="J51">
        <v>0</v>
      </c>
      <c r="K51">
        <v>0</v>
      </c>
      <c r="L51">
        <v>0</v>
      </c>
    </row>
    <row r="52" spans="1:12" x14ac:dyDescent="0.25">
      <c r="A52" t="s">
        <v>416</v>
      </c>
      <c r="B52">
        <v>1</v>
      </c>
      <c r="C52">
        <v>0</v>
      </c>
      <c r="D52">
        <v>1</v>
      </c>
      <c r="E52">
        <v>1</v>
      </c>
      <c r="F52">
        <v>0</v>
      </c>
      <c r="G52">
        <v>0</v>
      </c>
      <c r="H52">
        <v>0</v>
      </c>
      <c r="I52">
        <v>0</v>
      </c>
      <c r="J52">
        <v>0</v>
      </c>
      <c r="K52">
        <v>0</v>
      </c>
      <c r="L52">
        <v>0</v>
      </c>
    </row>
    <row r="53" spans="1:12" x14ac:dyDescent="0.25">
      <c r="A53" t="s">
        <v>171</v>
      </c>
      <c r="B53">
        <v>10</v>
      </c>
      <c r="C53">
        <v>445</v>
      </c>
      <c r="D53">
        <v>283</v>
      </c>
      <c r="E53">
        <v>8</v>
      </c>
      <c r="F53">
        <v>55.62</v>
      </c>
      <c r="G53">
        <v>157.24</v>
      </c>
      <c r="H53">
        <v>114</v>
      </c>
      <c r="I53">
        <v>48</v>
      </c>
      <c r="J53">
        <v>18</v>
      </c>
      <c r="K53">
        <v>2</v>
      </c>
      <c r="L53">
        <v>1</v>
      </c>
    </row>
    <row r="54" spans="1:12" x14ac:dyDescent="0.25">
      <c r="A54" t="s">
        <v>9</v>
      </c>
      <c r="B54">
        <v>4</v>
      </c>
      <c r="C54">
        <v>18</v>
      </c>
      <c r="D54">
        <v>19</v>
      </c>
      <c r="E54">
        <v>3</v>
      </c>
      <c r="F54">
        <v>6</v>
      </c>
      <c r="G54">
        <v>94.74</v>
      </c>
      <c r="H54">
        <v>9</v>
      </c>
      <c r="I54">
        <v>1</v>
      </c>
      <c r="J54">
        <v>1</v>
      </c>
      <c r="K54">
        <v>0</v>
      </c>
      <c r="L54">
        <v>0</v>
      </c>
    </row>
    <row r="55" spans="1:12" x14ac:dyDescent="0.25">
      <c r="A55" t="s">
        <v>31</v>
      </c>
      <c r="B55">
        <v>4</v>
      </c>
      <c r="C55">
        <v>14</v>
      </c>
      <c r="D55">
        <v>15</v>
      </c>
      <c r="E55">
        <v>3</v>
      </c>
      <c r="F55">
        <v>4.67</v>
      </c>
      <c r="G55">
        <v>93.33</v>
      </c>
      <c r="H55">
        <v>9</v>
      </c>
      <c r="I55">
        <v>0</v>
      </c>
      <c r="J55">
        <v>1</v>
      </c>
      <c r="K55">
        <v>0</v>
      </c>
      <c r="L55">
        <v>0</v>
      </c>
    </row>
    <row r="56" spans="1:12" x14ac:dyDescent="0.25">
      <c r="A56" t="s">
        <v>85</v>
      </c>
      <c r="B56">
        <v>12</v>
      </c>
      <c r="C56">
        <v>279</v>
      </c>
      <c r="D56">
        <v>178</v>
      </c>
      <c r="E56">
        <v>8</v>
      </c>
      <c r="F56">
        <v>34.880000000000003</v>
      </c>
      <c r="G56">
        <v>156.74</v>
      </c>
      <c r="H56">
        <v>83</v>
      </c>
      <c r="I56">
        <v>14</v>
      </c>
      <c r="J56">
        <v>22</v>
      </c>
      <c r="K56">
        <v>1</v>
      </c>
      <c r="L56">
        <v>0</v>
      </c>
    </row>
    <row r="57" spans="1:12" x14ac:dyDescent="0.25">
      <c r="A57" t="s">
        <v>133</v>
      </c>
      <c r="B57">
        <v>1</v>
      </c>
      <c r="C57">
        <v>9</v>
      </c>
      <c r="D57">
        <v>3</v>
      </c>
      <c r="E57">
        <v>0</v>
      </c>
      <c r="F57">
        <v>0</v>
      </c>
      <c r="G57">
        <v>300</v>
      </c>
      <c r="H57">
        <v>9</v>
      </c>
      <c r="I57">
        <v>0</v>
      </c>
      <c r="J57">
        <v>1</v>
      </c>
      <c r="K57">
        <v>0</v>
      </c>
      <c r="L57">
        <v>0</v>
      </c>
    </row>
    <row r="58" spans="1:12" x14ac:dyDescent="0.25">
      <c r="A58" t="s">
        <v>53</v>
      </c>
      <c r="B58">
        <v>12</v>
      </c>
      <c r="C58">
        <v>253</v>
      </c>
      <c r="D58">
        <v>173</v>
      </c>
      <c r="E58">
        <v>8</v>
      </c>
      <c r="F58">
        <v>31.62</v>
      </c>
      <c r="G58">
        <v>146.24</v>
      </c>
      <c r="H58">
        <v>97</v>
      </c>
      <c r="I58">
        <v>22</v>
      </c>
      <c r="J58">
        <v>14</v>
      </c>
      <c r="K58">
        <v>2</v>
      </c>
      <c r="L58">
        <v>0</v>
      </c>
    </row>
    <row r="59" spans="1:12" x14ac:dyDescent="0.25">
      <c r="A59" t="s">
        <v>86</v>
      </c>
      <c r="B59">
        <v>14</v>
      </c>
      <c r="C59">
        <v>183</v>
      </c>
      <c r="D59">
        <v>150</v>
      </c>
      <c r="E59">
        <v>11</v>
      </c>
      <c r="F59">
        <v>16.64</v>
      </c>
      <c r="G59">
        <v>122</v>
      </c>
      <c r="H59">
        <v>42</v>
      </c>
      <c r="I59">
        <v>18</v>
      </c>
      <c r="J59">
        <v>5</v>
      </c>
      <c r="K59">
        <v>0</v>
      </c>
      <c r="L59">
        <v>0</v>
      </c>
    </row>
    <row r="60" spans="1:12" x14ac:dyDescent="0.25">
      <c r="A60" t="s">
        <v>173</v>
      </c>
      <c r="B60">
        <v>1</v>
      </c>
      <c r="C60">
        <v>0</v>
      </c>
      <c r="D60">
        <v>1</v>
      </c>
      <c r="E60">
        <v>1</v>
      </c>
      <c r="F60">
        <v>0</v>
      </c>
      <c r="G60">
        <v>0</v>
      </c>
      <c r="H60">
        <v>0</v>
      </c>
      <c r="I60">
        <v>0</v>
      </c>
      <c r="J60">
        <v>0</v>
      </c>
      <c r="K60">
        <v>0</v>
      </c>
      <c r="L60">
        <v>0</v>
      </c>
    </row>
    <row r="61" spans="1:12" x14ac:dyDescent="0.25">
      <c r="A61" t="s">
        <v>54</v>
      </c>
      <c r="B61">
        <v>1</v>
      </c>
      <c r="C61">
        <v>5</v>
      </c>
      <c r="D61">
        <v>6</v>
      </c>
      <c r="E61">
        <v>1</v>
      </c>
      <c r="F61">
        <v>5</v>
      </c>
      <c r="G61">
        <v>83.33</v>
      </c>
      <c r="H61">
        <v>5</v>
      </c>
      <c r="I61">
        <v>0</v>
      </c>
      <c r="J61">
        <v>0</v>
      </c>
      <c r="K61">
        <v>0</v>
      </c>
      <c r="L61">
        <v>0</v>
      </c>
    </row>
    <row r="62" spans="1:12" x14ac:dyDescent="0.25">
      <c r="A62" t="s">
        <v>107</v>
      </c>
      <c r="B62">
        <v>14</v>
      </c>
      <c r="C62">
        <v>593</v>
      </c>
      <c r="D62">
        <v>438</v>
      </c>
      <c r="E62">
        <v>11</v>
      </c>
      <c r="F62">
        <v>53.91</v>
      </c>
      <c r="G62">
        <v>135.38999999999999</v>
      </c>
      <c r="H62">
        <v>100</v>
      </c>
      <c r="I62">
        <v>49</v>
      </c>
      <c r="J62">
        <v>25</v>
      </c>
      <c r="K62">
        <v>6</v>
      </c>
      <c r="L62">
        <v>1</v>
      </c>
    </row>
    <row r="63" spans="1:12" x14ac:dyDescent="0.25">
      <c r="A63" t="s">
        <v>174</v>
      </c>
      <c r="B63">
        <v>12</v>
      </c>
      <c r="C63">
        <v>162</v>
      </c>
      <c r="D63">
        <v>169</v>
      </c>
      <c r="E63">
        <v>9</v>
      </c>
      <c r="F63">
        <v>18</v>
      </c>
      <c r="G63">
        <v>95.86</v>
      </c>
      <c r="H63">
        <v>58</v>
      </c>
      <c r="I63">
        <v>19</v>
      </c>
      <c r="J63">
        <v>3</v>
      </c>
      <c r="K63">
        <v>1</v>
      </c>
      <c r="L63">
        <v>0</v>
      </c>
    </row>
    <row r="64" spans="1:12" x14ac:dyDescent="0.25">
      <c r="A64" t="s">
        <v>362</v>
      </c>
      <c r="B64">
        <v>5</v>
      </c>
      <c r="C64">
        <v>18</v>
      </c>
      <c r="D64">
        <v>24</v>
      </c>
      <c r="E64">
        <v>5</v>
      </c>
      <c r="F64">
        <v>3.6</v>
      </c>
      <c r="G64">
        <v>75</v>
      </c>
      <c r="H64">
        <v>7</v>
      </c>
      <c r="I64">
        <v>1</v>
      </c>
      <c r="J64">
        <v>1</v>
      </c>
      <c r="K64">
        <v>0</v>
      </c>
      <c r="L64">
        <v>0</v>
      </c>
    </row>
    <row r="65" spans="1:12" x14ac:dyDescent="0.25">
      <c r="A65" t="s">
        <v>175</v>
      </c>
      <c r="B65">
        <v>9</v>
      </c>
      <c r="C65">
        <v>156</v>
      </c>
      <c r="D65">
        <v>130</v>
      </c>
      <c r="E65">
        <v>7</v>
      </c>
      <c r="F65">
        <v>22.29</v>
      </c>
      <c r="G65">
        <v>120</v>
      </c>
      <c r="H65">
        <v>70</v>
      </c>
      <c r="I65">
        <v>12</v>
      </c>
      <c r="J65">
        <v>5</v>
      </c>
      <c r="K65">
        <v>1</v>
      </c>
      <c r="L65">
        <v>0</v>
      </c>
    </row>
    <row r="66" spans="1:12" x14ac:dyDescent="0.25">
      <c r="A66" t="s">
        <v>56</v>
      </c>
      <c r="B66">
        <v>3</v>
      </c>
      <c r="C66">
        <v>12</v>
      </c>
      <c r="D66">
        <v>8</v>
      </c>
      <c r="E66">
        <v>2</v>
      </c>
      <c r="F66">
        <v>6</v>
      </c>
      <c r="G66">
        <v>150</v>
      </c>
      <c r="H66">
        <v>10</v>
      </c>
      <c r="I66">
        <v>1</v>
      </c>
      <c r="J66">
        <v>0</v>
      </c>
      <c r="K66">
        <v>0</v>
      </c>
      <c r="L66">
        <v>0</v>
      </c>
    </row>
    <row r="67" spans="1:12" x14ac:dyDescent="0.25">
      <c r="A67" t="s">
        <v>134</v>
      </c>
      <c r="B67">
        <v>4</v>
      </c>
      <c r="C67">
        <v>70</v>
      </c>
      <c r="D67">
        <v>48</v>
      </c>
      <c r="E67">
        <v>3</v>
      </c>
      <c r="F67">
        <v>23.33</v>
      </c>
      <c r="G67">
        <v>145.83000000000001</v>
      </c>
      <c r="H67">
        <v>44</v>
      </c>
      <c r="I67">
        <v>6</v>
      </c>
      <c r="J67">
        <v>5</v>
      </c>
      <c r="K67">
        <v>0</v>
      </c>
      <c r="L67">
        <v>0</v>
      </c>
    </row>
    <row r="68" spans="1:12" x14ac:dyDescent="0.25">
      <c r="A68" t="s">
        <v>108</v>
      </c>
      <c r="B68">
        <v>3</v>
      </c>
      <c r="C68">
        <v>3</v>
      </c>
      <c r="D68">
        <v>5</v>
      </c>
      <c r="E68">
        <v>1</v>
      </c>
      <c r="F68">
        <v>3</v>
      </c>
      <c r="G68">
        <v>60</v>
      </c>
      <c r="H68">
        <v>1</v>
      </c>
      <c r="I68">
        <v>0</v>
      </c>
      <c r="J68">
        <v>0</v>
      </c>
      <c r="K68">
        <v>0</v>
      </c>
      <c r="L68">
        <v>0</v>
      </c>
    </row>
    <row r="69" spans="1:12" x14ac:dyDescent="0.25">
      <c r="A69" t="s">
        <v>135</v>
      </c>
      <c r="B69">
        <v>1</v>
      </c>
      <c r="C69">
        <v>6</v>
      </c>
      <c r="D69">
        <v>5</v>
      </c>
      <c r="E69">
        <v>1</v>
      </c>
      <c r="F69">
        <v>6</v>
      </c>
      <c r="G69">
        <v>120</v>
      </c>
      <c r="H69">
        <v>6</v>
      </c>
      <c r="I69">
        <v>1</v>
      </c>
      <c r="J69">
        <v>0</v>
      </c>
      <c r="K69">
        <v>0</v>
      </c>
      <c r="L69">
        <v>0</v>
      </c>
    </row>
    <row r="70" spans="1:12" x14ac:dyDescent="0.25">
      <c r="A70" t="s">
        <v>58</v>
      </c>
      <c r="B70">
        <v>1</v>
      </c>
      <c r="C70">
        <v>0</v>
      </c>
      <c r="D70">
        <v>2</v>
      </c>
      <c r="E70">
        <v>1</v>
      </c>
      <c r="F70">
        <v>0</v>
      </c>
      <c r="G70">
        <v>0</v>
      </c>
      <c r="H70">
        <v>0</v>
      </c>
      <c r="I70">
        <v>0</v>
      </c>
      <c r="J70">
        <v>0</v>
      </c>
      <c r="K70">
        <v>0</v>
      </c>
      <c r="L70">
        <v>0</v>
      </c>
    </row>
    <row r="71" spans="1:12" x14ac:dyDescent="0.25">
      <c r="A71" t="s">
        <v>357</v>
      </c>
      <c r="B71">
        <v>2</v>
      </c>
      <c r="C71">
        <v>64</v>
      </c>
      <c r="D71">
        <v>61</v>
      </c>
      <c r="E71">
        <v>2</v>
      </c>
      <c r="F71">
        <v>32</v>
      </c>
      <c r="G71">
        <v>104.92</v>
      </c>
      <c r="H71">
        <v>38</v>
      </c>
      <c r="I71">
        <v>6</v>
      </c>
      <c r="J71">
        <v>1</v>
      </c>
      <c r="K71">
        <v>0</v>
      </c>
      <c r="L71">
        <v>0</v>
      </c>
    </row>
    <row r="72" spans="1:12" x14ac:dyDescent="0.25">
      <c r="A72" t="s">
        <v>110</v>
      </c>
      <c r="B72">
        <v>13</v>
      </c>
      <c r="C72">
        <v>332</v>
      </c>
      <c r="D72">
        <v>234</v>
      </c>
      <c r="E72">
        <v>13</v>
      </c>
      <c r="F72">
        <v>25.54</v>
      </c>
      <c r="G72">
        <v>141.88</v>
      </c>
      <c r="H72">
        <v>58</v>
      </c>
      <c r="I72">
        <v>26</v>
      </c>
      <c r="J72">
        <v>14</v>
      </c>
      <c r="K72">
        <v>2</v>
      </c>
      <c r="L72">
        <v>0</v>
      </c>
    </row>
    <row r="73" spans="1:12" x14ac:dyDescent="0.25">
      <c r="A73" t="s">
        <v>111</v>
      </c>
      <c r="B73">
        <v>12</v>
      </c>
      <c r="C73">
        <v>165</v>
      </c>
      <c r="D73">
        <v>120</v>
      </c>
      <c r="E73">
        <v>4</v>
      </c>
      <c r="F73">
        <v>41.25</v>
      </c>
      <c r="G73">
        <v>137.5</v>
      </c>
      <c r="H73">
        <v>33</v>
      </c>
      <c r="I73">
        <v>10</v>
      </c>
      <c r="J73">
        <v>4</v>
      </c>
      <c r="K73">
        <v>0</v>
      </c>
      <c r="L73">
        <v>0</v>
      </c>
    </row>
    <row r="74" spans="1:12" x14ac:dyDescent="0.25">
      <c r="A74" t="s">
        <v>443</v>
      </c>
      <c r="B74">
        <v>3</v>
      </c>
      <c r="C74">
        <v>81</v>
      </c>
      <c r="D74">
        <v>53</v>
      </c>
      <c r="E74">
        <v>3</v>
      </c>
      <c r="F74">
        <v>27</v>
      </c>
      <c r="G74">
        <v>152.83000000000001</v>
      </c>
      <c r="H74">
        <v>36</v>
      </c>
      <c r="I74">
        <v>4</v>
      </c>
      <c r="J74">
        <v>7</v>
      </c>
      <c r="K74">
        <v>0</v>
      </c>
      <c r="L74">
        <v>0</v>
      </c>
    </row>
    <row r="75" spans="1:12" x14ac:dyDescent="0.25">
      <c r="A75" t="s">
        <v>384</v>
      </c>
      <c r="B75">
        <v>4</v>
      </c>
      <c r="C75">
        <v>11</v>
      </c>
      <c r="D75">
        <v>16</v>
      </c>
      <c r="E75">
        <v>3</v>
      </c>
      <c r="F75">
        <v>3.67</v>
      </c>
      <c r="G75">
        <v>68.75</v>
      </c>
      <c r="H75">
        <v>10</v>
      </c>
      <c r="I75">
        <v>2</v>
      </c>
      <c r="J75">
        <v>0</v>
      </c>
      <c r="K75">
        <v>0</v>
      </c>
      <c r="L75">
        <v>0</v>
      </c>
    </row>
    <row r="76" spans="1:12" x14ac:dyDescent="0.25">
      <c r="A76" t="s">
        <v>13</v>
      </c>
      <c r="B76">
        <v>2</v>
      </c>
      <c r="C76">
        <v>32</v>
      </c>
      <c r="D76">
        <v>23</v>
      </c>
      <c r="E76">
        <v>1</v>
      </c>
      <c r="F76">
        <v>32</v>
      </c>
      <c r="G76">
        <v>139.13</v>
      </c>
      <c r="H76">
        <v>22</v>
      </c>
      <c r="I76">
        <v>0</v>
      </c>
      <c r="J76">
        <v>3</v>
      </c>
      <c r="K76">
        <v>0</v>
      </c>
      <c r="L76">
        <v>0</v>
      </c>
    </row>
    <row r="77" spans="1:12" x14ac:dyDescent="0.25">
      <c r="A77" t="s">
        <v>137</v>
      </c>
      <c r="B77">
        <v>1</v>
      </c>
      <c r="C77">
        <v>8</v>
      </c>
      <c r="D77">
        <v>3</v>
      </c>
      <c r="E77">
        <v>1</v>
      </c>
      <c r="F77">
        <v>8</v>
      </c>
      <c r="G77">
        <v>266.67</v>
      </c>
      <c r="H77">
        <v>8</v>
      </c>
      <c r="I77">
        <v>2</v>
      </c>
      <c r="J77">
        <v>0</v>
      </c>
      <c r="K77">
        <v>0</v>
      </c>
      <c r="L77">
        <v>0</v>
      </c>
    </row>
    <row r="78" spans="1:12" x14ac:dyDescent="0.25">
      <c r="A78" t="s">
        <v>176</v>
      </c>
      <c r="B78">
        <v>11</v>
      </c>
      <c r="C78">
        <v>344</v>
      </c>
      <c r="D78">
        <v>263</v>
      </c>
      <c r="E78">
        <v>8</v>
      </c>
      <c r="F78">
        <v>43</v>
      </c>
      <c r="G78">
        <v>130.80000000000001</v>
      </c>
      <c r="H78">
        <v>83</v>
      </c>
      <c r="I78">
        <v>34</v>
      </c>
      <c r="J78">
        <v>6</v>
      </c>
      <c r="K78">
        <v>3</v>
      </c>
      <c r="L78">
        <v>0</v>
      </c>
    </row>
    <row r="79" spans="1:12" x14ac:dyDescent="0.25">
      <c r="A79" t="s">
        <v>14</v>
      </c>
      <c r="B79">
        <v>10</v>
      </c>
      <c r="C79">
        <v>220</v>
      </c>
      <c r="D79">
        <v>133</v>
      </c>
      <c r="E79">
        <v>8</v>
      </c>
      <c r="F79">
        <v>27.5</v>
      </c>
      <c r="G79">
        <v>165.41</v>
      </c>
      <c r="H79">
        <v>66</v>
      </c>
      <c r="I79">
        <v>16</v>
      </c>
      <c r="J79">
        <v>17</v>
      </c>
      <c r="K79">
        <v>2</v>
      </c>
      <c r="L79">
        <v>0</v>
      </c>
    </row>
    <row r="80" spans="1:12" x14ac:dyDescent="0.25">
      <c r="A80" t="s">
        <v>363</v>
      </c>
      <c r="B80">
        <v>1</v>
      </c>
      <c r="C80">
        <v>0</v>
      </c>
      <c r="D80">
        <v>2</v>
      </c>
      <c r="E80">
        <v>0</v>
      </c>
      <c r="F80">
        <v>0</v>
      </c>
      <c r="G80">
        <v>0</v>
      </c>
      <c r="H80">
        <v>0</v>
      </c>
      <c r="I80">
        <v>0</v>
      </c>
      <c r="J80">
        <v>0</v>
      </c>
      <c r="K80">
        <v>0</v>
      </c>
      <c r="L80">
        <v>0</v>
      </c>
    </row>
    <row r="81" spans="1:12" x14ac:dyDescent="0.25">
      <c r="A81" t="s">
        <v>177</v>
      </c>
      <c r="B81">
        <v>7</v>
      </c>
      <c r="C81">
        <v>115</v>
      </c>
      <c r="D81">
        <v>76</v>
      </c>
      <c r="E81">
        <v>6</v>
      </c>
      <c r="F81">
        <v>19.170000000000002</v>
      </c>
      <c r="G81">
        <v>151.32</v>
      </c>
      <c r="H81">
        <v>31</v>
      </c>
      <c r="I81">
        <v>8</v>
      </c>
      <c r="J81">
        <v>7</v>
      </c>
      <c r="K81">
        <v>0</v>
      </c>
      <c r="L81">
        <v>0</v>
      </c>
    </row>
    <row r="82" spans="1:12" x14ac:dyDescent="0.25">
      <c r="A82" t="s">
        <v>113</v>
      </c>
      <c r="B82">
        <v>2</v>
      </c>
      <c r="C82">
        <v>1</v>
      </c>
      <c r="D82">
        <v>2</v>
      </c>
      <c r="E82">
        <v>1</v>
      </c>
      <c r="F82">
        <v>1</v>
      </c>
      <c r="G82">
        <v>50</v>
      </c>
      <c r="H82">
        <v>1</v>
      </c>
      <c r="I82">
        <v>0</v>
      </c>
      <c r="J82">
        <v>0</v>
      </c>
      <c r="K82">
        <v>0</v>
      </c>
      <c r="L82">
        <v>0</v>
      </c>
    </row>
    <row r="83" spans="1:12" x14ac:dyDescent="0.25">
      <c r="A83" t="s">
        <v>155</v>
      </c>
      <c r="B83">
        <v>3</v>
      </c>
      <c r="C83">
        <v>4</v>
      </c>
      <c r="D83">
        <v>14</v>
      </c>
      <c r="E83">
        <v>1</v>
      </c>
      <c r="F83">
        <v>4</v>
      </c>
      <c r="G83">
        <v>28.57</v>
      </c>
      <c r="H83">
        <v>3</v>
      </c>
      <c r="I83">
        <v>0</v>
      </c>
      <c r="J83">
        <v>0</v>
      </c>
      <c r="K83">
        <v>0</v>
      </c>
      <c r="L83">
        <v>0</v>
      </c>
    </row>
    <row r="84" spans="1:12" x14ac:dyDescent="0.25">
      <c r="A84" t="s">
        <v>33</v>
      </c>
      <c r="B84">
        <v>10</v>
      </c>
      <c r="C84">
        <v>211</v>
      </c>
      <c r="D84">
        <v>156</v>
      </c>
      <c r="E84">
        <v>4</v>
      </c>
      <c r="F84">
        <v>52.75</v>
      </c>
      <c r="G84">
        <v>135.26</v>
      </c>
      <c r="H84">
        <v>46</v>
      </c>
      <c r="I84">
        <v>14</v>
      </c>
      <c r="J84">
        <v>10</v>
      </c>
      <c r="K84">
        <v>0</v>
      </c>
      <c r="L84">
        <v>0</v>
      </c>
    </row>
    <row r="85" spans="1:12" x14ac:dyDescent="0.25">
      <c r="A85" t="s">
        <v>15</v>
      </c>
      <c r="B85">
        <v>12</v>
      </c>
      <c r="C85">
        <v>416</v>
      </c>
      <c r="D85">
        <v>309</v>
      </c>
      <c r="E85">
        <v>5</v>
      </c>
      <c r="F85">
        <v>83.2</v>
      </c>
      <c r="G85">
        <v>134.63</v>
      </c>
      <c r="H85">
        <v>84</v>
      </c>
      <c r="I85">
        <v>22</v>
      </c>
      <c r="J85">
        <v>23</v>
      </c>
      <c r="K85">
        <v>3</v>
      </c>
      <c r="L85">
        <v>0</v>
      </c>
    </row>
    <row r="86" spans="1:12" x14ac:dyDescent="0.25">
      <c r="A86" t="s">
        <v>179</v>
      </c>
      <c r="B86">
        <v>2</v>
      </c>
      <c r="C86">
        <v>0</v>
      </c>
      <c r="D86">
        <v>4</v>
      </c>
      <c r="E86">
        <v>1</v>
      </c>
      <c r="F86">
        <v>0</v>
      </c>
      <c r="G86">
        <v>0</v>
      </c>
      <c r="H86">
        <v>0</v>
      </c>
      <c r="I86">
        <v>0</v>
      </c>
      <c r="J86">
        <v>0</v>
      </c>
      <c r="K86">
        <v>0</v>
      </c>
      <c r="L86">
        <v>0</v>
      </c>
    </row>
    <row r="87" spans="1:12" x14ac:dyDescent="0.25">
      <c r="A87" t="s">
        <v>114</v>
      </c>
      <c r="B87">
        <v>6</v>
      </c>
      <c r="C87">
        <v>168</v>
      </c>
      <c r="D87">
        <v>107</v>
      </c>
      <c r="E87">
        <v>6</v>
      </c>
      <c r="F87">
        <v>28</v>
      </c>
      <c r="G87">
        <v>157.01</v>
      </c>
      <c r="H87">
        <v>48</v>
      </c>
      <c r="I87">
        <v>10</v>
      </c>
      <c r="J87">
        <v>14</v>
      </c>
      <c r="K87">
        <v>0</v>
      </c>
      <c r="L87">
        <v>0</v>
      </c>
    </row>
    <row r="88" spans="1:12" x14ac:dyDescent="0.25">
      <c r="A88" t="s">
        <v>59</v>
      </c>
      <c r="B88">
        <v>11</v>
      </c>
      <c r="C88">
        <v>344</v>
      </c>
      <c r="D88">
        <v>235</v>
      </c>
      <c r="E88">
        <v>10</v>
      </c>
      <c r="F88">
        <v>34.4</v>
      </c>
      <c r="G88">
        <v>146.38</v>
      </c>
      <c r="H88">
        <v>85</v>
      </c>
      <c r="I88">
        <v>27</v>
      </c>
      <c r="J88">
        <v>21</v>
      </c>
      <c r="K88">
        <v>3</v>
      </c>
      <c r="L88">
        <v>0</v>
      </c>
    </row>
    <row r="89" spans="1:12" x14ac:dyDescent="0.25">
      <c r="A89" t="s">
        <v>156</v>
      </c>
      <c r="B89">
        <v>2</v>
      </c>
      <c r="C89">
        <v>2</v>
      </c>
      <c r="D89">
        <v>4</v>
      </c>
      <c r="E89">
        <v>1</v>
      </c>
      <c r="F89">
        <v>2</v>
      </c>
      <c r="G89">
        <v>50</v>
      </c>
      <c r="H89">
        <v>2</v>
      </c>
      <c r="I89">
        <v>0</v>
      </c>
      <c r="J89">
        <v>0</v>
      </c>
      <c r="K89">
        <v>0</v>
      </c>
      <c r="L89">
        <v>0</v>
      </c>
    </row>
    <row r="90" spans="1:12" x14ac:dyDescent="0.25">
      <c r="A90" t="s">
        <v>377</v>
      </c>
      <c r="B90">
        <v>1</v>
      </c>
      <c r="C90">
        <v>7</v>
      </c>
      <c r="D90">
        <v>16</v>
      </c>
      <c r="E90">
        <v>1</v>
      </c>
      <c r="F90">
        <v>7</v>
      </c>
      <c r="G90">
        <v>43.75</v>
      </c>
      <c r="H90">
        <v>7</v>
      </c>
      <c r="I90">
        <v>1</v>
      </c>
      <c r="J90">
        <v>0</v>
      </c>
      <c r="K90">
        <v>0</v>
      </c>
      <c r="L90">
        <v>0</v>
      </c>
    </row>
    <row r="91" spans="1:12" x14ac:dyDescent="0.25">
      <c r="A91" t="s">
        <v>60</v>
      </c>
      <c r="B91">
        <v>4</v>
      </c>
      <c r="C91">
        <v>9</v>
      </c>
      <c r="D91">
        <v>12</v>
      </c>
      <c r="E91">
        <v>4</v>
      </c>
      <c r="F91">
        <v>2.25</v>
      </c>
      <c r="G91">
        <v>75</v>
      </c>
      <c r="H91">
        <v>5</v>
      </c>
      <c r="I91">
        <v>1</v>
      </c>
      <c r="J91">
        <v>0</v>
      </c>
      <c r="K91">
        <v>0</v>
      </c>
      <c r="L91">
        <v>0</v>
      </c>
    </row>
    <row r="92" spans="1:12" x14ac:dyDescent="0.25">
      <c r="A92" t="s">
        <v>441</v>
      </c>
      <c r="B92">
        <v>1</v>
      </c>
      <c r="C92">
        <v>19</v>
      </c>
      <c r="D92">
        <v>24</v>
      </c>
      <c r="E92">
        <v>1</v>
      </c>
      <c r="F92">
        <v>19</v>
      </c>
      <c r="G92">
        <v>79.17</v>
      </c>
      <c r="H92">
        <v>19</v>
      </c>
      <c r="I92">
        <v>2</v>
      </c>
      <c r="J92">
        <v>0</v>
      </c>
      <c r="K92">
        <v>0</v>
      </c>
      <c r="L92">
        <v>0</v>
      </c>
    </row>
    <row r="93" spans="1:12" x14ac:dyDescent="0.25">
      <c r="A93" t="s">
        <v>395</v>
      </c>
      <c r="B93">
        <v>14</v>
      </c>
      <c r="C93">
        <v>373</v>
      </c>
      <c r="D93">
        <v>268</v>
      </c>
      <c r="E93">
        <v>14</v>
      </c>
      <c r="F93">
        <v>26.64</v>
      </c>
      <c r="G93">
        <v>139.18</v>
      </c>
      <c r="H93">
        <v>67</v>
      </c>
      <c r="I93">
        <v>48</v>
      </c>
      <c r="J93">
        <v>10</v>
      </c>
      <c r="K93">
        <v>2</v>
      </c>
      <c r="L93">
        <v>0</v>
      </c>
    </row>
    <row r="94" spans="1:12" x14ac:dyDescent="0.25">
      <c r="A94" t="s">
        <v>90</v>
      </c>
      <c r="B94">
        <v>5</v>
      </c>
      <c r="C94">
        <v>42</v>
      </c>
      <c r="D94">
        <v>37</v>
      </c>
      <c r="E94">
        <v>3</v>
      </c>
      <c r="F94">
        <v>14</v>
      </c>
      <c r="G94">
        <v>113.51</v>
      </c>
      <c r="H94">
        <v>14</v>
      </c>
      <c r="I94">
        <v>4</v>
      </c>
      <c r="J94">
        <v>2</v>
      </c>
      <c r="K94">
        <v>0</v>
      </c>
      <c r="L94">
        <v>0</v>
      </c>
    </row>
    <row r="95" spans="1:12" x14ac:dyDescent="0.25">
      <c r="A95" t="s">
        <v>35</v>
      </c>
      <c r="B95">
        <v>16</v>
      </c>
      <c r="C95">
        <v>353</v>
      </c>
      <c r="D95">
        <v>264</v>
      </c>
      <c r="E95">
        <v>16</v>
      </c>
      <c r="F95">
        <v>22.06</v>
      </c>
      <c r="G95">
        <v>133.71</v>
      </c>
      <c r="H95">
        <v>99</v>
      </c>
      <c r="I95">
        <v>45</v>
      </c>
      <c r="J95">
        <v>9</v>
      </c>
      <c r="K95">
        <v>2</v>
      </c>
      <c r="L95">
        <v>0</v>
      </c>
    </row>
    <row r="96" spans="1:12" x14ac:dyDescent="0.25">
      <c r="A96" t="s">
        <v>115</v>
      </c>
      <c r="B96">
        <v>1</v>
      </c>
      <c r="C96">
        <v>16</v>
      </c>
      <c r="D96">
        <v>17</v>
      </c>
      <c r="E96">
        <v>1</v>
      </c>
      <c r="F96">
        <v>16</v>
      </c>
      <c r="G96">
        <v>94.12</v>
      </c>
      <c r="H96">
        <v>16</v>
      </c>
      <c r="I96">
        <v>1</v>
      </c>
      <c r="J96">
        <v>1</v>
      </c>
      <c r="K96">
        <v>0</v>
      </c>
      <c r="L96">
        <v>0</v>
      </c>
    </row>
    <row r="97" spans="1:12" x14ac:dyDescent="0.25">
      <c r="A97" t="s">
        <v>91</v>
      </c>
      <c r="B97">
        <v>16</v>
      </c>
      <c r="C97">
        <v>529</v>
      </c>
      <c r="D97">
        <v>398</v>
      </c>
      <c r="E97">
        <v>15</v>
      </c>
      <c r="F97">
        <v>35.270000000000003</v>
      </c>
      <c r="G97">
        <v>132.91</v>
      </c>
      <c r="H97">
        <v>81</v>
      </c>
      <c r="I97">
        <v>45</v>
      </c>
      <c r="J97">
        <v>25</v>
      </c>
      <c r="K97">
        <v>4</v>
      </c>
      <c r="L97">
        <v>0</v>
      </c>
    </row>
    <row r="98" spans="1:12" x14ac:dyDescent="0.25">
      <c r="A98" t="s">
        <v>36</v>
      </c>
      <c r="B98">
        <v>6</v>
      </c>
      <c r="C98">
        <v>42</v>
      </c>
      <c r="D98">
        <v>28</v>
      </c>
      <c r="E98">
        <v>5</v>
      </c>
      <c r="F98">
        <v>8.4</v>
      </c>
      <c r="G98">
        <v>150</v>
      </c>
      <c r="H98">
        <v>17</v>
      </c>
      <c r="I98">
        <v>3</v>
      </c>
      <c r="J98">
        <v>3</v>
      </c>
      <c r="K98">
        <v>0</v>
      </c>
      <c r="L98">
        <v>0</v>
      </c>
    </row>
    <row r="99" spans="1:12" x14ac:dyDescent="0.25">
      <c r="A99" t="s">
        <v>140</v>
      </c>
      <c r="B99">
        <v>5</v>
      </c>
      <c r="C99">
        <v>160</v>
      </c>
      <c r="D99">
        <v>126</v>
      </c>
      <c r="E99">
        <v>5</v>
      </c>
      <c r="F99">
        <v>32</v>
      </c>
      <c r="G99">
        <v>126.98</v>
      </c>
      <c r="H99">
        <v>50</v>
      </c>
      <c r="I99">
        <v>17</v>
      </c>
      <c r="J99">
        <v>5</v>
      </c>
      <c r="K99">
        <v>1</v>
      </c>
      <c r="L99">
        <v>0</v>
      </c>
    </row>
    <row r="100" spans="1:12" x14ac:dyDescent="0.25">
      <c r="A100" t="s">
        <v>141</v>
      </c>
      <c r="B100">
        <v>4</v>
      </c>
      <c r="C100">
        <v>26</v>
      </c>
      <c r="D100">
        <v>22</v>
      </c>
      <c r="E100">
        <v>1</v>
      </c>
      <c r="F100">
        <v>26</v>
      </c>
      <c r="G100">
        <v>118.18</v>
      </c>
      <c r="H100">
        <v>11</v>
      </c>
      <c r="I100">
        <v>2</v>
      </c>
      <c r="J100">
        <v>1</v>
      </c>
      <c r="K100">
        <v>0</v>
      </c>
      <c r="L100">
        <v>0</v>
      </c>
    </row>
    <row r="101" spans="1:12" x14ac:dyDescent="0.25">
      <c r="A101" t="s">
        <v>17</v>
      </c>
      <c r="B101">
        <v>9</v>
      </c>
      <c r="C101">
        <v>106</v>
      </c>
      <c r="D101">
        <v>88</v>
      </c>
      <c r="E101">
        <v>3</v>
      </c>
      <c r="F101">
        <v>35.33</v>
      </c>
      <c r="G101">
        <v>120.45</v>
      </c>
      <c r="H101">
        <v>31</v>
      </c>
      <c r="I101">
        <v>7</v>
      </c>
      <c r="J101">
        <v>4</v>
      </c>
      <c r="K101">
        <v>0</v>
      </c>
      <c r="L101">
        <v>0</v>
      </c>
    </row>
    <row r="102" spans="1:12" x14ac:dyDescent="0.25">
      <c r="A102" t="s">
        <v>62</v>
      </c>
      <c r="B102">
        <v>7</v>
      </c>
      <c r="C102">
        <v>141</v>
      </c>
      <c r="D102">
        <v>118</v>
      </c>
      <c r="E102">
        <v>6</v>
      </c>
      <c r="F102">
        <v>23.5</v>
      </c>
      <c r="G102">
        <v>119.49</v>
      </c>
      <c r="H102">
        <v>50</v>
      </c>
      <c r="I102">
        <v>13</v>
      </c>
      <c r="J102">
        <v>2</v>
      </c>
      <c r="K102">
        <v>1</v>
      </c>
      <c r="L102">
        <v>0</v>
      </c>
    </row>
    <row r="103" spans="1:12" x14ac:dyDescent="0.25">
      <c r="A103" t="s">
        <v>181</v>
      </c>
      <c r="B103">
        <v>7</v>
      </c>
      <c r="C103">
        <v>34</v>
      </c>
      <c r="D103">
        <v>23</v>
      </c>
      <c r="E103">
        <v>5</v>
      </c>
      <c r="F103">
        <v>6.8</v>
      </c>
      <c r="G103">
        <v>147.83000000000001</v>
      </c>
      <c r="H103">
        <v>17</v>
      </c>
      <c r="I103">
        <v>2</v>
      </c>
      <c r="J103">
        <v>2</v>
      </c>
      <c r="K103">
        <v>0</v>
      </c>
      <c r="L103">
        <v>0</v>
      </c>
    </row>
    <row r="104" spans="1:12" x14ac:dyDescent="0.25">
      <c r="A104" t="s">
        <v>424</v>
      </c>
      <c r="B104">
        <v>1</v>
      </c>
      <c r="C104">
        <v>5</v>
      </c>
      <c r="D104">
        <v>4</v>
      </c>
      <c r="E104">
        <v>0</v>
      </c>
      <c r="F104">
        <v>0</v>
      </c>
      <c r="G104">
        <v>125</v>
      </c>
      <c r="H104">
        <v>5</v>
      </c>
      <c r="I104">
        <v>0</v>
      </c>
      <c r="J104">
        <v>0</v>
      </c>
      <c r="K104">
        <v>0</v>
      </c>
      <c r="L104">
        <v>0</v>
      </c>
    </row>
    <row r="105" spans="1:12" x14ac:dyDescent="0.25">
      <c r="A105" t="s">
        <v>92</v>
      </c>
      <c r="B105">
        <v>4</v>
      </c>
      <c r="C105">
        <v>12</v>
      </c>
      <c r="D105">
        <v>11</v>
      </c>
      <c r="E105">
        <v>2</v>
      </c>
      <c r="F105">
        <v>6</v>
      </c>
      <c r="G105">
        <v>109.09</v>
      </c>
      <c r="H105">
        <v>10</v>
      </c>
      <c r="I105">
        <v>2</v>
      </c>
      <c r="J105">
        <v>0</v>
      </c>
      <c r="K105">
        <v>0</v>
      </c>
      <c r="L105">
        <v>0</v>
      </c>
    </row>
    <row r="106" spans="1:12" x14ac:dyDescent="0.25">
      <c r="A106" t="s">
        <v>93</v>
      </c>
      <c r="B106">
        <v>15</v>
      </c>
      <c r="C106">
        <v>405</v>
      </c>
      <c r="D106">
        <v>315</v>
      </c>
      <c r="E106">
        <v>14</v>
      </c>
      <c r="F106">
        <v>28.93</v>
      </c>
      <c r="G106">
        <v>128.57</v>
      </c>
      <c r="H106">
        <v>67</v>
      </c>
      <c r="I106">
        <v>52</v>
      </c>
      <c r="J106">
        <v>10</v>
      </c>
      <c r="K106">
        <v>2</v>
      </c>
      <c r="L106">
        <v>0</v>
      </c>
    </row>
    <row r="107" spans="1:12" x14ac:dyDescent="0.25">
      <c r="A107" t="s">
        <v>444</v>
      </c>
      <c r="B107">
        <v>1</v>
      </c>
      <c r="C107">
        <v>7</v>
      </c>
      <c r="D107">
        <v>12</v>
      </c>
      <c r="E107">
        <v>1</v>
      </c>
      <c r="F107">
        <v>7</v>
      </c>
      <c r="G107">
        <v>58.33</v>
      </c>
      <c r="H107">
        <v>7</v>
      </c>
      <c r="I107">
        <v>0</v>
      </c>
      <c r="J107">
        <v>0</v>
      </c>
      <c r="K107">
        <v>0</v>
      </c>
      <c r="L107">
        <v>0</v>
      </c>
    </row>
    <row r="108" spans="1:12" x14ac:dyDescent="0.25">
      <c r="A108" t="s">
        <v>63</v>
      </c>
      <c r="B108">
        <v>3</v>
      </c>
      <c r="C108">
        <v>37</v>
      </c>
      <c r="D108">
        <v>34</v>
      </c>
      <c r="E108">
        <v>2</v>
      </c>
      <c r="F108">
        <v>18.5</v>
      </c>
      <c r="G108">
        <v>108.82</v>
      </c>
      <c r="H108">
        <v>30</v>
      </c>
      <c r="I108">
        <v>1</v>
      </c>
      <c r="J108">
        <v>2</v>
      </c>
      <c r="K108">
        <v>0</v>
      </c>
      <c r="L108">
        <v>0</v>
      </c>
    </row>
    <row r="109" spans="1:12" x14ac:dyDescent="0.25">
      <c r="A109" t="s">
        <v>37</v>
      </c>
      <c r="B109">
        <v>16</v>
      </c>
      <c r="C109">
        <v>488</v>
      </c>
      <c r="D109">
        <v>300</v>
      </c>
      <c r="E109">
        <v>13</v>
      </c>
      <c r="F109">
        <v>37.54</v>
      </c>
      <c r="G109">
        <v>162.66999999999999</v>
      </c>
      <c r="H109">
        <v>78</v>
      </c>
      <c r="I109">
        <v>37</v>
      </c>
      <c r="J109">
        <v>27</v>
      </c>
      <c r="K109">
        <v>3</v>
      </c>
      <c r="L109">
        <v>0</v>
      </c>
    </row>
    <row r="110" spans="1:12" x14ac:dyDescent="0.25">
      <c r="A110" t="s">
        <v>19</v>
      </c>
      <c r="B110">
        <v>11</v>
      </c>
      <c r="C110">
        <v>282</v>
      </c>
      <c r="D110">
        <v>245</v>
      </c>
      <c r="E110">
        <v>9</v>
      </c>
      <c r="F110">
        <v>31.33</v>
      </c>
      <c r="G110">
        <v>115.1</v>
      </c>
      <c r="H110">
        <v>67</v>
      </c>
      <c r="I110">
        <v>28</v>
      </c>
      <c r="J110">
        <v>10</v>
      </c>
      <c r="K110">
        <v>1</v>
      </c>
      <c r="L110">
        <v>0</v>
      </c>
    </row>
    <row r="111" spans="1:12" x14ac:dyDescent="0.25">
      <c r="A111" t="s">
        <v>39</v>
      </c>
      <c r="B111">
        <v>16</v>
      </c>
      <c r="C111">
        <v>521</v>
      </c>
      <c r="D111">
        <v>384</v>
      </c>
      <c r="E111">
        <v>15</v>
      </c>
      <c r="F111">
        <v>34.729999999999997</v>
      </c>
      <c r="G111">
        <v>135.68</v>
      </c>
      <c r="H111">
        <v>97</v>
      </c>
      <c r="I111">
        <v>64</v>
      </c>
      <c r="J111">
        <v>11</v>
      </c>
      <c r="K111">
        <v>5</v>
      </c>
      <c r="L111">
        <v>0</v>
      </c>
    </row>
    <row r="112" spans="1:12" x14ac:dyDescent="0.25">
      <c r="A112" t="s">
        <v>142</v>
      </c>
      <c r="B112">
        <v>4</v>
      </c>
      <c r="C112">
        <v>40</v>
      </c>
      <c r="D112">
        <v>33</v>
      </c>
      <c r="E112">
        <v>3</v>
      </c>
      <c r="F112">
        <v>13.33</v>
      </c>
      <c r="G112">
        <v>121.21</v>
      </c>
      <c r="H112">
        <v>24</v>
      </c>
      <c r="I112">
        <v>1</v>
      </c>
      <c r="J112">
        <v>3</v>
      </c>
      <c r="K112">
        <v>0</v>
      </c>
      <c r="L112">
        <v>0</v>
      </c>
    </row>
    <row r="113" spans="1:12" x14ac:dyDescent="0.25">
      <c r="A113" t="s">
        <v>143</v>
      </c>
      <c r="B113">
        <v>7</v>
      </c>
      <c r="C113">
        <v>63</v>
      </c>
      <c r="D113">
        <v>46</v>
      </c>
      <c r="E113">
        <v>4</v>
      </c>
      <c r="F113">
        <v>15.75</v>
      </c>
      <c r="G113">
        <v>136.96</v>
      </c>
      <c r="H113">
        <v>19</v>
      </c>
      <c r="I113">
        <v>8</v>
      </c>
      <c r="J113">
        <v>1</v>
      </c>
      <c r="K113">
        <v>0</v>
      </c>
      <c r="L113">
        <v>0</v>
      </c>
    </row>
    <row r="114" spans="1:12" x14ac:dyDescent="0.25">
      <c r="A114" t="s">
        <v>182</v>
      </c>
      <c r="B114">
        <v>1</v>
      </c>
      <c r="C114">
        <v>0</v>
      </c>
      <c r="D114">
        <v>1</v>
      </c>
      <c r="E114">
        <v>1</v>
      </c>
      <c r="F114">
        <v>0</v>
      </c>
      <c r="G114">
        <v>0</v>
      </c>
      <c r="H114">
        <v>0</v>
      </c>
      <c r="I114">
        <v>0</v>
      </c>
      <c r="J114">
        <v>0</v>
      </c>
      <c r="K114">
        <v>0</v>
      </c>
      <c r="L114">
        <v>0</v>
      </c>
    </row>
    <row r="115" spans="1:12" x14ac:dyDescent="0.25">
      <c r="A115" t="s">
        <v>364</v>
      </c>
      <c r="B115">
        <v>1</v>
      </c>
      <c r="C115">
        <v>0</v>
      </c>
      <c r="D115">
        <v>1</v>
      </c>
      <c r="E115">
        <v>1</v>
      </c>
      <c r="F115">
        <v>0</v>
      </c>
      <c r="G115">
        <v>0</v>
      </c>
      <c r="H115">
        <v>0</v>
      </c>
      <c r="I115">
        <v>0</v>
      </c>
      <c r="J115">
        <v>0</v>
      </c>
      <c r="K115">
        <v>0</v>
      </c>
      <c r="L115">
        <v>0</v>
      </c>
    </row>
    <row r="116" spans="1:12" x14ac:dyDescent="0.25">
      <c r="A116" t="s">
        <v>94</v>
      </c>
      <c r="B116">
        <v>15</v>
      </c>
      <c r="C116">
        <v>424</v>
      </c>
      <c r="D116">
        <v>324</v>
      </c>
      <c r="E116">
        <v>13</v>
      </c>
      <c r="F116">
        <v>32.619999999999997</v>
      </c>
      <c r="G116">
        <v>130.86000000000001</v>
      </c>
      <c r="H116">
        <v>71</v>
      </c>
      <c r="I116">
        <v>45</v>
      </c>
      <c r="J116">
        <v>10</v>
      </c>
      <c r="K116">
        <v>2</v>
      </c>
      <c r="L116">
        <v>0</v>
      </c>
    </row>
    <row r="117" spans="1:12" x14ac:dyDescent="0.25">
      <c r="A117" t="s">
        <v>184</v>
      </c>
      <c r="B117">
        <v>2</v>
      </c>
      <c r="C117">
        <v>6</v>
      </c>
      <c r="D117">
        <v>3</v>
      </c>
      <c r="E117">
        <v>0</v>
      </c>
      <c r="F117">
        <v>0</v>
      </c>
      <c r="G117">
        <v>200</v>
      </c>
      <c r="H117">
        <v>5</v>
      </c>
      <c r="I117">
        <v>1</v>
      </c>
      <c r="J117">
        <v>0</v>
      </c>
      <c r="K117">
        <v>0</v>
      </c>
      <c r="L117">
        <v>0</v>
      </c>
    </row>
    <row r="118" spans="1:12" x14ac:dyDescent="0.25">
      <c r="A118" t="s">
        <v>379</v>
      </c>
      <c r="B118">
        <v>1</v>
      </c>
      <c r="C118">
        <v>15</v>
      </c>
      <c r="D118">
        <v>13</v>
      </c>
      <c r="E118">
        <v>1</v>
      </c>
      <c r="F118">
        <v>15</v>
      </c>
      <c r="G118">
        <v>115.38</v>
      </c>
      <c r="H118">
        <v>15</v>
      </c>
      <c r="I118">
        <v>1</v>
      </c>
      <c r="J118">
        <v>1</v>
      </c>
      <c r="K118">
        <v>0</v>
      </c>
      <c r="L118">
        <v>0</v>
      </c>
    </row>
    <row r="119" spans="1:12" x14ac:dyDescent="0.25">
      <c r="A119" t="s">
        <v>185</v>
      </c>
      <c r="B119">
        <v>7</v>
      </c>
      <c r="C119">
        <v>73</v>
      </c>
      <c r="D119">
        <v>54</v>
      </c>
      <c r="E119">
        <v>5</v>
      </c>
      <c r="F119">
        <v>14.6</v>
      </c>
      <c r="G119">
        <v>135.19</v>
      </c>
      <c r="H119">
        <v>28</v>
      </c>
      <c r="I119">
        <v>2</v>
      </c>
      <c r="J119">
        <v>7</v>
      </c>
      <c r="K119">
        <v>0</v>
      </c>
      <c r="L119">
        <v>0</v>
      </c>
    </row>
    <row r="120" spans="1:12" x14ac:dyDescent="0.25">
      <c r="A120" t="s">
        <v>65</v>
      </c>
      <c r="B120">
        <v>1</v>
      </c>
      <c r="C120">
        <v>9</v>
      </c>
      <c r="D120">
        <v>10</v>
      </c>
      <c r="E120">
        <v>1</v>
      </c>
      <c r="F120">
        <v>9</v>
      </c>
      <c r="G120">
        <v>90</v>
      </c>
      <c r="H120">
        <v>9</v>
      </c>
      <c r="I120">
        <v>0</v>
      </c>
      <c r="J120">
        <v>0</v>
      </c>
      <c r="K120">
        <v>0</v>
      </c>
      <c r="L120">
        <v>0</v>
      </c>
    </row>
    <row r="121" spans="1:12" x14ac:dyDescent="0.25">
      <c r="A121" t="s">
        <v>67</v>
      </c>
      <c r="B121">
        <v>13</v>
      </c>
      <c r="C121">
        <v>296</v>
      </c>
      <c r="D121">
        <v>238</v>
      </c>
      <c r="E121">
        <v>9</v>
      </c>
      <c r="F121">
        <v>32.89</v>
      </c>
      <c r="G121">
        <v>124.37</v>
      </c>
      <c r="H121">
        <v>76</v>
      </c>
      <c r="I121">
        <v>21</v>
      </c>
      <c r="J121">
        <v>10</v>
      </c>
      <c r="K121">
        <v>3</v>
      </c>
      <c r="L121">
        <v>0</v>
      </c>
    </row>
    <row r="122" spans="1:12" x14ac:dyDescent="0.25">
      <c r="A122" t="s">
        <v>20</v>
      </c>
      <c r="B122">
        <v>17</v>
      </c>
      <c r="C122">
        <v>383</v>
      </c>
      <c r="D122">
        <v>314</v>
      </c>
      <c r="E122">
        <v>16</v>
      </c>
      <c r="F122">
        <v>23.94</v>
      </c>
      <c r="G122">
        <v>121.97</v>
      </c>
      <c r="H122">
        <v>59</v>
      </c>
      <c r="I122">
        <v>45</v>
      </c>
      <c r="J122">
        <v>9</v>
      </c>
      <c r="K122">
        <v>3</v>
      </c>
      <c r="L122">
        <v>0</v>
      </c>
    </row>
    <row r="123" spans="1:12" x14ac:dyDescent="0.25">
      <c r="A123" t="s">
        <v>21</v>
      </c>
      <c r="B123">
        <v>8</v>
      </c>
      <c r="C123">
        <v>95</v>
      </c>
      <c r="D123">
        <v>55</v>
      </c>
      <c r="E123">
        <v>4</v>
      </c>
      <c r="F123">
        <v>23.75</v>
      </c>
      <c r="G123">
        <v>172.73</v>
      </c>
      <c r="H123">
        <v>55</v>
      </c>
      <c r="I123">
        <v>13</v>
      </c>
      <c r="J123">
        <v>3</v>
      </c>
      <c r="K123">
        <v>1</v>
      </c>
      <c r="L123">
        <v>0</v>
      </c>
    </row>
    <row r="124" spans="1:12" x14ac:dyDescent="0.25">
      <c r="A124" t="s">
        <v>119</v>
      </c>
      <c r="B124">
        <v>5</v>
      </c>
      <c r="C124">
        <v>180</v>
      </c>
      <c r="D124">
        <v>143</v>
      </c>
      <c r="E124">
        <v>4</v>
      </c>
      <c r="F124">
        <v>45</v>
      </c>
      <c r="G124">
        <v>125.87</v>
      </c>
      <c r="H124">
        <v>67</v>
      </c>
      <c r="I124">
        <v>19</v>
      </c>
      <c r="J124">
        <v>4</v>
      </c>
      <c r="K124">
        <v>1</v>
      </c>
      <c r="L124">
        <v>0</v>
      </c>
    </row>
    <row r="125" spans="1:12" x14ac:dyDescent="0.25">
      <c r="A125" t="s">
        <v>22</v>
      </c>
      <c r="B125">
        <v>2</v>
      </c>
      <c r="C125">
        <v>14</v>
      </c>
      <c r="D125">
        <v>7</v>
      </c>
      <c r="E125">
        <v>2</v>
      </c>
      <c r="F125">
        <v>7</v>
      </c>
      <c r="G125">
        <v>200</v>
      </c>
      <c r="H125">
        <v>12</v>
      </c>
      <c r="I125">
        <v>1</v>
      </c>
      <c r="J125">
        <v>1</v>
      </c>
      <c r="K125">
        <v>0</v>
      </c>
      <c r="L125">
        <v>0</v>
      </c>
    </row>
    <row r="126" spans="1:12" x14ac:dyDescent="0.25">
      <c r="A126" t="s">
        <v>40</v>
      </c>
      <c r="B126">
        <v>5</v>
      </c>
      <c r="C126">
        <v>90</v>
      </c>
      <c r="D126">
        <v>73</v>
      </c>
      <c r="E126">
        <v>5</v>
      </c>
      <c r="F126">
        <v>18</v>
      </c>
      <c r="G126">
        <v>123.29</v>
      </c>
      <c r="H126">
        <v>75</v>
      </c>
      <c r="I126">
        <v>4</v>
      </c>
      <c r="J126">
        <v>7</v>
      </c>
      <c r="K126">
        <v>1</v>
      </c>
      <c r="L126">
        <v>0</v>
      </c>
    </row>
    <row r="127" spans="1:12" x14ac:dyDescent="0.25">
      <c r="A127" t="s">
        <v>69</v>
      </c>
      <c r="B127">
        <v>8</v>
      </c>
      <c r="C127">
        <v>143</v>
      </c>
      <c r="D127">
        <v>86</v>
      </c>
      <c r="E127">
        <v>8</v>
      </c>
      <c r="F127">
        <v>17.88</v>
      </c>
      <c r="G127">
        <v>166.28</v>
      </c>
      <c r="H127">
        <v>47</v>
      </c>
      <c r="I127">
        <v>17</v>
      </c>
      <c r="J127">
        <v>9</v>
      </c>
      <c r="K127">
        <v>0</v>
      </c>
      <c r="L127">
        <v>0</v>
      </c>
    </row>
    <row r="128" spans="1:12" x14ac:dyDescent="0.25">
      <c r="A128" t="s">
        <v>41</v>
      </c>
      <c r="B128">
        <v>10</v>
      </c>
      <c r="C128">
        <v>319</v>
      </c>
      <c r="D128">
        <v>275</v>
      </c>
      <c r="E128">
        <v>8</v>
      </c>
      <c r="F128">
        <v>39.880000000000003</v>
      </c>
      <c r="G128">
        <v>116</v>
      </c>
      <c r="H128">
        <v>73</v>
      </c>
      <c r="I128">
        <v>30</v>
      </c>
      <c r="J128">
        <v>4</v>
      </c>
      <c r="K128">
        <v>3</v>
      </c>
      <c r="L128">
        <v>0</v>
      </c>
    </row>
    <row r="129" spans="1:12" x14ac:dyDescent="0.25">
      <c r="A129" t="s">
        <v>360</v>
      </c>
      <c r="B129">
        <v>17</v>
      </c>
      <c r="C129">
        <v>398</v>
      </c>
      <c r="D129">
        <v>312</v>
      </c>
      <c r="E129">
        <v>17</v>
      </c>
      <c r="F129">
        <v>23.41</v>
      </c>
      <c r="G129">
        <v>127.56</v>
      </c>
      <c r="H129">
        <v>96</v>
      </c>
      <c r="I129">
        <v>42</v>
      </c>
      <c r="J129">
        <v>20</v>
      </c>
      <c r="K129">
        <v>3</v>
      </c>
      <c r="L129">
        <v>0</v>
      </c>
    </row>
    <row r="130" spans="1:12" x14ac:dyDescent="0.25">
      <c r="A130" t="s">
        <v>42</v>
      </c>
      <c r="B130">
        <v>16</v>
      </c>
      <c r="C130">
        <v>463</v>
      </c>
      <c r="D130">
        <v>386</v>
      </c>
      <c r="E130">
        <v>15</v>
      </c>
      <c r="F130">
        <v>30.87</v>
      </c>
      <c r="G130">
        <v>119.95</v>
      </c>
      <c r="H130">
        <v>67</v>
      </c>
      <c r="I130">
        <v>41</v>
      </c>
      <c r="J130">
        <v>14</v>
      </c>
      <c r="K130">
        <v>3</v>
      </c>
      <c r="L130">
        <v>0</v>
      </c>
    </row>
    <row r="131" spans="1:12" x14ac:dyDescent="0.25">
      <c r="A131" t="s">
        <v>432</v>
      </c>
      <c r="B131">
        <v>5</v>
      </c>
      <c r="C131">
        <v>70</v>
      </c>
      <c r="D131">
        <v>40</v>
      </c>
      <c r="E131">
        <v>3</v>
      </c>
      <c r="F131">
        <v>23.33</v>
      </c>
      <c r="G131">
        <v>175</v>
      </c>
      <c r="H131">
        <v>33</v>
      </c>
      <c r="I131">
        <v>5</v>
      </c>
      <c r="J131">
        <v>4</v>
      </c>
      <c r="K131">
        <v>0</v>
      </c>
      <c r="L131">
        <v>0</v>
      </c>
    </row>
    <row r="132" spans="1:12" x14ac:dyDescent="0.25">
      <c r="A132" t="s">
        <v>144</v>
      </c>
      <c r="B132">
        <v>11</v>
      </c>
      <c r="C132">
        <v>342</v>
      </c>
      <c r="D132">
        <v>230</v>
      </c>
      <c r="E132">
        <v>10</v>
      </c>
      <c r="F132">
        <v>34.200000000000003</v>
      </c>
      <c r="G132">
        <v>148.69999999999999</v>
      </c>
      <c r="H132">
        <v>102</v>
      </c>
      <c r="I132">
        <v>28</v>
      </c>
      <c r="J132">
        <v>13</v>
      </c>
      <c r="K132">
        <v>0</v>
      </c>
      <c r="L132">
        <v>1</v>
      </c>
    </row>
    <row r="133" spans="1:12" x14ac:dyDescent="0.25">
      <c r="A133" t="s">
        <v>43</v>
      </c>
      <c r="B133">
        <v>1</v>
      </c>
      <c r="C133">
        <v>0</v>
      </c>
      <c r="D133">
        <v>4</v>
      </c>
      <c r="E133">
        <v>1</v>
      </c>
      <c r="F133">
        <v>0</v>
      </c>
      <c r="G133">
        <v>0</v>
      </c>
      <c r="H133">
        <v>0</v>
      </c>
      <c r="I133">
        <v>0</v>
      </c>
      <c r="J133">
        <v>0</v>
      </c>
      <c r="K133">
        <v>0</v>
      </c>
      <c r="L133">
        <v>0</v>
      </c>
    </row>
    <row r="134" spans="1:12" x14ac:dyDescent="0.25">
      <c r="A134" t="s">
        <v>96</v>
      </c>
      <c r="B134">
        <v>2</v>
      </c>
      <c r="C134">
        <v>7</v>
      </c>
      <c r="D134">
        <v>4</v>
      </c>
      <c r="E134">
        <v>1</v>
      </c>
      <c r="F134">
        <v>7</v>
      </c>
      <c r="G134">
        <v>175</v>
      </c>
      <c r="H134">
        <v>6</v>
      </c>
      <c r="I134">
        <v>0</v>
      </c>
      <c r="J134">
        <v>1</v>
      </c>
      <c r="K134">
        <v>0</v>
      </c>
      <c r="L134">
        <v>0</v>
      </c>
    </row>
    <row r="135" spans="1:12" x14ac:dyDescent="0.25">
      <c r="A135" t="s">
        <v>70</v>
      </c>
      <c r="B135">
        <v>1</v>
      </c>
      <c r="C135">
        <v>9</v>
      </c>
      <c r="D135">
        <v>9</v>
      </c>
      <c r="E135">
        <v>0</v>
      </c>
      <c r="F135">
        <v>0</v>
      </c>
      <c r="G135">
        <v>100</v>
      </c>
      <c r="H135">
        <v>9</v>
      </c>
      <c r="I135">
        <v>0</v>
      </c>
      <c r="J135">
        <v>0</v>
      </c>
      <c r="K135">
        <v>0</v>
      </c>
      <c r="L135">
        <v>0</v>
      </c>
    </row>
    <row r="136" spans="1:12" x14ac:dyDescent="0.25">
      <c r="A136" t="s">
        <v>45</v>
      </c>
      <c r="B136">
        <v>5</v>
      </c>
      <c r="C136">
        <v>25</v>
      </c>
      <c r="D136">
        <v>25</v>
      </c>
      <c r="E136">
        <v>2</v>
      </c>
      <c r="F136">
        <v>12.5</v>
      </c>
      <c r="G136">
        <v>100</v>
      </c>
      <c r="H136">
        <v>14</v>
      </c>
      <c r="I136">
        <v>3</v>
      </c>
      <c r="J136">
        <v>1</v>
      </c>
      <c r="K136">
        <v>0</v>
      </c>
      <c r="L136">
        <v>0</v>
      </c>
    </row>
    <row r="137" spans="1:12" x14ac:dyDescent="0.25">
      <c r="A137" t="s">
        <v>161</v>
      </c>
      <c r="B137">
        <v>14</v>
      </c>
      <c r="C137">
        <v>464</v>
      </c>
      <c r="D137">
        <v>328</v>
      </c>
      <c r="E137">
        <v>14</v>
      </c>
      <c r="F137">
        <v>33.14</v>
      </c>
      <c r="G137">
        <v>141.46</v>
      </c>
      <c r="H137">
        <v>100</v>
      </c>
      <c r="I137">
        <v>46</v>
      </c>
      <c r="J137">
        <v>13</v>
      </c>
      <c r="K137">
        <v>2</v>
      </c>
      <c r="L137">
        <v>1</v>
      </c>
    </row>
    <row r="138" spans="1:12" x14ac:dyDescent="0.25">
      <c r="A138" t="s">
        <v>188</v>
      </c>
      <c r="B138">
        <v>14</v>
      </c>
      <c r="C138">
        <v>244</v>
      </c>
      <c r="D138">
        <v>193</v>
      </c>
      <c r="E138">
        <v>12</v>
      </c>
      <c r="F138">
        <v>20.329999999999998</v>
      </c>
      <c r="G138">
        <v>126.42</v>
      </c>
      <c r="H138">
        <v>40</v>
      </c>
      <c r="I138">
        <v>11</v>
      </c>
      <c r="J138">
        <v>12</v>
      </c>
      <c r="K138">
        <v>0</v>
      </c>
      <c r="L138">
        <v>0</v>
      </c>
    </row>
    <row r="139" spans="1:12" x14ac:dyDescent="0.25">
      <c r="A139" t="s">
        <v>389</v>
      </c>
      <c r="B139">
        <v>1</v>
      </c>
      <c r="C139">
        <v>3</v>
      </c>
      <c r="D139">
        <v>7</v>
      </c>
      <c r="E139">
        <v>0</v>
      </c>
      <c r="F139">
        <v>0</v>
      </c>
      <c r="G139">
        <v>42.86</v>
      </c>
      <c r="H139">
        <v>3</v>
      </c>
      <c r="I139">
        <v>0</v>
      </c>
      <c r="J139">
        <v>0</v>
      </c>
      <c r="K139">
        <v>0</v>
      </c>
      <c r="L139">
        <v>0</v>
      </c>
    </row>
    <row r="140" spans="1:12" x14ac:dyDescent="0.25">
      <c r="A140" t="s">
        <v>162</v>
      </c>
      <c r="B140">
        <v>2</v>
      </c>
      <c r="C140">
        <v>1</v>
      </c>
      <c r="D140">
        <v>3</v>
      </c>
      <c r="E140">
        <v>2</v>
      </c>
      <c r="F140">
        <v>0.5</v>
      </c>
      <c r="G140">
        <v>33.33</v>
      </c>
      <c r="H140">
        <v>1</v>
      </c>
      <c r="I140">
        <v>0</v>
      </c>
      <c r="J140">
        <v>0</v>
      </c>
      <c r="K140">
        <v>0</v>
      </c>
      <c r="L140">
        <v>0</v>
      </c>
    </row>
    <row r="141" spans="1:12" x14ac:dyDescent="0.25">
      <c r="A141" t="s">
        <v>190</v>
      </c>
      <c r="B141">
        <v>5</v>
      </c>
      <c r="C141">
        <v>86</v>
      </c>
      <c r="D141">
        <v>53</v>
      </c>
      <c r="E141">
        <v>5</v>
      </c>
      <c r="F141">
        <v>17.2</v>
      </c>
      <c r="G141">
        <v>162.26</v>
      </c>
      <c r="H141">
        <v>28</v>
      </c>
      <c r="I141">
        <v>13</v>
      </c>
      <c r="J141">
        <v>1</v>
      </c>
      <c r="K141">
        <v>0</v>
      </c>
      <c r="L141">
        <v>0</v>
      </c>
    </row>
    <row r="142" spans="1:12" x14ac:dyDescent="0.25">
      <c r="A142" t="s">
        <v>419</v>
      </c>
      <c r="B142">
        <v>1</v>
      </c>
      <c r="C142">
        <v>0</v>
      </c>
      <c r="D142">
        <v>1</v>
      </c>
      <c r="E142">
        <v>0</v>
      </c>
      <c r="F142">
        <v>0</v>
      </c>
      <c r="G142">
        <v>0</v>
      </c>
      <c r="H142">
        <v>0</v>
      </c>
      <c r="I142">
        <v>0</v>
      </c>
      <c r="J142">
        <v>0</v>
      </c>
      <c r="K142">
        <v>0</v>
      </c>
      <c r="L142">
        <v>0</v>
      </c>
    </row>
    <row r="143" spans="1:12" x14ac:dyDescent="0.25">
      <c r="A143" t="s">
        <v>445</v>
      </c>
      <c r="B143">
        <v>7</v>
      </c>
      <c r="C143">
        <v>40</v>
      </c>
      <c r="D143">
        <v>45</v>
      </c>
      <c r="E143">
        <v>3</v>
      </c>
      <c r="F143">
        <v>13.33</v>
      </c>
      <c r="G143">
        <v>88.89</v>
      </c>
      <c r="H143">
        <v>16</v>
      </c>
      <c r="I143">
        <v>1</v>
      </c>
      <c r="J143">
        <v>1</v>
      </c>
      <c r="K143">
        <v>0</v>
      </c>
      <c r="L143">
        <v>0</v>
      </c>
    </row>
    <row r="144" spans="1:12" x14ac:dyDescent="0.25">
      <c r="A144" t="s">
        <v>163</v>
      </c>
      <c r="B144">
        <v>3</v>
      </c>
      <c r="C144">
        <v>6</v>
      </c>
      <c r="D144">
        <v>16</v>
      </c>
      <c r="E144">
        <v>2</v>
      </c>
      <c r="F144">
        <v>3</v>
      </c>
      <c r="G144">
        <v>37.5</v>
      </c>
      <c r="H144">
        <v>4</v>
      </c>
      <c r="I144">
        <v>0</v>
      </c>
      <c r="J144">
        <v>0</v>
      </c>
      <c r="K144">
        <v>0</v>
      </c>
      <c r="L144">
        <v>0</v>
      </c>
    </row>
    <row r="145" spans="1:12" x14ac:dyDescent="0.25">
      <c r="A145" t="s">
        <v>425</v>
      </c>
      <c r="B145">
        <v>4</v>
      </c>
      <c r="C145">
        <v>98</v>
      </c>
      <c r="D145">
        <v>75</v>
      </c>
      <c r="E145">
        <v>4</v>
      </c>
      <c r="F145">
        <v>24.5</v>
      </c>
      <c r="G145">
        <v>130.66999999999999</v>
      </c>
      <c r="H145">
        <v>53</v>
      </c>
      <c r="I145">
        <v>7</v>
      </c>
      <c r="J145">
        <v>6</v>
      </c>
      <c r="K145">
        <v>1</v>
      </c>
      <c r="L145">
        <v>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CABED-C95E-491A-828A-1E81CA712799}">
  <dimension ref="A1:N111"/>
  <sheetViews>
    <sheetView workbookViewId="0">
      <selection sqref="A1:N1"/>
    </sheetView>
  </sheetViews>
  <sheetFormatPr defaultRowHeight="15" x14ac:dyDescent="0.25"/>
  <cols>
    <col min="1" max="16384" width="9.140625" style="29"/>
  </cols>
  <sheetData>
    <row r="1" spans="1:14" x14ac:dyDescent="0.25">
      <c r="A1" t="s">
        <v>0</v>
      </c>
      <c r="B1" t="s">
        <v>207</v>
      </c>
      <c r="C1" t="s">
        <v>208</v>
      </c>
      <c r="D1" t="s">
        <v>209</v>
      </c>
      <c r="E1" t="s">
        <v>210</v>
      </c>
      <c r="F1" t="s">
        <v>211</v>
      </c>
      <c r="G1" t="s">
        <v>212</v>
      </c>
      <c r="H1" t="s">
        <v>213</v>
      </c>
      <c r="I1" t="s">
        <v>214</v>
      </c>
      <c r="J1" t="s">
        <v>215</v>
      </c>
      <c r="K1" t="s">
        <v>216</v>
      </c>
      <c r="L1" t="s">
        <v>217</v>
      </c>
      <c r="M1" t="s">
        <v>218</v>
      </c>
      <c r="N1" t="s">
        <v>219</v>
      </c>
    </row>
    <row r="2" spans="1:14" x14ac:dyDescent="0.25">
      <c r="A2" t="s">
        <v>23</v>
      </c>
      <c r="B2">
        <v>4</v>
      </c>
      <c r="C2">
        <v>14</v>
      </c>
      <c r="D2">
        <v>109</v>
      </c>
      <c r="E2">
        <v>6</v>
      </c>
      <c r="F2">
        <v>7.79</v>
      </c>
      <c r="G2">
        <v>18.170000000000002</v>
      </c>
      <c r="H2">
        <v>14</v>
      </c>
      <c r="I2">
        <v>1</v>
      </c>
      <c r="J2">
        <v>0</v>
      </c>
      <c r="K2" s="5">
        <v>45383</v>
      </c>
      <c r="L2">
        <v>6</v>
      </c>
      <c r="M2">
        <v>4</v>
      </c>
      <c r="N2">
        <v>25</v>
      </c>
    </row>
    <row r="3" spans="1:14" x14ac:dyDescent="0.25">
      <c r="A3" t="s">
        <v>24</v>
      </c>
      <c r="B3">
        <v>8</v>
      </c>
      <c r="C3">
        <v>30.2</v>
      </c>
      <c r="D3">
        <v>187</v>
      </c>
      <c r="E3">
        <v>12</v>
      </c>
      <c r="F3">
        <v>6.16</v>
      </c>
      <c r="G3">
        <v>15.58</v>
      </c>
      <c r="H3">
        <v>15.17</v>
      </c>
      <c r="I3">
        <v>0</v>
      </c>
      <c r="J3">
        <v>0</v>
      </c>
      <c r="K3" s="6">
        <v>44532</v>
      </c>
      <c r="L3">
        <v>17</v>
      </c>
      <c r="M3">
        <v>2</v>
      </c>
      <c r="N3">
        <v>84</v>
      </c>
    </row>
    <row r="4" spans="1:14" x14ac:dyDescent="0.25">
      <c r="A4" t="s">
        <v>164</v>
      </c>
      <c r="B4">
        <v>1</v>
      </c>
      <c r="C4">
        <v>1</v>
      </c>
      <c r="D4">
        <v>9</v>
      </c>
      <c r="E4">
        <v>1</v>
      </c>
      <c r="F4">
        <v>9</v>
      </c>
      <c r="G4">
        <v>9</v>
      </c>
      <c r="H4">
        <v>6</v>
      </c>
      <c r="I4">
        <v>0</v>
      </c>
      <c r="J4">
        <v>0</v>
      </c>
      <c r="K4" s="6">
        <v>44440</v>
      </c>
      <c r="L4">
        <v>1</v>
      </c>
      <c r="M4">
        <v>0</v>
      </c>
      <c r="N4">
        <v>1</v>
      </c>
    </row>
    <row r="5" spans="1:14" x14ac:dyDescent="0.25">
      <c r="A5" t="s">
        <v>165</v>
      </c>
      <c r="B5">
        <v>6</v>
      </c>
      <c r="C5">
        <v>10</v>
      </c>
      <c r="D5">
        <v>64</v>
      </c>
      <c r="E5">
        <v>4</v>
      </c>
      <c r="F5">
        <v>6.4</v>
      </c>
      <c r="G5">
        <v>16</v>
      </c>
      <c r="H5">
        <v>15</v>
      </c>
      <c r="I5">
        <v>0</v>
      </c>
      <c r="J5">
        <v>0</v>
      </c>
      <c r="K5" s="6">
        <v>44288</v>
      </c>
      <c r="L5">
        <v>5</v>
      </c>
      <c r="M5">
        <v>1</v>
      </c>
      <c r="N5">
        <v>25</v>
      </c>
    </row>
    <row r="6" spans="1:14" x14ac:dyDescent="0.25">
      <c r="A6" t="s">
        <v>47</v>
      </c>
      <c r="B6">
        <v>8</v>
      </c>
      <c r="C6">
        <v>19</v>
      </c>
      <c r="D6">
        <v>188</v>
      </c>
      <c r="E6">
        <v>11</v>
      </c>
      <c r="F6">
        <v>9.89</v>
      </c>
      <c r="G6">
        <v>17.09</v>
      </c>
      <c r="H6">
        <v>10.36</v>
      </c>
      <c r="I6">
        <v>0</v>
      </c>
      <c r="J6">
        <v>1</v>
      </c>
      <c r="K6" s="5">
        <v>42125</v>
      </c>
      <c r="L6">
        <v>18</v>
      </c>
      <c r="M6">
        <v>8</v>
      </c>
      <c r="N6">
        <v>39</v>
      </c>
    </row>
    <row r="7" spans="1:14" x14ac:dyDescent="0.25">
      <c r="A7" t="s">
        <v>73</v>
      </c>
      <c r="B7">
        <v>4</v>
      </c>
      <c r="C7">
        <v>14</v>
      </c>
      <c r="D7">
        <v>131</v>
      </c>
      <c r="E7">
        <v>4</v>
      </c>
      <c r="F7">
        <v>9.36</v>
      </c>
      <c r="G7">
        <v>32.75</v>
      </c>
      <c r="H7">
        <v>21</v>
      </c>
      <c r="I7">
        <v>0</v>
      </c>
      <c r="J7">
        <v>0</v>
      </c>
      <c r="K7" s="5">
        <v>44256</v>
      </c>
      <c r="L7">
        <v>12</v>
      </c>
      <c r="M7">
        <v>7</v>
      </c>
      <c r="N7">
        <v>32</v>
      </c>
    </row>
    <row r="8" spans="1:14" x14ac:dyDescent="0.25">
      <c r="A8" t="s">
        <v>191</v>
      </c>
      <c r="B8">
        <v>2</v>
      </c>
      <c r="C8">
        <v>4</v>
      </c>
      <c r="D8">
        <v>23</v>
      </c>
      <c r="E8">
        <v>0</v>
      </c>
      <c r="F8">
        <v>5.75</v>
      </c>
      <c r="G8">
        <v>0</v>
      </c>
      <c r="H8">
        <v>0</v>
      </c>
      <c r="I8">
        <v>0</v>
      </c>
      <c r="J8">
        <v>0</v>
      </c>
      <c r="K8" t="s">
        <v>319</v>
      </c>
      <c r="L8">
        <v>2</v>
      </c>
      <c r="M8">
        <v>0</v>
      </c>
      <c r="N8">
        <v>9</v>
      </c>
    </row>
    <row r="9" spans="1:14" x14ac:dyDescent="0.25">
      <c r="A9" t="s">
        <v>122</v>
      </c>
      <c r="B9">
        <v>1</v>
      </c>
      <c r="C9">
        <v>4</v>
      </c>
      <c r="D9">
        <v>39</v>
      </c>
      <c r="E9">
        <v>0</v>
      </c>
      <c r="F9">
        <v>9.75</v>
      </c>
      <c r="G9">
        <v>0</v>
      </c>
      <c r="H9">
        <v>0</v>
      </c>
      <c r="I9">
        <v>0</v>
      </c>
      <c r="J9">
        <v>0</v>
      </c>
      <c r="K9" t="s">
        <v>320</v>
      </c>
      <c r="L9">
        <v>5</v>
      </c>
      <c r="M9">
        <v>1</v>
      </c>
      <c r="N9">
        <v>7</v>
      </c>
    </row>
    <row r="10" spans="1:14" x14ac:dyDescent="0.25">
      <c r="A10" t="s">
        <v>26</v>
      </c>
      <c r="B10">
        <v>12</v>
      </c>
      <c r="C10">
        <v>46</v>
      </c>
      <c r="D10">
        <v>306</v>
      </c>
      <c r="E10">
        <v>15</v>
      </c>
      <c r="F10">
        <v>6.65</v>
      </c>
      <c r="G10">
        <v>20.399999999999999</v>
      </c>
      <c r="H10">
        <v>18.399999999999999</v>
      </c>
      <c r="I10">
        <v>0</v>
      </c>
      <c r="J10">
        <v>0</v>
      </c>
      <c r="K10" s="5">
        <v>44256</v>
      </c>
      <c r="L10">
        <v>16</v>
      </c>
      <c r="M10">
        <v>13</v>
      </c>
      <c r="N10">
        <v>99</v>
      </c>
    </row>
    <row r="11" spans="1:14" x14ac:dyDescent="0.25">
      <c r="A11" t="s">
        <v>97</v>
      </c>
      <c r="B11">
        <v>12</v>
      </c>
      <c r="C11">
        <v>41.2</v>
      </c>
      <c r="D11">
        <v>342</v>
      </c>
      <c r="E11">
        <v>18</v>
      </c>
      <c r="F11">
        <v>8.27</v>
      </c>
      <c r="G11">
        <v>19</v>
      </c>
      <c r="H11">
        <v>13.78</v>
      </c>
      <c r="I11">
        <v>0</v>
      </c>
      <c r="J11">
        <v>1</v>
      </c>
      <c r="K11" s="5">
        <v>11810</v>
      </c>
      <c r="L11">
        <v>27</v>
      </c>
      <c r="M11">
        <v>11</v>
      </c>
      <c r="N11">
        <v>88</v>
      </c>
    </row>
    <row r="12" spans="1:14" x14ac:dyDescent="0.25">
      <c r="A12" t="s">
        <v>201</v>
      </c>
      <c r="B12">
        <v>1</v>
      </c>
      <c r="C12">
        <v>3</v>
      </c>
      <c r="D12">
        <v>35</v>
      </c>
      <c r="E12">
        <v>0</v>
      </c>
      <c r="F12">
        <v>11.67</v>
      </c>
      <c r="G12">
        <v>0</v>
      </c>
      <c r="H12">
        <v>0</v>
      </c>
      <c r="I12">
        <v>0</v>
      </c>
      <c r="J12">
        <v>0</v>
      </c>
      <c r="K12" t="s">
        <v>321</v>
      </c>
      <c r="L12">
        <v>1</v>
      </c>
      <c r="M12">
        <v>4</v>
      </c>
      <c r="N12">
        <v>6</v>
      </c>
    </row>
    <row r="13" spans="1:14" x14ac:dyDescent="0.25">
      <c r="A13" t="s">
        <v>27</v>
      </c>
      <c r="B13">
        <v>16</v>
      </c>
      <c r="C13">
        <v>61</v>
      </c>
      <c r="D13">
        <v>450</v>
      </c>
      <c r="E13">
        <v>24</v>
      </c>
      <c r="F13">
        <v>7.38</v>
      </c>
      <c r="G13">
        <v>18.75</v>
      </c>
      <c r="H13">
        <v>15.25</v>
      </c>
      <c r="I13">
        <v>0</v>
      </c>
      <c r="J13">
        <v>0</v>
      </c>
      <c r="K13" s="5">
        <v>41334</v>
      </c>
      <c r="L13">
        <v>41</v>
      </c>
      <c r="M13">
        <v>15</v>
      </c>
      <c r="N13">
        <v>156</v>
      </c>
    </row>
    <row r="14" spans="1:14" x14ac:dyDescent="0.25">
      <c r="A14" t="s">
        <v>166</v>
      </c>
      <c r="B14">
        <v>11</v>
      </c>
      <c r="C14">
        <v>42</v>
      </c>
      <c r="D14">
        <v>335</v>
      </c>
      <c r="E14">
        <v>6</v>
      </c>
      <c r="F14">
        <v>7.98</v>
      </c>
      <c r="G14">
        <v>55.83</v>
      </c>
      <c r="H14">
        <v>42</v>
      </c>
      <c r="I14">
        <v>0</v>
      </c>
      <c r="J14">
        <v>0</v>
      </c>
      <c r="K14" s="5">
        <v>42370</v>
      </c>
      <c r="L14">
        <v>33</v>
      </c>
      <c r="M14">
        <v>12</v>
      </c>
      <c r="N14">
        <v>103</v>
      </c>
    </row>
    <row r="15" spans="1:14" x14ac:dyDescent="0.25">
      <c r="A15" t="s">
        <v>124</v>
      </c>
      <c r="B15">
        <v>1</v>
      </c>
      <c r="C15">
        <v>1</v>
      </c>
      <c r="D15">
        <v>12</v>
      </c>
      <c r="E15">
        <v>0</v>
      </c>
      <c r="F15">
        <v>12</v>
      </c>
      <c r="G15">
        <v>0</v>
      </c>
      <c r="H15">
        <v>0</v>
      </c>
      <c r="I15">
        <v>0</v>
      </c>
      <c r="J15">
        <v>0</v>
      </c>
      <c r="K15" t="s">
        <v>322</v>
      </c>
      <c r="L15">
        <v>1</v>
      </c>
      <c r="M15">
        <v>1</v>
      </c>
      <c r="N15">
        <v>2</v>
      </c>
    </row>
    <row r="16" spans="1:14" x14ac:dyDescent="0.25">
      <c r="A16" t="s">
        <v>125</v>
      </c>
      <c r="B16">
        <v>14</v>
      </c>
      <c r="C16">
        <v>52</v>
      </c>
      <c r="D16">
        <v>426</v>
      </c>
      <c r="E16">
        <v>14</v>
      </c>
      <c r="F16">
        <v>8.19</v>
      </c>
      <c r="G16">
        <v>30.43</v>
      </c>
      <c r="H16">
        <v>22.29</v>
      </c>
      <c r="I16">
        <v>0</v>
      </c>
      <c r="J16">
        <v>0</v>
      </c>
      <c r="K16" s="5">
        <v>11383</v>
      </c>
      <c r="L16">
        <v>38</v>
      </c>
      <c r="M16">
        <v>12</v>
      </c>
      <c r="N16">
        <v>114</v>
      </c>
    </row>
    <row r="17" spans="1:14" x14ac:dyDescent="0.25">
      <c r="A17" t="s">
        <v>126</v>
      </c>
      <c r="B17">
        <v>11</v>
      </c>
      <c r="C17">
        <v>41</v>
      </c>
      <c r="D17">
        <v>376</v>
      </c>
      <c r="E17">
        <v>15</v>
      </c>
      <c r="F17">
        <v>9.17</v>
      </c>
      <c r="G17">
        <v>25.07</v>
      </c>
      <c r="H17">
        <v>16.399999999999999</v>
      </c>
      <c r="I17">
        <v>1</v>
      </c>
      <c r="J17">
        <v>0</v>
      </c>
      <c r="K17" s="5">
        <v>45017</v>
      </c>
      <c r="L17">
        <v>34</v>
      </c>
      <c r="M17">
        <v>16</v>
      </c>
      <c r="N17">
        <v>91</v>
      </c>
    </row>
    <row r="18" spans="1:14" x14ac:dyDescent="0.25">
      <c r="A18" t="s">
        <v>99</v>
      </c>
      <c r="B18">
        <v>4</v>
      </c>
      <c r="C18">
        <v>12</v>
      </c>
      <c r="D18">
        <v>96</v>
      </c>
      <c r="E18">
        <v>4</v>
      </c>
      <c r="F18">
        <v>8</v>
      </c>
      <c r="G18">
        <v>24</v>
      </c>
      <c r="H18">
        <v>18</v>
      </c>
      <c r="I18">
        <v>0</v>
      </c>
      <c r="J18">
        <v>0</v>
      </c>
      <c r="K18" s="5">
        <v>43862</v>
      </c>
      <c r="L18">
        <v>11</v>
      </c>
      <c r="M18">
        <v>2</v>
      </c>
      <c r="N18">
        <v>27</v>
      </c>
    </row>
    <row r="19" spans="1:14" x14ac:dyDescent="0.25">
      <c r="A19" t="s">
        <v>28</v>
      </c>
      <c r="B19">
        <v>3</v>
      </c>
      <c r="C19">
        <v>11</v>
      </c>
      <c r="D19">
        <v>82</v>
      </c>
      <c r="E19">
        <v>5</v>
      </c>
      <c r="F19">
        <v>7.45</v>
      </c>
      <c r="G19">
        <v>16.399999999999999</v>
      </c>
      <c r="H19">
        <v>13.2</v>
      </c>
      <c r="I19">
        <v>0</v>
      </c>
      <c r="J19">
        <v>0</v>
      </c>
      <c r="K19" s="5">
        <v>43132</v>
      </c>
      <c r="L19">
        <v>10</v>
      </c>
      <c r="M19">
        <v>3</v>
      </c>
      <c r="N19">
        <v>33</v>
      </c>
    </row>
    <row r="20" spans="1:14" x14ac:dyDescent="0.25">
      <c r="A20" t="s">
        <v>49</v>
      </c>
      <c r="B20">
        <v>17</v>
      </c>
      <c r="C20">
        <v>68</v>
      </c>
      <c r="D20">
        <v>449</v>
      </c>
      <c r="E20">
        <v>18</v>
      </c>
      <c r="F20">
        <v>6.6</v>
      </c>
      <c r="G20">
        <v>24.94</v>
      </c>
      <c r="H20">
        <v>22.67</v>
      </c>
      <c r="I20">
        <v>0</v>
      </c>
      <c r="J20">
        <v>0</v>
      </c>
      <c r="K20" s="5">
        <v>41334</v>
      </c>
      <c r="L20">
        <v>28</v>
      </c>
      <c r="M20">
        <v>14</v>
      </c>
      <c r="N20">
        <v>151</v>
      </c>
    </row>
    <row r="21" spans="1:14" x14ac:dyDescent="0.25">
      <c r="A21" t="s">
        <v>3</v>
      </c>
      <c r="B21">
        <v>11</v>
      </c>
      <c r="C21">
        <v>33.4</v>
      </c>
      <c r="D21">
        <v>263</v>
      </c>
      <c r="E21">
        <v>14</v>
      </c>
      <c r="F21">
        <v>7.81</v>
      </c>
      <c r="G21">
        <v>18.79</v>
      </c>
      <c r="H21">
        <v>14.43</v>
      </c>
      <c r="I21">
        <v>0</v>
      </c>
      <c r="J21">
        <v>0</v>
      </c>
      <c r="K21" s="5">
        <v>45352</v>
      </c>
      <c r="L21">
        <v>15</v>
      </c>
      <c r="M21">
        <v>11</v>
      </c>
      <c r="N21">
        <v>73</v>
      </c>
    </row>
    <row r="22" spans="1:14" x14ac:dyDescent="0.25">
      <c r="A22" t="s">
        <v>101</v>
      </c>
      <c r="B22">
        <v>7</v>
      </c>
      <c r="C22">
        <v>16</v>
      </c>
      <c r="D22">
        <v>136</v>
      </c>
      <c r="E22">
        <v>2</v>
      </c>
      <c r="F22">
        <v>8.5</v>
      </c>
      <c r="G22">
        <v>68</v>
      </c>
      <c r="H22">
        <v>48</v>
      </c>
      <c r="I22">
        <v>0</v>
      </c>
      <c r="J22">
        <v>0</v>
      </c>
      <c r="K22" s="5">
        <v>42005</v>
      </c>
      <c r="L22">
        <v>11</v>
      </c>
      <c r="M22">
        <v>6</v>
      </c>
      <c r="N22">
        <v>31</v>
      </c>
    </row>
    <row r="23" spans="1:14" x14ac:dyDescent="0.25">
      <c r="A23" t="s">
        <v>4</v>
      </c>
      <c r="B23">
        <v>15</v>
      </c>
      <c r="C23">
        <v>54</v>
      </c>
      <c r="D23">
        <v>451</v>
      </c>
      <c r="E23">
        <v>14</v>
      </c>
      <c r="F23">
        <v>8.35</v>
      </c>
      <c r="G23">
        <v>32.21</v>
      </c>
      <c r="H23">
        <v>23.14</v>
      </c>
      <c r="I23">
        <v>2</v>
      </c>
      <c r="J23">
        <v>0</v>
      </c>
      <c r="K23" s="5">
        <v>41365</v>
      </c>
      <c r="L23">
        <v>56</v>
      </c>
      <c r="M23">
        <v>13</v>
      </c>
      <c r="N23">
        <v>132</v>
      </c>
    </row>
    <row r="24" spans="1:14" x14ac:dyDescent="0.25">
      <c r="A24" t="s">
        <v>192</v>
      </c>
      <c r="B24">
        <v>2</v>
      </c>
      <c r="C24">
        <v>6</v>
      </c>
      <c r="D24">
        <v>39</v>
      </c>
      <c r="E24">
        <v>1</v>
      </c>
      <c r="F24">
        <v>6.5</v>
      </c>
      <c r="G24">
        <v>39</v>
      </c>
      <c r="H24">
        <v>36</v>
      </c>
      <c r="I24">
        <v>0</v>
      </c>
      <c r="J24">
        <v>0</v>
      </c>
      <c r="K24" s="5">
        <v>45292</v>
      </c>
      <c r="L24">
        <v>3</v>
      </c>
      <c r="M24">
        <v>1</v>
      </c>
      <c r="N24">
        <v>15</v>
      </c>
    </row>
    <row r="25" spans="1:14" x14ac:dyDescent="0.25">
      <c r="A25" t="s">
        <v>79</v>
      </c>
      <c r="B25">
        <v>1</v>
      </c>
      <c r="C25">
        <v>4</v>
      </c>
      <c r="D25">
        <v>48</v>
      </c>
      <c r="E25">
        <v>0</v>
      </c>
      <c r="F25">
        <v>12</v>
      </c>
      <c r="G25">
        <v>0</v>
      </c>
      <c r="H25">
        <v>0</v>
      </c>
      <c r="I25">
        <v>0</v>
      </c>
      <c r="J25">
        <v>0</v>
      </c>
      <c r="K25" t="s">
        <v>323</v>
      </c>
      <c r="L25">
        <v>3</v>
      </c>
      <c r="M25">
        <v>4</v>
      </c>
      <c r="N25">
        <v>7</v>
      </c>
    </row>
    <row r="26" spans="1:14" x14ac:dyDescent="0.25">
      <c r="A26" t="s">
        <v>149</v>
      </c>
      <c r="B26">
        <v>9</v>
      </c>
      <c r="C26">
        <v>16.399999999999999</v>
      </c>
      <c r="D26">
        <v>155</v>
      </c>
      <c r="E26">
        <v>4</v>
      </c>
      <c r="F26">
        <v>9.3000000000000007</v>
      </c>
      <c r="G26">
        <v>38.75</v>
      </c>
      <c r="H26">
        <v>25</v>
      </c>
      <c r="I26">
        <v>0</v>
      </c>
      <c r="J26">
        <v>0</v>
      </c>
      <c r="K26" s="5">
        <v>41671</v>
      </c>
      <c r="L26">
        <v>15</v>
      </c>
      <c r="M26">
        <v>5</v>
      </c>
      <c r="N26">
        <v>29</v>
      </c>
    </row>
    <row r="27" spans="1:14" x14ac:dyDescent="0.25">
      <c r="A27" t="s">
        <v>103</v>
      </c>
      <c r="B27">
        <v>3</v>
      </c>
      <c r="C27">
        <v>11</v>
      </c>
      <c r="D27">
        <v>90</v>
      </c>
      <c r="E27">
        <v>1</v>
      </c>
      <c r="F27">
        <v>8.18</v>
      </c>
      <c r="G27">
        <v>90</v>
      </c>
      <c r="H27">
        <v>66</v>
      </c>
      <c r="I27">
        <v>0</v>
      </c>
      <c r="J27">
        <v>0</v>
      </c>
      <c r="K27" s="5">
        <v>44562</v>
      </c>
      <c r="L27">
        <v>7</v>
      </c>
      <c r="M27">
        <v>4</v>
      </c>
      <c r="N27">
        <v>20</v>
      </c>
    </row>
    <row r="28" spans="1:14" x14ac:dyDescent="0.25">
      <c r="A28" t="s">
        <v>193</v>
      </c>
      <c r="B28">
        <v>2</v>
      </c>
      <c r="C28">
        <v>2</v>
      </c>
      <c r="D28">
        <v>20</v>
      </c>
      <c r="E28">
        <v>1</v>
      </c>
      <c r="F28">
        <v>10</v>
      </c>
      <c r="G28">
        <v>20</v>
      </c>
      <c r="H28">
        <v>12</v>
      </c>
      <c r="I28">
        <v>0</v>
      </c>
      <c r="J28">
        <v>0</v>
      </c>
      <c r="K28" s="5">
        <v>42736</v>
      </c>
      <c r="L28">
        <v>2</v>
      </c>
      <c r="M28">
        <v>1</v>
      </c>
      <c r="N28">
        <v>4</v>
      </c>
    </row>
    <row r="29" spans="1:14" x14ac:dyDescent="0.25">
      <c r="A29" t="s">
        <v>194</v>
      </c>
      <c r="B29">
        <v>5</v>
      </c>
      <c r="C29">
        <v>15</v>
      </c>
      <c r="D29">
        <v>135</v>
      </c>
      <c r="E29">
        <v>3</v>
      </c>
      <c r="F29">
        <v>9</v>
      </c>
      <c r="G29">
        <v>45</v>
      </c>
      <c r="H29">
        <v>30</v>
      </c>
      <c r="I29">
        <v>0</v>
      </c>
      <c r="J29">
        <v>0</v>
      </c>
      <c r="K29" s="5">
        <v>46388</v>
      </c>
      <c r="L29">
        <v>11</v>
      </c>
      <c r="M29">
        <v>6</v>
      </c>
      <c r="N29">
        <v>33</v>
      </c>
    </row>
    <row r="30" spans="1:14" x14ac:dyDescent="0.25">
      <c r="A30" t="s">
        <v>150</v>
      </c>
      <c r="B30">
        <v>6</v>
      </c>
      <c r="C30">
        <v>16</v>
      </c>
      <c r="D30">
        <v>135</v>
      </c>
      <c r="E30">
        <v>3</v>
      </c>
      <c r="F30">
        <v>8.44</v>
      </c>
      <c r="G30">
        <v>45</v>
      </c>
      <c r="H30">
        <v>32</v>
      </c>
      <c r="I30">
        <v>0</v>
      </c>
      <c r="J30">
        <v>0</v>
      </c>
      <c r="K30" s="5">
        <v>44958</v>
      </c>
      <c r="L30">
        <v>6</v>
      </c>
      <c r="M30">
        <v>8</v>
      </c>
      <c r="N30">
        <v>25</v>
      </c>
    </row>
    <row r="31" spans="1:14" x14ac:dyDescent="0.25">
      <c r="A31" t="s">
        <v>52</v>
      </c>
      <c r="B31">
        <v>3</v>
      </c>
      <c r="C31">
        <v>7</v>
      </c>
      <c r="D31">
        <v>63</v>
      </c>
      <c r="E31">
        <v>0</v>
      </c>
      <c r="F31">
        <v>9</v>
      </c>
      <c r="G31">
        <v>0</v>
      </c>
      <c r="H31">
        <v>0</v>
      </c>
      <c r="I31">
        <v>0</v>
      </c>
      <c r="J31">
        <v>0</v>
      </c>
      <c r="K31" t="s">
        <v>324</v>
      </c>
      <c r="L31">
        <v>7</v>
      </c>
      <c r="M31">
        <v>3</v>
      </c>
      <c r="N31">
        <v>20</v>
      </c>
    </row>
    <row r="32" spans="1:14" x14ac:dyDescent="0.25">
      <c r="A32" t="s">
        <v>104</v>
      </c>
      <c r="B32">
        <v>7</v>
      </c>
      <c r="C32">
        <v>23</v>
      </c>
      <c r="D32">
        <v>139</v>
      </c>
      <c r="E32">
        <v>5</v>
      </c>
      <c r="F32">
        <v>6.04</v>
      </c>
      <c r="G32">
        <v>27.8</v>
      </c>
      <c r="H32">
        <v>27.6</v>
      </c>
      <c r="I32">
        <v>0</v>
      </c>
      <c r="J32">
        <v>0</v>
      </c>
      <c r="K32" s="5">
        <v>43525</v>
      </c>
      <c r="L32">
        <v>4</v>
      </c>
      <c r="M32">
        <v>5</v>
      </c>
      <c r="N32">
        <v>56</v>
      </c>
    </row>
    <row r="33" spans="1:14" x14ac:dyDescent="0.25">
      <c r="A33" t="s">
        <v>151</v>
      </c>
      <c r="B33">
        <v>15</v>
      </c>
      <c r="C33">
        <v>56.1</v>
      </c>
      <c r="D33">
        <v>458</v>
      </c>
      <c r="E33">
        <v>32</v>
      </c>
      <c r="F33">
        <v>8.15</v>
      </c>
      <c r="G33">
        <v>14.31</v>
      </c>
      <c r="H33">
        <v>10.53</v>
      </c>
      <c r="I33">
        <v>1</v>
      </c>
      <c r="J33">
        <v>1</v>
      </c>
      <c r="K33" s="5">
        <v>46508</v>
      </c>
      <c r="L33">
        <v>37</v>
      </c>
      <c r="M33">
        <v>16</v>
      </c>
      <c r="N33">
        <v>125</v>
      </c>
    </row>
    <row r="34" spans="1:14" x14ac:dyDescent="0.25">
      <c r="A34" t="s">
        <v>29</v>
      </c>
      <c r="B34">
        <v>3</v>
      </c>
      <c r="C34">
        <v>12</v>
      </c>
      <c r="D34">
        <v>97</v>
      </c>
      <c r="E34">
        <v>1</v>
      </c>
      <c r="F34">
        <v>8.08</v>
      </c>
      <c r="G34">
        <v>97</v>
      </c>
      <c r="H34">
        <v>72</v>
      </c>
      <c r="I34">
        <v>0</v>
      </c>
      <c r="J34">
        <v>0</v>
      </c>
      <c r="K34" s="5">
        <v>46023</v>
      </c>
      <c r="L34">
        <v>7</v>
      </c>
      <c r="M34">
        <v>5</v>
      </c>
      <c r="N34">
        <v>26</v>
      </c>
    </row>
    <row r="35" spans="1:14" x14ac:dyDescent="0.25">
      <c r="A35" t="s">
        <v>202</v>
      </c>
      <c r="B35">
        <v>1</v>
      </c>
      <c r="C35">
        <v>4</v>
      </c>
      <c r="D35">
        <v>39</v>
      </c>
      <c r="E35">
        <v>1</v>
      </c>
      <c r="F35">
        <v>9.75</v>
      </c>
      <c r="G35">
        <v>39</v>
      </c>
      <c r="H35">
        <v>24</v>
      </c>
      <c r="I35">
        <v>0</v>
      </c>
      <c r="J35">
        <v>0</v>
      </c>
      <c r="K35" s="5">
        <v>14246</v>
      </c>
      <c r="L35">
        <v>6</v>
      </c>
      <c r="M35">
        <v>1</v>
      </c>
      <c r="N35">
        <v>10</v>
      </c>
    </row>
    <row r="36" spans="1:14" x14ac:dyDescent="0.25">
      <c r="A36" t="s">
        <v>6</v>
      </c>
      <c r="B36">
        <v>1</v>
      </c>
      <c r="C36">
        <v>4</v>
      </c>
      <c r="D36">
        <v>16</v>
      </c>
      <c r="E36">
        <v>2</v>
      </c>
      <c r="F36">
        <v>4</v>
      </c>
      <c r="G36">
        <v>8</v>
      </c>
      <c r="H36">
        <v>12</v>
      </c>
      <c r="I36">
        <v>0</v>
      </c>
      <c r="J36">
        <v>0</v>
      </c>
      <c r="K36" s="5">
        <v>42401</v>
      </c>
      <c r="L36">
        <v>1</v>
      </c>
      <c r="M36">
        <v>0</v>
      </c>
      <c r="N36">
        <v>14</v>
      </c>
    </row>
    <row r="37" spans="1:14" x14ac:dyDescent="0.25">
      <c r="A37" t="s">
        <v>169</v>
      </c>
      <c r="B37">
        <v>2</v>
      </c>
      <c r="C37">
        <v>7</v>
      </c>
      <c r="D37">
        <v>66</v>
      </c>
      <c r="E37">
        <v>0</v>
      </c>
      <c r="F37">
        <v>9.43</v>
      </c>
      <c r="G37">
        <v>0</v>
      </c>
      <c r="H37">
        <v>0</v>
      </c>
      <c r="I37">
        <v>0</v>
      </c>
      <c r="J37">
        <v>0</v>
      </c>
      <c r="K37" t="s">
        <v>325</v>
      </c>
      <c r="L37">
        <v>9</v>
      </c>
      <c r="M37">
        <v>1</v>
      </c>
      <c r="N37">
        <v>11</v>
      </c>
    </row>
    <row r="38" spans="1:14" x14ac:dyDescent="0.25">
      <c r="A38" t="s">
        <v>82</v>
      </c>
      <c r="B38">
        <v>5</v>
      </c>
      <c r="C38">
        <v>17</v>
      </c>
      <c r="D38">
        <v>130</v>
      </c>
      <c r="E38">
        <v>2</v>
      </c>
      <c r="F38">
        <v>7.65</v>
      </c>
      <c r="G38">
        <v>65</v>
      </c>
      <c r="H38">
        <v>51</v>
      </c>
      <c r="I38">
        <v>0</v>
      </c>
      <c r="J38">
        <v>0</v>
      </c>
      <c r="K38" s="5">
        <v>45658</v>
      </c>
      <c r="L38">
        <v>10</v>
      </c>
      <c r="M38">
        <v>6</v>
      </c>
      <c r="N38">
        <v>44</v>
      </c>
    </row>
    <row r="39" spans="1:14" x14ac:dyDescent="0.25">
      <c r="A39" t="s">
        <v>105</v>
      </c>
      <c r="B39">
        <v>3</v>
      </c>
      <c r="C39">
        <v>11</v>
      </c>
      <c r="D39">
        <v>117</v>
      </c>
      <c r="E39">
        <v>3</v>
      </c>
      <c r="F39">
        <v>10.64</v>
      </c>
      <c r="G39">
        <v>39</v>
      </c>
      <c r="H39">
        <v>22</v>
      </c>
      <c r="I39">
        <v>0</v>
      </c>
      <c r="J39">
        <v>0</v>
      </c>
      <c r="K39" s="5">
        <v>15008</v>
      </c>
      <c r="L39">
        <v>10</v>
      </c>
      <c r="M39">
        <v>7</v>
      </c>
      <c r="N39">
        <v>24</v>
      </c>
    </row>
    <row r="40" spans="1:14" x14ac:dyDescent="0.25">
      <c r="A40" t="s">
        <v>106</v>
      </c>
      <c r="B40">
        <v>1</v>
      </c>
      <c r="C40">
        <v>3</v>
      </c>
      <c r="D40">
        <v>27</v>
      </c>
      <c r="E40">
        <v>0</v>
      </c>
      <c r="F40">
        <v>9</v>
      </c>
      <c r="G40">
        <v>0</v>
      </c>
      <c r="H40">
        <v>0</v>
      </c>
      <c r="I40">
        <v>0</v>
      </c>
      <c r="J40">
        <v>0</v>
      </c>
      <c r="K40" t="s">
        <v>326</v>
      </c>
      <c r="L40">
        <v>4</v>
      </c>
      <c r="M40">
        <v>0</v>
      </c>
      <c r="N40">
        <v>5</v>
      </c>
    </row>
    <row r="41" spans="1:14" x14ac:dyDescent="0.25">
      <c r="A41" t="s">
        <v>131</v>
      </c>
      <c r="B41">
        <v>6</v>
      </c>
      <c r="C41">
        <v>22</v>
      </c>
      <c r="D41">
        <v>168</v>
      </c>
      <c r="E41">
        <v>4</v>
      </c>
      <c r="F41">
        <v>7.64</v>
      </c>
      <c r="G41">
        <v>42</v>
      </c>
      <c r="H41">
        <v>33</v>
      </c>
      <c r="I41">
        <v>0</v>
      </c>
      <c r="J41">
        <v>0</v>
      </c>
      <c r="K41" s="5">
        <v>42064</v>
      </c>
      <c r="L41">
        <v>17</v>
      </c>
      <c r="M41">
        <v>6</v>
      </c>
      <c r="N41">
        <v>52</v>
      </c>
    </row>
    <row r="42" spans="1:14" x14ac:dyDescent="0.25">
      <c r="A42" t="s">
        <v>83</v>
      </c>
      <c r="B42">
        <v>3</v>
      </c>
      <c r="C42">
        <v>9</v>
      </c>
      <c r="D42">
        <v>66</v>
      </c>
      <c r="E42">
        <v>5</v>
      </c>
      <c r="F42">
        <v>7.33</v>
      </c>
      <c r="G42">
        <v>13.2</v>
      </c>
      <c r="H42">
        <v>10.8</v>
      </c>
      <c r="I42">
        <v>0</v>
      </c>
      <c r="J42">
        <v>0</v>
      </c>
      <c r="K42" s="6">
        <v>44533</v>
      </c>
      <c r="L42">
        <v>5</v>
      </c>
      <c r="M42">
        <v>3</v>
      </c>
      <c r="N42">
        <v>21</v>
      </c>
    </row>
    <row r="43" spans="1:14" x14ac:dyDescent="0.25">
      <c r="A43" t="s">
        <v>84</v>
      </c>
      <c r="B43">
        <v>14</v>
      </c>
      <c r="C43">
        <v>55</v>
      </c>
      <c r="D43">
        <v>410</v>
      </c>
      <c r="E43">
        <v>21</v>
      </c>
      <c r="F43">
        <v>7.45</v>
      </c>
      <c r="G43">
        <v>19.52</v>
      </c>
      <c r="H43">
        <v>15.71</v>
      </c>
      <c r="I43">
        <v>0</v>
      </c>
      <c r="J43">
        <v>0</v>
      </c>
      <c r="K43" s="5">
        <v>13210</v>
      </c>
      <c r="L43">
        <v>36</v>
      </c>
      <c r="M43">
        <v>11</v>
      </c>
      <c r="N43">
        <v>145</v>
      </c>
    </row>
    <row r="44" spans="1:14" x14ac:dyDescent="0.25">
      <c r="A44" t="s">
        <v>172</v>
      </c>
      <c r="B44">
        <v>8</v>
      </c>
      <c r="C44">
        <v>31.5</v>
      </c>
      <c r="D44">
        <v>247</v>
      </c>
      <c r="E44">
        <v>16</v>
      </c>
      <c r="F44">
        <v>7.76</v>
      </c>
      <c r="G44">
        <v>15.44</v>
      </c>
      <c r="H44">
        <v>11.94</v>
      </c>
      <c r="I44">
        <v>1</v>
      </c>
      <c r="J44">
        <v>0</v>
      </c>
      <c r="K44" s="5">
        <v>19085</v>
      </c>
      <c r="L44">
        <v>24</v>
      </c>
      <c r="M44">
        <v>5</v>
      </c>
      <c r="N44">
        <v>75</v>
      </c>
    </row>
    <row r="45" spans="1:14" x14ac:dyDescent="0.25">
      <c r="A45" t="s">
        <v>8</v>
      </c>
      <c r="B45">
        <v>9</v>
      </c>
      <c r="C45">
        <v>35</v>
      </c>
      <c r="D45">
        <v>293</v>
      </c>
      <c r="E45">
        <v>11</v>
      </c>
      <c r="F45">
        <v>8.3699999999999992</v>
      </c>
      <c r="G45">
        <v>26.64</v>
      </c>
      <c r="H45">
        <v>19.09</v>
      </c>
      <c r="I45">
        <v>0</v>
      </c>
      <c r="J45">
        <v>0</v>
      </c>
      <c r="K45" s="5">
        <v>45352</v>
      </c>
      <c r="L45">
        <v>29</v>
      </c>
      <c r="M45">
        <v>13</v>
      </c>
      <c r="N45">
        <v>87</v>
      </c>
    </row>
    <row r="46" spans="1:14" x14ac:dyDescent="0.25">
      <c r="A46" t="s">
        <v>31</v>
      </c>
      <c r="B46">
        <v>15</v>
      </c>
      <c r="C46">
        <v>56</v>
      </c>
      <c r="D46">
        <v>457</v>
      </c>
      <c r="E46">
        <v>15</v>
      </c>
      <c r="F46">
        <v>8.16</v>
      </c>
      <c r="G46">
        <v>30.47</v>
      </c>
      <c r="H46">
        <v>22.4</v>
      </c>
      <c r="I46">
        <v>0</v>
      </c>
      <c r="J46">
        <v>0</v>
      </c>
      <c r="K46" s="5">
        <v>13210</v>
      </c>
      <c r="L46">
        <v>32</v>
      </c>
      <c r="M46">
        <v>24</v>
      </c>
      <c r="N46">
        <v>135</v>
      </c>
    </row>
    <row r="47" spans="1:14" x14ac:dyDescent="0.25">
      <c r="A47" t="s">
        <v>195</v>
      </c>
      <c r="B47">
        <v>1</v>
      </c>
      <c r="C47">
        <v>2</v>
      </c>
      <c r="D47">
        <v>16</v>
      </c>
      <c r="E47">
        <v>0</v>
      </c>
      <c r="F47">
        <v>8</v>
      </c>
      <c r="G47">
        <v>0</v>
      </c>
      <c r="H47">
        <v>0</v>
      </c>
      <c r="I47">
        <v>0</v>
      </c>
      <c r="J47">
        <v>0</v>
      </c>
      <c r="K47" t="s">
        <v>327</v>
      </c>
      <c r="L47">
        <v>3</v>
      </c>
      <c r="M47">
        <v>0</v>
      </c>
      <c r="N47">
        <v>5</v>
      </c>
    </row>
    <row r="48" spans="1:14" x14ac:dyDescent="0.25">
      <c r="A48" t="s">
        <v>152</v>
      </c>
      <c r="B48">
        <v>9</v>
      </c>
      <c r="C48">
        <v>28</v>
      </c>
      <c r="D48">
        <v>269</v>
      </c>
      <c r="E48">
        <v>9</v>
      </c>
      <c r="F48">
        <v>9.61</v>
      </c>
      <c r="G48">
        <v>29.89</v>
      </c>
      <c r="H48">
        <v>18.670000000000002</v>
      </c>
      <c r="I48">
        <v>0</v>
      </c>
      <c r="J48">
        <v>0</v>
      </c>
      <c r="K48" s="5">
        <v>15036</v>
      </c>
      <c r="L48">
        <v>27</v>
      </c>
      <c r="M48">
        <v>14</v>
      </c>
      <c r="N48">
        <v>71</v>
      </c>
    </row>
    <row r="49" spans="1:14" x14ac:dyDescent="0.25">
      <c r="A49" t="s">
        <v>85</v>
      </c>
      <c r="B49">
        <v>9</v>
      </c>
      <c r="C49">
        <v>13.1</v>
      </c>
      <c r="D49">
        <v>95</v>
      </c>
      <c r="E49">
        <v>5</v>
      </c>
      <c r="F49">
        <v>7.22</v>
      </c>
      <c r="G49">
        <v>19</v>
      </c>
      <c r="H49">
        <v>15.8</v>
      </c>
      <c r="I49">
        <v>0</v>
      </c>
      <c r="J49">
        <v>0</v>
      </c>
      <c r="K49" s="6">
        <v>44410</v>
      </c>
      <c r="L49">
        <v>8</v>
      </c>
      <c r="M49">
        <v>2</v>
      </c>
      <c r="N49">
        <v>27</v>
      </c>
    </row>
    <row r="50" spans="1:14" x14ac:dyDescent="0.25">
      <c r="A50" t="s">
        <v>132</v>
      </c>
      <c r="B50">
        <v>4</v>
      </c>
      <c r="C50">
        <v>14</v>
      </c>
      <c r="D50">
        <v>124</v>
      </c>
      <c r="E50">
        <v>4</v>
      </c>
      <c r="F50">
        <v>8.86</v>
      </c>
      <c r="G50">
        <v>31</v>
      </c>
      <c r="H50">
        <v>21</v>
      </c>
      <c r="I50">
        <v>0</v>
      </c>
      <c r="J50">
        <v>0</v>
      </c>
      <c r="K50" s="5">
        <v>47150</v>
      </c>
      <c r="L50">
        <v>17</v>
      </c>
      <c r="M50">
        <v>2</v>
      </c>
      <c r="N50">
        <v>37</v>
      </c>
    </row>
    <row r="51" spans="1:14" x14ac:dyDescent="0.25">
      <c r="A51" t="s">
        <v>86</v>
      </c>
      <c r="B51">
        <v>12</v>
      </c>
      <c r="C51">
        <v>33.1</v>
      </c>
      <c r="D51">
        <v>265</v>
      </c>
      <c r="E51">
        <v>5</v>
      </c>
      <c r="F51">
        <v>7.99</v>
      </c>
      <c r="G51">
        <v>53</v>
      </c>
      <c r="H51">
        <v>39.799999999999997</v>
      </c>
      <c r="I51">
        <v>0</v>
      </c>
      <c r="J51">
        <v>0</v>
      </c>
      <c r="K51" s="5">
        <v>41275</v>
      </c>
      <c r="L51">
        <v>15</v>
      </c>
      <c r="M51">
        <v>12</v>
      </c>
      <c r="N51">
        <v>69</v>
      </c>
    </row>
    <row r="52" spans="1:14" x14ac:dyDescent="0.25">
      <c r="A52" t="s">
        <v>173</v>
      </c>
      <c r="B52">
        <v>7</v>
      </c>
      <c r="C52">
        <v>27</v>
      </c>
      <c r="D52">
        <v>219</v>
      </c>
      <c r="E52">
        <v>5</v>
      </c>
      <c r="F52">
        <v>8.11</v>
      </c>
      <c r="G52">
        <v>43.8</v>
      </c>
      <c r="H52">
        <v>32.4</v>
      </c>
      <c r="I52">
        <v>0</v>
      </c>
      <c r="J52">
        <v>0</v>
      </c>
      <c r="K52" s="5">
        <v>44256</v>
      </c>
      <c r="L52">
        <v>25</v>
      </c>
      <c r="M52">
        <v>4</v>
      </c>
      <c r="N52">
        <v>56</v>
      </c>
    </row>
    <row r="53" spans="1:14" x14ac:dyDescent="0.25">
      <c r="A53" t="s">
        <v>55</v>
      </c>
      <c r="B53">
        <v>1</v>
      </c>
      <c r="C53">
        <v>2</v>
      </c>
      <c r="D53">
        <v>25</v>
      </c>
      <c r="E53">
        <v>0</v>
      </c>
      <c r="F53">
        <v>12.5</v>
      </c>
      <c r="G53">
        <v>0</v>
      </c>
      <c r="H53">
        <v>0</v>
      </c>
      <c r="I53">
        <v>0</v>
      </c>
      <c r="J53">
        <v>0</v>
      </c>
      <c r="K53" t="s">
        <v>328</v>
      </c>
      <c r="L53">
        <v>1</v>
      </c>
      <c r="M53">
        <v>2</v>
      </c>
      <c r="N53">
        <v>2</v>
      </c>
    </row>
    <row r="54" spans="1:14" x14ac:dyDescent="0.25">
      <c r="A54" t="s">
        <v>10</v>
      </c>
      <c r="B54">
        <v>1</v>
      </c>
      <c r="C54">
        <v>2.1</v>
      </c>
      <c r="D54">
        <v>18</v>
      </c>
      <c r="E54">
        <v>1</v>
      </c>
      <c r="F54">
        <v>8.31</v>
      </c>
      <c r="G54">
        <v>18</v>
      </c>
      <c r="H54">
        <v>13</v>
      </c>
      <c r="I54">
        <v>0</v>
      </c>
      <c r="J54">
        <v>0</v>
      </c>
      <c r="K54" s="5">
        <v>43101</v>
      </c>
      <c r="L54">
        <v>1</v>
      </c>
      <c r="M54">
        <v>0</v>
      </c>
      <c r="N54">
        <v>2</v>
      </c>
    </row>
    <row r="55" spans="1:14" x14ac:dyDescent="0.25">
      <c r="A55" t="s">
        <v>154</v>
      </c>
      <c r="B55">
        <v>1</v>
      </c>
      <c r="C55">
        <v>3</v>
      </c>
      <c r="D55">
        <v>29</v>
      </c>
      <c r="E55">
        <v>1</v>
      </c>
      <c r="F55">
        <v>9.67</v>
      </c>
      <c r="G55">
        <v>29</v>
      </c>
      <c r="H55">
        <v>18</v>
      </c>
      <c r="I55">
        <v>0</v>
      </c>
      <c r="J55">
        <v>0</v>
      </c>
      <c r="K55" s="5">
        <v>47119</v>
      </c>
      <c r="L55">
        <v>5</v>
      </c>
      <c r="M55">
        <v>0</v>
      </c>
      <c r="N55">
        <v>5</v>
      </c>
    </row>
    <row r="56" spans="1:14" x14ac:dyDescent="0.25">
      <c r="A56" t="s">
        <v>12</v>
      </c>
      <c r="B56">
        <v>3</v>
      </c>
      <c r="C56">
        <v>12</v>
      </c>
      <c r="D56">
        <v>125</v>
      </c>
      <c r="E56">
        <v>5</v>
      </c>
      <c r="F56">
        <v>10.42</v>
      </c>
      <c r="G56">
        <v>25</v>
      </c>
      <c r="H56">
        <v>14.4</v>
      </c>
      <c r="I56">
        <v>0</v>
      </c>
      <c r="J56">
        <v>0</v>
      </c>
      <c r="K56" s="5">
        <v>46813</v>
      </c>
      <c r="L56">
        <v>10</v>
      </c>
      <c r="M56">
        <v>8</v>
      </c>
      <c r="N56">
        <v>25</v>
      </c>
    </row>
    <row r="57" spans="1:14" x14ac:dyDescent="0.25">
      <c r="A57" t="s">
        <v>32</v>
      </c>
      <c r="B57">
        <v>5</v>
      </c>
      <c r="C57">
        <v>14</v>
      </c>
      <c r="D57">
        <v>101</v>
      </c>
      <c r="E57">
        <v>4</v>
      </c>
      <c r="F57">
        <v>7.21</v>
      </c>
      <c r="G57">
        <v>25.25</v>
      </c>
      <c r="H57">
        <v>21</v>
      </c>
      <c r="I57">
        <v>0</v>
      </c>
      <c r="J57">
        <v>0</v>
      </c>
      <c r="K57" s="5">
        <v>41306</v>
      </c>
      <c r="L57">
        <v>5</v>
      </c>
      <c r="M57">
        <v>3</v>
      </c>
      <c r="N57">
        <v>21</v>
      </c>
    </row>
    <row r="58" spans="1:14" x14ac:dyDescent="0.25">
      <c r="A58" t="s">
        <v>57</v>
      </c>
      <c r="B58">
        <v>8</v>
      </c>
      <c r="C58">
        <v>30</v>
      </c>
      <c r="D58">
        <v>224</v>
      </c>
      <c r="E58">
        <v>13</v>
      </c>
      <c r="F58">
        <v>7.47</v>
      </c>
      <c r="G58">
        <v>17.23</v>
      </c>
      <c r="H58">
        <v>13.85</v>
      </c>
      <c r="I58">
        <v>0</v>
      </c>
      <c r="J58">
        <v>0</v>
      </c>
      <c r="K58" s="5">
        <v>43160</v>
      </c>
      <c r="L58">
        <v>24</v>
      </c>
      <c r="M58">
        <v>6</v>
      </c>
      <c r="N58">
        <v>77</v>
      </c>
    </row>
    <row r="59" spans="1:14" x14ac:dyDescent="0.25">
      <c r="A59" t="s">
        <v>203</v>
      </c>
      <c r="B59">
        <v>1</v>
      </c>
      <c r="C59">
        <v>3</v>
      </c>
      <c r="D59">
        <v>32</v>
      </c>
      <c r="E59">
        <v>1</v>
      </c>
      <c r="F59">
        <v>10.67</v>
      </c>
      <c r="G59">
        <v>32</v>
      </c>
      <c r="H59">
        <v>18</v>
      </c>
      <c r="I59">
        <v>0</v>
      </c>
      <c r="J59">
        <v>0</v>
      </c>
      <c r="K59" s="5">
        <v>11689</v>
      </c>
      <c r="L59">
        <v>4</v>
      </c>
      <c r="M59">
        <v>1</v>
      </c>
      <c r="N59">
        <v>6</v>
      </c>
    </row>
    <row r="60" spans="1:14" x14ac:dyDescent="0.25">
      <c r="A60" t="s">
        <v>108</v>
      </c>
      <c r="B60">
        <v>3</v>
      </c>
      <c r="C60">
        <v>11</v>
      </c>
      <c r="D60">
        <v>97</v>
      </c>
      <c r="E60">
        <v>1</v>
      </c>
      <c r="F60">
        <v>8.82</v>
      </c>
      <c r="G60">
        <v>97</v>
      </c>
      <c r="H60">
        <v>66</v>
      </c>
      <c r="I60">
        <v>0</v>
      </c>
      <c r="J60">
        <v>0</v>
      </c>
      <c r="K60" s="5">
        <v>11689</v>
      </c>
      <c r="L60">
        <v>5</v>
      </c>
      <c r="M60">
        <v>4</v>
      </c>
      <c r="N60">
        <v>19</v>
      </c>
    </row>
    <row r="61" spans="1:14" x14ac:dyDescent="0.25">
      <c r="A61" t="s">
        <v>87</v>
      </c>
      <c r="B61">
        <v>2</v>
      </c>
      <c r="C61">
        <v>6</v>
      </c>
      <c r="D61">
        <v>45</v>
      </c>
      <c r="E61">
        <v>2</v>
      </c>
      <c r="F61">
        <v>7.5</v>
      </c>
      <c r="G61">
        <v>22.5</v>
      </c>
      <c r="H61">
        <v>18</v>
      </c>
      <c r="I61">
        <v>0</v>
      </c>
      <c r="J61">
        <v>0</v>
      </c>
      <c r="K61" s="5">
        <v>46784</v>
      </c>
      <c r="L61">
        <v>5</v>
      </c>
      <c r="M61">
        <v>0</v>
      </c>
      <c r="N61">
        <v>14</v>
      </c>
    </row>
    <row r="62" spans="1:14" x14ac:dyDescent="0.25">
      <c r="A62" t="s">
        <v>135</v>
      </c>
      <c r="B62">
        <v>1</v>
      </c>
      <c r="C62">
        <v>3</v>
      </c>
      <c r="D62">
        <v>26</v>
      </c>
      <c r="E62">
        <v>0</v>
      </c>
      <c r="F62">
        <v>8.67</v>
      </c>
      <c r="G62">
        <v>0</v>
      </c>
      <c r="H62">
        <v>0</v>
      </c>
      <c r="I62">
        <v>0</v>
      </c>
      <c r="J62">
        <v>0</v>
      </c>
      <c r="K62" t="s">
        <v>329</v>
      </c>
      <c r="L62">
        <v>2</v>
      </c>
      <c r="M62">
        <v>1</v>
      </c>
      <c r="N62">
        <v>4</v>
      </c>
    </row>
    <row r="63" spans="1:14" x14ac:dyDescent="0.25">
      <c r="A63" t="s">
        <v>58</v>
      </c>
      <c r="B63">
        <v>10</v>
      </c>
      <c r="C63">
        <v>38.299999999999997</v>
      </c>
      <c r="D63">
        <v>350</v>
      </c>
      <c r="E63">
        <v>12</v>
      </c>
      <c r="F63">
        <v>9.09</v>
      </c>
      <c r="G63">
        <v>29.17</v>
      </c>
      <c r="H63">
        <v>19.25</v>
      </c>
      <c r="I63">
        <v>0</v>
      </c>
      <c r="J63">
        <v>0</v>
      </c>
      <c r="K63" s="5">
        <v>11018</v>
      </c>
      <c r="L63">
        <v>33</v>
      </c>
      <c r="M63">
        <v>14</v>
      </c>
      <c r="N63">
        <v>105</v>
      </c>
    </row>
    <row r="64" spans="1:14" x14ac:dyDescent="0.25">
      <c r="A64" t="s">
        <v>112</v>
      </c>
      <c r="B64">
        <v>5</v>
      </c>
      <c r="C64">
        <v>10</v>
      </c>
      <c r="D64">
        <v>45</v>
      </c>
      <c r="E64">
        <v>4</v>
      </c>
      <c r="F64">
        <v>4.5</v>
      </c>
      <c r="G64">
        <v>11.25</v>
      </c>
      <c r="H64">
        <v>15</v>
      </c>
      <c r="I64">
        <v>0</v>
      </c>
      <c r="J64">
        <v>0</v>
      </c>
      <c r="K64" s="6">
        <v>44533</v>
      </c>
      <c r="L64">
        <v>3</v>
      </c>
      <c r="M64">
        <v>1</v>
      </c>
      <c r="N64">
        <v>31</v>
      </c>
    </row>
    <row r="65" spans="1:14" x14ac:dyDescent="0.25">
      <c r="A65" t="s">
        <v>137</v>
      </c>
      <c r="B65">
        <v>4</v>
      </c>
      <c r="C65">
        <v>7</v>
      </c>
      <c r="D65">
        <v>47</v>
      </c>
      <c r="E65">
        <v>1</v>
      </c>
      <c r="F65">
        <v>6.71</v>
      </c>
      <c r="G65">
        <v>47</v>
      </c>
      <c r="H65">
        <v>42</v>
      </c>
      <c r="I65">
        <v>0</v>
      </c>
      <c r="J65">
        <v>0</v>
      </c>
      <c r="K65" s="5">
        <v>44562</v>
      </c>
      <c r="L65">
        <v>3</v>
      </c>
      <c r="M65">
        <v>1</v>
      </c>
      <c r="N65">
        <v>13</v>
      </c>
    </row>
    <row r="66" spans="1:14" x14ac:dyDescent="0.25">
      <c r="A66" t="s">
        <v>14</v>
      </c>
      <c r="B66">
        <v>10</v>
      </c>
      <c r="C66">
        <v>25.2</v>
      </c>
      <c r="D66">
        <v>161</v>
      </c>
      <c r="E66">
        <v>6</v>
      </c>
      <c r="F66">
        <v>6.36</v>
      </c>
      <c r="G66">
        <v>26.83</v>
      </c>
      <c r="H66">
        <v>25.33</v>
      </c>
      <c r="I66">
        <v>0</v>
      </c>
      <c r="J66">
        <v>0</v>
      </c>
      <c r="K66" s="6">
        <v>44380</v>
      </c>
      <c r="L66">
        <v>3</v>
      </c>
      <c r="M66">
        <v>8</v>
      </c>
      <c r="N66">
        <v>51</v>
      </c>
    </row>
    <row r="67" spans="1:14" x14ac:dyDescent="0.25">
      <c r="A67" t="s">
        <v>177</v>
      </c>
      <c r="B67">
        <v>3</v>
      </c>
      <c r="C67">
        <v>8</v>
      </c>
      <c r="D67">
        <v>86</v>
      </c>
      <c r="E67">
        <v>2</v>
      </c>
      <c r="F67">
        <v>10.75</v>
      </c>
      <c r="G67">
        <v>43</v>
      </c>
      <c r="H67">
        <v>24</v>
      </c>
      <c r="I67">
        <v>0</v>
      </c>
      <c r="J67">
        <v>0</v>
      </c>
      <c r="K67" s="5">
        <v>11720</v>
      </c>
      <c r="L67">
        <v>8</v>
      </c>
      <c r="M67">
        <v>5</v>
      </c>
      <c r="N67">
        <v>13</v>
      </c>
    </row>
    <row r="68" spans="1:14" x14ac:dyDescent="0.25">
      <c r="A68" t="s">
        <v>113</v>
      </c>
      <c r="B68">
        <v>14</v>
      </c>
      <c r="C68">
        <v>52.4</v>
      </c>
      <c r="D68">
        <v>395</v>
      </c>
      <c r="E68">
        <v>19</v>
      </c>
      <c r="F68">
        <v>7.5</v>
      </c>
      <c r="G68">
        <v>20.79</v>
      </c>
      <c r="H68">
        <v>16.63</v>
      </c>
      <c r="I68">
        <v>0</v>
      </c>
      <c r="J68">
        <v>0</v>
      </c>
      <c r="K68" s="5">
        <v>44256</v>
      </c>
      <c r="L68">
        <v>44</v>
      </c>
      <c r="M68">
        <v>14</v>
      </c>
      <c r="N68">
        <v>146</v>
      </c>
    </row>
    <row r="69" spans="1:14" x14ac:dyDescent="0.25">
      <c r="A69" t="s">
        <v>155</v>
      </c>
      <c r="B69">
        <v>15</v>
      </c>
      <c r="C69">
        <v>52</v>
      </c>
      <c r="D69">
        <v>353</v>
      </c>
      <c r="E69">
        <v>11</v>
      </c>
      <c r="F69">
        <v>6.79</v>
      </c>
      <c r="G69">
        <v>32.090000000000003</v>
      </c>
      <c r="H69">
        <v>28.36</v>
      </c>
      <c r="I69">
        <v>0</v>
      </c>
      <c r="J69">
        <v>0</v>
      </c>
      <c r="K69" s="5">
        <v>46447</v>
      </c>
      <c r="L69">
        <v>44</v>
      </c>
      <c r="M69">
        <v>6</v>
      </c>
      <c r="N69">
        <v>147</v>
      </c>
    </row>
    <row r="70" spans="1:14" x14ac:dyDescent="0.25">
      <c r="A70" t="s">
        <v>33</v>
      </c>
      <c r="B70">
        <v>8</v>
      </c>
      <c r="C70">
        <v>11.1</v>
      </c>
      <c r="D70">
        <v>117</v>
      </c>
      <c r="E70">
        <v>2</v>
      </c>
      <c r="F70">
        <v>10.48</v>
      </c>
      <c r="G70">
        <v>58.5</v>
      </c>
      <c r="H70">
        <v>33.5</v>
      </c>
      <c r="I70">
        <v>0</v>
      </c>
      <c r="J70">
        <v>0</v>
      </c>
      <c r="K70" s="6">
        <v>44378</v>
      </c>
      <c r="L70">
        <v>9</v>
      </c>
      <c r="M70">
        <v>6</v>
      </c>
      <c r="N70">
        <v>17</v>
      </c>
    </row>
    <row r="71" spans="1:14" x14ac:dyDescent="0.25">
      <c r="A71" t="s">
        <v>179</v>
      </c>
      <c r="B71">
        <v>1</v>
      </c>
      <c r="C71">
        <v>4</v>
      </c>
      <c r="D71">
        <v>29</v>
      </c>
      <c r="E71">
        <v>2</v>
      </c>
      <c r="F71">
        <v>7.25</v>
      </c>
      <c r="G71">
        <v>14.5</v>
      </c>
      <c r="H71">
        <v>12</v>
      </c>
      <c r="I71">
        <v>0</v>
      </c>
      <c r="J71">
        <v>0</v>
      </c>
      <c r="K71" s="5">
        <v>47150</v>
      </c>
      <c r="L71">
        <v>1</v>
      </c>
      <c r="M71">
        <v>2</v>
      </c>
      <c r="N71">
        <v>10</v>
      </c>
    </row>
    <row r="72" spans="1:14" x14ac:dyDescent="0.25">
      <c r="A72" t="s">
        <v>138</v>
      </c>
      <c r="B72">
        <v>14</v>
      </c>
      <c r="C72">
        <v>51.4</v>
      </c>
      <c r="D72">
        <v>432</v>
      </c>
      <c r="E72">
        <v>14</v>
      </c>
      <c r="F72">
        <v>8.36</v>
      </c>
      <c r="G72">
        <v>30.86</v>
      </c>
      <c r="H72">
        <v>22.14</v>
      </c>
      <c r="I72">
        <v>0</v>
      </c>
      <c r="J72">
        <v>0</v>
      </c>
      <c r="K72" s="5">
        <v>43891</v>
      </c>
      <c r="L72">
        <v>36</v>
      </c>
      <c r="M72">
        <v>15</v>
      </c>
      <c r="N72">
        <v>114</v>
      </c>
    </row>
    <row r="73" spans="1:14" x14ac:dyDescent="0.25">
      <c r="A73" t="s">
        <v>59</v>
      </c>
      <c r="B73">
        <v>2</v>
      </c>
      <c r="C73">
        <v>2</v>
      </c>
      <c r="D73">
        <v>12</v>
      </c>
      <c r="E73">
        <v>0</v>
      </c>
      <c r="F73">
        <v>6</v>
      </c>
      <c r="G73">
        <v>0</v>
      </c>
      <c r="H73">
        <v>0</v>
      </c>
      <c r="I73">
        <v>0</v>
      </c>
      <c r="J73">
        <v>0</v>
      </c>
      <c r="K73" t="s">
        <v>319</v>
      </c>
      <c r="L73">
        <v>1</v>
      </c>
      <c r="M73">
        <v>0</v>
      </c>
      <c r="N73">
        <v>5</v>
      </c>
    </row>
    <row r="74" spans="1:14" x14ac:dyDescent="0.25">
      <c r="A74" t="s">
        <v>156</v>
      </c>
      <c r="B74">
        <v>2</v>
      </c>
      <c r="C74">
        <v>4</v>
      </c>
      <c r="D74">
        <v>52</v>
      </c>
      <c r="E74">
        <v>0</v>
      </c>
      <c r="F74">
        <v>13</v>
      </c>
      <c r="G74">
        <v>0</v>
      </c>
      <c r="H74">
        <v>0</v>
      </c>
      <c r="I74">
        <v>0</v>
      </c>
      <c r="J74">
        <v>0</v>
      </c>
      <c r="K74" t="s">
        <v>328</v>
      </c>
      <c r="L74">
        <v>5</v>
      </c>
      <c r="M74">
        <v>3</v>
      </c>
      <c r="N74">
        <v>5</v>
      </c>
    </row>
    <row r="75" spans="1:14" x14ac:dyDescent="0.25">
      <c r="A75" t="s">
        <v>89</v>
      </c>
      <c r="B75">
        <v>5</v>
      </c>
      <c r="C75">
        <v>20</v>
      </c>
      <c r="D75">
        <v>127</v>
      </c>
      <c r="E75">
        <v>7</v>
      </c>
      <c r="F75">
        <v>6.35</v>
      </c>
      <c r="G75">
        <v>18.14</v>
      </c>
      <c r="H75">
        <v>17.14</v>
      </c>
      <c r="I75">
        <v>1</v>
      </c>
      <c r="J75">
        <v>0</v>
      </c>
      <c r="K75" s="5">
        <v>41730</v>
      </c>
      <c r="L75">
        <v>15</v>
      </c>
      <c r="M75">
        <v>2</v>
      </c>
      <c r="N75">
        <v>54</v>
      </c>
    </row>
    <row r="76" spans="1:14" x14ac:dyDescent="0.25">
      <c r="A76" t="s">
        <v>196</v>
      </c>
      <c r="B76">
        <v>3</v>
      </c>
      <c r="C76">
        <v>11</v>
      </c>
      <c r="D76">
        <v>90</v>
      </c>
      <c r="E76">
        <v>1</v>
      </c>
      <c r="F76">
        <v>8.18</v>
      </c>
      <c r="G76">
        <v>90</v>
      </c>
      <c r="H76">
        <v>66</v>
      </c>
      <c r="I76">
        <v>0</v>
      </c>
      <c r="J76">
        <v>0</v>
      </c>
      <c r="K76" s="6">
        <v>44531</v>
      </c>
      <c r="L76">
        <v>7</v>
      </c>
      <c r="M76">
        <v>4</v>
      </c>
      <c r="N76">
        <v>24</v>
      </c>
    </row>
    <row r="77" spans="1:14" x14ac:dyDescent="0.25">
      <c r="A77" t="s">
        <v>61</v>
      </c>
      <c r="B77">
        <v>7</v>
      </c>
      <c r="C77">
        <v>26.5</v>
      </c>
      <c r="D77">
        <v>237</v>
      </c>
      <c r="E77">
        <v>9</v>
      </c>
      <c r="F77">
        <v>8.83</v>
      </c>
      <c r="G77">
        <v>26.33</v>
      </c>
      <c r="H77">
        <v>17.89</v>
      </c>
      <c r="I77">
        <v>0</v>
      </c>
      <c r="J77">
        <v>0</v>
      </c>
      <c r="K77" s="5">
        <v>45352</v>
      </c>
      <c r="L77">
        <v>18</v>
      </c>
      <c r="M77">
        <v>12</v>
      </c>
      <c r="N77">
        <v>60</v>
      </c>
    </row>
    <row r="78" spans="1:14" x14ac:dyDescent="0.25">
      <c r="A78" t="s">
        <v>90</v>
      </c>
      <c r="B78">
        <v>1</v>
      </c>
      <c r="C78">
        <v>4</v>
      </c>
      <c r="D78">
        <v>38</v>
      </c>
      <c r="E78">
        <v>1</v>
      </c>
      <c r="F78">
        <v>9.5</v>
      </c>
      <c r="G78">
        <v>38</v>
      </c>
      <c r="H78">
        <v>24</v>
      </c>
      <c r="I78">
        <v>0</v>
      </c>
      <c r="J78">
        <v>0</v>
      </c>
      <c r="K78" s="5">
        <v>13881</v>
      </c>
      <c r="L78">
        <v>3</v>
      </c>
      <c r="M78">
        <v>1</v>
      </c>
      <c r="N78">
        <v>3</v>
      </c>
    </row>
    <row r="79" spans="1:14" x14ac:dyDescent="0.25">
      <c r="A79" t="s">
        <v>197</v>
      </c>
      <c r="B79">
        <v>2</v>
      </c>
      <c r="C79">
        <v>6</v>
      </c>
      <c r="D79">
        <v>60</v>
      </c>
      <c r="E79">
        <v>0</v>
      </c>
      <c r="F79">
        <v>10</v>
      </c>
      <c r="G79">
        <v>0</v>
      </c>
      <c r="H79">
        <v>0</v>
      </c>
      <c r="I79">
        <v>0</v>
      </c>
      <c r="J79">
        <v>0</v>
      </c>
      <c r="K79" t="s">
        <v>330</v>
      </c>
      <c r="L79">
        <v>4</v>
      </c>
      <c r="M79">
        <v>4</v>
      </c>
      <c r="N79">
        <v>11</v>
      </c>
    </row>
    <row r="80" spans="1:14" x14ac:dyDescent="0.25">
      <c r="A80" t="s">
        <v>36</v>
      </c>
      <c r="B80">
        <v>13</v>
      </c>
      <c r="C80">
        <v>44.4</v>
      </c>
      <c r="D80">
        <v>331</v>
      </c>
      <c r="E80">
        <v>7</v>
      </c>
      <c r="F80">
        <v>7.41</v>
      </c>
      <c r="G80">
        <v>47.29</v>
      </c>
      <c r="H80">
        <v>38.29</v>
      </c>
      <c r="I80">
        <v>0</v>
      </c>
      <c r="J80">
        <v>0</v>
      </c>
      <c r="K80" s="5">
        <v>46419</v>
      </c>
      <c r="L80">
        <v>20</v>
      </c>
      <c r="M80">
        <v>15</v>
      </c>
      <c r="N80">
        <v>95</v>
      </c>
    </row>
    <row r="81" spans="1:14" x14ac:dyDescent="0.25">
      <c r="A81" t="s">
        <v>140</v>
      </c>
      <c r="B81">
        <v>6</v>
      </c>
      <c r="C81">
        <v>6.1</v>
      </c>
      <c r="D81">
        <v>73</v>
      </c>
      <c r="E81">
        <v>1</v>
      </c>
      <c r="F81">
        <v>11.84</v>
      </c>
      <c r="G81">
        <v>73</v>
      </c>
      <c r="H81">
        <v>37</v>
      </c>
      <c r="I81">
        <v>0</v>
      </c>
      <c r="J81">
        <v>0</v>
      </c>
      <c r="K81" s="6">
        <v>44378</v>
      </c>
      <c r="L81">
        <v>6</v>
      </c>
      <c r="M81">
        <v>4</v>
      </c>
      <c r="N81">
        <v>7</v>
      </c>
    </row>
    <row r="82" spans="1:14" x14ac:dyDescent="0.25">
      <c r="A82" t="s">
        <v>141</v>
      </c>
      <c r="B82">
        <v>13</v>
      </c>
      <c r="C82">
        <v>37</v>
      </c>
      <c r="D82">
        <v>340</v>
      </c>
      <c r="E82">
        <v>8</v>
      </c>
      <c r="F82">
        <v>9.19</v>
      </c>
      <c r="G82">
        <v>42.5</v>
      </c>
      <c r="H82">
        <v>27.75</v>
      </c>
      <c r="I82">
        <v>0</v>
      </c>
      <c r="J82">
        <v>0</v>
      </c>
      <c r="K82" s="5">
        <v>14305</v>
      </c>
      <c r="L82">
        <v>22</v>
      </c>
      <c r="M82">
        <v>16</v>
      </c>
      <c r="N82">
        <v>50</v>
      </c>
    </row>
    <row r="83" spans="1:14" x14ac:dyDescent="0.25">
      <c r="A83" t="s">
        <v>17</v>
      </c>
      <c r="B83">
        <v>16</v>
      </c>
      <c r="C83">
        <v>49</v>
      </c>
      <c r="D83">
        <v>346</v>
      </c>
      <c r="E83">
        <v>13</v>
      </c>
      <c r="F83">
        <v>7.06</v>
      </c>
      <c r="G83">
        <v>26.62</v>
      </c>
      <c r="H83">
        <v>22.62</v>
      </c>
      <c r="I83">
        <v>0</v>
      </c>
      <c r="J83">
        <v>0</v>
      </c>
      <c r="K83" s="5">
        <v>41334</v>
      </c>
      <c r="L83">
        <v>20</v>
      </c>
      <c r="M83">
        <v>14</v>
      </c>
      <c r="N83">
        <v>105</v>
      </c>
    </row>
    <row r="84" spans="1:14" x14ac:dyDescent="0.25">
      <c r="A84" t="s">
        <v>181</v>
      </c>
      <c r="B84">
        <v>14</v>
      </c>
      <c r="C84">
        <v>56</v>
      </c>
      <c r="D84">
        <v>375</v>
      </c>
      <c r="E84">
        <v>18</v>
      </c>
      <c r="F84">
        <v>6.7</v>
      </c>
      <c r="G84">
        <v>20.83</v>
      </c>
      <c r="H84">
        <v>18.670000000000002</v>
      </c>
      <c r="I84">
        <v>0</v>
      </c>
      <c r="J84">
        <v>0</v>
      </c>
      <c r="K84" s="5">
        <v>13210</v>
      </c>
      <c r="L84">
        <v>32</v>
      </c>
      <c r="M84">
        <v>9</v>
      </c>
      <c r="N84">
        <v>130</v>
      </c>
    </row>
    <row r="85" spans="1:14" x14ac:dyDescent="0.25">
      <c r="A85" t="s">
        <v>116</v>
      </c>
      <c r="B85">
        <v>9</v>
      </c>
      <c r="C85">
        <v>36</v>
      </c>
      <c r="D85">
        <v>230</v>
      </c>
      <c r="E85">
        <v>12</v>
      </c>
      <c r="F85">
        <v>6.39</v>
      </c>
      <c r="G85">
        <v>19.170000000000002</v>
      </c>
      <c r="H85">
        <v>18</v>
      </c>
      <c r="I85">
        <v>0</v>
      </c>
      <c r="J85">
        <v>0</v>
      </c>
      <c r="K85" s="5">
        <v>45352</v>
      </c>
      <c r="L85">
        <v>17</v>
      </c>
      <c r="M85">
        <v>7</v>
      </c>
      <c r="N85">
        <v>87</v>
      </c>
    </row>
    <row r="86" spans="1:14" x14ac:dyDescent="0.25">
      <c r="A86" t="s">
        <v>92</v>
      </c>
      <c r="B86">
        <v>11</v>
      </c>
      <c r="C86">
        <v>43</v>
      </c>
      <c r="D86">
        <v>318</v>
      </c>
      <c r="E86">
        <v>13</v>
      </c>
      <c r="F86">
        <v>7.4</v>
      </c>
      <c r="G86">
        <v>24.46</v>
      </c>
      <c r="H86">
        <v>19.850000000000001</v>
      </c>
      <c r="I86">
        <v>1</v>
      </c>
      <c r="J86">
        <v>0</v>
      </c>
      <c r="K86" s="5">
        <v>46478</v>
      </c>
      <c r="L86">
        <v>17</v>
      </c>
      <c r="M86">
        <v>15</v>
      </c>
      <c r="N86">
        <v>93</v>
      </c>
    </row>
    <row r="87" spans="1:14" x14ac:dyDescent="0.25">
      <c r="A87" t="s">
        <v>93</v>
      </c>
      <c r="B87">
        <v>2</v>
      </c>
      <c r="C87">
        <v>1.1000000000000001</v>
      </c>
      <c r="D87">
        <v>13</v>
      </c>
      <c r="E87">
        <v>0</v>
      </c>
      <c r="F87">
        <v>11.14</v>
      </c>
      <c r="G87">
        <v>0</v>
      </c>
      <c r="H87">
        <v>0</v>
      </c>
      <c r="I87">
        <v>0</v>
      </c>
      <c r="J87">
        <v>0</v>
      </c>
      <c r="K87" t="s">
        <v>331</v>
      </c>
      <c r="L87">
        <v>2</v>
      </c>
      <c r="M87">
        <v>0</v>
      </c>
      <c r="N87">
        <v>0</v>
      </c>
    </row>
    <row r="88" spans="1:14" x14ac:dyDescent="0.25">
      <c r="A88" t="s">
        <v>117</v>
      </c>
      <c r="B88">
        <v>5</v>
      </c>
      <c r="C88">
        <v>17</v>
      </c>
      <c r="D88">
        <v>170</v>
      </c>
      <c r="E88">
        <v>4</v>
      </c>
      <c r="F88">
        <v>10</v>
      </c>
      <c r="G88">
        <v>42.5</v>
      </c>
      <c r="H88">
        <v>25.5</v>
      </c>
      <c r="I88">
        <v>0</v>
      </c>
      <c r="J88">
        <v>0</v>
      </c>
      <c r="K88" s="5">
        <v>47119</v>
      </c>
      <c r="L88">
        <v>19</v>
      </c>
      <c r="M88">
        <v>7</v>
      </c>
      <c r="N88">
        <v>37</v>
      </c>
    </row>
    <row r="89" spans="1:14" x14ac:dyDescent="0.25">
      <c r="A89" t="s">
        <v>38</v>
      </c>
      <c r="B89">
        <v>1</v>
      </c>
      <c r="C89">
        <v>3</v>
      </c>
      <c r="D89">
        <v>22</v>
      </c>
      <c r="E89">
        <v>0</v>
      </c>
      <c r="F89">
        <v>7.33</v>
      </c>
      <c r="G89">
        <v>0</v>
      </c>
      <c r="H89">
        <v>0</v>
      </c>
      <c r="I89">
        <v>0</v>
      </c>
      <c r="J89">
        <v>0</v>
      </c>
      <c r="K89" t="s">
        <v>332</v>
      </c>
      <c r="L89">
        <v>2</v>
      </c>
      <c r="M89">
        <v>0</v>
      </c>
      <c r="N89">
        <v>5</v>
      </c>
    </row>
    <row r="90" spans="1:14" x14ac:dyDescent="0.25">
      <c r="A90" t="s">
        <v>142</v>
      </c>
      <c r="B90">
        <v>4</v>
      </c>
      <c r="C90">
        <v>5</v>
      </c>
      <c r="D90">
        <v>49</v>
      </c>
      <c r="E90">
        <v>0</v>
      </c>
      <c r="F90">
        <v>9.8000000000000007</v>
      </c>
      <c r="G90">
        <v>0</v>
      </c>
      <c r="H90">
        <v>0</v>
      </c>
      <c r="I90">
        <v>0</v>
      </c>
      <c r="J90">
        <v>0</v>
      </c>
      <c r="K90" t="s">
        <v>319</v>
      </c>
      <c r="L90">
        <v>2</v>
      </c>
      <c r="M90">
        <v>3</v>
      </c>
      <c r="N90">
        <v>7</v>
      </c>
    </row>
    <row r="91" spans="1:14" x14ac:dyDescent="0.25">
      <c r="A91" t="s">
        <v>143</v>
      </c>
      <c r="B91">
        <v>3</v>
      </c>
      <c r="C91">
        <v>7</v>
      </c>
      <c r="D91">
        <v>84</v>
      </c>
      <c r="E91">
        <v>0</v>
      </c>
      <c r="F91">
        <v>12</v>
      </c>
      <c r="G91">
        <v>0</v>
      </c>
      <c r="H91">
        <v>0</v>
      </c>
      <c r="I91">
        <v>0</v>
      </c>
      <c r="J91">
        <v>0</v>
      </c>
      <c r="K91" t="s">
        <v>333</v>
      </c>
      <c r="L91">
        <v>7</v>
      </c>
      <c r="M91">
        <v>6</v>
      </c>
      <c r="N91">
        <v>11</v>
      </c>
    </row>
    <row r="92" spans="1:14" x14ac:dyDescent="0.25">
      <c r="A92" t="s">
        <v>182</v>
      </c>
      <c r="B92">
        <v>8</v>
      </c>
      <c r="C92">
        <v>30</v>
      </c>
      <c r="D92">
        <v>247</v>
      </c>
      <c r="E92">
        <v>7</v>
      </c>
      <c r="F92">
        <v>8.23</v>
      </c>
      <c r="G92">
        <v>35.29</v>
      </c>
      <c r="H92">
        <v>25.71</v>
      </c>
      <c r="I92">
        <v>0</v>
      </c>
      <c r="J92">
        <v>0</v>
      </c>
      <c r="K92" s="5">
        <v>11355</v>
      </c>
      <c r="L92">
        <v>26</v>
      </c>
      <c r="M92">
        <v>9</v>
      </c>
      <c r="N92">
        <v>70</v>
      </c>
    </row>
    <row r="93" spans="1:14" x14ac:dyDescent="0.25">
      <c r="A93" t="s">
        <v>183</v>
      </c>
      <c r="B93">
        <v>1</v>
      </c>
      <c r="C93">
        <v>4</v>
      </c>
      <c r="D93">
        <v>36</v>
      </c>
      <c r="E93">
        <v>1</v>
      </c>
      <c r="F93">
        <v>9</v>
      </c>
      <c r="G93">
        <v>36</v>
      </c>
      <c r="H93">
        <v>24</v>
      </c>
      <c r="I93">
        <v>0</v>
      </c>
      <c r="J93">
        <v>0</v>
      </c>
      <c r="K93" s="5">
        <v>13150</v>
      </c>
      <c r="L93">
        <v>2</v>
      </c>
      <c r="M93">
        <v>3</v>
      </c>
      <c r="N93">
        <v>9</v>
      </c>
    </row>
    <row r="94" spans="1:14" x14ac:dyDescent="0.25">
      <c r="A94" t="s">
        <v>64</v>
      </c>
      <c r="B94">
        <v>1</v>
      </c>
      <c r="C94">
        <v>2</v>
      </c>
      <c r="D94">
        <v>15</v>
      </c>
      <c r="E94">
        <v>0</v>
      </c>
      <c r="F94">
        <v>7.5</v>
      </c>
      <c r="G94">
        <v>0</v>
      </c>
      <c r="H94">
        <v>0</v>
      </c>
      <c r="I94">
        <v>0</v>
      </c>
      <c r="J94">
        <v>0</v>
      </c>
      <c r="K94" t="s">
        <v>334</v>
      </c>
      <c r="L94">
        <v>3</v>
      </c>
      <c r="M94">
        <v>0</v>
      </c>
      <c r="N94">
        <v>6</v>
      </c>
    </row>
    <row r="95" spans="1:14" x14ac:dyDescent="0.25">
      <c r="A95" t="s">
        <v>184</v>
      </c>
      <c r="B95">
        <v>7</v>
      </c>
      <c r="C95">
        <v>23.3</v>
      </c>
      <c r="D95">
        <v>203</v>
      </c>
      <c r="E95">
        <v>3</v>
      </c>
      <c r="F95">
        <v>8.64</v>
      </c>
      <c r="G95">
        <v>67.67</v>
      </c>
      <c r="H95">
        <v>47</v>
      </c>
      <c r="I95">
        <v>0</v>
      </c>
      <c r="J95">
        <v>0</v>
      </c>
      <c r="K95" s="5">
        <v>43831</v>
      </c>
      <c r="L95">
        <v>20</v>
      </c>
      <c r="M95">
        <v>7</v>
      </c>
      <c r="N95">
        <v>52</v>
      </c>
    </row>
    <row r="96" spans="1:14" x14ac:dyDescent="0.25">
      <c r="A96" t="s">
        <v>160</v>
      </c>
      <c r="B96">
        <v>6</v>
      </c>
      <c r="C96">
        <v>14</v>
      </c>
      <c r="D96">
        <v>92</v>
      </c>
      <c r="E96">
        <v>7</v>
      </c>
      <c r="F96">
        <v>6.57</v>
      </c>
      <c r="G96">
        <v>13.14</v>
      </c>
      <c r="H96">
        <v>12</v>
      </c>
      <c r="I96">
        <v>0</v>
      </c>
      <c r="J96">
        <v>0</v>
      </c>
      <c r="K96" s="6">
        <v>44380</v>
      </c>
      <c r="L96">
        <v>3</v>
      </c>
      <c r="M96">
        <v>3</v>
      </c>
      <c r="N96">
        <v>21</v>
      </c>
    </row>
    <row r="97" spans="1:14" x14ac:dyDescent="0.25">
      <c r="A97" t="s">
        <v>65</v>
      </c>
      <c r="B97">
        <v>8</v>
      </c>
      <c r="C97">
        <v>26</v>
      </c>
      <c r="D97">
        <v>187</v>
      </c>
      <c r="E97">
        <v>4</v>
      </c>
      <c r="F97">
        <v>7.19</v>
      </c>
      <c r="G97">
        <v>46.75</v>
      </c>
      <c r="H97">
        <v>39</v>
      </c>
      <c r="I97">
        <v>0</v>
      </c>
      <c r="J97">
        <v>0</v>
      </c>
      <c r="K97" s="6">
        <v>44197</v>
      </c>
      <c r="L97">
        <v>11</v>
      </c>
      <c r="M97">
        <v>9</v>
      </c>
      <c r="N97">
        <v>50</v>
      </c>
    </row>
    <row r="98" spans="1:14" x14ac:dyDescent="0.25">
      <c r="A98" t="s">
        <v>66</v>
      </c>
      <c r="B98">
        <v>9</v>
      </c>
      <c r="C98">
        <v>32.1</v>
      </c>
      <c r="D98">
        <v>233</v>
      </c>
      <c r="E98">
        <v>11</v>
      </c>
      <c r="F98">
        <v>7.24</v>
      </c>
      <c r="G98">
        <v>21.18</v>
      </c>
      <c r="H98">
        <v>17.55</v>
      </c>
      <c r="I98">
        <v>1</v>
      </c>
      <c r="J98">
        <v>0</v>
      </c>
      <c r="K98" s="5">
        <v>44287</v>
      </c>
      <c r="L98">
        <v>28</v>
      </c>
      <c r="M98">
        <v>4</v>
      </c>
      <c r="N98">
        <v>92</v>
      </c>
    </row>
    <row r="99" spans="1:14" x14ac:dyDescent="0.25">
      <c r="A99" t="s">
        <v>21</v>
      </c>
      <c r="B99">
        <v>9</v>
      </c>
      <c r="C99">
        <v>33</v>
      </c>
      <c r="D99">
        <v>328</v>
      </c>
      <c r="E99">
        <v>9</v>
      </c>
      <c r="F99">
        <v>9.94</v>
      </c>
      <c r="G99">
        <v>36.44</v>
      </c>
      <c r="H99">
        <v>22</v>
      </c>
      <c r="I99">
        <v>0</v>
      </c>
      <c r="J99">
        <v>0</v>
      </c>
      <c r="K99" s="5">
        <v>12479</v>
      </c>
      <c r="L99">
        <v>27</v>
      </c>
      <c r="M99">
        <v>20</v>
      </c>
      <c r="N99">
        <v>78</v>
      </c>
    </row>
    <row r="100" spans="1:14" x14ac:dyDescent="0.25">
      <c r="A100" t="s">
        <v>22</v>
      </c>
      <c r="B100">
        <v>16</v>
      </c>
      <c r="C100">
        <v>59.5</v>
      </c>
      <c r="D100">
        <v>527</v>
      </c>
      <c r="E100">
        <v>21</v>
      </c>
      <c r="F100">
        <v>8.81</v>
      </c>
      <c r="G100">
        <v>25.1</v>
      </c>
      <c r="H100">
        <v>17.100000000000001</v>
      </c>
      <c r="I100">
        <v>0</v>
      </c>
      <c r="J100">
        <v>0</v>
      </c>
      <c r="K100" s="5">
        <v>46813</v>
      </c>
      <c r="L100">
        <v>51</v>
      </c>
      <c r="M100">
        <v>17</v>
      </c>
      <c r="N100">
        <v>138</v>
      </c>
    </row>
    <row r="101" spans="1:14" x14ac:dyDescent="0.25">
      <c r="A101" t="s">
        <v>69</v>
      </c>
      <c r="B101">
        <v>14</v>
      </c>
      <c r="C101">
        <v>56</v>
      </c>
      <c r="D101">
        <v>361</v>
      </c>
      <c r="E101">
        <v>16</v>
      </c>
      <c r="F101">
        <v>6.45</v>
      </c>
      <c r="G101">
        <v>22.56</v>
      </c>
      <c r="H101">
        <v>21</v>
      </c>
      <c r="I101">
        <v>1</v>
      </c>
      <c r="J101">
        <v>0</v>
      </c>
      <c r="K101" s="5">
        <v>44287</v>
      </c>
      <c r="L101">
        <v>18</v>
      </c>
      <c r="M101">
        <v>15</v>
      </c>
      <c r="N101">
        <v>131</v>
      </c>
    </row>
    <row r="102" spans="1:14" x14ac:dyDescent="0.25">
      <c r="A102" t="s">
        <v>187</v>
      </c>
      <c r="B102">
        <v>2</v>
      </c>
      <c r="C102">
        <v>8</v>
      </c>
      <c r="D102">
        <v>69</v>
      </c>
      <c r="E102">
        <v>2</v>
      </c>
      <c r="F102">
        <v>8.6199999999999992</v>
      </c>
      <c r="G102">
        <v>34.5</v>
      </c>
      <c r="H102">
        <v>24</v>
      </c>
      <c r="I102">
        <v>0</v>
      </c>
      <c r="J102">
        <v>0</v>
      </c>
      <c r="K102" s="5">
        <v>11689</v>
      </c>
      <c r="L102">
        <v>7</v>
      </c>
      <c r="M102">
        <v>2</v>
      </c>
      <c r="N102">
        <v>14</v>
      </c>
    </row>
    <row r="103" spans="1:14" x14ac:dyDescent="0.25">
      <c r="A103" t="s">
        <v>198</v>
      </c>
      <c r="B103">
        <v>1</v>
      </c>
      <c r="C103">
        <v>4</v>
      </c>
      <c r="D103">
        <v>34</v>
      </c>
      <c r="E103">
        <v>0</v>
      </c>
      <c r="F103">
        <v>8.5</v>
      </c>
      <c r="G103">
        <v>0</v>
      </c>
      <c r="H103">
        <v>0</v>
      </c>
      <c r="I103">
        <v>0</v>
      </c>
      <c r="J103">
        <v>0</v>
      </c>
      <c r="K103" t="s">
        <v>335</v>
      </c>
      <c r="L103">
        <v>1</v>
      </c>
      <c r="M103">
        <v>1</v>
      </c>
      <c r="N103">
        <v>2</v>
      </c>
    </row>
    <row r="104" spans="1:14" x14ac:dyDescent="0.25">
      <c r="A104" t="s">
        <v>96</v>
      </c>
      <c r="B104">
        <v>14</v>
      </c>
      <c r="C104">
        <v>51.2</v>
      </c>
      <c r="D104">
        <v>406</v>
      </c>
      <c r="E104">
        <v>13</v>
      </c>
      <c r="F104">
        <v>7.91</v>
      </c>
      <c r="G104">
        <v>31.23</v>
      </c>
      <c r="H104">
        <v>23.69</v>
      </c>
      <c r="I104">
        <v>0</v>
      </c>
      <c r="J104">
        <v>0</v>
      </c>
      <c r="K104" s="5">
        <v>46813</v>
      </c>
      <c r="L104">
        <v>41</v>
      </c>
      <c r="M104">
        <v>17</v>
      </c>
      <c r="N104">
        <v>138</v>
      </c>
    </row>
    <row r="105" spans="1:14" x14ac:dyDescent="0.25">
      <c r="A105" t="s">
        <v>70</v>
      </c>
      <c r="B105">
        <v>3</v>
      </c>
      <c r="C105">
        <v>12</v>
      </c>
      <c r="D105">
        <v>95</v>
      </c>
      <c r="E105">
        <v>3</v>
      </c>
      <c r="F105">
        <v>7.92</v>
      </c>
      <c r="G105">
        <v>31.67</v>
      </c>
      <c r="H105">
        <v>24</v>
      </c>
      <c r="I105">
        <v>0</v>
      </c>
      <c r="J105">
        <v>0</v>
      </c>
      <c r="K105" s="5">
        <v>46054</v>
      </c>
      <c r="L105">
        <v>10</v>
      </c>
      <c r="M105">
        <v>2</v>
      </c>
      <c r="N105">
        <v>23</v>
      </c>
    </row>
    <row r="106" spans="1:14" x14ac:dyDescent="0.25">
      <c r="A106" t="s">
        <v>44</v>
      </c>
      <c r="B106">
        <v>3</v>
      </c>
      <c r="C106">
        <v>11.2</v>
      </c>
      <c r="D106">
        <v>104</v>
      </c>
      <c r="E106">
        <v>4</v>
      </c>
      <c r="F106">
        <v>9.18</v>
      </c>
      <c r="G106">
        <v>26</v>
      </c>
      <c r="H106">
        <v>17</v>
      </c>
      <c r="I106">
        <v>0</v>
      </c>
      <c r="J106">
        <v>0</v>
      </c>
      <c r="K106" s="5">
        <v>47178</v>
      </c>
      <c r="L106">
        <v>9</v>
      </c>
      <c r="M106">
        <v>4</v>
      </c>
      <c r="N106">
        <v>19</v>
      </c>
    </row>
    <row r="107" spans="1:14" x14ac:dyDescent="0.25">
      <c r="A107" t="s">
        <v>204</v>
      </c>
      <c r="B107">
        <v>3</v>
      </c>
      <c r="C107">
        <v>12</v>
      </c>
      <c r="D107">
        <v>96</v>
      </c>
      <c r="E107">
        <v>2</v>
      </c>
      <c r="F107">
        <v>8</v>
      </c>
      <c r="G107">
        <v>48</v>
      </c>
      <c r="H107">
        <v>36</v>
      </c>
      <c r="I107">
        <v>0</v>
      </c>
      <c r="J107">
        <v>0</v>
      </c>
      <c r="K107" s="5">
        <v>44197</v>
      </c>
      <c r="L107">
        <v>14</v>
      </c>
      <c r="M107">
        <v>1</v>
      </c>
      <c r="N107">
        <v>31</v>
      </c>
    </row>
    <row r="108" spans="1:14" x14ac:dyDescent="0.25">
      <c r="A108" t="s">
        <v>188</v>
      </c>
      <c r="B108">
        <v>5</v>
      </c>
      <c r="C108">
        <v>11</v>
      </c>
      <c r="D108">
        <v>100</v>
      </c>
      <c r="E108">
        <v>3</v>
      </c>
      <c r="F108">
        <v>9.09</v>
      </c>
      <c r="G108">
        <v>33.33</v>
      </c>
      <c r="H108">
        <v>22</v>
      </c>
      <c r="I108">
        <v>0</v>
      </c>
      <c r="J108">
        <v>0</v>
      </c>
      <c r="K108" s="5">
        <v>43497</v>
      </c>
      <c r="L108">
        <v>6</v>
      </c>
      <c r="M108">
        <v>5</v>
      </c>
      <c r="N108">
        <v>22</v>
      </c>
    </row>
    <row r="109" spans="1:14" x14ac:dyDescent="0.25">
      <c r="A109" t="s">
        <v>72</v>
      </c>
      <c r="B109">
        <v>4</v>
      </c>
      <c r="C109">
        <v>8.3000000000000007</v>
      </c>
      <c r="D109">
        <v>69</v>
      </c>
      <c r="E109">
        <v>3</v>
      </c>
      <c r="F109">
        <v>8.1199999999999992</v>
      </c>
      <c r="G109">
        <v>23</v>
      </c>
      <c r="H109">
        <v>17</v>
      </c>
      <c r="I109">
        <v>0</v>
      </c>
      <c r="J109">
        <v>0</v>
      </c>
      <c r="K109" s="5">
        <v>47150</v>
      </c>
      <c r="L109">
        <v>3</v>
      </c>
      <c r="M109">
        <v>3</v>
      </c>
      <c r="N109">
        <v>15</v>
      </c>
    </row>
    <row r="110" spans="1:14" x14ac:dyDescent="0.25">
      <c r="A110" t="s">
        <v>162</v>
      </c>
      <c r="B110">
        <v>6</v>
      </c>
      <c r="C110">
        <v>16</v>
      </c>
      <c r="D110">
        <v>118</v>
      </c>
      <c r="E110">
        <v>3</v>
      </c>
      <c r="F110">
        <v>7.38</v>
      </c>
      <c r="G110">
        <v>39.33</v>
      </c>
      <c r="H110">
        <v>32</v>
      </c>
      <c r="I110">
        <v>0</v>
      </c>
      <c r="J110">
        <v>0</v>
      </c>
      <c r="K110" s="6">
        <v>44378</v>
      </c>
      <c r="L110">
        <v>9</v>
      </c>
      <c r="M110">
        <v>4</v>
      </c>
      <c r="N110">
        <v>32</v>
      </c>
    </row>
    <row r="111" spans="1:14" x14ac:dyDescent="0.25">
      <c r="A111" t="s">
        <v>163</v>
      </c>
      <c r="B111">
        <v>15</v>
      </c>
      <c r="C111">
        <v>53</v>
      </c>
      <c r="D111">
        <v>374</v>
      </c>
      <c r="E111">
        <v>18</v>
      </c>
      <c r="F111">
        <v>7.06</v>
      </c>
      <c r="G111">
        <v>20.78</v>
      </c>
      <c r="H111">
        <v>17.670000000000002</v>
      </c>
      <c r="I111">
        <v>0</v>
      </c>
      <c r="J111">
        <v>0</v>
      </c>
      <c r="K111" s="6">
        <v>44503</v>
      </c>
      <c r="L111">
        <v>26</v>
      </c>
      <c r="M111">
        <v>17</v>
      </c>
      <c r="N111">
        <v>127</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B147C0-BA9D-413B-9670-3BC90BFEFEDC}">
  <dimension ref="A1:N99"/>
  <sheetViews>
    <sheetView workbookViewId="0">
      <selection activeCell="I201" sqref="I201"/>
    </sheetView>
  </sheetViews>
  <sheetFormatPr defaultRowHeight="15" x14ac:dyDescent="0.25"/>
  <cols>
    <col min="1" max="16384" width="9.140625" style="29"/>
  </cols>
  <sheetData>
    <row r="1" spans="1:14" x14ac:dyDescent="0.25">
      <c r="A1" t="s">
        <v>0</v>
      </c>
      <c r="B1" t="s">
        <v>207</v>
      </c>
      <c r="C1" t="s">
        <v>208</v>
      </c>
      <c r="D1" t="s">
        <v>209</v>
      </c>
      <c r="E1" t="s">
        <v>210</v>
      </c>
      <c r="F1" t="s">
        <v>211</v>
      </c>
      <c r="G1" t="s">
        <v>212</v>
      </c>
      <c r="H1" t="s">
        <v>213</v>
      </c>
      <c r="I1" t="s">
        <v>214</v>
      </c>
      <c r="J1" t="s">
        <v>215</v>
      </c>
      <c r="K1" t="s">
        <v>216</v>
      </c>
      <c r="L1" t="s">
        <v>217</v>
      </c>
      <c r="M1" t="s">
        <v>218</v>
      </c>
      <c r="N1" t="s">
        <v>219</v>
      </c>
    </row>
    <row r="2" spans="1:14" x14ac:dyDescent="0.25">
      <c r="A2" t="s">
        <v>23</v>
      </c>
      <c r="B2">
        <v>3</v>
      </c>
      <c r="C2">
        <v>10</v>
      </c>
      <c r="D2">
        <v>72</v>
      </c>
      <c r="E2">
        <v>3</v>
      </c>
      <c r="F2">
        <v>7.2</v>
      </c>
      <c r="G2">
        <v>24</v>
      </c>
      <c r="H2">
        <v>20</v>
      </c>
      <c r="I2">
        <v>0</v>
      </c>
      <c r="J2">
        <v>0</v>
      </c>
      <c r="K2" s="5">
        <v>12816</v>
      </c>
      <c r="L2">
        <v>4</v>
      </c>
      <c r="M2">
        <v>2</v>
      </c>
      <c r="N2">
        <v>17</v>
      </c>
    </row>
    <row r="3" spans="1:14" x14ac:dyDescent="0.25">
      <c r="A3" t="s">
        <v>24</v>
      </c>
      <c r="B3">
        <v>16</v>
      </c>
      <c r="C3">
        <v>61</v>
      </c>
      <c r="D3">
        <v>512</v>
      </c>
      <c r="E3">
        <v>22</v>
      </c>
      <c r="F3">
        <v>8.39</v>
      </c>
      <c r="G3">
        <v>23.27</v>
      </c>
      <c r="H3">
        <v>16.64</v>
      </c>
      <c r="I3">
        <v>0</v>
      </c>
      <c r="J3">
        <v>0</v>
      </c>
      <c r="K3" s="5">
        <v>12114</v>
      </c>
      <c r="L3">
        <v>55</v>
      </c>
      <c r="M3">
        <v>22</v>
      </c>
      <c r="N3">
        <v>160</v>
      </c>
    </row>
    <row r="4" spans="1:14" x14ac:dyDescent="0.25">
      <c r="A4" t="s">
        <v>146</v>
      </c>
      <c r="B4">
        <v>3</v>
      </c>
      <c r="C4">
        <v>11</v>
      </c>
      <c r="D4">
        <v>92</v>
      </c>
      <c r="E4">
        <v>2</v>
      </c>
      <c r="F4">
        <v>8.36</v>
      </c>
      <c r="G4">
        <v>46</v>
      </c>
      <c r="H4">
        <v>33</v>
      </c>
      <c r="I4">
        <v>0</v>
      </c>
      <c r="J4">
        <v>0</v>
      </c>
      <c r="K4" s="6">
        <v>44531</v>
      </c>
      <c r="L4">
        <v>3</v>
      </c>
      <c r="M4">
        <v>6</v>
      </c>
      <c r="N4">
        <v>20</v>
      </c>
    </row>
    <row r="5" spans="1:14" x14ac:dyDescent="0.25">
      <c r="A5" t="s">
        <v>164</v>
      </c>
      <c r="B5">
        <v>3</v>
      </c>
      <c r="C5">
        <v>7</v>
      </c>
      <c r="D5">
        <v>96</v>
      </c>
      <c r="E5">
        <v>1</v>
      </c>
      <c r="F5">
        <v>13.71</v>
      </c>
      <c r="G5">
        <v>96</v>
      </c>
      <c r="H5">
        <v>42</v>
      </c>
      <c r="I5">
        <v>0</v>
      </c>
      <c r="J5">
        <v>0</v>
      </c>
      <c r="K5" s="5">
        <v>14977</v>
      </c>
      <c r="L5">
        <v>4</v>
      </c>
      <c r="M5">
        <v>8</v>
      </c>
      <c r="N5">
        <v>9</v>
      </c>
    </row>
    <row r="6" spans="1:14" x14ac:dyDescent="0.25">
      <c r="A6" t="s">
        <v>165</v>
      </c>
      <c r="B6">
        <v>6</v>
      </c>
      <c r="C6">
        <v>10</v>
      </c>
      <c r="D6">
        <v>91</v>
      </c>
      <c r="E6">
        <v>2</v>
      </c>
      <c r="F6">
        <v>9.1</v>
      </c>
      <c r="G6">
        <v>45.5</v>
      </c>
      <c r="H6">
        <v>30</v>
      </c>
      <c r="I6">
        <v>0</v>
      </c>
      <c r="J6">
        <v>0</v>
      </c>
      <c r="K6" s="5">
        <v>42005</v>
      </c>
      <c r="L6">
        <v>3</v>
      </c>
      <c r="M6">
        <v>5</v>
      </c>
      <c r="N6">
        <v>11</v>
      </c>
    </row>
    <row r="7" spans="1:14" x14ac:dyDescent="0.25">
      <c r="A7" t="s">
        <v>47</v>
      </c>
      <c r="B7">
        <v>7</v>
      </c>
      <c r="C7">
        <v>18</v>
      </c>
      <c r="D7">
        <v>175</v>
      </c>
      <c r="E7">
        <v>6</v>
      </c>
      <c r="F7">
        <v>9.7200000000000006</v>
      </c>
      <c r="G7">
        <v>29.17</v>
      </c>
      <c r="H7">
        <v>18</v>
      </c>
      <c r="I7">
        <v>0</v>
      </c>
      <c r="J7">
        <v>0</v>
      </c>
      <c r="K7" s="5">
        <v>47150</v>
      </c>
      <c r="L7">
        <v>17</v>
      </c>
      <c r="M7">
        <v>8</v>
      </c>
      <c r="N7">
        <v>40</v>
      </c>
    </row>
    <row r="8" spans="1:14" x14ac:dyDescent="0.25">
      <c r="A8" t="s">
        <v>121</v>
      </c>
      <c r="B8">
        <v>1</v>
      </c>
      <c r="C8">
        <v>4</v>
      </c>
      <c r="D8">
        <v>46</v>
      </c>
      <c r="E8">
        <v>1</v>
      </c>
      <c r="F8">
        <v>11.5</v>
      </c>
      <c r="G8">
        <v>46</v>
      </c>
      <c r="H8">
        <v>24</v>
      </c>
      <c r="I8">
        <v>0</v>
      </c>
      <c r="J8">
        <v>0</v>
      </c>
      <c r="K8" s="5">
        <v>16803</v>
      </c>
      <c r="L8">
        <v>4</v>
      </c>
      <c r="M8">
        <v>3</v>
      </c>
      <c r="N8">
        <v>5</v>
      </c>
    </row>
    <row r="9" spans="1:14" x14ac:dyDescent="0.25">
      <c r="A9" t="s">
        <v>26</v>
      </c>
      <c r="B9">
        <v>15</v>
      </c>
      <c r="C9">
        <v>51</v>
      </c>
      <c r="D9">
        <v>327</v>
      </c>
      <c r="E9">
        <v>9</v>
      </c>
      <c r="F9">
        <v>6.41</v>
      </c>
      <c r="G9">
        <v>36.33</v>
      </c>
      <c r="H9">
        <v>34</v>
      </c>
      <c r="I9">
        <v>0</v>
      </c>
      <c r="J9">
        <v>0</v>
      </c>
      <c r="K9" s="5">
        <v>43132</v>
      </c>
      <c r="L9">
        <v>20</v>
      </c>
      <c r="M9">
        <v>7</v>
      </c>
      <c r="N9">
        <v>100</v>
      </c>
    </row>
    <row r="10" spans="1:14" x14ac:dyDescent="0.25">
      <c r="A10" t="s">
        <v>97</v>
      </c>
      <c r="B10">
        <v>8</v>
      </c>
      <c r="C10">
        <v>24.5</v>
      </c>
      <c r="D10">
        <v>218</v>
      </c>
      <c r="E10">
        <v>9</v>
      </c>
      <c r="F10">
        <v>8.7799999999999994</v>
      </c>
      <c r="G10">
        <v>24.22</v>
      </c>
      <c r="H10">
        <v>16.559999999999999</v>
      </c>
      <c r="I10">
        <v>0</v>
      </c>
      <c r="J10">
        <v>0</v>
      </c>
      <c r="K10" s="5">
        <v>44986</v>
      </c>
      <c r="L10">
        <v>22</v>
      </c>
      <c r="M10">
        <v>7</v>
      </c>
      <c r="N10">
        <v>56</v>
      </c>
    </row>
    <row r="11" spans="1:14" x14ac:dyDescent="0.25">
      <c r="A11" t="s">
        <v>387</v>
      </c>
      <c r="B11">
        <v>6</v>
      </c>
      <c r="C11">
        <v>17</v>
      </c>
      <c r="D11">
        <v>198</v>
      </c>
      <c r="E11">
        <v>2</v>
      </c>
      <c r="F11">
        <v>11.65</v>
      </c>
      <c r="G11">
        <v>99</v>
      </c>
      <c r="H11">
        <v>51</v>
      </c>
      <c r="I11">
        <v>0</v>
      </c>
      <c r="J11">
        <v>0</v>
      </c>
      <c r="K11" s="5">
        <v>13881</v>
      </c>
      <c r="L11">
        <v>18</v>
      </c>
      <c r="M11">
        <v>12</v>
      </c>
      <c r="N11">
        <v>34</v>
      </c>
    </row>
    <row r="12" spans="1:14" x14ac:dyDescent="0.25">
      <c r="A12" t="s">
        <v>27</v>
      </c>
      <c r="B12">
        <v>1</v>
      </c>
      <c r="C12">
        <v>4</v>
      </c>
      <c r="D12">
        <v>42</v>
      </c>
      <c r="E12">
        <v>0</v>
      </c>
      <c r="F12">
        <v>10.5</v>
      </c>
      <c r="G12">
        <v>0</v>
      </c>
      <c r="H12">
        <v>0</v>
      </c>
      <c r="I12">
        <v>0</v>
      </c>
      <c r="J12">
        <v>0</v>
      </c>
      <c r="K12" t="s">
        <v>447</v>
      </c>
      <c r="L12">
        <v>6</v>
      </c>
      <c r="M12">
        <v>1</v>
      </c>
      <c r="N12">
        <v>7</v>
      </c>
    </row>
    <row r="13" spans="1:14" x14ac:dyDescent="0.25">
      <c r="A13" t="s">
        <v>166</v>
      </c>
      <c r="B13">
        <v>4</v>
      </c>
      <c r="C13">
        <v>14.1</v>
      </c>
      <c r="D13">
        <v>99</v>
      </c>
      <c r="E13">
        <v>3</v>
      </c>
      <c r="F13">
        <v>6.99</v>
      </c>
      <c r="G13">
        <v>33</v>
      </c>
      <c r="H13">
        <v>28.33</v>
      </c>
      <c r="I13">
        <v>0</v>
      </c>
      <c r="J13">
        <v>0</v>
      </c>
      <c r="K13" s="5">
        <v>45689</v>
      </c>
      <c r="L13">
        <v>13</v>
      </c>
      <c r="M13">
        <v>1</v>
      </c>
      <c r="N13">
        <v>40</v>
      </c>
    </row>
    <row r="14" spans="1:14" x14ac:dyDescent="0.25">
      <c r="A14" t="s">
        <v>124</v>
      </c>
      <c r="B14">
        <v>6</v>
      </c>
      <c r="C14">
        <v>15</v>
      </c>
      <c r="D14">
        <v>154</v>
      </c>
      <c r="E14">
        <v>2</v>
      </c>
      <c r="F14">
        <v>10.27</v>
      </c>
      <c r="G14">
        <v>77</v>
      </c>
      <c r="H14">
        <v>45</v>
      </c>
      <c r="I14">
        <v>0</v>
      </c>
      <c r="J14">
        <v>0</v>
      </c>
      <c r="K14" s="5">
        <v>11720</v>
      </c>
      <c r="L14">
        <v>10</v>
      </c>
      <c r="M14">
        <v>9</v>
      </c>
      <c r="N14">
        <v>24</v>
      </c>
    </row>
    <row r="15" spans="1:14" x14ac:dyDescent="0.25">
      <c r="A15" t="s">
        <v>167</v>
      </c>
      <c r="B15">
        <v>1</v>
      </c>
      <c r="C15">
        <v>4</v>
      </c>
      <c r="D15">
        <v>46</v>
      </c>
      <c r="E15">
        <v>1</v>
      </c>
      <c r="F15">
        <v>11.5</v>
      </c>
      <c r="G15">
        <v>46</v>
      </c>
      <c r="H15">
        <v>24</v>
      </c>
      <c r="I15">
        <v>0</v>
      </c>
      <c r="J15">
        <v>0</v>
      </c>
      <c r="K15" s="5">
        <v>16803</v>
      </c>
      <c r="L15">
        <v>6</v>
      </c>
      <c r="M15">
        <v>1</v>
      </c>
      <c r="N15">
        <v>5</v>
      </c>
    </row>
    <row r="16" spans="1:14" x14ac:dyDescent="0.25">
      <c r="A16" t="s">
        <v>98</v>
      </c>
      <c r="B16">
        <v>1</v>
      </c>
      <c r="C16">
        <v>0.5</v>
      </c>
      <c r="D16">
        <v>5</v>
      </c>
      <c r="E16">
        <v>0</v>
      </c>
      <c r="F16">
        <v>6</v>
      </c>
      <c r="G16">
        <v>0</v>
      </c>
      <c r="H16">
        <v>0</v>
      </c>
      <c r="I16">
        <v>0</v>
      </c>
      <c r="J16">
        <v>0</v>
      </c>
      <c r="K16" t="s">
        <v>319</v>
      </c>
      <c r="L16">
        <v>0</v>
      </c>
      <c r="M16">
        <v>0</v>
      </c>
      <c r="N16">
        <v>0</v>
      </c>
    </row>
    <row r="17" spans="1:14" x14ac:dyDescent="0.25">
      <c r="A17" t="s">
        <v>126</v>
      </c>
      <c r="B17">
        <v>9</v>
      </c>
      <c r="C17">
        <v>31.4</v>
      </c>
      <c r="D17">
        <v>210</v>
      </c>
      <c r="E17">
        <v>11</v>
      </c>
      <c r="F17">
        <v>6.63</v>
      </c>
      <c r="G17">
        <v>19.09</v>
      </c>
      <c r="H17">
        <v>17.27</v>
      </c>
      <c r="I17">
        <v>1</v>
      </c>
      <c r="J17">
        <v>0</v>
      </c>
      <c r="K17" s="5">
        <v>46113</v>
      </c>
      <c r="L17">
        <v>17</v>
      </c>
      <c r="M17">
        <v>6</v>
      </c>
      <c r="N17">
        <v>91</v>
      </c>
    </row>
    <row r="18" spans="1:14" x14ac:dyDescent="0.25">
      <c r="A18" t="s">
        <v>374</v>
      </c>
      <c r="B18">
        <v>1</v>
      </c>
      <c r="C18">
        <v>2.5</v>
      </c>
      <c r="D18">
        <v>24</v>
      </c>
      <c r="E18">
        <v>0</v>
      </c>
      <c r="F18">
        <v>8.4700000000000006</v>
      </c>
      <c r="G18">
        <v>0</v>
      </c>
      <c r="H18">
        <v>0</v>
      </c>
      <c r="I18">
        <v>0</v>
      </c>
      <c r="J18">
        <v>0</v>
      </c>
      <c r="K18" t="s">
        <v>448</v>
      </c>
      <c r="L18">
        <v>4</v>
      </c>
      <c r="M18">
        <v>0</v>
      </c>
      <c r="N18">
        <v>6</v>
      </c>
    </row>
    <row r="19" spans="1:14" x14ac:dyDescent="0.25">
      <c r="A19" t="s">
        <v>99</v>
      </c>
      <c r="B19">
        <v>9</v>
      </c>
      <c r="C19">
        <v>31.3</v>
      </c>
      <c r="D19">
        <v>304</v>
      </c>
      <c r="E19">
        <v>9</v>
      </c>
      <c r="F19">
        <v>9.65</v>
      </c>
      <c r="G19">
        <v>33.78</v>
      </c>
      <c r="H19">
        <v>21</v>
      </c>
      <c r="I19">
        <v>0</v>
      </c>
      <c r="J19">
        <v>0</v>
      </c>
      <c r="K19" s="5">
        <v>42795</v>
      </c>
      <c r="L19">
        <v>27</v>
      </c>
      <c r="M19">
        <v>12</v>
      </c>
      <c r="N19">
        <v>62</v>
      </c>
    </row>
    <row r="20" spans="1:14" x14ac:dyDescent="0.25">
      <c r="A20" t="s">
        <v>49</v>
      </c>
      <c r="B20">
        <v>13</v>
      </c>
      <c r="C20">
        <v>52</v>
      </c>
      <c r="D20">
        <v>356</v>
      </c>
      <c r="E20">
        <v>17</v>
      </c>
      <c r="F20">
        <v>6.85</v>
      </c>
      <c r="G20">
        <v>20.94</v>
      </c>
      <c r="H20">
        <v>18.350000000000001</v>
      </c>
      <c r="I20">
        <v>0</v>
      </c>
      <c r="J20">
        <v>1</v>
      </c>
      <c r="K20" s="5">
        <v>43952</v>
      </c>
      <c r="L20">
        <v>27</v>
      </c>
      <c r="M20">
        <v>9</v>
      </c>
      <c r="N20">
        <v>111</v>
      </c>
    </row>
    <row r="21" spans="1:14" x14ac:dyDescent="0.25">
      <c r="A21" t="s">
        <v>168</v>
      </c>
      <c r="B21">
        <v>1</v>
      </c>
      <c r="C21">
        <v>0.1</v>
      </c>
      <c r="D21">
        <v>2</v>
      </c>
      <c r="E21">
        <v>0</v>
      </c>
      <c r="F21">
        <v>12</v>
      </c>
      <c r="G21">
        <v>0</v>
      </c>
      <c r="H21">
        <v>0</v>
      </c>
      <c r="I21">
        <v>0</v>
      </c>
      <c r="J21">
        <v>0</v>
      </c>
      <c r="K21" t="s">
        <v>449</v>
      </c>
      <c r="L21">
        <v>0</v>
      </c>
      <c r="M21">
        <v>0</v>
      </c>
      <c r="N21">
        <v>0</v>
      </c>
    </row>
    <row r="22" spans="1:14" x14ac:dyDescent="0.25">
      <c r="A22" t="s">
        <v>3</v>
      </c>
      <c r="B22">
        <v>6</v>
      </c>
      <c r="C22">
        <v>21</v>
      </c>
      <c r="D22">
        <v>180</v>
      </c>
      <c r="E22">
        <v>6</v>
      </c>
      <c r="F22">
        <v>8.57</v>
      </c>
      <c r="G22">
        <v>30</v>
      </c>
      <c r="H22">
        <v>21</v>
      </c>
      <c r="I22">
        <v>0</v>
      </c>
      <c r="J22">
        <v>0</v>
      </c>
      <c r="K22" s="5">
        <v>13575</v>
      </c>
      <c r="L22">
        <v>15</v>
      </c>
      <c r="M22">
        <v>3</v>
      </c>
      <c r="N22">
        <v>35</v>
      </c>
    </row>
    <row r="23" spans="1:14" x14ac:dyDescent="0.25">
      <c r="A23" t="s">
        <v>101</v>
      </c>
      <c r="B23">
        <v>1</v>
      </c>
      <c r="C23">
        <v>1</v>
      </c>
      <c r="D23">
        <v>9</v>
      </c>
      <c r="E23">
        <v>0</v>
      </c>
      <c r="F23">
        <v>9</v>
      </c>
      <c r="G23">
        <v>0</v>
      </c>
      <c r="H23">
        <v>0</v>
      </c>
      <c r="I23">
        <v>0</v>
      </c>
      <c r="J23">
        <v>0</v>
      </c>
      <c r="K23" t="s">
        <v>333</v>
      </c>
      <c r="L23">
        <v>0</v>
      </c>
      <c r="M23">
        <v>1</v>
      </c>
      <c r="N23">
        <v>2</v>
      </c>
    </row>
    <row r="24" spans="1:14" x14ac:dyDescent="0.25">
      <c r="A24" t="s">
        <v>4</v>
      </c>
      <c r="B24">
        <v>14</v>
      </c>
      <c r="C24">
        <v>52</v>
      </c>
      <c r="D24">
        <v>396</v>
      </c>
      <c r="E24">
        <v>12</v>
      </c>
      <c r="F24">
        <v>7.62</v>
      </c>
      <c r="G24">
        <v>33</v>
      </c>
      <c r="H24">
        <v>26</v>
      </c>
      <c r="I24">
        <v>0</v>
      </c>
      <c r="J24">
        <v>0</v>
      </c>
      <c r="K24" s="5">
        <v>43132</v>
      </c>
      <c r="L24">
        <v>45</v>
      </c>
      <c r="M24">
        <v>6</v>
      </c>
      <c r="N24">
        <v>118</v>
      </c>
    </row>
    <row r="25" spans="1:14" x14ac:dyDescent="0.25">
      <c r="A25" t="s">
        <v>192</v>
      </c>
      <c r="B25">
        <v>3</v>
      </c>
      <c r="C25">
        <v>12</v>
      </c>
      <c r="D25">
        <v>114</v>
      </c>
      <c r="E25">
        <v>0</v>
      </c>
      <c r="F25">
        <v>9.5</v>
      </c>
      <c r="G25">
        <v>0</v>
      </c>
      <c r="H25">
        <v>0</v>
      </c>
      <c r="I25">
        <v>0</v>
      </c>
      <c r="J25">
        <v>0</v>
      </c>
      <c r="K25" t="s">
        <v>450</v>
      </c>
      <c r="L25">
        <v>9</v>
      </c>
      <c r="M25">
        <v>5</v>
      </c>
      <c r="N25">
        <v>23</v>
      </c>
    </row>
    <row r="26" spans="1:14" x14ac:dyDescent="0.25">
      <c r="A26" t="s">
        <v>79</v>
      </c>
      <c r="B26">
        <v>1</v>
      </c>
      <c r="C26">
        <v>3</v>
      </c>
      <c r="D26">
        <v>22</v>
      </c>
      <c r="E26">
        <v>0</v>
      </c>
      <c r="F26">
        <v>7.33</v>
      </c>
      <c r="G26">
        <v>0</v>
      </c>
      <c r="H26">
        <v>0</v>
      </c>
      <c r="I26">
        <v>0</v>
      </c>
      <c r="J26">
        <v>0</v>
      </c>
      <c r="K26" t="s">
        <v>332</v>
      </c>
      <c r="L26">
        <v>2</v>
      </c>
      <c r="M26">
        <v>0</v>
      </c>
      <c r="N26">
        <v>6</v>
      </c>
    </row>
    <row r="27" spans="1:14" x14ac:dyDescent="0.25">
      <c r="A27" t="s">
        <v>391</v>
      </c>
      <c r="B27">
        <v>3</v>
      </c>
      <c r="C27">
        <v>11.5</v>
      </c>
      <c r="D27">
        <v>137</v>
      </c>
      <c r="E27">
        <v>1</v>
      </c>
      <c r="F27">
        <v>11.58</v>
      </c>
      <c r="G27">
        <v>137</v>
      </c>
      <c r="H27">
        <v>71</v>
      </c>
      <c r="I27">
        <v>0</v>
      </c>
      <c r="J27">
        <v>0</v>
      </c>
      <c r="K27" s="5">
        <v>12055</v>
      </c>
      <c r="L27">
        <v>14</v>
      </c>
      <c r="M27">
        <v>7</v>
      </c>
      <c r="N27">
        <v>24</v>
      </c>
    </row>
    <row r="28" spans="1:14" x14ac:dyDescent="0.25">
      <c r="A28" t="s">
        <v>150</v>
      </c>
      <c r="B28">
        <v>7</v>
      </c>
      <c r="C28">
        <v>21</v>
      </c>
      <c r="D28">
        <v>169</v>
      </c>
      <c r="E28">
        <v>3</v>
      </c>
      <c r="F28">
        <v>8.0500000000000007</v>
      </c>
      <c r="G28">
        <v>56.33</v>
      </c>
      <c r="H28">
        <v>42</v>
      </c>
      <c r="I28">
        <v>0</v>
      </c>
      <c r="J28">
        <v>0</v>
      </c>
      <c r="K28" s="6">
        <v>44470</v>
      </c>
      <c r="L28">
        <v>9</v>
      </c>
      <c r="M28">
        <v>9</v>
      </c>
      <c r="N28">
        <v>37</v>
      </c>
    </row>
    <row r="29" spans="1:14" x14ac:dyDescent="0.25">
      <c r="A29" t="s">
        <v>104</v>
      </c>
      <c r="B29">
        <v>1</v>
      </c>
      <c r="C29">
        <v>4</v>
      </c>
      <c r="D29">
        <v>41</v>
      </c>
      <c r="E29">
        <v>0</v>
      </c>
      <c r="F29">
        <v>10.25</v>
      </c>
      <c r="G29">
        <v>0</v>
      </c>
      <c r="H29">
        <v>0</v>
      </c>
      <c r="I29">
        <v>0</v>
      </c>
      <c r="J29">
        <v>0</v>
      </c>
      <c r="K29" t="s">
        <v>451</v>
      </c>
      <c r="L29">
        <v>5</v>
      </c>
      <c r="M29">
        <v>1</v>
      </c>
      <c r="N29">
        <v>6</v>
      </c>
    </row>
    <row r="30" spans="1:14" x14ac:dyDescent="0.25">
      <c r="A30" t="s">
        <v>151</v>
      </c>
      <c r="B30">
        <v>5</v>
      </c>
      <c r="C30">
        <v>15</v>
      </c>
      <c r="D30">
        <v>134</v>
      </c>
      <c r="E30">
        <v>3</v>
      </c>
      <c r="F30">
        <v>8.93</v>
      </c>
      <c r="G30">
        <v>44.67</v>
      </c>
      <c r="H30">
        <v>30</v>
      </c>
      <c r="I30">
        <v>0</v>
      </c>
      <c r="J30">
        <v>0</v>
      </c>
      <c r="K30" s="5">
        <v>12451</v>
      </c>
      <c r="L30">
        <v>10</v>
      </c>
      <c r="M30">
        <v>4</v>
      </c>
      <c r="N30">
        <v>24</v>
      </c>
    </row>
    <row r="31" spans="1:14" x14ac:dyDescent="0.25">
      <c r="A31" t="s">
        <v>29</v>
      </c>
      <c r="B31">
        <v>1</v>
      </c>
      <c r="C31">
        <v>3</v>
      </c>
      <c r="D31">
        <v>26</v>
      </c>
      <c r="E31">
        <v>0</v>
      </c>
      <c r="F31">
        <v>8.67</v>
      </c>
      <c r="G31">
        <v>0</v>
      </c>
      <c r="H31">
        <v>0</v>
      </c>
      <c r="I31">
        <v>0</v>
      </c>
      <c r="J31">
        <v>0</v>
      </c>
      <c r="K31" t="s">
        <v>329</v>
      </c>
      <c r="L31">
        <v>0</v>
      </c>
      <c r="M31">
        <v>1</v>
      </c>
      <c r="N31">
        <v>4</v>
      </c>
    </row>
    <row r="32" spans="1:14" x14ac:dyDescent="0.25">
      <c r="A32" t="s">
        <v>392</v>
      </c>
      <c r="B32">
        <v>10</v>
      </c>
      <c r="C32">
        <v>29.1</v>
      </c>
      <c r="D32">
        <v>288</v>
      </c>
      <c r="E32">
        <v>8</v>
      </c>
      <c r="F32">
        <v>9.8699999999999992</v>
      </c>
      <c r="G32">
        <v>36</v>
      </c>
      <c r="H32">
        <v>21.88</v>
      </c>
      <c r="I32">
        <v>0</v>
      </c>
      <c r="J32">
        <v>0</v>
      </c>
      <c r="K32" s="5">
        <v>15008</v>
      </c>
      <c r="L32">
        <v>26</v>
      </c>
      <c r="M32">
        <v>12</v>
      </c>
      <c r="N32">
        <v>49</v>
      </c>
    </row>
    <row r="33" spans="1:14" x14ac:dyDescent="0.25">
      <c r="A33" t="s">
        <v>6</v>
      </c>
      <c r="B33">
        <v>3</v>
      </c>
      <c r="C33">
        <v>11</v>
      </c>
      <c r="D33">
        <v>76</v>
      </c>
      <c r="E33">
        <v>1</v>
      </c>
      <c r="F33">
        <v>6.91</v>
      </c>
      <c r="G33">
        <v>76</v>
      </c>
      <c r="H33">
        <v>66</v>
      </c>
      <c r="I33">
        <v>0</v>
      </c>
      <c r="J33">
        <v>0</v>
      </c>
      <c r="K33" s="5">
        <v>45292</v>
      </c>
      <c r="L33">
        <v>3</v>
      </c>
      <c r="M33">
        <v>3</v>
      </c>
      <c r="N33">
        <v>19</v>
      </c>
    </row>
    <row r="34" spans="1:14" x14ac:dyDescent="0.25">
      <c r="A34" t="s">
        <v>82</v>
      </c>
      <c r="B34">
        <v>2</v>
      </c>
      <c r="C34">
        <v>7</v>
      </c>
      <c r="D34">
        <v>43</v>
      </c>
      <c r="E34">
        <v>1</v>
      </c>
      <c r="F34">
        <v>6.14</v>
      </c>
      <c r="G34">
        <v>43</v>
      </c>
      <c r="H34">
        <v>42</v>
      </c>
      <c r="I34">
        <v>0</v>
      </c>
      <c r="J34">
        <v>0</v>
      </c>
      <c r="K34" s="5">
        <v>45658</v>
      </c>
      <c r="L34">
        <v>1</v>
      </c>
      <c r="M34">
        <v>1</v>
      </c>
      <c r="N34">
        <v>13</v>
      </c>
    </row>
    <row r="35" spans="1:14" x14ac:dyDescent="0.25">
      <c r="A35" t="s">
        <v>129</v>
      </c>
      <c r="B35">
        <v>14</v>
      </c>
      <c r="C35">
        <v>55.4</v>
      </c>
      <c r="D35">
        <v>365</v>
      </c>
      <c r="E35">
        <v>20</v>
      </c>
      <c r="F35">
        <v>6.56</v>
      </c>
      <c r="G35">
        <v>18.25</v>
      </c>
      <c r="H35">
        <v>16.7</v>
      </c>
      <c r="I35">
        <v>0</v>
      </c>
      <c r="J35">
        <v>0</v>
      </c>
      <c r="K35" s="5">
        <v>43525</v>
      </c>
      <c r="L35">
        <v>29</v>
      </c>
      <c r="M35">
        <v>18</v>
      </c>
      <c r="N35">
        <v>176</v>
      </c>
    </row>
    <row r="36" spans="1:14" x14ac:dyDescent="0.25">
      <c r="A36" t="s">
        <v>131</v>
      </c>
      <c r="B36">
        <v>7</v>
      </c>
      <c r="C36">
        <v>23</v>
      </c>
      <c r="D36">
        <v>228</v>
      </c>
      <c r="E36">
        <v>4</v>
      </c>
      <c r="F36">
        <v>9.91</v>
      </c>
      <c r="G36">
        <v>57</v>
      </c>
      <c r="H36">
        <v>34.5</v>
      </c>
      <c r="I36">
        <v>0</v>
      </c>
      <c r="J36">
        <v>0</v>
      </c>
      <c r="K36" s="5">
        <v>11720</v>
      </c>
      <c r="L36">
        <v>12</v>
      </c>
      <c r="M36">
        <v>13</v>
      </c>
      <c r="N36">
        <v>35</v>
      </c>
    </row>
    <row r="37" spans="1:14" x14ac:dyDescent="0.25">
      <c r="A37" t="s">
        <v>83</v>
      </c>
      <c r="B37">
        <v>5</v>
      </c>
      <c r="C37">
        <v>15</v>
      </c>
      <c r="D37">
        <v>148</v>
      </c>
      <c r="E37">
        <v>2</v>
      </c>
      <c r="F37">
        <v>9.8699999999999992</v>
      </c>
      <c r="G37">
        <v>74</v>
      </c>
      <c r="H37">
        <v>45</v>
      </c>
      <c r="I37">
        <v>0</v>
      </c>
      <c r="J37">
        <v>0</v>
      </c>
      <c r="K37" s="5">
        <v>42736</v>
      </c>
      <c r="L37">
        <v>13</v>
      </c>
      <c r="M37">
        <v>7</v>
      </c>
      <c r="N37">
        <v>26</v>
      </c>
    </row>
    <row r="38" spans="1:14" x14ac:dyDescent="0.25">
      <c r="A38" t="s">
        <v>84</v>
      </c>
      <c r="B38">
        <v>15</v>
      </c>
      <c r="C38">
        <v>60</v>
      </c>
      <c r="D38">
        <v>404</v>
      </c>
      <c r="E38">
        <v>27</v>
      </c>
      <c r="F38">
        <v>6.73</v>
      </c>
      <c r="G38">
        <v>14.96</v>
      </c>
      <c r="H38">
        <v>13.33</v>
      </c>
      <c r="I38">
        <v>2</v>
      </c>
      <c r="J38">
        <v>0</v>
      </c>
      <c r="K38" s="5">
        <v>41730</v>
      </c>
      <c r="L38">
        <v>37</v>
      </c>
      <c r="M38">
        <v>13</v>
      </c>
      <c r="N38">
        <v>175</v>
      </c>
    </row>
    <row r="39" spans="1:14" x14ac:dyDescent="0.25">
      <c r="A39" t="s">
        <v>382</v>
      </c>
      <c r="B39">
        <v>10</v>
      </c>
      <c r="C39">
        <v>35.299999999999997</v>
      </c>
      <c r="D39">
        <v>320</v>
      </c>
      <c r="E39">
        <v>11</v>
      </c>
      <c r="F39">
        <v>9.01</v>
      </c>
      <c r="G39">
        <v>29.09</v>
      </c>
      <c r="H39">
        <v>19.36</v>
      </c>
      <c r="I39">
        <v>0</v>
      </c>
      <c r="J39">
        <v>0</v>
      </c>
      <c r="K39" s="5">
        <v>43497</v>
      </c>
      <c r="L39">
        <v>34</v>
      </c>
      <c r="M39">
        <v>10</v>
      </c>
      <c r="N39">
        <v>78</v>
      </c>
    </row>
    <row r="40" spans="1:14" x14ac:dyDescent="0.25">
      <c r="A40" t="s">
        <v>172</v>
      </c>
      <c r="B40">
        <v>7</v>
      </c>
      <c r="C40">
        <v>28</v>
      </c>
      <c r="D40">
        <v>233</v>
      </c>
      <c r="E40">
        <v>14</v>
      </c>
      <c r="F40">
        <v>8.32</v>
      </c>
      <c r="G40">
        <v>16.64</v>
      </c>
      <c r="H40">
        <v>12</v>
      </c>
      <c r="I40">
        <v>0</v>
      </c>
      <c r="J40">
        <v>0</v>
      </c>
      <c r="K40" s="5">
        <v>45717</v>
      </c>
      <c r="L40">
        <v>24</v>
      </c>
      <c r="M40">
        <v>5</v>
      </c>
      <c r="N40">
        <v>58</v>
      </c>
    </row>
    <row r="41" spans="1:14" x14ac:dyDescent="0.25">
      <c r="A41" t="s">
        <v>8</v>
      </c>
      <c r="B41">
        <v>3</v>
      </c>
      <c r="C41">
        <v>10</v>
      </c>
      <c r="D41">
        <v>64</v>
      </c>
      <c r="E41">
        <v>1</v>
      </c>
      <c r="F41">
        <v>6.4</v>
      </c>
      <c r="G41">
        <v>64</v>
      </c>
      <c r="H41">
        <v>60</v>
      </c>
      <c r="I41">
        <v>0</v>
      </c>
      <c r="J41">
        <v>0</v>
      </c>
      <c r="K41" s="5">
        <v>43466</v>
      </c>
      <c r="L41">
        <v>10</v>
      </c>
      <c r="M41">
        <v>0</v>
      </c>
      <c r="N41">
        <v>31</v>
      </c>
    </row>
    <row r="42" spans="1:14" x14ac:dyDescent="0.25">
      <c r="A42" t="s">
        <v>9</v>
      </c>
      <c r="B42">
        <v>2</v>
      </c>
      <c r="C42">
        <v>8</v>
      </c>
      <c r="D42">
        <v>84</v>
      </c>
      <c r="E42">
        <v>1</v>
      </c>
      <c r="F42">
        <v>10.5</v>
      </c>
      <c r="G42">
        <v>84</v>
      </c>
      <c r="H42">
        <v>48</v>
      </c>
      <c r="I42">
        <v>0</v>
      </c>
      <c r="J42">
        <v>0</v>
      </c>
      <c r="K42" s="5">
        <v>16438</v>
      </c>
      <c r="L42">
        <v>3</v>
      </c>
      <c r="M42">
        <v>7</v>
      </c>
      <c r="N42">
        <v>11</v>
      </c>
    </row>
    <row r="43" spans="1:14" x14ac:dyDescent="0.25">
      <c r="A43" t="s">
        <v>31</v>
      </c>
      <c r="B43">
        <v>17</v>
      </c>
      <c r="C43">
        <v>65.400000000000006</v>
      </c>
      <c r="D43">
        <v>547</v>
      </c>
      <c r="E43">
        <v>30</v>
      </c>
      <c r="F43">
        <v>8.33</v>
      </c>
      <c r="G43">
        <v>18.23</v>
      </c>
      <c r="H43">
        <v>13.13</v>
      </c>
      <c r="I43">
        <v>2</v>
      </c>
      <c r="J43">
        <v>0</v>
      </c>
      <c r="K43" s="5">
        <v>45383</v>
      </c>
      <c r="L43">
        <v>51</v>
      </c>
      <c r="M43">
        <v>21</v>
      </c>
      <c r="N43">
        <v>157</v>
      </c>
    </row>
    <row r="44" spans="1:14" x14ac:dyDescent="0.25">
      <c r="A44" t="s">
        <v>85</v>
      </c>
      <c r="B44">
        <v>11</v>
      </c>
      <c r="C44">
        <v>21</v>
      </c>
      <c r="D44">
        <v>190</v>
      </c>
      <c r="E44">
        <v>4</v>
      </c>
      <c r="F44">
        <v>9.0500000000000007</v>
      </c>
      <c r="G44">
        <v>47.5</v>
      </c>
      <c r="H44">
        <v>31.5</v>
      </c>
      <c r="I44">
        <v>0</v>
      </c>
      <c r="J44">
        <v>0</v>
      </c>
      <c r="K44" s="6">
        <v>44317</v>
      </c>
      <c r="L44">
        <v>13</v>
      </c>
      <c r="M44">
        <v>7</v>
      </c>
      <c r="N44">
        <v>33</v>
      </c>
    </row>
    <row r="45" spans="1:14" x14ac:dyDescent="0.25">
      <c r="A45" t="s">
        <v>132</v>
      </c>
      <c r="B45">
        <v>10</v>
      </c>
      <c r="C45">
        <v>38.1</v>
      </c>
      <c r="D45">
        <v>367</v>
      </c>
      <c r="E45">
        <v>9</v>
      </c>
      <c r="F45">
        <v>9.6199999999999992</v>
      </c>
      <c r="G45">
        <v>40.78</v>
      </c>
      <c r="H45">
        <v>25.44</v>
      </c>
      <c r="I45">
        <v>0</v>
      </c>
      <c r="J45">
        <v>0</v>
      </c>
      <c r="K45" s="5">
        <v>13181</v>
      </c>
      <c r="L45">
        <v>28</v>
      </c>
      <c r="M45">
        <v>21</v>
      </c>
      <c r="N45">
        <v>83</v>
      </c>
    </row>
    <row r="46" spans="1:14" x14ac:dyDescent="0.25">
      <c r="A46" t="s">
        <v>86</v>
      </c>
      <c r="B46">
        <v>16</v>
      </c>
      <c r="C46">
        <v>50.1</v>
      </c>
      <c r="D46">
        <v>380</v>
      </c>
      <c r="E46">
        <v>6</v>
      </c>
      <c r="F46">
        <v>7.57</v>
      </c>
      <c r="G46">
        <v>63.33</v>
      </c>
      <c r="H46">
        <v>50.17</v>
      </c>
      <c r="I46">
        <v>0</v>
      </c>
      <c r="J46">
        <v>0</v>
      </c>
      <c r="K46" s="5">
        <v>46054</v>
      </c>
      <c r="L46">
        <v>27</v>
      </c>
      <c r="M46">
        <v>11</v>
      </c>
      <c r="N46">
        <v>100</v>
      </c>
    </row>
    <row r="47" spans="1:14" x14ac:dyDescent="0.25">
      <c r="A47" t="s">
        <v>173</v>
      </c>
      <c r="B47">
        <v>7</v>
      </c>
      <c r="C47">
        <v>25.4</v>
      </c>
      <c r="D47">
        <v>242</v>
      </c>
      <c r="E47">
        <v>8</v>
      </c>
      <c r="F47">
        <v>9.43</v>
      </c>
      <c r="G47">
        <v>30.25</v>
      </c>
      <c r="H47">
        <v>19.25</v>
      </c>
      <c r="I47">
        <v>0</v>
      </c>
      <c r="J47">
        <v>0</v>
      </c>
      <c r="K47" s="5">
        <v>45323</v>
      </c>
      <c r="L47">
        <v>22</v>
      </c>
      <c r="M47">
        <v>11</v>
      </c>
      <c r="N47">
        <v>62</v>
      </c>
    </row>
    <row r="48" spans="1:14" x14ac:dyDescent="0.25">
      <c r="A48" t="s">
        <v>55</v>
      </c>
      <c r="B48">
        <v>9</v>
      </c>
      <c r="C48">
        <v>26</v>
      </c>
      <c r="D48">
        <v>231</v>
      </c>
      <c r="E48">
        <v>5</v>
      </c>
      <c r="F48">
        <v>8.8800000000000008</v>
      </c>
      <c r="G48">
        <v>46.2</v>
      </c>
      <c r="H48">
        <v>31.2</v>
      </c>
      <c r="I48">
        <v>0</v>
      </c>
      <c r="J48">
        <v>0</v>
      </c>
      <c r="K48" s="5">
        <v>41306</v>
      </c>
      <c r="L48">
        <v>15</v>
      </c>
      <c r="M48">
        <v>11</v>
      </c>
      <c r="N48">
        <v>46</v>
      </c>
    </row>
    <row r="49" spans="1:14" x14ac:dyDescent="0.25">
      <c r="A49" t="s">
        <v>175</v>
      </c>
      <c r="B49">
        <v>1</v>
      </c>
      <c r="C49">
        <v>2</v>
      </c>
      <c r="D49">
        <v>24</v>
      </c>
      <c r="E49">
        <v>0</v>
      </c>
      <c r="F49">
        <v>12</v>
      </c>
      <c r="G49">
        <v>0</v>
      </c>
      <c r="H49">
        <v>0</v>
      </c>
      <c r="I49">
        <v>0</v>
      </c>
      <c r="J49">
        <v>0</v>
      </c>
      <c r="K49" t="s">
        <v>448</v>
      </c>
      <c r="L49">
        <v>0</v>
      </c>
      <c r="M49">
        <v>2</v>
      </c>
      <c r="N49">
        <v>0</v>
      </c>
    </row>
    <row r="50" spans="1:14" x14ac:dyDescent="0.25">
      <c r="A50" t="s">
        <v>56</v>
      </c>
      <c r="B50">
        <v>4</v>
      </c>
      <c r="C50">
        <v>12</v>
      </c>
      <c r="D50">
        <v>92</v>
      </c>
      <c r="E50">
        <v>1</v>
      </c>
      <c r="F50">
        <v>7.67</v>
      </c>
      <c r="G50">
        <v>92</v>
      </c>
      <c r="H50">
        <v>72</v>
      </c>
      <c r="I50">
        <v>0</v>
      </c>
      <c r="J50">
        <v>0</v>
      </c>
      <c r="K50" s="5">
        <v>43831</v>
      </c>
      <c r="L50">
        <v>1</v>
      </c>
      <c r="M50">
        <v>5</v>
      </c>
      <c r="N50">
        <v>20</v>
      </c>
    </row>
    <row r="51" spans="1:14" x14ac:dyDescent="0.25">
      <c r="A51" t="s">
        <v>11</v>
      </c>
      <c r="B51">
        <v>5</v>
      </c>
      <c r="C51">
        <v>19</v>
      </c>
      <c r="D51">
        <v>165</v>
      </c>
      <c r="E51">
        <v>5</v>
      </c>
      <c r="F51">
        <v>8.68</v>
      </c>
      <c r="G51">
        <v>33</v>
      </c>
      <c r="H51">
        <v>22.8</v>
      </c>
      <c r="I51">
        <v>0</v>
      </c>
      <c r="J51">
        <v>0</v>
      </c>
      <c r="K51" s="5">
        <v>45689</v>
      </c>
      <c r="L51">
        <v>8</v>
      </c>
      <c r="M51">
        <v>9</v>
      </c>
      <c r="N51">
        <v>27</v>
      </c>
    </row>
    <row r="52" spans="1:14" x14ac:dyDescent="0.25">
      <c r="A52" t="s">
        <v>12</v>
      </c>
      <c r="B52">
        <v>4</v>
      </c>
      <c r="C52">
        <v>16</v>
      </c>
      <c r="D52">
        <v>167</v>
      </c>
      <c r="E52">
        <v>9</v>
      </c>
      <c r="F52">
        <v>10.44</v>
      </c>
      <c r="G52">
        <v>18.559999999999999</v>
      </c>
      <c r="H52">
        <v>10.67</v>
      </c>
      <c r="I52">
        <v>0</v>
      </c>
      <c r="J52">
        <v>0</v>
      </c>
      <c r="K52" s="5">
        <v>13940</v>
      </c>
      <c r="L52">
        <v>16</v>
      </c>
      <c r="M52">
        <v>8</v>
      </c>
      <c r="N52">
        <v>35</v>
      </c>
    </row>
    <row r="53" spans="1:14" x14ac:dyDescent="0.25">
      <c r="A53" t="s">
        <v>57</v>
      </c>
      <c r="B53">
        <v>5</v>
      </c>
      <c r="C53">
        <v>19.5</v>
      </c>
      <c r="D53">
        <v>148</v>
      </c>
      <c r="E53">
        <v>6</v>
      </c>
      <c r="F53">
        <v>7.46</v>
      </c>
      <c r="G53">
        <v>24.67</v>
      </c>
      <c r="H53">
        <v>19.829999999999998</v>
      </c>
      <c r="I53">
        <v>0</v>
      </c>
      <c r="J53">
        <v>0</v>
      </c>
      <c r="K53" s="5">
        <v>42064</v>
      </c>
      <c r="L53">
        <v>16</v>
      </c>
      <c r="M53">
        <v>3</v>
      </c>
      <c r="N53">
        <v>48</v>
      </c>
    </row>
    <row r="54" spans="1:14" x14ac:dyDescent="0.25">
      <c r="A54" t="s">
        <v>108</v>
      </c>
      <c r="B54">
        <v>9</v>
      </c>
      <c r="C54">
        <v>31.3</v>
      </c>
      <c r="D54">
        <v>235</v>
      </c>
      <c r="E54">
        <v>10</v>
      </c>
      <c r="F54">
        <v>7.46</v>
      </c>
      <c r="G54">
        <v>23.5</v>
      </c>
      <c r="H54">
        <v>18.899999999999999</v>
      </c>
      <c r="I54">
        <v>0</v>
      </c>
      <c r="J54">
        <v>0</v>
      </c>
      <c r="K54" s="5">
        <v>44256</v>
      </c>
      <c r="L54">
        <v>20</v>
      </c>
      <c r="M54">
        <v>9</v>
      </c>
      <c r="N54">
        <v>70</v>
      </c>
    </row>
    <row r="55" spans="1:14" x14ac:dyDescent="0.25">
      <c r="A55" t="s">
        <v>58</v>
      </c>
      <c r="B55">
        <v>6</v>
      </c>
      <c r="C55">
        <v>17.3</v>
      </c>
      <c r="D55">
        <v>163</v>
      </c>
      <c r="E55">
        <v>4</v>
      </c>
      <c r="F55">
        <v>9.31</v>
      </c>
      <c r="G55">
        <v>40.75</v>
      </c>
      <c r="H55">
        <v>26.25</v>
      </c>
      <c r="I55">
        <v>0</v>
      </c>
      <c r="J55">
        <v>0</v>
      </c>
      <c r="K55" s="5">
        <v>47178</v>
      </c>
      <c r="L55">
        <v>20</v>
      </c>
      <c r="M55">
        <v>4</v>
      </c>
      <c r="N55">
        <v>36</v>
      </c>
    </row>
    <row r="56" spans="1:14" x14ac:dyDescent="0.25">
      <c r="A56" t="s">
        <v>13</v>
      </c>
      <c r="B56">
        <v>2</v>
      </c>
      <c r="C56">
        <v>7</v>
      </c>
      <c r="D56">
        <v>53</v>
      </c>
      <c r="E56">
        <v>2</v>
      </c>
      <c r="F56">
        <v>7.57</v>
      </c>
      <c r="G56">
        <v>26.5</v>
      </c>
      <c r="H56">
        <v>21</v>
      </c>
      <c r="I56">
        <v>0</v>
      </c>
      <c r="J56">
        <v>0</v>
      </c>
      <c r="K56" s="5">
        <v>44927</v>
      </c>
      <c r="L56">
        <v>6</v>
      </c>
      <c r="M56">
        <v>1</v>
      </c>
      <c r="N56">
        <v>12</v>
      </c>
    </row>
    <row r="57" spans="1:14" x14ac:dyDescent="0.25">
      <c r="A57" t="s">
        <v>14</v>
      </c>
      <c r="B57">
        <v>3</v>
      </c>
      <c r="C57">
        <v>5</v>
      </c>
      <c r="D57">
        <v>42</v>
      </c>
      <c r="E57">
        <v>1</v>
      </c>
      <c r="F57">
        <v>8.4</v>
      </c>
      <c r="G57">
        <v>42</v>
      </c>
      <c r="H57">
        <v>30</v>
      </c>
      <c r="I57">
        <v>0</v>
      </c>
      <c r="J57">
        <v>0</v>
      </c>
      <c r="K57" s="5">
        <v>44197</v>
      </c>
      <c r="L57">
        <v>2</v>
      </c>
      <c r="M57">
        <v>2</v>
      </c>
      <c r="N57">
        <v>8</v>
      </c>
    </row>
    <row r="58" spans="1:14" x14ac:dyDescent="0.25">
      <c r="A58" t="s">
        <v>363</v>
      </c>
      <c r="B58">
        <v>1</v>
      </c>
      <c r="C58">
        <v>4</v>
      </c>
      <c r="D58">
        <v>45</v>
      </c>
      <c r="E58">
        <v>1</v>
      </c>
      <c r="F58">
        <v>11.25</v>
      </c>
      <c r="G58">
        <v>45</v>
      </c>
      <c r="H58">
        <v>24</v>
      </c>
      <c r="I58">
        <v>0</v>
      </c>
      <c r="J58">
        <v>0</v>
      </c>
      <c r="K58" s="5">
        <v>16438</v>
      </c>
      <c r="L58">
        <v>1</v>
      </c>
      <c r="M58">
        <v>4</v>
      </c>
      <c r="N58">
        <v>8</v>
      </c>
    </row>
    <row r="59" spans="1:14" x14ac:dyDescent="0.25">
      <c r="A59" t="s">
        <v>177</v>
      </c>
      <c r="B59">
        <v>1</v>
      </c>
      <c r="C59">
        <v>4</v>
      </c>
      <c r="D59">
        <v>23</v>
      </c>
      <c r="E59">
        <v>0</v>
      </c>
      <c r="F59">
        <v>5.75</v>
      </c>
      <c r="G59">
        <v>0</v>
      </c>
      <c r="H59">
        <v>0</v>
      </c>
      <c r="I59">
        <v>0</v>
      </c>
      <c r="J59">
        <v>0</v>
      </c>
      <c r="K59" t="s">
        <v>452</v>
      </c>
      <c r="L59">
        <v>0</v>
      </c>
      <c r="M59">
        <v>0</v>
      </c>
      <c r="N59">
        <v>5</v>
      </c>
    </row>
    <row r="60" spans="1:14" x14ac:dyDescent="0.25">
      <c r="A60" t="s">
        <v>113</v>
      </c>
      <c r="B60">
        <v>14</v>
      </c>
      <c r="C60">
        <v>53.4</v>
      </c>
      <c r="D60">
        <v>460</v>
      </c>
      <c r="E60">
        <v>20</v>
      </c>
      <c r="F60">
        <v>8.57</v>
      </c>
      <c r="G60">
        <v>23</v>
      </c>
      <c r="H60">
        <v>16.100000000000001</v>
      </c>
      <c r="I60">
        <v>0</v>
      </c>
      <c r="J60">
        <v>0</v>
      </c>
      <c r="K60" s="5">
        <v>42064</v>
      </c>
      <c r="L60">
        <v>51</v>
      </c>
      <c r="M60">
        <v>15</v>
      </c>
      <c r="N60">
        <v>141</v>
      </c>
    </row>
    <row r="61" spans="1:14" x14ac:dyDescent="0.25">
      <c r="A61" t="s">
        <v>155</v>
      </c>
      <c r="B61">
        <v>9</v>
      </c>
      <c r="C61">
        <v>27</v>
      </c>
      <c r="D61">
        <v>232</v>
      </c>
      <c r="E61">
        <v>11</v>
      </c>
      <c r="F61">
        <v>8.59</v>
      </c>
      <c r="G61">
        <v>21.09</v>
      </c>
      <c r="H61">
        <v>14.73</v>
      </c>
      <c r="I61">
        <v>0</v>
      </c>
      <c r="J61">
        <v>0</v>
      </c>
      <c r="K61" s="6">
        <v>44411</v>
      </c>
      <c r="L61">
        <v>24</v>
      </c>
      <c r="M61">
        <v>11</v>
      </c>
      <c r="N61">
        <v>77</v>
      </c>
    </row>
    <row r="62" spans="1:14" x14ac:dyDescent="0.25">
      <c r="A62" t="s">
        <v>358</v>
      </c>
      <c r="B62">
        <v>1</v>
      </c>
      <c r="C62">
        <v>2</v>
      </c>
      <c r="D62">
        <v>20</v>
      </c>
      <c r="E62">
        <v>0</v>
      </c>
      <c r="F62">
        <v>10</v>
      </c>
      <c r="G62">
        <v>0</v>
      </c>
      <c r="H62">
        <v>0</v>
      </c>
      <c r="I62">
        <v>0</v>
      </c>
      <c r="J62">
        <v>0</v>
      </c>
      <c r="K62" t="s">
        <v>330</v>
      </c>
      <c r="L62">
        <v>2</v>
      </c>
      <c r="M62">
        <v>0</v>
      </c>
      <c r="N62">
        <v>4</v>
      </c>
    </row>
    <row r="63" spans="1:14" x14ac:dyDescent="0.25">
      <c r="A63" t="s">
        <v>33</v>
      </c>
      <c r="B63">
        <v>13</v>
      </c>
      <c r="C63">
        <v>29.4</v>
      </c>
      <c r="D63">
        <v>283</v>
      </c>
      <c r="E63">
        <v>13</v>
      </c>
      <c r="F63">
        <v>9.5399999999999991</v>
      </c>
      <c r="G63">
        <v>21.77</v>
      </c>
      <c r="H63">
        <v>13.69</v>
      </c>
      <c r="I63">
        <v>0</v>
      </c>
      <c r="J63">
        <v>0</v>
      </c>
      <c r="K63" s="5">
        <v>46082</v>
      </c>
      <c r="L63">
        <v>23</v>
      </c>
      <c r="M63">
        <v>14</v>
      </c>
      <c r="N63">
        <v>50</v>
      </c>
    </row>
    <row r="64" spans="1:14" x14ac:dyDescent="0.25">
      <c r="A64" t="s">
        <v>178</v>
      </c>
      <c r="B64">
        <v>1</v>
      </c>
      <c r="C64">
        <v>0.4</v>
      </c>
      <c r="D64">
        <v>6</v>
      </c>
      <c r="E64">
        <v>0</v>
      </c>
      <c r="F64">
        <v>9</v>
      </c>
      <c r="G64">
        <v>0</v>
      </c>
      <c r="H64">
        <v>0</v>
      </c>
      <c r="I64">
        <v>0</v>
      </c>
      <c r="J64">
        <v>0</v>
      </c>
      <c r="K64" t="s">
        <v>453</v>
      </c>
      <c r="L64">
        <v>1</v>
      </c>
      <c r="M64">
        <v>0</v>
      </c>
      <c r="N64">
        <v>1</v>
      </c>
    </row>
    <row r="65" spans="1:14" x14ac:dyDescent="0.25">
      <c r="A65" t="s">
        <v>179</v>
      </c>
      <c r="B65">
        <v>2</v>
      </c>
      <c r="C65">
        <v>8</v>
      </c>
      <c r="D65">
        <v>83</v>
      </c>
      <c r="E65">
        <v>0</v>
      </c>
      <c r="F65">
        <v>10.38</v>
      </c>
      <c r="G65">
        <v>0</v>
      </c>
      <c r="H65">
        <v>0</v>
      </c>
      <c r="I65">
        <v>0</v>
      </c>
      <c r="J65">
        <v>0</v>
      </c>
      <c r="K65" t="s">
        <v>320</v>
      </c>
      <c r="L65">
        <v>4</v>
      </c>
      <c r="M65">
        <v>5</v>
      </c>
      <c r="N65">
        <v>12</v>
      </c>
    </row>
    <row r="66" spans="1:14" x14ac:dyDescent="0.25">
      <c r="A66" t="s">
        <v>59</v>
      </c>
      <c r="B66">
        <v>2</v>
      </c>
      <c r="C66">
        <v>2</v>
      </c>
      <c r="D66">
        <v>23</v>
      </c>
      <c r="E66">
        <v>0</v>
      </c>
      <c r="F66">
        <v>11.5</v>
      </c>
      <c r="G66">
        <v>0</v>
      </c>
      <c r="H66">
        <v>0</v>
      </c>
      <c r="I66">
        <v>0</v>
      </c>
      <c r="J66">
        <v>0</v>
      </c>
      <c r="K66" t="s">
        <v>454</v>
      </c>
      <c r="L66">
        <v>3</v>
      </c>
      <c r="M66">
        <v>0</v>
      </c>
      <c r="N66">
        <v>0</v>
      </c>
    </row>
    <row r="67" spans="1:14" x14ac:dyDescent="0.25">
      <c r="A67" t="s">
        <v>156</v>
      </c>
      <c r="B67">
        <v>13</v>
      </c>
      <c r="C67">
        <v>45.4</v>
      </c>
      <c r="D67">
        <v>379</v>
      </c>
      <c r="E67">
        <v>6</v>
      </c>
      <c r="F67">
        <v>8.3000000000000007</v>
      </c>
      <c r="G67">
        <v>63.17</v>
      </c>
      <c r="H67">
        <v>45.67</v>
      </c>
      <c r="I67">
        <v>0</v>
      </c>
      <c r="J67">
        <v>0</v>
      </c>
      <c r="K67" s="5">
        <v>45689</v>
      </c>
      <c r="L67">
        <v>34</v>
      </c>
      <c r="M67">
        <v>17</v>
      </c>
      <c r="N67">
        <v>118</v>
      </c>
    </row>
    <row r="68" spans="1:14" x14ac:dyDescent="0.25">
      <c r="A68" t="s">
        <v>89</v>
      </c>
      <c r="B68">
        <v>7</v>
      </c>
      <c r="C68">
        <v>26</v>
      </c>
      <c r="D68">
        <v>206</v>
      </c>
      <c r="E68">
        <v>5</v>
      </c>
      <c r="F68">
        <v>7.92</v>
      </c>
      <c r="G68">
        <v>41.2</v>
      </c>
      <c r="H68">
        <v>31.2</v>
      </c>
      <c r="I68">
        <v>0</v>
      </c>
      <c r="J68">
        <v>0</v>
      </c>
      <c r="K68" s="5">
        <v>47150</v>
      </c>
      <c r="L68">
        <v>17</v>
      </c>
      <c r="M68">
        <v>9</v>
      </c>
      <c r="N68">
        <v>69</v>
      </c>
    </row>
    <row r="69" spans="1:14" x14ac:dyDescent="0.25">
      <c r="A69" t="s">
        <v>34</v>
      </c>
      <c r="B69">
        <v>3</v>
      </c>
      <c r="C69">
        <v>8</v>
      </c>
      <c r="D69">
        <v>72</v>
      </c>
      <c r="E69">
        <v>0</v>
      </c>
      <c r="F69">
        <v>9</v>
      </c>
      <c r="G69">
        <v>0</v>
      </c>
      <c r="H69">
        <v>0</v>
      </c>
      <c r="I69">
        <v>0</v>
      </c>
      <c r="J69">
        <v>0</v>
      </c>
      <c r="K69" t="s">
        <v>455</v>
      </c>
      <c r="L69">
        <v>5</v>
      </c>
      <c r="M69">
        <v>4</v>
      </c>
      <c r="N69">
        <v>12</v>
      </c>
    </row>
    <row r="70" spans="1:14" x14ac:dyDescent="0.25">
      <c r="A70" t="s">
        <v>61</v>
      </c>
      <c r="B70">
        <v>14</v>
      </c>
      <c r="C70">
        <v>52</v>
      </c>
      <c r="D70">
        <v>409</v>
      </c>
      <c r="E70">
        <v>12</v>
      </c>
      <c r="F70">
        <v>7.87</v>
      </c>
      <c r="G70">
        <v>34.08</v>
      </c>
      <c r="H70">
        <v>26</v>
      </c>
      <c r="I70">
        <v>1</v>
      </c>
      <c r="J70">
        <v>0</v>
      </c>
      <c r="K70" s="5">
        <v>12510</v>
      </c>
      <c r="L70">
        <v>43</v>
      </c>
      <c r="M70">
        <v>15</v>
      </c>
      <c r="N70">
        <v>140</v>
      </c>
    </row>
    <row r="71" spans="1:14" x14ac:dyDescent="0.25">
      <c r="A71" t="s">
        <v>90</v>
      </c>
      <c r="B71">
        <v>7</v>
      </c>
      <c r="C71">
        <v>21</v>
      </c>
      <c r="D71">
        <v>191</v>
      </c>
      <c r="E71">
        <v>6</v>
      </c>
      <c r="F71">
        <v>9.1</v>
      </c>
      <c r="G71">
        <v>31.83</v>
      </c>
      <c r="H71">
        <v>21</v>
      </c>
      <c r="I71">
        <v>0</v>
      </c>
      <c r="J71">
        <v>0</v>
      </c>
      <c r="K71" s="5">
        <v>12086</v>
      </c>
      <c r="L71">
        <v>13</v>
      </c>
      <c r="M71">
        <v>10</v>
      </c>
      <c r="N71">
        <v>37</v>
      </c>
    </row>
    <row r="72" spans="1:14" x14ac:dyDescent="0.25">
      <c r="A72" t="s">
        <v>36</v>
      </c>
      <c r="B72">
        <v>15</v>
      </c>
      <c r="C72">
        <v>51</v>
      </c>
      <c r="D72">
        <v>391</v>
      </c>
      <c r="E72">
        <v>13</v>
      </c>
      <c r="F72">
        <v>7.67</v>
      </c>
      <c r="G72">
        <v>30.08</v>
      </c>
      <c r="H72">
        <v>23.54</v>
      </c>
      <c r="I72">
        <v>0</v>
      </c>
      <c r="J72">
        <v>0</v>
      </c>
      <c r="K72" s="5">
        <v>47178</v>
      </c>
      <c r="L72">
        <v>29</v>
      </c>
      <c r="M72">
        <v>14</v>
      </c>
      <c r="N72">
        <v>101</v>
      </c>
    </row>
    <row r="73" spans="1:14" x14ac:dyDescent="0.25">
      <c r="A73" t="s">
        <v>140</v>
      </c>
      <c r="B73">
        <v>2</v>
      </c>
      <c r="C73">
        <v>2</v>
      </c>
      <c r="D73">
        <v>27</v>
      </c>
      <c r="E73">
        <v>0</v>
      </c>
      <c r="F73">
        <v>13.5</v>
      </c>
      <c r="G73">
        <v>0</v>
      </c>
      <c r="H73">
        <v>0</v>
      </c>
      <c r="I73">
        <v>0</v>
      </c>
      <c r="J73">
        <v>0</v>
      </c>
      <c r="K73" t="s">
        <v>456</v>
      </c>
      <c r="L73">
        <v>1</v>
      </c>
      <c r="M73">
        <v>2</v>
      </c>
      <c r="N73">
        <v>3</v>
      </c>
    </row>
    <row r="74" spans="1:14" x14ac:dyDescent="0.25">
      <c r="A74" t="s">
        <v>141</v>
      </c>
      <c r="B74">
        <v>14</v>
      </c>
      <c r="C74">
        <v>46</v>
      </c>
      <c r="D74">
        <v>326</v>
      </c>
      <c r="E74">
        <v>10</v>
      </c>
      <c r="F74">
        <v>7.09</v>
      </c>
      <c r="G74">
        <v>32.6</v>
      </c>
      <c r="H74">
        <v>27.6</v>
      </c>
      <c r="I74">
        <v>0</v>
      </c>
      <c r="J74">
        <v>0</v>
      </c>
      <c r="K74" s="5">
        <v>45717</v>
      </c>
      <c r="L74">
        <v>12</v>
      </c>
      <c r="M74">
        <v>16</v>
      </c>
      <c r="N74">
        <v>96</v>
      </c>
    </row>
    <row r="75" spans="1:14" x14ac:dyDescent="0.25">
      <c r="A75" t="s">
        <v>17</v>
      </c>
      <c r="B75">
        <v>13</v>
      </c>
      <c r="C75">
        <v>36.200000000000003</v>
      </c>
      <c r="D75">
        <v>318</v>
      </c>
      <c r="E75">
        <v>6</v>
      </c>
      <c r="F75">
        <v>8.75</v>
      </c>
      <c r="G75">
        <v>53</v>
      </c>
      <c r="H75">
        <v>36.33</v>
      </c>
      <c r="I75">
        <v>0</v>
      </c>
      <c r="J75">
        <v>0</v>
      </c>
      <c r="K75" s="5">
        <v>15373</v>
      </c>
      <c r="L75">
        <v>15</v>
      </c>
      <c r="M75">
        <v>17</v>
      </c>
      <c r="N75">
        <v>56</v>
      </c>
    </row>
    <row r="76" spans="1:14" x14ac:dyDescent="0.25">
      <c r="A76" t="s">
        <v>181</v>
      </c>
      <c r="B76">
        <v>16</v>
      </c>
      <c r="C76">
        <v>64</v>
      </c>
      <c r="D76">
        <v>344</v>
      </c>
      <c r="E76">
        <v>20</v>
      </c>
      <c r="F76">
        <v>5.38</v>
      </c>
      <c r="G76">
        <v>17.2</v>
      </c>
      <c r="H76">
        <v>19.2</v>
      </c>
      <c r="I76">
        <v>0</v>
      </c>
      <c r="J76">
        <v>0</v>
      </c>
      <c r="K76" s="6">
        <v>44380</v>
      </c>
      <c r="L76">
        <v>17</v>
      </c>
      <c r="M76">
        <v>10</v>
      </c>
      <c r="N76">
        <v>168</v>
      </c>
    </row>
    <row r="77" spans="1:14" x14ac:dyDescent="0.25">
      <c r="A77" t="s">
        <v>116</v>
      </c>
      <c r="B77">
        <v>14</v>
      </c>
      <c r="C77">
        <v>51</v>
      </c>
      <c r="D77">
        <v>376</v>
      </c>
      <c r="E77">
        <v>12</v>
      </c>
      <c r="F77">
        <v>7.37</v>
      </c>
      <c r="G77">
        <v>31.33</v>
      </c>
      <c r="H77">
        <v>25.5</v>
      </c>
      <c r="I77">
        <v>0</v>
      </c>
      <c r="J77">
        <v>0</v>
      </c>
      <c r="K77" s="5">
        <v>47178</v>
      </c>
      <c r="L77">
        <v>25</v>
      </c>
      <c r="M77">
        <v>17</v>
      </c>
      <c r="N77">
        <v>122</v>
      </c>
    </row>
    <row r="78" spans="1:14" x14ac:dyDescent="0.25">
      <c r="A78" t="s">
        <v>92</v>
      </c>
      <c r="B78">
        <v>15</v>
      </c>
      <c r="C78">
        <v>53</v>
      </c>
      <c r="D78">
        <v>433</v>
      </c>
      <c r="E78">
        <v>15</v>
      </c>
      <c r="F78">
        <v>8.17</v>
      </c>
      <c r="G78">
        <v>28.87</v>
      </c>
      <c r="H78">
        <v>21.2</v>
      </c>
      <c r="I78">
        <v>0</v>
      </c>
      <c r="J78">
        <v>0</v>
      </c>
      <c r="K78" s="5">
        <v>43132</v>
      </c>
      <c r="L78">
        <v>30</v>
      </c>
      <c r="M78">
        <v>19</v>
      </c>
      <c r="N78">
        <v>104</v>
      </c>
    </row>
    <row r="79" spans="1:14" x14ac:dyDescent="0.25">
      <c r="A79" t="s">
        <v>142</v>
      </c>
      <c r="B79">
        <v>5</v>
      </c>
      <c r="C79">
        <v>9</v>
      </c>
      <c r="D79">
        <v>73</v>
      </c>
      <c r="E79">
        <v>4</v>
      </c>
      <c r="F79">
        <v>8.11</v>
      </c>
      <c r="G79">
        <v>18.25</v>
      </c>
      <c r="H79">
        <v>13.5</v>
      </c>
      <c r="I79">
        <v>0</v>
      </c>
      <c r="J79">
        <v>0</v>
      </c>
      <c r="K79" s="5">
        <v>42036</v>
      </c>
      <c r="L79">
        <v>6</v>
      </c>
      <c r="M79">
        <v>2</v>
      </c>
      <c r="N79">
        <v>14</v>
      </c>
    </row>
    <row r="80" spans="1:14" x14ac:dyDescent="0.25">
      <c r="A80" t="s">
        <v>143</v>
      </c>
      <c r="B80">
        <v>14</v>
      </c>
      <c r="C80">
        <v>50</v>
      </c>
      <c r="D80">
        <v>427</v>
      </c>
      <c r="E80">
        <v>10</v>
      </c>
      <c r="F80">
        <v>8.5399999999999991</v>
      </c>
      <c r="G80">
        <v>42.7</v>
      </c>
      <c r="H80">
        <v>30</v>
      </c>
      <c r="I80">
        <v>0</v>
      </c>
      <c r="J80">
        <v>0</v>
      </c>
      <c r="K80" s="5">
        <v>46784</v>
      </c>
      <c r="L80">
        <v>30</v>
      </c>
      <c r="M80">
        <v>19</v>
      </c>
      <c r="N80">
        <v>86</v>
      </c>
    </row>
    <row r="81" spans="1:14" x14ac:dyDescent="0.25">
      <c r="A81" t="s">
        <v>182</v>
      </c>
      <c r="B81">
        <v>1</v>
      </c>
      <c r="C81">
        <v>4</v>
      </c>
      <c r="D81">
        <v>64</v>
      </c>
      <c r="E81">
        <v>2</v>
      </c>
      <c r="F81">
        <v>16</v>
      </c>
      <c r="G81">
        <v>32</v>
      </c>
      <c r="H81">
        <v>12</v>
      </c>
      <c r="I81">
        <v>0</v>
      </c>
      <c r="J81">
        <v>0</v>
      </c>
      <c r="K81" s="5">
        <v>23408</v>
      </c>
      <c r="L81">
        <v>9</v>
      </c>
      <c r="M81">
        <v>3</v>
      </c>
      <c r="N81">
        <v>6</v>
      </c>
    </row>
    <row r="82" spans="1:14" x14ac:dyDescent="0.25">
      <c r="A82" t="s">
        <v>183</v>
      </c>
      <c r="B82">
        <v>7</v>
      </c>
      <c r="C82">
        <v>22</v>
      </c>
      <c r="D82">
        <v>178</v>
      </c>
      <c r="E82">
        <v>5</v>
      </c>
      <c r="F82">
        <v>8.09</v>
      </c>
      <c r="G82">
        <v>35.6</v>
      </c>
      <c r="H82">
        <v>26.4</v>
      </c>
      <c r="I82">
        <v>0</v>
      </c>
      <c r="J82">
        <v>0</v>
      </c>
      <c r="K82" s="5">
        <v>43497</v>
      </c>
      <c r="L82">
        <v>13</v>
      </c>
      <c r="M82">
        <v>4</v>
      </c>
      <c r="N82">
        <v>31</v>
      </c>
    </row>
    <row r="83" spans="1:14" x14ac:dyDescent="0.25">
      <c r="A83" t="s">
        <v>64</v>
      </c>
      <c r="B83">
        <v>1</v>
      </c>
      <c r="C83">
        <v>3</v>
      </c>
      <c r="D83">
        <v>34</v>
      </c>
      <c r="E83">
        <v>0</v>
      </c>
      <c r="F83">
        <v>11.33</v>
      </c>
      <c r="G83">
        <v>0</v>
      </c>
      <c r="H83">
        <v>0</v>
      </c>
      <c r="I83">
        <v>0</v>
      </c>
      <c r="J83">
        <v>0</v>
      </c>
      <c r="K83" t="s">
        <v>335</v>
      </c>
      <c r="L83">
        <v>5</v>
      </c>
      <c r="M83">
        <v>1</v>
      </c>
      <c r="N83">
        <v>8</v>
      </c>
    </row>
    <row r="84" spans="1:14" x14ac:dyDescent="0.25">
      <c r="A84" t="s">
        <v>184</v>
      </c>
      <c r="B84">
        <v>13</v>
      </c>
      <c r="C84">
        <v>52</v>
      </c>
      <c r="D84">
        <v>374</v>
      </c>
      <c r="E84">
        <v>14</v>
      </c>
      <c r="F84">
        <v>7.19</v>
      </c>
      <c r="G84">
        <v>26.71</v>
      </c>
      <c r="H84">
        <v>22.29</v>
      </c>
      <c r="I84">
        <v>0</v>
      </c>
      <c r="J84">
        <v>0</v>
      </c>
      <c r="K84" s="5">
        <v>12479</v>
      </c>
      <c r="L84">
        <v>29</v>
      </c>
      <c r="M84">
        <v>13</v>
      </c>
      <c r="N84">
        <v>119</v>
      </c>
    </row>
    <row r="85" spans="1:14" x14ac:dyDescent="0.25">
      <c r="A85" t="s">
        <v>160</v>
      </c>
      <c r="B85">
        <v>2</v>
      </c>
      <c r="C85">
        <v>6</v>
      </c>
      <c r="D85">
        <v>44</v>
      </c>
      <c r="E85">
        <v>2</v>
      </c>
      <c r="F85">
        <v>7.33</v>
      </c>
      <c r="G85">
        <v>22</v>
      </c>
      <c r="H85">
        <v>18</v>
      </c>
      <c r="I85">
        <v>0</v>
      </c>
      <c r="J85">
        <v>0</v>
      </c>
      <c r="K85" s="5">
        <v>46054</v>
      </c>
      <c r="L85">
        <v>1</v>
      </c>
      <c r="M85">
        <v>2</v>
      </c>
      <c r="N85">
        <v>9</v>
      </c>
    </row>
    <row r="86" spans="1:14" x14ac:dyDescent="0.25">
      <c r="A86" t="s">
        <v>66</v>
      </c>
      <c r="B86">
        <v>8</v>
      </c>
      <c r="C86">
        <v>26</v>
      </c>
      <c r="D86">
        <v>212</v>
      </c>
      <c r="E86">
        <v>9</v>
      </c>
      <c r="F86">
        <v>8.15</v>
      </c>
      <c r="G86">
        <v>23.56</v>
      </c>
      <c r="H86">
        <v>17.329999999999998</v>
      </c>
      <c r="I86">
        <v>0</v>
      </c>
      <c r="J86">
        <v>0</v>
      </c>
      <c r="K86" s="5">
        <v>42036</v>
      </c>
      <c r="L86">
        <v>24</v>
      </c>
      <c r="M86">
        <v>5</v>
      </c>
      <c r="N86">
        <v>63</v>
      </c>
    </row>
    <row r="87" spans="1:14" x14ac:dyDescent="0.25">
      <c r="A87" t="s">
        <v>21</v>
      </c>
      <c r="B87">
        <v>13</v>
      </c>
      <c r="C87">
        <v>42</v>
      </c>
      <c r="D87">
        <v>344</v>
      </c>
      <c r="E87">
        <v>13</v>
      </c>
      <c r="F87">
        <v>8.19</v>
      </c>
      <c r="G87">
        <v>26.46</v>
      </c>
      <c r="H87">
        <v>19.38</v>
      </c>
      <c r="I87">
        <v>0</v>
      </c>
      <c r="J87">
        <v>0</v>
      </c>
      <c r="K87" s="5">
        <v>43525</v>
      </c>
      <c r="L87">
        <v>36</v>
      </c>
      <c r="M87">
        <v>8</v>
      </c>
      <c r="N87">
        <v>91</v>
      </c>
    </row>
    <row r="88" spans="1:14" x14ac:dyDescent="0.25">
      <c r="A88" t="s">
        <v>22</v>
      </c>
      <c r="B88">
        <v>9</v>
      </c>
      <c r="C88">
        <v>32.200000000000003</v>
      </c>
      <c r="D88">
        <v>275</v>
      </c>
      <c r="E88">
        <v>10</v>
      </c>
      <c r="F88">
        <v>8.51</v>
      </c>
      <c r="G88">
        <v>27.5</v>
      </c>
      <c r="H88">
        <v>19.399999999999999</v>
      </c>
      <c r="I88">
        <v>0</v>
      </c>
      <c r="J88">
        <v>0</v>
      </c>
      <c r="K88" s="5">
        <v>46784</v>
      </c>
      <c r="L88">
        <v>26</v>
      </c>
      <c r="M88">
        <v>8</v>
      </c>
      <c r="N88">
        <v>69</v>
      </c>
    </row>
    <row r="89" spans="1:14" x14ac:dyDescent="0.25">
      <c r="A89" t="s">
        <v>69</v>
      </c>
      <c r="B89">
        <v>10</v>
      </c>
      <c r="C89">
        <v>38</v>
      </c>
      <c r="D89">
        <v>302</v>
      </c>
      <c r="E89">
        <v>5</v>
      </c>
      <c r="F89">
        <v>7.95</v>
      </c>
      <c r="G89">
        <v>60.4</v>
      </c>
      <c r="H89">
        <v>45.6</v>
      </c>
      <c r="I89">
        <v>0</v>
      </c>
      <c r="J89">
        <v>0</v>
      </c>
      <c r="K89" s="5">
        <v>46784</v>
      </c>
      <c r="L89">
        <v>14</v>
      </c>
      <c r="M89">
        <v>15</v>
      </c>
      <c r="N89">
        <v>67</v>
      </c>
    </row>
    <row r="90" spans="1:14" x14ac:dyDescent="0.25">
      <c r="A90" t="s">
        <v>371</v>
      </c>
      <c r="B90">
        <v>6</v>
      </c>
      <c r="C90">
        <v>20</v>
      </c>
      <c r="D90">
        <v>176</v>
      </c>
      <c r="E90">
        <v>6</v>
      </c>
      <c r="F90">
        <v>8.8000000000000007</v>
      </c>
      <c r="G90">
        <v>29.33</v>
      </c>
      <c r="H90">
        <v>20</v>
      </c>
      <c r="I90">
        <v>0</v>
      </c>
      <c r="J90">
        <v>0</v>
      </c>
      <c r="K90" s="5">
        <v>42767</v>
      </c>
      <c r="L90">
        <v>19</v>
      </c>
      <c r="M90">
        <v>8</v>
      </c>
      <c r="N90">
        <v>59</v>
      </c>
    </row>
    <row r="91" spans="1:14" x14ac:dyDescent="0.25">
      <c r="A91" t="s">
        <v>187</v>
      </c>
      <c r="B91">
        <v>16</v>
      </c>
      <c r="C91">
        <v>62.5</v>
      </c>
      <c r="D91">
        <v>504</v>
      </c>
      <c r="E91">
        <v>16</v>
      </c>
      <c r="F91">
        <v>8.02</v>
      </c>
      <c r="G91">
        <v>31.5</v>
      </c>
      <c r="H91">
        <v>23.56</v>
      </c>
      <c r="I91">
        <v>0</v>
      </c>
      <c r="J91">
        <v>0</v>
      </c>
      <c r="K91" s="5">
        <v>45323</v>
      </c>
      <c r="L91">
        <v>44</v>
      </c>
      <c r="M91">
        <v>19</v>
      </c>
      <c r="N91">
        <v>136</v>
      </c>
    </row>
    <row r="92" spans="1:14" x14ac:dyDescent="0.25">
      <c r="A92" t="s">
        <v>96</v>
      </c>
      <c r="B92">
        <v>15</v>
      </c>
      <c r="C92">
        <v>57.2</v>
      </c>
      <c r="D92">
        <v>457</v>
      </c>
      <c r="E92">
        <v>25</v>
      </c>
      <c r="F92">
        <v>7.97</v>
      </c>
      <c r="G92">
        <v>18.28</v>
      </c>
      <c r="H92">
        <v>13.76</v>
      </c>
      <c r="I92">
        <v>1</v>
      </c>
      <c r="J92">
        <v>0</v>
      </c>
      <c r="K92" s="5">
        <v>43191</v>
      </c>
      <c r="L92">
        <v>65</v>
      </c>
      <c r="M92">
        <v>10</v>
      </c>
      <c r="N92">
        <v>157</v>
      </c>
    </row>
    <row r="93" spans="1:14" x14ac:dyDescent="0.25">
      <c r="A93" t="s">
        <v>44</v>
      </c>
      <c r="B93">
        <v>5</v>
      </c>
      <c r="C93">
        <v>18.100000000000001</v>
      </c>
      <c r="D93">
        <v>208</v>
      </c>
      <c r="E93">
        <v>3</v>
      </c>
      <c r="F93">
        <v>11.45</v>
      </c>
      <c r="G93">
        <v>69.33</v>
      </c>
      <c r="H93">
        <v>36.33</v>
      </c>
      <c r="I93">
        <v>0</v>
      </c>
      <c r="J93">
        <v>0</v>
      </c>
      <c r="K93" s="5">
        <v>13516</v>
      </c>
      <c r="L93">
        <v>18</v>
      </c>
      <c r="M93">
        <v>10</v>
      </c>
      <c r="N93">
        <v>25</v>
      </c>
    </row>
    <row r="94" spans="1:14" x14ac:dyDescent="0.25">
      <c r="A94" t="s">
        <v>365</v>
      </c>
      <c r="B94">
        <v>5</v>
      </c>
      <c r="C94">
        <v>17</v>
      </c>
      <c r="D94">
        <v>192</v>
      </c>
      <c r="E94">
        <v>3</v>
      </c>
      <c r="F94">
        <v>11.29</v>
      </c>
      <c r="G94">
        <v>64</v>
      </c>
      <c r="H94">
        <v>34</v>
      </c>
      <c r="I94">
        <v>0</v>
      </c>
      <c r="J94">
        <v>0</v>
      </c>
      <c r="K94" s="5">
        <v>13547</v>
      </c>
      <c r="L94">
        <v>22</v>
      </c>
      <c r="M94">
        <v>7</v>
      </c>
      <c r="N94">
        <v>29</v>
      </c>
    </row>
    <row r="95" spans="1:14" x14ac:dyDescent="0.25">
      <c r="A95" t="s">
        <v>45</v>
      </c>
      <c r="B95">
        <v>2</v>
      </c>
      <c r="C95">
        <v>7</v>
      </c>
      <c r="D95">
        <v>81</v>
      </c>
      <c r="E95">
        <v>0</v>
      </c>
      <c r="F95">
        <v>11.57</v>
      </c>
      <c r="G95">
        <v>0</v>
      </c>
      <c r="H95">
        <v>0</v>
      </c>
      <c r="I95">
        <v>0</v>
      </c>
      <c r="J95">
        <v>0</v>
      </c>
      <c r="K95" t="s">
        <v>457</v>
      </c>
      <c r="L95">
        <v>11</v>
      </c>
      <c r="M95">
        <v>3</v>
      </c>
      <c r="N95">
        <v>14</v>
      </c>
    </row>
    <row r="96" spans="1:14" x14ac:dyDescent="0.25">
      <c r="A96" t="s">
        <v>188</v>
      </c>
      <c r="B96">
        <v>5</v>
      </c>
      <c r="C96">
        <v>13.1</v>
      </c>
      <c r="D96">
        <v>82</v>
      </c>
      <c r="E96">
        <v>4</v>
      </c>
      <c r="F96">
        <v>6.23</v>
      </c>
      <c r="G96">
        <v>20.5</v>
      </c>
      <c r="H96">
        <v>19.75</v>
      </c>
      <c r="I96">
        <v>0</v>
      </c>
      <c r="J96">
        <v>0</v>
      </c>
      <c r="K96" s="6">
        <v>44501</v>
      </c>
      <c r="L96">
        <v>6</v>
      </c>
      <c r="M96">
        <v>1</v>
      </c>
      <c r="N96">
        <v>32</v>
      </c>
    </row>
    <row r="97" spans="1:14" x14ac:dyDescent="0.25">
      <c r="A97" t="s">
        <v>389</v>
      </c>
      <c r="B97">
        <v>3</v>
      </c>
      <c r="C97">
        <v>8</v>
      </c>
      <c r="D97">
        <v>94</v>
      </c>
      <c r="E97">
        <v>0</v>
      </c>
      <c r="F97">
        <v>11.75</v>
      </c>
      <c r="G97">
        <v>0</v>
      </c>
      <c r="H97">
        <v>0</v>
      </c>
      <c r="I97">
        <v>0</v>
      </c>
      <c r="J97">
        <v>0</v>
      </c>
      <c r="K97" t="s">
        <v>332</v>
      </c>
      <c r="L97">
        <v>10</v>
      </c>
      <c r="M97">
        <v>5</v>
      </c>
      <c r="N97">
        <v>22</v>
      </c>
    </row>
    <row r="98" spans="1:14" x14ac:dyDescent="0.25">
      <c r="A98" t="s">
        <v>162</v>
      </c>
      <c r="B98">
        <v>15</v>
      </c>
      <c r="C98">
        <v>50</v>
      </c>
      <c r="D98">
        <v>298</v>
      </c>
      <c r="E98">
        <v>8</v>
      </c>
      <c r="F98">
        <v>5.96</v>
      </c>
      <c r="G98">
        <v>37.25</v>
      </c>
      <c r="H98">
        <v>37.5</v>
      </c>
      <c r="I98">
        <v>0</v>
      </c>
      <c r="J98">
        <v>0</v>
      </c>
      <c r="K98" s="5">
        <v>42401</v>
      </c>
      <c r="L98">
        <v>16</v>
      </c>
      <c r="M98">
        <v>8</v>
      </c>
      <c r="N98">
        <v>115</v>
      </c>
    </row>
    <row r="99" spans="1:14" x14ac:dyDescent="0.25">
      <c r="A99" t="s">
        <v>163</v>
      </c>
      <c r="B99">
        <v>15</v>
      </c>
      <c r="C99">
        <v>57</v>
      </c>
      <c r="D99">
        <v>399</v>
      </c>
      <c r="E99">
        <v>21</v>
      </c>
      <c r="F99">
        <v>7</v>
      </c>
      <c r="G99">
        <v>19</v>
      </c>
      <c r="H99">
        <v>16.29</v>
      </c>
      <c r="I99">
        <v>0</v>
      </c>
      <c r="J99">
        <v>0</v>
      </c>
      <c r="K99" s="5">
        <v>43160</v>
      </c>
      <c r="L99">
        <v>23</v>
      </c>
      <c r="M99">
        <v>15</v>
      </c>
      <c r="N99">
        <v>118</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08BCB-80F6-46D0-BCA0-FD5DBFBDED83}">
  <dimension ref="A1:N105"/>
  <sheetViews>
    <sheetView workbookViewId="0">
      <selection activeCell="I201" sqref="I201"/>
    </sheetView>
  </sheetViews>
  <sheetFormatPr defaultRowHeight="15" x14ac:dyDescent="0.25"/>
  <cols>
    <col min="1" max="16384" width="9.140625" style="29"/>
  </cols>
  <sheetData>
    <row r="1" spans="1:14" x14ac:dyDescent="0.25">
      <c r="A1" t="s">
        <v>0</v>
      </c>
      <c r="B1" t="s">
        <v>207</v>
      </c>
      <c r="C1" t="s">
        <v>208</v>
      </c>
      <c r="D1" t="s">
        <v>209</v>
      </c>
      <c r="E1" t="s">
        <v>210</v>
      </c>
      <c r="F1" t="s">
        <v>211</v>
      </c>
      <c r="G1" t="s">
        <v>212</v>
      </c>
      <c r="H1" t="s">
        <v>213</v>
      </c>
      <c r="I1" t="s">
        <v>214</v>
      </c>
      <c r="J1" t="s">
        <v>215</v>
      </c>
      <c r="K1" t="s">
        <v>216</v>
      </c>
      <c r="L1" t="s">
        <v>217</v>
      </c>
      <c r="M1" t="s">
        <v>218</v>
      </c>
      <c r="N1" t="s">
        <v>219</v>
      </c>
    </row>
    <row r="2" spans="1:14" x14ac:dyDescent="0.25">
      <c r="A2" t="s">
        <v>23</v>
      </c>
      <c r="B2">
        <v>11</v>
      </c>
      <c r="C2">
        <v>40</v>
      </c>
      <c r="D2">
        <v>270</v>
      </c>
      <c r="E2">
        <v>11</v>
      </c>
      <c r="F2">
        <v>6.75</v>
      </c>
      <c r="G2">
        <v>24.55</v>
      </c>
      <c r="H2">
        <v>21.82</v>
      </c>
      <c r="I2">
        <v>0</v>
      </c>
      <c r="J2">
        <v>0</v>
      </c>
      <c r="K2" s="5">
        <v>42795</v>
      </c>
      <c r="L2">
        <v>14</v>
      </c>
      <c r="M2">
        <v>10</v>
      </c>
      <c r="N2">
        <v>83</v>
      </c>
    </row>
    <row r="3" spans="1:14" x14ac:dyDescent="0.25">
      <c r="A3" t="s">
        <v>165</v>
      </c>
      <c r="B3">
        <v>2</v>
      </c>
      <c r="C3">
        <v>2</v>
      </c>
      <c r="D3">
        <v>21</v>
      </c>
      <c r="E3">
        <v>1</v>
      </c>
      <c r="F3">
        <v>10.5</v>
      </c>
      <c r="G3">
        <v>21</v>
      </c>
      <c r="H3">
        <v>12</v>
      </c>
      <c r="I3">
        <v>0</v>
      </c>
      <c r="J3">
        <v>0</v>
      </c>
      <c r="K3" s="6">
        <v>44470</v>
      </c>
      <c r="L3">
        <v>1</v>
      </c>
      <c r="M3">
        <v>1</v>
      </c>
      <c r="N3">
        <v>1</v>
      </c>
    </row>
    <row r="4" spans="1:14" x14ac:dyDescent="0.25">
      <c r="A4" t="s">
        <v>47</v>
      </c>
      <c r="B4">
        <v>12</v>
      </c>
      <c r="C4">
        <v>30.1</v>
      </c>
      <c r="D4">
        <v>287</v>
      </c>
      <c r="E4">
        <v>11</v>
      </c>
      <c r="F4">
        <v>9.51</v>
      </c>
      <c r="G4">
        <v>26.09</v>
      </c>
      <c r="H4">
        <v>16.45</v>
      </c>
      <c r="I4">
        <v>0</v>
      </c>
      <c r="J4">
        <v>0</v>
      </c>
      <c r="K4" s="5">
        <v>44228</v>
      </c>
      <c r="L4">
        <v>28</v>
      </c>
      <c r="M4">
        <v>14</v>
      </c>
      <c r="N4">
        <v>61</v>
      </c>
    </row>
    <row r="5" spans="1:14" x14ac:dyDescent="0.25">
      <c r="A5" t="s">
        <v>121</v>
      </c>
      <c r="B5">
        <v>6</v>
      </c>
      <c r="C5">
        <v>22</v>
      </c>
      <c r="D5">
        <v>233</v>
      </c>
      <c r="E5">
        <v>3</v>
      </c>
      <c r="F5">
        <v>10.59</v>
      </c>
      <c r="G5">
        <v>77.67</v>
      </c>
      <c r="H5">
        <v>44</v>
      </c>
      <c r="I5">
        <v>0</v>
      </c>
      <c r="J5">
        <v>0</v>
      </c>
      <c r="K5" s="5">
        <v>13516</v>
      </c>
      <c r="L5">
        <v>23</v>
      </c>
      <c r="M5">
        <v>9</v>
      </c>
      <c r="N5">
        <v>30</v>
      </c>
    </row>
    <row r="6" spans="1:14" x14ac:dyDescent="0.25">
      <c r="A6" t="s">
        <v>26</v>
      </c>
      <c r="B6">
        <v>14</v>
      </c>
      <c r="C6">
        <v>51</v>
      </c>
      <c r="D6">
        <v>364</v>
      </c>
      <c r="E6">
        <v>10</v>
      </c>
      <c r="F6">
        <v>7.14</v>
      </c>
      <c r="G6">
        <v>36.4</v>
      </c>
      <c r="H6">
        <v>30.6</v>
      </c>
      <c r="I6">
        <v>0</v>
      </c>
      <c r="J6">
        <v>0</v>
      </c>
      <c r="K6" s="5">
        <v>44593</v>
      </c>
      <c r="L6">
        <v>23</v>
      </c>
      <c r="M6">
        <v>17</v>
      </c>
      <c r="N6">
        <v>110</v>
      </c>
    </row>
    <row r="7" spans="1:14" x14ac:dyDescent="0.25">
      <c r="A7" t="s">
        <v>97</v>
      </c>
      <c r="B7">
        <v>3</v>
      </c>
      <c r="C7">
        <v>10</v>
      </c>
      <c r="D7">
        <v>109</v>
      </c>
      <c r="E7">
        <v>3</v>
      </c>
      <c r="F7">
        <v>10.9</v>
      </c>
      <c r="G7">
        <v>36.33</v>
      </c>
      <c r="H7">
        <v>20</v>
      </c>
      <c r="I7">
        <v>0</v>
      </c>
      <c r="J7">
        <v>0</v>
      </c>
      <c r="K7" s="5">
        <v>15738</v>
      </c>
      <c r="L7">
        <v>12</v>
      </c>
      <c r="M7">
        <v>4</v>
      </c>
      <c r="N7">
        <v>20</v>
      </c>
    </row>
    <row r="8" spans="1:14" x14ac:dyDescent="0.25">
      <c r="A8" t="s">
        <v>446</v>
      </c>
      <c r="B8">
        <v>3</v>
      </c>
      <c r="C8">
        <v>8.4</v>
      </c>
      <c r="D8">
        <v>87</v>
      </c>
      <c r="E8">
        <v>6</v>
      </c>
      <c r="F8">
        <v>10.039999999999999</v>
      </c>
      <c r="G8">
        <v>14.5</v>
      </c>
      <c r="H8">
        <v>8.67</v>
      </c>
      <c r="I8">
        <v>0</v>
      </c>
      <c r="J8">
        <v>1</v>
      </c>
      <c r="K8" s="6">
        <v>44536</v>
      </c>
      <c r="L8">
        <v>10</v>
      </c>
      <c r="M8">
        <v>5</v>
      </c>
      <c r="N8">
        <v>25</v>
      </c>
    </row>
    <row r="9" spans="1:14" x14ac:dyDescent="0.25">
      <c r="A9" t="s">
        <v>387</v>
      </c>
      <c r="B9">
        <v>4</v>
      </c>
      <c r="C9">
        <v>16</v>
      </c>
      <c r="D9">
        <v>152</v>
      </c>
      <c r="E9">
        <v>3</v>
      </c>
      <c r="F9">
        <v>9.5</v>
      </c>
      <c r="G9">
        <v>50.67</v>
      </c>
      <c r="H9">
        <v>32</v>
      </c>
      <c r="I9">
        <v>0</v>
      </c>
      <c r="J9">
        <v>0</v>
      </c>
      <c r="K9" s="5">
        <v>12086</v>
      </c>
      <c r="L9">
        <v>17</v>
      </c>
      <c r="M9">
        <v>4</v>
      </c>
      <c r="N9">
        <v>38</v>
      </c>
    </row>
    <row r="10" spans="1:14" x14ac:dyDescent="0.25">
      <c r="A10" t="s">
        <v>77</v>
      </c>
      <c r="B10">
        <v>1</v>
      </c>
      <c r="C10">
        <v>2</v>
      </c>
      <c r="D10">
        <v>11</v>
      </c>
      <c r="E10">
        <v>1</v>
      </c>
      <c r="F10">
        <v>5.5</v>
      </c>
      <c r="G10">
        <v>11</v>
      </c>
      <c r="H10">
        <v>12</v>
      </c>
      <c r="I10">
        <v>0</v>
      </c>
      <c r="J10">
        <v>0</v>
      </c>
      <c r="K10" s="6">
        <v>44501</v>
      </c>
      <c r="L10">
        <v>0</v>
      </c>
      <c r="M10">
        <v>0</v>
      </c>
      <c r="N10">
        <v>4</v>
      </c>
    </row>
    <row r="11" spans="1:14" x14ac:dyDescent="0.25">
      <c r="A11" t="s">
        <v>27</v>
      </c>
      <c r="B11">
        <v>1</v>
      </c>
      <c r="C11">
        <v>3</v>
      </c>
      <c r="D11">
        <v>30</v>
      </c>
      <c r="E11">
        <v>0</v>
      </c>
      <c r="F11">
        <v>10</v>
      </c>
      <c r="G11">
        <v>0</v>
      </c>
      <c r="H11">
        <v>0</v>
      </c>
      <c r="I11">
        <v>0</v>
      </c>
      <c r="J11">
        <v>0</v>
      </c>
      <c r="K11" t="s">
        <v>450</v>
      </c>
      <c r="L11">
        <v>6</v>
      </c>
      <c r="M11">
        <v>0</v>
      </c>
      <c r="N11">
        <v>7</v>
      </c>
    </row>
    <row r="12" spans="1:14" x14ac:dyDescent="0.25">
      <c r="A12" t="s">
        <v>166</v>
      </c>
      <c r="B12">
        <v>15</v>
      </c>
      <c r="C12">
        <v>59</v>
      </c>
      <c r="D12">
        <v>461</v>
      </c>
      <c r="E12">
        <v>13</v>
      </c>
      <c r="F12">
        <v>7.81</v>
      </c>
      <c r="G12">
        <v>35.46</v>
      </c>
      <c r="H12">
        <v>27.23</v>
      </c>
      <c r="I12">
        <v>0</v>
      </c>
      <c r="J12">
        <v>0</v>
      </c>
      <c r="K12" s="5">
        <v>45323</v>
      </c>
      <c r="L12">
        <v>49</v>
      </c>
      <c r="M12">
        <v>16</v>
      </c>
      <c r="N12">
        <v>168</v>
      </c>
    </row>
    <row r="13" spans="1:14" x14ac:dyDescent="0.25">
      <c r="A13" t="s">
        <v>124</v>
      </c>
      <c r="B13">
        <v>6</v>
      </c>
      <c r="C13">
        <v>16.5</v>
      </c>
      <c r="D13">
        <v>189</v>
      </c>
      <c r="E13">
        <v>6</v>
      </c>
      <c r="F13">
        <v>11.23</v>
      </c>
      <c r="G13">
        <v>31.5</v>
      </c>
      <c r="H13">
        <v>16.829999999999998</v>
      </c>
      <c r="I13">
        <v>0</v>
      </c>
      <c r="J13">
        <v>0</v>
      </c>
      <c r="K13" s="5">
        <v>14277</v>
      </c>
      <c r="L13">
        <v>21</v>
      </c>
      <c r="M13">
        <v>7</v>
      </c>
      <c r="N13">
        <v>31</v>
      </c>
    </row>
    <row r="14" spans="1:14" x14ac:dyDescent="0.25">
      <c r="A14" t="s">
        <v>167</v>
      </c>
      <c r="B14">
        <v>3</v>
      </c>
      <c r="C14">
        <v>12</v>
      </c>
      <c r="D14">
        <v>110</v>
      </c>
      <c r="E14">
        <v>0</v>
      </c>
      <c r="F14">
        <v>9.17</v>
      </c>
      <c r="G14">
        <v>0</v>
      </c>
      <c r="H14">
        <v>0</v>
      </c>
      <c r="I14">
        <v>0</v>
      </c>
      <c r="J14">
        <v>0</v>
      </c>
      <c r="K14" t="s">
        <v>458</v>
      </c>
      <c r="L14">
        <v>10</v>
      </c>
      <c r="M14">
        <v>5</v>
      </c>
      <c r="N14">
        <v>22</v>
      </c>
    </row>
    <row r="15" spans="1:14" x14ac:dyDescent="0.25">
      <c r="A15" t="s">
        <v>421</v>
      </c>
      <c r="B15">
        <v>2</v>
      </c>
      <c r="C15">
        <v>4</v>
      </c>
      <c r="D15">
        <v>51</v>
      </c>
      <c r="E15">
        <v>0</v>
      </c>
      <c r="F15">
        <v>12.75</v>
      </c>
      <c r="G15">
        <v>0</v>
      </c>
      <c r="H15">
        <v>0</v>
      </c>
      <c r="I15">
        <v>0</v>
      </c>
      <c r="J15">
        <v>0</v>
      </c>
      <c r="K15" t="s">
        <v>448</v>
      </c>
      <c r="L15">
        <v>7</v>
      </c>
      <c r="M15">
        <v>2</v>
      </c>
      <c r="N15">
        <v>7</v>
      </c>
    </row>
    <row r="16" spans="1:14" x14ac:dyDescent="0.25">
      <c r="A16" t="s">
        <v>48</v>
      </c>
      <c r="B16">
        <v>1</v>
      </c>
      <c r="C16">
        <v>2</v>
      </c>
      <c r="D16">
        <v>27</v>
      </c>
      <c r="E16">
        <v>1</v>
      </c>
      <c r="F16">
        <v>13.5</v>
      </c>
      <c r="G16">
        <v>27</v>
      </c>
      <c r="H16">
        <v>12</v>
      </c>
      <c r="I16">
        <v>0</v>
      </c>
      <c r="J16">
        <v>0</v>
      </c>
      <c r="K16" s="5">
        <v>46388</v>
      </c>
      <c r="L16">
        <v>4</v>
      </c>
      <c r="M16">
        <v>1</v>
      </c>
      <c r="N16">
        <v>2</v>
      </c>
    </row>
    <row r="17" spans="1:14" x14ac:dyDescent="0.25">
      <c r="A17" t="s">
        <v>435</v>
      </c>
      <c r="B17">
        <v>3</v>
      </c>
      <c r="C17">
        <v>5</v>
      </c>
      <c r="D17">
        <v>55</v>
      </c>
      <c r="E17">
        <v>0</v>
      </c>
      <c r="F17">
        <v>11</v>
      </c>
      <c r="G17">
        <v>0</v>
      </c>
      <c r="H17">
        <v>0</v>
      </c>
      <c r="I17">
        <v>0</v>
      </c>
      <c r="J17">
        <v>0</v>
      </c>
      <c r="K17" t="s">
        <v>322</v>
      </c>
      <c r="L17">
        <v>3</v>
      </c>
      <c r="M17">
        <v>3</v>
      </c>
      <c r="N17">
        <v>2</v>
      </c>
    </row>
    <row r="18" spans="1:14" x14ac:dyDescent="0.25">
      <c r="A18" t="s">
        <v>126</v>
      </c>
      <c r="B18">
        <v>9</v>
      </c>
      <c r="C18">
        <v>33</v>
      </c>
      <c r="D18">
        <v>306</v>
      </c>
      <c r="E18">
        <v>13</v>
      </c>
      <c r="F18">
        <v>9.27</v>
      </c>
      <c r="G18">
        <v>23.54</v>
      </c>
      <c r="H18">
        <v>15.23</v>
      </c>
      <c r="I18">
        <v>0</v>
      </c>
      <c r="J18">
        <v>0</v>
      </c>
      <c r="K18" s="5">
        <v>44621</v>
      </c>
      <c r="L18">
        <v>37</v>
      </c>
      <c r="M18">
        <v>10</v>
      </c>
      <c r="N18">
        <v>69</v>
      </c>
    </row>
    <row r="19" spans="1:14" x14ac:dyDescent="0.25">
      <c r="A19" t="s">
        <v>415</v>
      </c>
      <c r="B19">
        <v>2</v>
      </c>
      <c r="C19">
        <v>3</v>
      </c>
      <c r="D19">
        <v>29</v>
      </c>
      <c r="E19">
        <v>0</v>
      </c>
      <c r="F19">
        <v>9.67</v>
      </c>
      <c r="G19">
        <v>0</v>
      </c>
      <c r="H19">
        <v>0</v>
      </c>
      <c r="I19">
        <v>0</v>
      </c>
      <c r="J19">
        <v>0</v>
      </c>
      <c r="K19" t="s">
        <v>456</v>
      </c>
      <c r="L19">
        <v>4</v>
      </c>
      <c r="M19">
        <v>0</v>
      </c>
      <c r="N19">
        <v>6</v>
      </c>
    </row>
    <row r="20" spans="1:14" x14ac:dyDescent="0.25">
      <c r="A20" t="s">
        <v>49</v>
      </c>
      <c r="B20">
        <v>1</v>
      </c>
      <c r="C20">
        <v>3</v>
      </c>
      <c r="D20">
        <v>35</v>
      </c>
      <c r="E20">
        <v>1</v>
      </c>
      <c r="F20">
        <v>11.67</v>
      </c>
      <c r="G20">
        <v>35</v>
      </c>
      <c r="H20">
        <v>18</v>
      </c>
      <c r="I20">
        <v>0</v>
      </c>
      <c r="J20">
        <v>0</v>
      </c>
      <c r="K20" s="5">
        <v>12785</v>
      </c>
      <c r="L20">
        <v>3</v>
      </c>
      <c r="M20">
        <v>3</v>
      </c>
      <c r="N20">
        <v>8</v>
      </c>
    </row>
    <row r="21" spans="1:14" x14ac:dyDescent="0.25">
      <c r="A21" t="s">
        <v>3</v>
      </c>
      <c r="B21">
        <v>12</v>
      </c>
      <c r="C21">
        <v>41.1</v>
      </c>
      <c r="D21">
        <v>330</v>
      </c>
      <c r="E21">
        <v>11</v>
      </c>
      <c r="F21">
        <v>8.02</v>
      </c>
      <c r="G21">
        <v>30</v>
      </c>
      <c r="H21">
        <v>22.45</v>
      </c>
      <c r="I21">
        <v>0</v>
      </c>
      <c r="J21">
        <v>0</v>
      </c>
      <c r="K21" s="5">
        <v>12114</v>
      </c>
      <c r="L21">
        <v>29</v>
      </c>
      <c r="M21">
        <v>6</v>
      </c>
      <c r="N21">
        <v>74</v>
      </c>
    </row>
    <row r="22" spans="1:14" x14ac:dyDescent="0.25">
      <c r="A22" t="s">
        <v>101</v>
      </c>
      <c r="B22">
        <v>2</v>
      </c>
      <c r="C22">
        <v>2</v>
      </c>
      <c r="D22">
        <v>21</v>
      </c>
      <c r="E22">
        <v>1</v>
      </c>
      <c r="F22">
        <v>10.5</v>
      </c>
      <c r="G22">
        <v>21</v>
      </c>
      <c r="H22">
        <v>12</v>
      </c>
      <c r="I22">
        <v>0</v>
      </c>
      <c r="J22">
        <v>0</v>
      </c>
      <c r="K22" s="5">
        <v>41275</v>
      </c>
      <c r="L22">
        <v>1</v>
      </c>
      <c r="M22">
        <v>1</v>
      </c>
      <c r="N22">
        <v>1</v>
      </c>
    </row>
    <row r="23" spans="1:14" x14ac:dyDescent="0.25">
      <c r="A23" t="s">
        <v>4</v>
      </c>
      <c r="B23">
        <v>17</v>
      </c>
      <c r="C23">
        <v>64.3</v>
      </c>
      <c r="D23">
        <v>482</v>
      </c>
      <c r="E23">
        <v>22</v>
      </c>
      <c r="F23">
        <v>7.47</v>
      </c>
      <c r="G23">
        <v>21.91</v>
      </c>
      <c r="H23">
        <v>17.59</v>
      </c>
      <c r="I23">
        <v>0</v>
      </c>
      <c r="J23">
        <v>0</v>
      </c>
      <c r="K23" s="5">
        <v>43891</v>
      </c>
      <c r="L23">
        <v>60</v>
      </c>
      <c r="M23">
        <v>12</v>
      </c>
      <c r="N23">
        <v>191</v>
      </c>
    </row>
    <row r="24" spans="1:14" x14ac:dyDescent="0.25">
      <c r="A24" t="s">
        <v>79</v>
      </c>
      <c r="B24">
        <v>10</v>
      </c>
      <c r="C24">
        <v>35</v>
      </c>
      <c r="D24">
        <v>335</v>
      </c>
      <c r="E24">
        <v>6</v>
      </c>
      <c r="F24">
        <v>9.57</v>
      </c>
      <c r="G24">
        <v>55.83</v>
      </c>
      <c r="H24">
        <v>35</v>
      </c>
      <c r="I24">
        <v>0</v>
      </c>
      <c r="J24">
        <v>0</v>
      </c>
      <c r="K24" s="5">
        <v>41640</v>
      </c>
      <c r="L24">
        <v>36</v>
      </c>
      <c r="M24">
        <v>13</v>
      </c>
      <c r="N24">
        <v>77</v>
      </c>
    </row>
    <row r="25" spans="1:14" x14ac:dyDescent="0.25">
      <c r="A25" t="s">
        <v>391</v>
      </c>
      <c r="B25">
        <v>2</v>
      </c>
      <c r="C25">
        <v>8</v>
      </c>
      <c r="D25">
        <v>69</v>
      </c>
      <c r="E25">
        <v>4</v>
      </c>
      <c r="F25">
        <v>8.6199999999999992</v>
      </c>
      <c r="G25">
        <v>17.25</v>
      </c>
      <c r="H25">
        <v>12</v>
      </c>
      <c r="I25">
        <v>0</v>
      </c>
      <c r="J25">
        <v>0</v>
      </c>
      <c r="K25" s="5">
        <v>47150</v>
      </c>
      <c r="L25">
        <v>7</v>
      </c>
      <c r="M25">
        <v>3</v>
      </c>
      <c r="N25">
        <v>20</v>
      </c>
    </row>
    <row r="26" spans="1:14" x14ac:dyDescent="0.25">
      <c r="A26" t="s">
        <v>366</v>
      </c>
      <c r="B26">
        <v>6</v>
      </c>
      <c r="C26">
        <v>23</v>
      </c>
      <c r="D26">
        <v>222</v>
      </c>
      <c r="E26">
        <v>7</v>
      </c>
      <c r="F26">
        <v>9.65</v>
      </c>
      <c r="G26">
        <v>31.71</v>
      </c>
      <c r="H26">
        <v>19.71</v>
      </c>
      <c r="I26">
        <v>0</v>
      </c>
      <c r="J26">
        <v>0</v>
      </c>
      <c r="K26" s="5">
        <v>14277</v>
      </c>
      <c r="L26">
        <v>25</v>
      </c>
      <c r="M26">
        <v>6</v>
      </c>
      <c r="N26">
        <v>47</v>
      </c>
    </row>
    <row r="27" spans="1:14" x14ac:dyDescent="0.25">
      <c r="A27" t="s">
        <v>407</v>
      </c>
      <c r="B27">
        <v>1</v>
      </c>
      <c r="C27">
        <v>1</v>
      </c>
      <c r="D27">
        <v>9</v>
      </c>
      <c r="E27">
        <v>0</v>
      </c>
      <c r="F27">
        <v>9</v>
      </c>
      <c r="G27">
        <v>0</v>
      </c>
      <c r="H27">
        <v>0</v>
      </c>
      <c r="I27">
        <v>0</v>
      </c>
      <c r="J27">
        <v>0</v>
      </c>
      <c r="K27" t="s">
        <v>333</v>
      </c>
      <c r="L27">
        <v>1</v>
      </c>
      <c r="M27">
        <v>0</v>
      </c>
      <c r="N27">
        <v>0</v>
      </c>
    </row>
    <row r="28" spans="1:14" x14ac:dyDescent="0.25">
      <c r="A28" t="s">
        <v>52</v>
      </c>
      <c r="B28">
        <v>11</v>
      </c>
      <c r="C28">
        <v>44</v>
      </c>
      <c r="D28">
        <v>312</v>
      </c>
      <c r="E28">
        <v>16</v>
      </c>
      <c r="F28">
        <v>7.09</v>
      </c>
      <c r="G28">
        <v>19.5</v>
      </c>
      <c r="H28">
        <v>16.5</v>
      </c>
      <c r="I28">
        <v>0</v>
      </c>
      <c r="J28">
        <v>0</v>
      </c>
      <c r="K28" s="5">
        <v>43891</v>
      </c>
      <c r="L28">
        <v>21</v>
      </c>
      <c r="M28">
        <v>15</v>
      </c>
      <c r="N28">
        <v>117</v>
      </c>
    </row>
    <row r="29" spans="1:14" x14ac:dyDescent="0.25">
      <c r="A29" t="s">
        <v>104</v>
      </c>
      <c r="B29">
        <v>2</v>
      </c>
      <c r="C29">
        <v>5</v>
      </c>
      <c r="D29">
        <v>48</v>
      </c>
      <c r="E29">
        <v>0</v>
      </c>
      <c r="F29">
        <v>9.6</v>
      </c>
      <c r="G29">
        <v>0</v>
      </c>
      <c r="H29">
        <v>0</v>
      </c>
      <c r="I29">
        <v>0</v>
      </c>
      <c r="J29">
        <v>0</v>
      </c>
      <c r="K29" t="s">
        <v>448</v>
      </c>
      <c r="L29">
        <v>3</v>
      </c>
      <c r="M29">
        <v>3</v>
      </c>
      <c r="N29">
        <v>7</v>
      </c>
    </row>
    <row r="30" spans="1:14" x14ac:dyDescent="0.25">
      <c r="A30" t="s">
        <v>375</v>
      </c>
      <c r="B30">
        <v>8</v>
      </c>
      <c r="C30">
        <v>27</v>
      </c>
      <c r="D30">
        <v>238</v>
      </c>
      <c r="E30">
        <v>7</v>
      </c>
      <c r="F30">
        <v>8.81</v>
      </c>
      <c r="G30">
        <v>34</v>
      </c>
      <c r="H30">
        <v>23.14</v>
      </c>
      <c r="I30">
        <v>0</v>
      </c>
      <c r="J30">
        <v>0</v>
      </c>
      <c r="K30" s="5">
        <v>45689</v>
      </c>
      <c r="L30">
        <v>23</v>
      </c>
      <c r="M30">
        <v>7</v>
      </c>
      <c r="N30">
        <v>51</v>
      </c>
    </row>
    <row r="31" spans="1:14" x14ac:dyDescent="0.25">
      <c r="A31" t="s">
        <v>80</v>
      </c>
      <c r="B31">
        <v>16</v>
      </c>
      <c r="C31">
        <v>42.3</v>
      </c>
      <c r="D31">
        <v>390</v>
      </c>
      <c r="E31">
        <v>14</v>
      </c>
      <c r="F31">
        <v>9.18</v>
      </c>
      <c r="G31">
        <v>27.86</v>
      </c>
      <c r="H31">
        <v>18.21</v>
      </c>
      <c r="I31">
        <v>0</v>
      </c>
      <c r="J31">
        <v>0</v>
      </c>
      <c r="K31" s="5">
        <v>43891</v>
      </c>
      <c r="L31">
        <v>28</v>
      </c>
      <c r="M31">
        <v>23</v>
      </c>
      <c r="N31">
        <v>94</v>
      </c>
    </row>
    <row r="32" spans="1:14" x14ac:dyDescent="0.25">
      <c r="A32" t="s">
        <v>151</v>
      </c>
      <c r="B32">
        <v>2</v>
      </c>
      <c r="C32">
        <v>8</v>
      </c>
      <c r="D32">
        <v>77</v>
      </c>
      <c r="E32">
        <v>2</v>
      </c>
      <c r="F32">
        <v>9.6199999999999992</v>
      </c>
      <c r="G32">
        <v>38.5</v>
      </c>
      <c r="H32">
        <v>24</v>
      </c>
      <c r="I32">
        <v>0</v>
      </c>
      <c r="J32">
        <v>0</v>
      </c>
      <c r="K32" s="5">
        <v>14642</v>
      </c>
      <c r="L32">
        <v>5</v>
      </c>
      <c r="M32">
        <v>4</v>
      </c>
      <c r="N32">
        <v>16</v>
      </c>
    </row>
    <row r="33" spans="1:14" x14ac:dyDescent="0.25">
      <c r="A33" t="s">
        <v>29</v>
      </c>
      <c r="B33">
        <v>13</v>
      </c>
      <c r="C33">
        <v>46</v>
      </c>
      <c r="D33">
        <v>349</v>
      </c>
      <c r="E33">
        <v>13</v>
      </c>
      <c r="F33">
        <v>7.59</v>
      </c>
      <c r="G33">
        <v>26.85</v>
      </c>
      <c r="H33">
        <v>21.23</v>
      </c>
      <c r="I33">
        <v>0</v>
      </c>
      <c r="J33">
        <v>0</v>
      </c>
      <c r="K33" s="5">
        <v>13940</v>
      </c>
      <c r="L33">
        <v>45</v>
      </c>
      <c r="M33">
        <v>7</v>
      </c>
      <c r="N33">
        <v>122</v>
      </c>
    </row>
    <row r="34" spans="1:14" x14ac:dyDescent="0.25">
      <c r="A34" t="s">
        <v>6</v>
      </c>
      <c r="B34">
        <v>17</v>
      </c>
      <c r="C34">
        <v>64.2</v>
      </c>
      <c r="D34">
        <v>431</v>
      </c>
      <c r="E34">
        <v>26</v>
      </c>
      <c r="F34">
        <v>6.7</v>
      </c>
      <c r="G34">
        <v>16.579999999999998</v>
      </c>
      <c r="H34">
        <v>14.85</v>
      </c>
      <c r="I34">
        <v>2</v>
      </c>
      <c r="J34">
        <v>0</v>
      </c>
      <c r="K34" s="6">
        <v>44534</v>
      </c>
      <c r="L34">
        <v>27</v>
      </c>
      <c r="M34">
        <v>18</v>
      </c>
      <c r="N34">
        <v>149</v>
      </c>
    </row>
    <row r="35" spans="1:14" x14ac:dyDescent="0.25">
      <c r="A35" t="s">
        <v>428</v>
      </c>
      <c r="B35">
        <v>2</v>
      </c>
      <c r="C35">
        <v>7.1</v>
      </c>
      <c r="D35">
        <v>67</v>
      </c>
      <c r="E35">
        <v>4</v>
      </c>
      <c r="F35">
        <v>9.35</v>
      </c>
      <c r="G35">
        <v>16.75</v>
      </c>
      <c r="H35">
        <v>10.75</v>
      </c>
      <c r="I35">
        <v>0</v>
      </c>
      <c r="J35">
        <v>0</v>
      </c>
      <c r="K35" s="5">
        <v>46082</v>
      </c>
      <c r="L35">
        <v>1</v>
      </c>
      <c r="M35">
        <v>6</v>
      </c>
      <c r="N35">
        <v>15</v>
      </c>
    </row>
    <row r="36" spans="1:14" x14ac:dyDescent="0.25">
      <c r="A36" t="s">
        <v>169</v>
      </c>
      <c r="B36">
        <v>1</v>
      </c>
      <c r="C36">
        <v>4</v>
      </c>
      <c r="D36">
        <v>28</v>
      </c>
      <c r="E36">
        <v>2</v>
      </c>
      <c r="F36">
        <v>7</v>
      </c>
      <c r="G36">
        <v>14</v>
      </c>
      <c r="H36">
        <v>12</v>
      </c>
      <c r="I36">
        <v>0</v>
      </c>
      <c r="J36">
        <v>0</v>
      </c>
      <c r="K36" s="5">
        <v>46784</v>
      </c>
      <c r="L36">
        <v>3</v>
      </c>
      <c r="M36">
        <v>1</v>
      </c>
      <c r="N36">
        <v>11</v>
      </c>
    </row>
    <row r="37" spans="1:14" x14ac:dyDescent="0.25">
      <c r="A37" t="s">
        <v>82</v>
      </c>
      <c r="B37">
        <v>2</v>
      </c>
      <c r="C37">
        <v>7</v>
      </c>
      <c r="D37">
        <v>50</v>
      </c>
      <c r="E37">
        <v>1</v>
      </c>
      <c r="F37">
        <v>7.14</v>
      </c>
      <c r="G37">
        <v>50</v>
      </c>
      <c r="H37">
        <v>42</v>
      </c>
      <c r="I37">
        <v>0</v>
      </c>
      <c r="J37">
        <v>0</v>
      </c>
      <c r="K37" s="5">
        <v>45658</v>
      </c>
      <c r="L37">
        <v>2</v>
      </c>
      <c r="M37">
        <v>3</v>
      </c>
      <c r="N37">
        <v>18</v>
      </c>
    </row>
    <row r="38" spans="1:14" x14ac:dyDescent="0.25">
      <c r="A38" t="s">
        <v>129</v>
      </c>
      <c r="B38">
        <v>11</v>
      </c>
      <c r="C38">
        <v>43</v>
      </c>
      <c r="D38">
        <v>288</v>
      </c>
      <c r="E38">
        <v>11</v>
      </c>
      <c r="F38">
        <v>6.7</v>
      </c>
      <c r="G38">
        <v>26.18</v>
      </c>
      <c r="H38">
        <v>23.45</v>
      </c>
      <c r="I38">
        <v>0</v>
      </c>
      <c r="J38">
        <v>0</v>
      </c>
      <c r="K38" s="6">
        <v>44533</v>
      </c>
      <c r="L38">
        <v>21</v>
      </c>
      <c r="M38">
        <v>14</v>
      </c>
      <c r="N38">
        <v>121</v>
      </c>
    </row>
    <row r="39" spans="1:14" x14ac:dyDescent="0.25">
      <c r="A39" t="s">
        <v>131</v>
      </c>
      <c r="B39">
        <v>11</v>
      </c>
      <c r="C39">
        <v>37.200000000000003</v>
      </c>
      <c r="D39">
        <v>398</v>
      </c>
      <c r="E39">
        <v>10</v>
      </c>
      <c r="F39">
        <v>10.66</v>
      </c>
      <c r="G39">
        <v>39.799999999999997</v>
      </c>
      <c r="H39">
        <v>22.4</v>
      </c>
      <c r="I39">
        <v>0</v>
      </c>
      <c r="J39">
        <v>0</v>
      </c>
      <c r="K39" s="5">
        <v>46054</v>
      </c>
      <c r="L39">
        <v>29</v>
      </c>
      <c r="M39">
        <v>22</v>
      </c>
      <c r="N39">
        <v>58</v>
      </c>
    </row>
    <row r="40" spans="1:14" x14ac:dyDescent="0.25">
      <c r="A40" t="s">
        <v>84</v>
      </c>
      <c r="B40">
        <v>16</v>
      </c>
      <c r="C40">
        <v>61.4</v>
      </c>
      <c r="D40">
        <v>409</v>
      </c>
      <c r="E40">
        <v>19</v>
      </c>
      <c r="F40">
        <v>6.63</v>
      </c>
      <c r="G40">
        <v>21.53</v>
      </c>
      <c r="H40">
        <v>19.47</v>
      </c>
      <c r="I40">
        <v>0</v>
      </c>
      <c r="J40">
        <v>0</v>
      </c>
      <c r="K40" s="5">
        <v>43891</v>
      </c>
      <c r="L40">
        <v>41</v>
      </c>
      <c r="M40">
        <v>10</v>
      </c>
      <c r="N40">
        <v>170</v>
      </c>
    </row>
    <row r="41" spans="1:14" x14ac:dyDescent="0.25">
      <c r="A41" t="s">
        <v>7</v>
      </c>
      <c r="B41">
        <v>5</v>
      </c>
      <c r="C41">
        <v>19</v>
      </c>
      <c r="D41">
        <v>165</v>
      </c>
      <c r="E41">
        <v>5</v>
      </c>
      <c r="F41">
        <v>8.68</v>
      </c>
      <c r="G41">
        <v>33</v>
      </c>
      <c r="H41">
        <v>22.8</v>
      </c>
      <c r="I41">
        <v>0</v>
      </c>
      <c r="J41">
        <v>0</v>
      </c>
      <c r="K41" s="5">
        <v>44593</v>
      </c>
      <c r="L41">
        <v>19</v>
      </c>
      <c r="M41">
        <v>8</v>
      </c>
      <c r="N41">
        <v>54</v>
      </c>
    </row>
    <row r="42" spans="1:14" x14ac:dyDescent="0.25">
      <c r="A42" t="s">
        <v>9</v>
      </c>
      <c r="B42">
        <v>7</v>
      </c>
      <c r="C42">
        <v>20</v>
      </c>
      <c r="D42">
        <v>166</v>
      </c>
      <c r="E42">
        <v>1</v>
      </c>
      <c r="F42">
        <v>8.3000000000000007</v>
      </c>
      <c r="G42">
        <v>166</v>
      </c>
      <c r="H42">
        <v>120</v>
      </c>
      <c r="I42">
        <v>0</v>
      </c>
      <c r="J42">
        <v>0</v>
      </c>
      <c r="K42" s="5">
        <v>11689</v>
      </c>
      <c r="L42">
        <v>15</v>
      </c>
      <c r="M42">
        <v>6</v>
      </c>
      <c r="N42">
        <v>38</v>
      </c>
    </row>
    <row r="43" spans="1:14" x14ac:dyDescent="0.25">
      <c r="A43" t="s">
        <v>30</v>
      </c>
      <c r="B43">
        <v>2</v>
      </c>
      <c r="C43">
        <v>5</v>
      </c>
      <c r="D43">
        <v>46</v>
      </c>
      <c r="E43">
        <v>1</v>
      </c>
      <c r="F43">
        <v>9.1999999999999993</v>
      </c>
      <c r="G43">
        <v>46</v>
      </c>
      <c r="H43">
        <v>30</v>
      </c>
      <c r="I43">
        <v>0</v>
      </c>
      <c r="J43">
        <v>0</v>
      </c>
      <c r="K43" s="5">
        <v>47119</v>
      </c>
      <c r="L43">
        <v>2</v>
      </c>
      <c r="M43">
        <v>4</v>
      </c>
      <c r="N43">
        <v>11</v>
      </c>
    </row>
    <row r="44" spans="1:14" x14ac:dyDescent="0.25">
      <c r="A44" t="s">
        <v>31</v>
      </c>
      <c r="B44">
        <v>12</v>
      </c>
      <c r="C44">
        <v>47</v>
      </c>
      <c r="D44">
        <v>368</v>
      </c>
      <c r="E44">
        <v>25</v>
      </c>
      <c r="F44">
        <v>7.83</v>
      </c>
      <c r="G44">
        <v>14.72</v>
      </c>
      <c r="H44">
        <v>11.28</v>
      </c>
      <c r="I44">
        <v>2</v>
      </c>
      <c r="J44">
        <v>0</v>
      </c>
      <c r="K44" s="5">
        <v>44287</v>
      </c>
      <c r="L44">
        <v>39</v>
      </c>
      <c r="M44">
        <v>10</v>
      </c>
      <c r="N44">
        <v>113</v>
      </c>
    </row>
    <row r="45" spans="1:14" x14ac:dyDescent="0.25">
      <c r="A45" t="s">
        <v>133</v>
      </c>
      <c r="B45">
        <v>1</v>
      </c>
      <c r="C45">
        <v>2</v>
      </c>
      <c r="D45">
        <v>34</v>
      </c>
      <c r="E45">
        <v>0</v>
      </c>
      <c r="F45">
        <v>17</v>
      </c>
      <c r="G45">
        <v>0</v>
      </c>
      <c r="H45">
        <v>0</v>
      </c>
      <c r="I45">
        <v>0</v>
      </c>
      <c r="J45">
        <v>0</v>
      </c>
      <c r="K45" t="s">
        <v>335</v>
      </c>
      <c r="L45">
        <v>2</v>
      </c>
      <c r="M45">
        <v>3</v>
      </c>
      <c r="N45">
        <v>1</v>
      </c>
    </row>
    <row r="46" spans="1:14" x14ac:dyDescent="0.25">
      <c r="A46" t="s">
        <v>86</v>
      </c>
      <c r="B46">
        <v>16</v>
      </c>
      <c r="C46">
        <v>46</v>
      </c>
      <c r="D46">
        <v>335</v>
      </c>
      <c r="E46">
        <v>12</v>
      </c>
      <c r="F46">
        <v>7.28</v>
      </c>
      <c r="G46">
        <v>27.92</v>
      </c>
      <c r="H46">
        <v>23</v>
      </c>
      <c r="I46">
        <v>0</v>
      </c>
      <c r="J46">
        <v>0</v>
      </c>
      <c r="K46" s="5">
        <v>12479</v>
      </c>
      <c r="L46">
        <v>24</v>
      </c>
      <c r="M46">
        <v>12</v>
      </c>
      <c r="N46">
        <v>94</v>
      </c>
    </row>
    <row r="47" spans="1:14" x14ac:dyDescent="0.25">
      <c r="A47" t="s">
        <v>173</v>
      </c>
      <c r="B47">
        <v>9</v>
      </c>
      <c r="C47">
        <v>34.5</v>
      </c>
      <c r="D47">
        <v>287</v>
      </c>
      <c r="E47">
        <v>20</v>
      </c>
      <c r="F47">
        <v>8.24</v>
      </c>
      <c r="G47">
        <v>14.35</v>
      </c>
      <c r="H47">
        <v>10.45</v>
      </c>
      <c r="I47">
        <v>0</v>
      </c>
      <c r="J47">
        <v>0</v>
      </c>
      <c r="K47" s="5">
        <v>45352</v>
      </c>
      <c r="L47">
        <v>29</v>
      </c>
      <c r="M47">
        <v>11</v>
      </c>
      <c r="N47">
        <v>87</v>
      </c>
    </row>
    <row r="48" spans="1:14" x14ac:dyDescent="0.25">
      <c r="A48" t="s">
        <v>362</v>
      </c>
      <c r="B48">
        <v>8</v>
      </c>
      <c r="C48">
        <v>27.1</v>
      </c>
      <c r="D48">
        <v>237</v>
      </c>
      <c r="E48">
        <v>9</v>
      </c>
      <c r="F48">
        <v>8.7200000000000006</v>
      </c>
      <c r="G48">
        <v>26.33</v>
      </c>
      <c r="H48">
        <v>18.11</v>
      </c>
      <c r="I48">
        <v>0</v>
      </c>
      <c r="J48">
        <v>0</v>
      </c>
      <c r="K48" s="5">
        <v>42795</v>
      </c>
      <c r="L48">
        <v>18</v>
      </c>
      <c r="M48">
        <v>8</v>
      </c>
      <c r="N48">
        <v>55</v>
      </c>
    </row>
    <row r="49" spans="1:14" x14ac:dyDescent="0.25">
      <c r="A49" t="s">
        <v>56</v>
      </c>
      <c r="B49">
        <v>9</v>
      </c>
      <c r="C49">
        <v>33</v>
      </c>
      <c r="D49">
        <v>286</v>
      </c>
      <c r="E49">
        <v>4</v>
      </c>
      <c r="F49">
        <v>8.67</v>
      </c>
      <c r="G49">
        <v>71.5</v>
      </c>
      <c r="H49">
        <v>49.5</v>
      </c>
      <c r="I49">
        <v>0</v>
      </c>
      <c r="J49">
        <v>0</v>
      </c>
      <c r="K49" s="5">
        <v>15008</v>
      </c>
      <c r="L49">
        <v>19</v>
      </c>
      <c r="M49">
        <v>13</v>
      </c>
      <c r="N49">
        <v>54</v>
      </c>
    </row>
    <row r="50" spans="1:14" x14ac:dyDescent="0.25">
      <c r="A50" t="s">
        <v>11</v>
      </c>
      <c r="B50">
        <v>1</v>
      </c>
      <c r="C50">
        <v>2.5</v>
      </c>
      <c r="D50">
        <v>33</v>
      </c>
      <c r="E50">
        <v>1</v>
      </c>
      <c r="F50">
        <v>11.65</v>
      </c>
      <c r="G50">
        <v>33</v>
      </c>
      <c r="H50">
        <v>17</v>
      </c>
      <c r="I50">
        <v>0</v>
      </c>
      <c r="J50">
        <v>0</v>
      </c>
      <c r="K50" s="5">
        <v>12055</v>
      </c>
      <c r="L50">
        <v>1</v>
      </c>
      <c r="M50">
        <v>3</v>
      </c>
      <c r="N50">
        <v>4</v>
      </c>
    </row>
    <row r="51" spans="1:14" x14ac:dyDescent="0.25">
      <c r="A51" t="s">
        <v>57</v>
      </c>
      <c r="B51">
        <v>5</v>
      </c>
      <c r="C51">
        <v>17</v>
      </c>
      <c r="D51">
        <v>183</v>
      </c>
      <c r="E51">
        <v>2</v>
      </c>
      <c r="F51">
        <v>10.76</v>
      </c>
      <c r="G51">
        <v>91.5</v>
      </c>
      <c r="H51">
        <v>51</v>
      </c>
      <c r="I51">
        <v>0</v>
      </c>
      <c r="J51">
        <v>0</v>
      </c>
      <c r="K51" s="5">
        <v>13881</v>
      </c>
      <c r="L51">
        <v>20</v>
      </c>
      <c r="M51">
        <v>7</v>
      </c>
      <c r="N51">
        <v>30</v>
      </c>
    </row>
    <row r="52" spans="1:14" x14ac:dyDescent="0.25">
      <c r="A52" t="s">
        <v>134</v>
      </c>
      <c r="B52">
        <v>1</v>
      </c>
      <c r="C52">
        <v>1</v>
      </c>
      <c r="D52">
        <v>13</v>
      </c>
      <c r="E52">
        <v>0</v>
      </c>
      <c r="F52">
        <v>13</v>
      </c>
      <c r="G52">
        <v>0</v>
      </c>
      <c r="H52">
        <v>0</v>
      </c>
      <c r="I52">
        <v>0</v>
      </c>
      <c r="J52">
        <v>0</v>
      </c>
      <c r="K52" t="s">
        <v>456</v>
      </c>
      <c r="L52">
        <v>0</v>
      </c>
      <c r="M52">
        <v>2</v>
      </c>
      <c r="N52">
        <v>3</v>
      </c>
    </row>
    <row r="53" spans="1:14" x14ac:dyDescent="0.25">
      <c r="A53" t="s">
        <v>108</v>
      </c>
      <c r="B53">
        <v>10</v>
      </c>
      <c r="C53">
        <v>34</v>
      </c>
      <c r="D53">
        <v>255</v>
      </c>
      <c r="E53">
        <v>5</v>
      </c>
      <c r="F53">
        <v>7.5</v>
      </c>
      <c r="G53">
        <v>51</v>
      </c>
      <c r="H53">
        <v>40.799999999999997</v>
      </c>
      <c r="I53">
        <v>0</v>
      </c>
      <c r="J53">
        <v>0</v>
      </c>
      <c r="K53" s="5">
        <v>45689</v>
      </c>
      <c r="L53">
        <v>20</v>
      </c>
      <c r="M53">
        <v>6</v>
      </c>
      <c r="N53">
        <v>60</v>
      </c>
    </row>
    <row r="54" spans="1:14" x14ac:dyDescent="0.25">
      <c r="A54" t="s">
        <v>135</v>
      </c>
      <c r="B54">
        <v>3</v>
      </c>
      <c r="C54">
        <v>6</v>
      </c>
      <c r="D54">
        <v>59</v>
      </c>
      <c r="E54">
        <v>1</v>
      </c>
      <c r="F54">
        <v>9.83</v>
      </c>
      <c r="G54">
        <v>59</v>
      </c>
      <c r="H54">
        <v>36</v>
      </c>
      <c r="I54">
        <v>0</v>
      </c>
      <c r="J54">
        <v>0</v>
      </c>
      <c r="K54" s="5">
        <v>44927</v>
      </c>
      <c r="L54">
        <v>6</v>
      </c>
      <c r="M54">
        <v>3</v>
      </c>
      <c r="N54">
        <v>11</v>
      </c>
    </row>
    <row r="55" spans="1:14" x14ac:dyDescent="0.25">
      <c r="A55" t="s">
        <v>58</v>
      </c>
      <c r="B55">
        <v>11</v>
      </c>
      <c r="C55">
        <v>40.200000000000003</v>
      </c>
      <c r="D55">
        <v>377</v>
      </c>
      <c r="E55">
        <v>4</v>
      </c>
      <c r="F55">
        <v>9.35</v>
      </c>
      <c r="G55">
        <v>94.25</v>
      </c>
      <c r="H55">
        <v>60.5</v>
      </c>
      <c r="I55">
        <v>0</v>
      </c>
      <c r="J55">
        <v>0</v>
      </c>
      <c r="K55" s="5">
        <v>44562</v>
      </c>
      <c r="L55">
        <v>49</v>
      </c>
      <c r="M55">
        <v>10</v>
      </c>
      <c r="N55">
        <v>99</v>
      </c>
    </row>
    <row r="56" spans="1:14" x14ac:dyDescent="0.25">
      <c r="A56" t="s">
        <v>111</v>
      </c>
      <c r="B56">
        <v>2</v>
      </c>
      <c r="C56">
        <v>2</v>
      </c>
      <c r="D56">
        <v>26</v>
      </c>
      <c r="E56">
        <v>0</v>
      </c>
      <c r="F56">
        <v>13</v>
      </c>
      <c r="G56">
        <v>0</v>
      </c>
      <c r="H56">
        <v>0</v>
      </c>
      <c r="I56">
        <v>0</v>
      </c>
      <c r="J56">
        <v>0</v>
      </c>
      <c r="K56" t="s">
        <v>324</v>
      </c>
      <c r="L56">
        <v>1</v>
      </c>
      <c r="M56">
        <v>2</v>
      </c>
      <c r="N56">
        <v>1</v>
      </c>
    </row>
    <row r="57" spans="1:14" x14ac:dyDescent="0.25">
      <c r="A57" t="s">
        <v>384</v>
      </c>
      <c r="B57">
        <v>5</v>
      </c>
      <c r="C57">
        <v>18</v>
      </c>
      <c r="D57">
        <v>142</v>
      </c>
      <c r="E57">
        <v>3</v>
      </c>
      <c r="F57">
        <v>7.89</v>
      </c>
      <c r="G57">
        <v>47.33</v>
      </c>
      <c r="H57">
        <v>36</v>
      </c>
      <c r="I57">
        <v>0</v>
      </c>
      <c r="J57">
        <v>0</v>
      </c>
      <c r="K57" s="5">
        <v>14671</v>
      </c>
      <c r="L57">
        <v>12</v>
      </c>
      <c r="M57">
        <v>6</v>
      </c>
      <c r="N57">
        <v>45</v>
      </c>
    </row>
    <row r="58" spans="1:14" x14ac:dyDescent="0.25">
      <c r="A58" t="s">
        <v>13</v>
      </c>
      <c r="B58">
        <v>4</v>
      </c>
      <c r="C58">
        <v>14</v>
      </c>
      <c r="D58">
        <v>94</v>
      </c>
      <c r="E58">
        <v>4</v>
      </c>
      <c r="F58">
        <v>6.71</v>
      </c>
      <c r="G58">
        <v>23.5</v>
      </c>
      <c r="H58">
        <v>21</v>
      </c>
      <c r="I58">
        <v>0</v>
      </c>
      <c r="J58">
        <v>0</v>
      </c>
      <c r="K58" s="5">
        <v>41306</v>
      </c>
      <c r="L58">
        <v>7</v>
      </c>
      <c r="M58">
        <v>2</v>
      </c>
      <c r="N58">
        <v>37</v>
      </c>
    </row>
    <row r="59" spans="1:14" x14ac:dyDescent="0.25">
      <c r="A59" t="s">
        <v>14</v>
      </c>
      <c r="B59">
        <v>9</v>
      </c>
      <c r="C59">
        <v>25</v>
      </c>
      <c r="D59">
        <v>169</v>
      </c>
      <c r="E59">
        <v>6</v>
      </c>
      <c r="F59">
        <v>6.76</v>
      </c>
      <c r="G59">
        <v>28.17</v>
      </c>
      <c r="H59">
        <v>25</v>
      </c>
      <c r="I59">
        <v>0</v>
      </c>
      <c r="J59">
        <v>0</v>
      </c>
      <c r="K59" s="5">
        <v>43132</v>
      </c>
      <c r="L59">
        <v>11</v>
      </c>
      <c r="M59">
        <v>8</v>
      </c>
      <c r="N59">
        <v>63</v>
      </c>
    </row>
    <row r="60" spans="1:14" x14ac:dyDescent="0.25">
      <c r="A60" t="s">
        <v>363</v>
      </c>
      <c r="B60">
        <v>1</v>
      </c>
      <c r="C60">
        <v>3</v>
      </c>
      <c r="D60">
        <v>27</v>
      </c>
      <c r="E60">
        <v>1</v>
      </c>
      <c r="F60">
        <v>9</v>
      </c>
      <c r="G60">
        <v>27</v>
      </c>
      <c r="H60">
        <v>18</v>
      </c>
      <c r="I60">
        <v>0</v>
      </c>
      <c r="J60">
        <v>0</v>
      </c>
      <c r="K60" s="5">
        <v>46388</v>
      </c>
      <c r="L60">
        <v>4</v>
      </c>
      <c r="M60">
        <v>1</v>
      </c>
      <c r="N60">
        <v>8</v>
      </c>
    </row>
    <row r="61" spans="1:14" x14ac:dyDescent="0.25">
      <c r="A61" t="s">
        <v>177</v>
      </c>
      <c r="B61">
        <v>8</v>
      </c>
      <c r="C61">
        <v>29.1</v>
      </c>
      <c r="D61">
        <v>194</v>
      </c>
      <c r="E61">
        <v>8</v>
      </c>
      <c r="F61">
        <v>6.65</v>
      </c>
      <c r="G61">
        <v>24.25</v>
      </c>
      <c r="H61">
        <v>21.88</v>
      </c>
      <c r="I61">
        <v>1</v>
      </c>
      <c r="J61">
        <v>0</v>
      </c>
      <c r="K61" s="6">
        <v>44504</v>
      </c>
      <c r="L61">
        <v>11</v>
      </c>
      <c r="M61">
        <v>9</v>
      </c>
      <c r="N61">
        <v>69</v>
      </c>
    </row>
    <row r="62" spans="1:14" x14ac:dyDescent="0.25">
      <c r="A62" t="s">
        <v>113</v>
      </c>
      <c r="B62">
        <v>14</v>
      </c>
      <c r="C62">
        <v>54</v>
      </c>
      <c r="D62">
        <v>469</v>
      </c>
      <c r="E62">
        <v>19</v>
      </c>
      <c r="F62">
        <v>8.69</v>
      </c>
      <c r="G62">
        <v>24.68</v>
      </c>
      <c r="H62">
        <v>17.05</v>
      </c>
      <c r="I62">
        <v>0</v>
      </c>
      <c r="J62">
        <v>0</v>
      </c>
      <c r="K62" s="5">
        <v>44256</v>
      </c>
      <c r="L62">
        <v>47</v>
      </c>
      <c r="M62">
        <v>19</v>
      </c>
      <c r="N62">
        <v>120</v>
      </c>
    </row>
    <row r="63" spans="1:14" x14ac:dyDescent="0.25">
      <c r="A63" t="s">
        <v>155</v>
      </c>
      <c r="B63">
        <v>9</v>
      </c>
      <c r="C63">
        <v>28.1</v>
      </c>
      <c r="D63">
        <v>269</v>
      </c>
      <c r="E63">
        <v>7</v>
      </c>
      <c r="F63">
        <v>9.5500000000000007</v>
      </c>
      <c r="G63">
        <v>38.43</v>
      </c>
      <c r="H63">
        <v>24.14</v>
      </c>
      <c r="I63">
        <v>0</v>
      </c>
      <c r="J63">
        <v>0</v>
      </c>
      <c r="K63" s="5">
        <v>13912</v>
      </c>
      <c r="L63">
        <v>27</v>
      </c>
      <c r="M63">
        <v>13</v>
      </c>
      <c r="N63">
        <v>69</v>
      </c>
    </row>
    <row r="64" spans="1:14" x14ac:dyDescent="0.25">
      <c r="A64" t="s">
        <v>33</v>
      </c>
      <c r="B64">
        <v>6</v>
      </c>
      <c r="C64">
        <v>16.399999999999999</v>
      </c>
      <c r="D64">
        <v>145</v>
      </c>
      <c r="E64">
        <v>2</v>
      </c>
      <c r="F64">
        <v>8.6999999999999993</v>
      </c>
      <c r="G64">
        <v>72.5</v>
      </c>
      <c r="H64">
        <v>50</v>
      </c>
      <c r="I64">
        <v>0</v>
      </c>
      <c r="J64">
        <v>0</v>
      </c>
      <c r="K64" s="5">
        <v>41275</v>
      </c>
      <c r="L64">
        <v>8</v>
      </c>
      <c r="M64">
        <v>8</v>
      </c>
      <c r="N64">
        <v>32</v>
      </c>
    </row>
    <row r="65" spans="1:14" x14ac:dyDescent="0.25">
      <c r="A65" t="s">
        <v>179</v>
      </c>
      <c r="B65">
        <v>5</v>
      </c>
      <c r="C65">
        <v>19</v>
      </c>
      <c r="D65">
        <v>191</v>
      </c>
      <c r="E65">
        <v>3</v>
      </c>
      <c r="F65">
        <v>10.050000000000001</v>
      </c>
      <c r="G65">
        <v>63.67</v>
      </c>
      <c r="H65">
        <v>38</v>
      </c>
      <c r="I65">
        <v>0</v>
      </c>
      <c r="J65">
        <v>0</v>
      </c>
      <c r="K65" s="5">
        <v>11355</v>
      </c>
      <c r="L65">
        <v>13</v>
      </c>
      <c r="M65">
        <v>9</v>
      </c>
      <c r="N65">
        <v>37</v>
      </c>
    </row>
    <row r="66" spans="1:14" x14ac:dyDescent="0.25">
      <c r="A66" t="s">
        <v>59</v>
      </c>
      <c r="B66">
        <v>6</v>
      </c>
      <c r="C66">
        <v>8</v>
      </c>
      <c r="D66">
        <v>72</v>
      </c>
      <c r="E66">
        <v>3</v>
      </c>
      <c r="F66">
        <v>9</v>
      </c>
      <c r="G66">
        <v>24</v>
      </c>
      <c r="H66">
        <v>16</v>
      </c>
      <c r="I66">
        <v>0</v>
      </c>
      <c r="J66">
        <v>0</v>
      </c>
      <c r="K66" s="6">
        <v>44409</v>
      </c>
      <c r="L66">
        <v>6</v>
      </c>
      <c r="M66">
        <v>3</v>
      </c>
      <c r="N66">
        <v>15</v>
      </c>
    </row>
    <row r="67" spans="1:14" x14ac:dyDescent="0.25">
      <c r="A67" t="s">
        <v>156</v>
      </c>
      <c r="B67">
        <v>13</v>
      </c>
      <c r="C67">
        <v>48</v>
      </c>
      <c r="D67">
        <v>397</v>
      </c>
      <c r="E67">
        <v>11</v>
      </c>
      <c r="F67">
        <v>8.27</v>
      </c>
      <c r="G67">
        <v>36.090000000000003</v>
      </c>
      <c r="H67">
        <v>26.18</v>
      </c>
      <c r="I67">
        <v>0</v>
      </c>
      <c r="J67">
        <v>0</v>
      </c>
      <c r="K67" s="5">
        <v>45323</v>
      </c>
      <c r="L67">
        <v>49</v>
      </c>
      <c r="M67">
        <v>14</v>
      </c>
      <c r="N67">
        <v>141</v>
      </c>
    </row>
    <row r="68" spans="1:14" x14ac:dyDescent="0.25">
      <c r="A68" t="s">
        <v>139</v>
      </c>
      <c r="B68">
        <v>4</v>
      </c>
      <c r="C68">
        <v>10</v>
      </c>
      <c r="D68">
        <v>79</v>
      </c>
      <c r="E68">
        <v>5</v>
      </c>
      <c r="F68">
        <v>7.9</v>
      </c>
      <c r="G68">
        <v>15.8</v>
      </c>
      <c r="H68">
        <v>12</v>
      </c>
      <c r="I68">
        <v>0</v>
      </c>
      <c r="J68">
        <v>0</v>
      </c>
      <c r="K68" s="6">
        <v>44349</v>
      </c>
      <c r="L68">
        <v>9</v>
      </c>
      <c r="M68">
        <v>1</v>
      </c>
      <c r="N68">
        <v>23</v>
      </c>
    </row>
    <row r="69" spans="1:14" x14ac:dyDescent="0.25">
      <c r="A69" t="s">
        <v>60</v>
      </c>
      <c r="B69">
        <v>4</v>
      </c>
      <c r="C69">
        <v>11.1</v>
      </c>
      <c r="D69">
        <v>102</v>
      </c>
      <c r="E69">
        <v>3</v>
      </c>
      <c r="F69">
        <v>9.1300000000000008</v>
      </c>
      <c r="G69">
        <v>34</v>
      </c>
      <c r="H69">
        <v>22.33</v>
      </c>
      <c r="I69">
        <v>0</v>
      </c>
      <c r="J69">
        <v>0</v>
      </c>
      <c r="K69" s="5">
        <v>44228</v>
      </c>
      <c r="L69">
        <v>8</v>
      </c>
      <c r="M69">
        <v>6</v>
      </c>
      <c r="N69">
        <v>25</v>
      </c>
    </row>
    <row r="70" spans="1:14" x14ac:dyDescent="0.25">
      <c r="A70" t="s">
        <v>441</v>
      </c>
      <c r="B70">
        <v>1</v>
      </c>
      <c r="C70">
        <v>4</v>
      </c>
      <c r="D70">
        <v>56</v>
      </c>
      <c r="E70">
        <v>0</v>
      </c>
      <c r="F70">
        <v>14</v>
      </c>
      <c r="G70">
        <v>0</v>
      </c>
      <c r="H70">
        <v>0</v>
      </c>
      <c r="I70">
        <v>0</v>
      </c>
      <c r="J70">
        <v>0</v>
      </c>
      <c r="K70" t="s">
        <v>459</v>
      </c>
      <c r="L70">
        <v>3</v>
      </c>
      <c r="M70">
        <v>4</v>
      </c>
      <c r="N70">
        <v>2</v>
      </c>
    </row>
    <row r="71" spans="1:14" x14ac:dyDescent="0.25">
      <c r="A71" t="s">
        <v>90</v>
      </c>
      <c r="B71">
        <v>13</v>
      </c>
      <c r="C71">
        <v>44.3</v>
      </c>
      <c r="D71">
        <v>399</v>
      </c>
      <c r="E71">
        <v>10</v>
      </c>
      <c r="F71">
        <v>8.9700000000000006</v>
      </c>
      <c r="G71">
        <v>39.9</v>
      </c>
      <c r="H71">
        <v>26.7</v>
      </c>
      <c r="I71">
        <v>0</v>
      </c>
      <c r="J71">
        <v>0</v>
      </c>
      <c r="K71" s="5">
        <v>43891</v>
      </c>
      <c r="L71">
        <v>31</v>
      </c>
      <c r="M71">
        <v>21</v>
      </c>
      <c r="N71">
        <v>87</v>
      </c>
    </row>
    <row r="72" spans="1:14" x14ac:dyDescent="0.25">
      <c r="A72" t="s">
        <v>36</v>
      </c>
      <c r="B72">
        <v>14</v>
      </c>
      <c r="C72">
        <v>55</v>
      </c>
      <c r="D72">
        <v>400</v>
      </c>
      <c r="E72">
        <v>15</v>
      </c>
      <c r="F72">
        <v>7.27</v>
      </c>
      <c r="G72">
        <v>26.67</v>
      </c>
      <c r="H72">
        <v>22</v>
      </c>
      <c r="I72">
        <v>0</v>
      </c>
      <c r="J72">
        <v>0</v>
      </c>
      <c r="K72" s="5">
        <v>44986</v>
      </c>
      <c r="L72">
        <v>20</v>
      </c>
      <c r="M72">
        <v>15</v>
      </c>
      <c r="N72">
        <v>100</v>
      </c>
    </row>
    <row r="73" spans="1:14" x14ac:dyDescent="0.25">
      <c r="A73" t="s">
        <v>140</v>
      </c>
      <c r="B73">
        <v>7</v>
      </c>
      <c r="C73">
        <v>14</v>
      </c>
      <c r="D73">
        <v>121</v>
      </c>
      <c r="E73">
        <v>2</v>
      </c>
      <c r="F73">
        <v>8.64</v>
      </c>
      <c r="G73">
        <v>60.5</v>
      </c>
      <c r="H73">
        <v>42</v>
      </c>
      <c r="I73">
        <v>0</v>
      </c>
      <c r="J73">
        <v>0</v>
      </c>
      <c r="K73" s="6">
        <v>44470</v>
      </c>
      <c r="L73">
        <v>8</v>
      </c>
      <c r="M73">
        <v>4</v>
      </c>
      <c r="N73">
        <v>18</v>
      </c>
    </row>
    <row r="74" spans="1:14" x14ac:dyDescent="0.25">
      <c r="A74" t="s">
        <v>141</v>
      </c>
      <c r="B74">
        <v>3</v>
      </c>
      <c r="C74">
        <v>6.2</v>
      </c>
      <c r="D74">
        <v>42</v>
      </c>
      <c r="E74">
        <v>2</v>
      </c>
      <c r="F74">
        <v>6.63</v>
      </c>
      <c r="G74">
        <v>21</v>
      </c>
      <c r="H74">
        <v>19</v>
      </c>
      <c r="I74">
        <v>0</v>
      </c>
      <c r="J74">
        <v>0</v>
      </c>
      <c r="K74" s="6">
        <v>44470</v>
      </c>
      <c r="L74">
        <v>4</v>
      </c>
      <c r="M74">
        <v>2</v>
      </c>
      <c r="N74">
        <v>19</v>
      </c>
    </row>
    <row r="75" spans="1:14" x14ac:dyDescent="0.25">
      <c r="A75" t="s">
        <v>17</v>
      </c>
      <c r="B75">
        <v>16</v>
      </c>
      <c r="C75">
        <v>54</v>
      </c>
      <c r="D75">
        <v>343</v>
      </c>
      <c r="E75">
        <v>15</v>
      </c>
      <c r="F75">
        <v>6.35</v>
      </c>
      <c r="G75">
        <v>22.87</v>
      </c>
      <c r="H75">
        <v>21.6</v>
      </c>
      <c r="I75">
        <v>0</v>
      </c>
      <c r="J75">
        <v>0</v>
      </c>
      <c r="K75" s="6">
        <v>44442</v>
      </c>
      <c r="L75">
        <v>22</v>
      </c>
      <c r="M75">
        <v>10</v>
      </c>
      <c r="N75">
        <v>128</v>
      </c>
    </row>
    <row r="76" spans="1:14" x14ac:dyDescent="0.25">
      <c r="A76" t="s">
        <v>181</v>
      </c>
      <c r="B76">
        <v>15</v>
      </c>
      <c r="C76">
        <v>60</v>
      </c>
      <c r="D76">
        <v>377</v>
      </c>
      <c r="E76">
        <v>17</v>
      </c>
      <c r="F76">
        <v>6.28</v>
      </c>
      <c r="G76">
        <v>22.18</v>
      </c>
      <c r="H76">
        <v>21.18</v>
      </c>
      <c r="I76">
        <v>0</v>
      </c>
      <c r="J76">
        <v>0</v>
      </c>
      <c r="K76" s="5">
        <v>44256</v>
      </c>
      <c r="L76">
        <v>31</v>
      </c>
      <c r="M76">
        <v>14</v>
      </c>
      <c r="N76">
        <v>166</v>
      </c>
    </row>
    <row r="77" spans="1:14" x14ac:dyDescent="0.25">
      <c r="A77" t="s">
        <v>424</v>
      </c>
      <c r="B77">
        <v>1</v>
      </c>
      <c r="C77">
        <v>4</v>
      </c>
      <c r="D77">
        <v>42</v>
      </c>
      <c r="E77">
        <v>0</v>
      </c>
      <c r="F77">
        <v>10.5</v>
      </c>
      <c r="G77">
        <v>0</v>
      </c>
      <c r="H77">
        <v>0</v>
      </c>
      <c r="I77">
        <v>0</v>
      </c>
      <c r="J77">
        <v>0</v>
      </c>
      <c r="K77" t="s">
        <v>447</v>
      </c>
      <c r="L77">
        <v>3</v>
      </c>
      <c r="M77">
        <v>2</v>
      </c>
      <c r="N77">
        <v>8</v>
      </c>
    </row>
    <row r="78" spans="1:14" x14ac:dyDescent="0.25">
      <c r="A78" t="s">
        <v>92</v>
      </c>
      <c r="B78">
        <v>13</v>
      </c>
      <c r="C78">
        <v>47</v>
      </c>
      <c r="D78">
        <v>308</v>
      </c>
      <c r="E78">
        <v>13</v>
      </c>
      <c r="F78">
        <v>6.55</v>
      </c>
      <c r="G78">
        <v>23.69</v>
      </c>
      <c r="H78">
        <v>21.69</v>
      </c>
      <c r="I78">
        <v>0</v>
      </c>
      <c r="J78">
        <v>0</v>
      </c>
      <c r="K78" s="5">
        <v>43525</v>
      </c>
      <c r="L78">
        <v>19</v>
      </c>
      <c r="M78">
        <v>16</v>
      </c>
      <c r="N78">
        <v>125</v>
      </c>
    </row>
    <row r="79" spans="1:14" x14ac:dyDescent="0.25">
      <c r="A79" t="s">
        <v>142</v>
      </c>
      <c r="B79">
        <v>2</v>
      </c>
      <c r="C79">
        <v>1.4</v>
      </c>
      <c r="D79">
        <v>8</v>
      </c>
      <c r="E79">
        <v>0</v>
      </c>
      <c r="F79">
        <v>4.8</v>
      </c>
      <c r="G79">
        <v>0</v>
      </c>
      <c r="H79">
        <v>0</v>
      </c>
      <c r="I79">
        <v>0</v>
      </c>
      <c r="J79">
        <v>0</v>
      </c>
      <c r="K79" t="s">
        <v>460</v>
      </c>
      <c r="L79">
        <v>0</v>
      </c>
      <c r="M79">
        <v>0</v>
      </c>
      <c r="N79">
        <v>3</v>
      </c>
    </row>
    <row r="80" spans="1:14" x14ac:dyDescent="0.25">
      <c r="A80" t="s">
        <v>143</v>
      </c>
      <c r="B80">
        <v>14</v>
      </c>
      <c r="C80">
        <v>48</v>
      </c>
      <c r="D80">
        <v>347</v>
      </c>
      <c r="E80">
        <v>20</v>
      </c>
      <c r="F80">
        <v>7.23</v>
      </c>
      <c r="G80">
        <v>17.350000000000001</v>
      </c>
      <c r="H80">
        <v>14.4</v>
      </c>
      <c r="I80">
        <v>0</v>
      </c>
      <c r="J80">
        <v>0</v>
      </c>
      <c r="K80" s="6">
        <v>44533</v>
      </c>
      <c r="L80">
        <v>21</v>
      </c>
      <c r="M80">
        <v>17</v>
      </c>
      <c r="N80">
        <v>107</v>
      </c>
    </row>
    <row r="81" spans="1:14" x14ac:dyDescent="0.25">
      <c r="A81" t="s">
        <v>182</v>
      </c>
      <c r="B81">
        <v>7</v>
      </c>
      <c r="C81">
        <v>27</v>
      </c>
      <c r="D81">
        <v>242</v>
      </c>
      <c r="E81">
        <v>6</v>
      </c>
      <c r="F81">
        <v>8.9600000000000009</v>
      </c>
      <c r="G81">
        <v>40.33</v>
      </c>
      <c r="H81">
        <v>27</v>
      </c>
      <c r="I81">
        <v>0</v>
      </c>
      <c r="J81">
        <v>0</v>
      </c>
      <c r="K81" s="5">
        <v>12451</v>
      </c>
      <c r="L81">
        <v>15</v>
      </c>
      <c r="M81">
        <v>15</v>
      </c>
      <c r="N81">
        <v>57</v>
      </c>
    </row>
    <row r="82" spans="1:14" x14ac:dyDescent="0.25">
      <c r="A82" t="s">
        <v>364</v>
      </c>
      <c r="B82">
        <v>6</v>
      </c>
      <c r="C82">
        <v>23</v>
      </c>
      <c r="D82">
        <v>210</v>
      </c>
      <c r="E82">
        <v>8</v>
      </c>
      <c r="F82">
        <v>9.1300000000000008</v>
      </c>
      <c r="G82">
        <v>26.25</v>
      </c>
      <c r="H82">
        <v>17.25</v>
      </c>
      <c r="I82">
        <v>0</v>
      </c>
      <c r="J82">
        <v>0</v>
      </c>
      <c r="K82" s="5">
        <v>14671</v>
      </c>
      <c r="L82">
        <v>16</v>
      </c>
      <c r="M82">
        <v>13</v>
      </c>
      <c r="N82">
        <v>47</v>
      </c>
    </row>
    <row r="83" spans="1:14" x14ac:dyDescent="0.25">
      <c r="A83" t="s">
        <v>430</v>
      </c>
      <c r="B83">
        <v>1</v>
      </c>
      <c r="C83">
        <v>2</v>
      </c>
      <c r="D83">
        <v>27</v>
      </c>
      <c r="E83">
        <v>0</v>
      </c>
      <c r="F83">
        <v>13.5</v>
      </c>
      <c r="G83">
        <v>0</v>
      </c>
      <c r="H83">
        <v>0</v>
      </c>
      <c r="I83">
        <v>0</v>
      </c>
      <c r="J83">
        <v>0</v>
      </c>
      <c r="K83" t="s">
        <v>326</v>
      </c>
      <c r="L83">
        <v>2</v>
      </c>
      <c r="M83">
        <v>2</v>
      </c>
      <c r="N83">
        <v>4</v>
      </c>
    </row>
    <row r="84" spans="1:14" x14ac:dyDescent="0.25">
      <c r="A84" t="s">
        <v>183</v>
      </c>
      <c r="B84">
        <v>3</v>
      </c>
      <c r="C84">
        <v>9</v>
      </c>
      <c r="D84">
        <v>90</v>
      </c>
      <c r="E84">
        <v>2</v>
      </c>
      <c r="F84">
        <v>10</v>
      </c>
      <c r="G84">
        <v>45</v>
      </c>
      <c r="H84">
        <v>27</v>
      </c>
      <c r="I84">
        <v>0</v>
      </c>
      <c r="J84">
        <v>0</v>
      </c>
      <c r="K84" s="5">
        <v>45292</v>
      </c>
      <c r="L84">
        <v>3</v>
      </c>
      <c r="M84">
        <v>7</v>
      </c>
      <c r="N84">
        <v>10</v>
      </c>
    </row>
    <row r="85" spans="1:14" x14ac:dyDescent="0.25">
      <c r="A85" t="s">
        <v>64</v>
      </c>
      <c r="B85">
        <v>3</v>
      </c>
      <c r="C85">
        <v>12</v>
      </c>
      <c r="D85">
        <v>85</v>
      </c>
      <c r="E85">
        <v>2</v>
      </c>
      <c r="F85">
        <v>7.08</v>
      </c>
      <c r="G85">
        <v>42.5</v>
      </c>
      <c r="H85">
        <v>36</v>
      </c>
      <c r="I85">
        <v>0</v>
      </c>
      <c r="J85">
        <v>0</v>
      </c>
      <c r="K85" s="5">
        <v>11355</v>
      </c>
      <c r="L85">
        <v>8</v>
      </c>
      <c r="M85">
        <v>3</v>
      </c>
      <c r="N85">
        <v>31</v>
      </c>
    </row>
    <row r="86" spans="1:14" x14ac:dyDescent="0.25">
      <c r="A86" t="s">
        <v>184</v>
      </c>
      <c r="B86">
        <v>11</v>
      </c>
      <c r="C86">
        <v>42.4</v>
      </c>
      <c r="D86">
        <v>352</v>
      </c>
      <c r="E86">
        <v>12</v>
      </c>
      <c r="F86">
        <v>8.25</v>
      </c>
      <c r="G86">
        <v>29.33</v>
      </c>
      <c r="H86">
        <v>21.33</v>
      </c>
      <c r="I86">
        <v>0</v>
      </c>
      <c r="J86">
        <v>0</v>
      </c>
      <c r="K86" s="5">
        <v>43525</v>
      </c>
      <c r="L86">
        <v>29</v>
      </c>
      <c r="M86">
        <v>12</v>
      </c>
      <c r="N86">
        <v>82</v>
      </c>
    </row>
    <row r="87" spans="1:14" x14ac:dyDescent="0.25">
      <c r="A87" t="s">
        <v>461</v>
      </c>
      <c r="B87">
        <v>2</v>
      </c>
      <c r="C87">
        <v>8</v>
      </c>
      <c r="D87">
        <v>71</v>
      </c>
      <c r="E87">
        <v>2</v>
      </c>
      <c r="F87">
        <v>8.8800000000000008</v>
      </c>
      <c r="G87">
        <v>35.5</v>
      </c>
      <c r="H87">
        <v>24</v>
      </c>
      <c r="I87">
        <v>0</v>
      </c>
      <c r="J87">
        <v>0</v>
      </c>
      <c r="K87" s="5">
        <v>13547</v>
      </c>
      <c r="L87">
        <v>6</v>
      </c>
      <c r="M87">
        <v>3</v>
      </c>
      <c r="N87">
        <v>17</v>
      </c>
    </row>
    <row r="88" spans="1:14" x14ac:dyDescent="0.25">
      <c r="A88" t="s">
        <v>185</v>
      </c>
      <c r="B88">
        <v>6</v>
      </c>
      <c r="C88">
        <v>6.5</v>
      </c>
      <c r="D88">
        <v>59</v>
      </c>
      <c r="E88">
        <v>1</v>
      </c>
      <c r="F88">
        <v>8.6300000000000008</v>
      </c>
      <c r="G88">
        <v>59</v>
      </c>
      <c r="H88">
        <v>41</v>
      </c>
      <c r="I88">
        <v>0</v>
      </c>
      <c r="J88">
        <v>0</v>
      </c>
      <c r="K88" s="6">
        <v>44348</v>
      </c>
      <c r="L88">
        <v>4</v>
      </c>
      <c r="M88">
        <v>1</v>
      </c>
      <c r="N88">
        <v>8</v>
      </c>
    </row>
    <row r="89" spans="1:14" x14ac:dyDescent="0.25">
      <c r="A89" t="s">
        <v>65</v>
      </c>
      <c r="B89">
        <v>3</v>
      </c>
      <c r="C89">
        <v>10.5</v>
      </c>
      <c r="D89">
        <v>95</v>
      </c>
      <c r="E89">
        <v>2</v>
      </c>
      <c r="F89">
        <v>8.77</v>
      </c>
      <c r="G89">
        <v>47.5</v>
      </c>
      <c r="H89">
        <v>32.5</v>
      </c>
      <c r="I89">
        <v>0</v>
      </c>
      <c r="J89">
        <v>0</v>
      </c>
      <c r="K89" s="5">
        <v>46023</v>
      </c>
      <c r="L89">
        <v>5</v>
      </c>
      <c r="M89">
        <v>6</v>
      </c>
      <c r="N89">
        <v>22</v>
      </c>
    </row>
    <row r="90" spans="1:14" x14ac:dyDescent="0.25">
      <c r="A90" t="s">
        <v>20</v>
      </c>
      <c r="B90">
        <v>1</v>
      </c>
      <c r="C90">
        <v>1</v>
      </c>
      <c r="D90">
        <v>6</v>
      </c>
      <c r="E90">
        <v>0</v>
      </c>
      <c r="F90">
        <v>6</v>
      </c>
      <c r="G90">
        <v>0</v>
      </c>
      <c r="H90">
        <v>0</v>
      </c>
      <c r="I90">
        <v>0</v>
      </c>
      <c r="J90">
        <v>0</v>
      </c>
      <c r="K90" t="s">
        <v>453</v>
      </c>
      <c r="L90">
        <v>0</v>
      </c>
      <c r="M90">
        <v>0</v>
      </c>
      <c r="N90">
        <v>1</v>
      </c>
    </row>
    <row r="91" spans="1:14" x14ac:dyDescent="0.25">
      <c r="A91" t="s">
        <v>386</v>
      </c>
      <c r="B91">
        <v>12</v>
      </c>
      <c r="C91">
        <v>44.5</v>
      </c>
      <c r="D91">
        <v>438</v>
      </c>
      <c r="E91">
        <v>16</v>
      </c>
      <c r="F91">
        <v>9.77</v>
      </c>
      <c r="G91">
        <v>27.38</v>
      </c>
      <c r="H91">
        <v>16.809999999999999</v>
      </c>
      <c r="I91">
        <v>2</v>
      </c>
      <c r="J91">
        <v>0</v>
      </c>
      <c r="K91" s="5">
        <v>11414</v>
      </c>
      <c r="L91">
        <v>37</v>
      </c>
      <c r="M91">
        <v>23</v>
      </c>
      <c r="N91">
        <v>93</v>
      </c>
    </row>
    <row r="92" spans="1:14" x14ac:dyDescent="0.25">
      <c r="A92" t="s">
        <v>21</v>
      </c>
      <c r="B92">
        <v>9</v>
      </c>
      <c r="C92">
        <v>33</v>
      </c>
      <c r="D92">
        <v>323</v>
      </c>
      <c r="E92">
        <v>10</v>
      </c>
      <c r="F92">
        <v>9.7899999999999991</v>
      </c>
      <c r="G92">
        <v>32.299999999999997</v>
      </c>
      <c r="H92">
        <v>19.8</v>
      </c>
      <c r="I92">
        <v>1</v>
      </c>
      <c r="J92">
        <v>0</v>
      </c>
      <c r="K92" s="6">
        <v>44504</v>
      </c>
      <c r="L92">
        <v>31</v>
      </c>
      <c r="M92">
        <v>12</v>
      </c>
      <c r="N92">
        <v>61</v>
      </c>
    </row>
    <row r="93" spans="1:14" x14ac:dyDescent="0.25">
      <c r="A93" t="s">
        <v>119</v>
      </c>
      <c r="B93">
        <v>1</v>
      </c>
      <c r="C93">
        <v>0.2</v>
      </c>
      <c r="D93">
        <v>6</v>
      </c>
      <c r="E93">
        <v>0</v>
      </c>
      <c r="F93">
        <v>18</v>
      </c>
      <c r="G93">
        <v>0</v>
      </c>
      <c r="H93">
        <v>0</v>
      </c>
      <c r="I93">
        <v>0</v>
      </c>
      <c r="J93">
        <v>0</v>
      </c>
      <c r="K93" t="s">
        <v>453</v>
      </c>
      <c r="L93">
        <v>1</v>
      </c>
      <c r="M93">
        <v>0</v>
      </c>
      <c r="N93">
        <v>0</v>
      </c>
    </row>
    <row r="94" spans="1:14" x14ac:dyDescent="0.25">
      <c r="A94" t="s">
        <v>22</v>
      </c>
      <c r="B94">
        <v>9</v>
      </c>
      <c r="C94">
        <v>30</v>
      </c>
      <c r="D94">
        <v>281</v>
      </c>
      <c r="E94">
        <v>8</v>
      </c>
      <c r="F94">
        <v>9.3699999999999992</v>
      </c>
      <c r="G94">
        <v>35.119999999999997</v>
      </c>
      <c r="H94">
        <v>22.5</v>
      </c>
      <c r="I94">
        <v>0</v>
      </c>
      <c r="J94">
        <v>0</v>
      </c>
      <c r="K94" s="5">
        <v>43132</v>
      </c>
      <c r="L94">
        <v>29</v>
      </c>
      <c r="M94">
        <v>11</v>
      </c>
      <c r="N94">
        <v>65</v>
      </c>
    </row>
    <row r="95" spans="1:14" x14ac:dyDescent="0.25">
      <c r="A95" t="s">
        <v>69</v>
      </c>
      <c r="B95">
        <v>12</v>
      </c>
      <c r="C95">
        <v>44.2</v>
      </c>
      <c r="D95">
        <v>347</v>
      </c>
      <c r="E95">
        <v>10</v>
      </c>
      <c r="F95">
        <v>7.83</v>
      </c>
      <c r="G95">
        <v>34.700000000000003</v>
      </c>
      <c r="H95">
        <v>26.6</v>
      </c>
      <c r="I95">
        <v>0</v>
      </c>
      <c r="J95">
        <v>0</v>
      </c>
      <c r="K95" s="5">
        <v>43497</v>
      </c>
      <c r="L95">
        <v>27</v>
      </c>
      <c r="M95">
        <v>13</v>
      </c>
      <c r="N95">
        <v>96</v>
      </c>
    </row>
    <row r="96" spans="1:14" x14ac:dyDescent="0.25">
      <c r="A96" t="s">
        <v>432</v>
      </c>
      <c r="B96">
        <v>5</v>
      </c>
      <c r="C96">
        <v>7</v>
      </c>
      <c r="D96">
        <v>44</v>
      </c>
      <c r="E96">
        <v>1</v>
      </c>
      <c r="F96">
        <v>6.29</v>
      </c>
      <c r="G96">
        <v>44</v>
      </c>
      <c r="H96">
        <v>42</v>
      </c>
      <c r="I96">
        <v>0</v>
      </c>
      <c r="J96">
        <v>0</v>
      </c>
      <c r="K96" s="5">
        <v>43466</v>
      </c>
      <c r="L96">
        <v>3</v>
      </c>
      <c r="M96">
        <v>0</v>
      </c>
      <c r="N96">
        <v>13</v>
      </c>
    </row>
    <row r="97" spans="1:14" x14ac:dyDescent="0.25">
      <c r="A97" t="s">
        <v>96</v>
      </c>
      <c r="B97">
        <v>5</v>
      </c>
      <c r="C97">
        <v>19</v>
      </c>
      <c r="D97">
        <v>163</v>
      </c>
      <c r="E97">
        <v>5</v>
      </c>
      <c r="F97">
        <v>8.58</v>
      </c>
      <c r="G97">
        <v>32.6</v>
      </c>
      <c r="H97">
        <v>22.8</v>
      </c>
      <c r="I97">
        <v>0</v>
      </c>
      <c r="J97">
        <v>0</v>
      </c>
      <c r="K97" s="5">
        <v>46419</v>
      </c>
      <c r="L97">
        <v>12</v>
      </c>
      <c r="M97">
        <v>9</v>
      </c>
      <c r="N97">
        <v>44</v>
      </c>
    </row>
    <row r="98" spans="1:14" x14ac:dyDescent="0.25">
      <c r="A98" t="s">
        <v>70</v>
      </c>
      <c r="B98">
        <v>3</v>
      </c>
      <c r="C98">
        <v>9</v>
      </c>
      <c r="D98">
        <v>118</v>
      </c>
      <c r="E98">
        <v>1</v>
      </c>
      <c r="F98">
        <v>13.11</v>
      </c>
      <c r="G98">
        <v>118</v>
      </c>
      <c r="H98">
        <v>54</v>
      </c>
      <c r="I98">
        <v>0</v>
      </c>
      <c r="J98">
        <v>0</v>
      </c>
      <c r="K98" s="5">
        <v>45292</v>
      </c>
      <c r="L98">
        <v>18</v>
      </c>
      <c r="M98">
        <v>4</v>
      </c>
      <c r="N98">
        <v>19</v>
      </c>
    </row>
    <row r="99" spans="1:14" x14ac:dyDescent="0.25">
      <c r="A99" t="s">
        <v>45</v>
      </c>
      <c r="B99">
        <v>11</v>
      </c>
      <c r="C99">
        <v>37.5</v>
      </c>
      <c r="D99">
        <v>371</v>
      </c>
      <c r="E99">
        <v>8</v>
      </c>
      <c r="F99">
        <v>9.81</v>
      </c>
      <c r="G99">
        <v>46.38</v>
      </c>
      <c r="H99">
        <v>28.38</v>
      </c>
      <c r="I99">
        <v>0</v>
      </c>
      <c r="J99">
        <v>0</v>
      </c>
      <c r="K99" s="5">
        <v>13210</v>
      </c>
      <c r="L99">
        <v>39</v>
      </c>
      <c r="M99">
        <v>18</v>
      </c>
      <c r="N99">
        <v>88</v>
      </c>
    </row>
    <row r="100" spans="1:14" x14ac:dyDescent="0.25">
      <c r="A100" t="s">
        <v>188</v>
      </c>
      <c r="B100">
        <v>5</v>
      </c>
      <c r="C100">
        <v>8</v>
      </c>
      <c r="D100">
        <v>70</v>
      </c>
      <c r="E100">
        <v>1</v>
      </c>
      <c r="F100">
        <v>8.75</v>
      </c>
      <c r="G100">
        <v>70</v>
      </c>
      <c r="H100">
        <v>48</v>
      </c>
      <c r="I100">
        <v>0</v>
      </c>
      <c r="J100">
        <v>0</v>
      </c>
      <c r="K100" s="6">
        <v>44501</v>
      </c>
      <c r="L100">
        <v>8</v>
      </c>
      <c r="M100">
        <v>1</v>
      </c>
      <c r="N100">
        <v>15</v>
      </c>
    </row>
    <row r="101" spans="1:14" x14ac:dyDescent="0.25">
      <c r="A101" t="s">
        <v>389</v>
      </c>
      <c r="B101">
        <v>5</v>
      </c>
      <c r="C101">
        <v>12</v>
      </c>
      <c r="D101">
        <v>116</v>
      </c>
      <c r="E101">
        <v>4</v>
      </c>
      <c r="F101">
        <v>9.67</v>
      </c>
      <c r="G101">
        <v>29</v>
      </c>
      <c r="H101">
        <v>18</v>
      </c>
      <c r="I101">
        <v>0</v>
      </c>
      <c r="J101">
        <v>0</v>
      </c>
      <c r="K101" s="5">
        <v>43862</v>
      </c>
      <c r="L101">
        <v>10</v>
      </c>
      <c r="M101">
        <v>5</v>
      </c>
      <c r="N101">
        <v>28</v>
      </c>
    </row>
    <row r="102" spans="1:14" x14ac:dyDescent="0.25">
      <c r="A102" t="s">
        <v>162</v>
      </c>
      <c r="B102">
        <v>3</v>
      </c>
      <c r="C102">
        <v>9</v>
      </c>
      <c r="D102">
        <v>74</v>
      </c>
      <c r="E102">
        <v>4</v>
      </c>
      <c r="F102">
        <v>8.2200000000000006</v>
      </c>
      <c r="G102">
        <v>18.5</v>
      </c>
      <c r="H102">
        <v>13.5</v>
      </c>
      <c r="I102">
        <v>0</v>
      </c>
      <c r="J102">
        <v>0</v>
      </c>
      <c r="K102" s="5">
        <v>45352</v>
      </c>
      <c r="L102">
        <v>4</v>
      </c>
      <c r="M102">
        <v>5</v>
      </c>
      <c r="N102">
        <v>21</v>
      </c>
    </row>
    <row r="103" spans="1:14" x14ac:dyDescent="0.25">
      <c r="A103" t="s">
        <v>419</v>
      </c>
      <c r="B103">
        <v>2</v>
      </c>
      <c r="C103">
        <v>5</v>
      </c>
      <c r="D103">
        <v>57</v>
      </c>
      <c r="E103">
        <v>1</v>
      </c>
      <c r="F103">
        <v>11.4</v>
      </c>
      <c r="G103">
        <v>57</v>
      </c>
      <c r="H103">
        <v>30</v>
      </c>
      <c r="I103">
        <v>0</v>
      </c>
      <c r="J103">
        <v>0</v>
      </c>
      <c r="K103" s="5">
        <v>47119</v>
      </c>
      <c r="L103">
        <v>6</v>
      </c>
      <c r="M103">
        <v>2</v>
      </c>
      <c r="N103">
        <v>8</v>
      </c>
    </row>
    <row r="104" spans="1:14" x14ac:dyDescent="0.25">
      <c r="A104" t="s">
        <v>445</v>
      </c>
      <c r="B104">
        <v>1</v>
      </c>
      <c r="C104">
        <v>1</v>
      </c>
      <c r="D104">
        <v>8</v>
      </c>
      <c r="E104">
        <v>0</v>
      </c>
      <c r="F104">
        <v>8</v>
      </c>
      <c r="G104">
        <v>0</v>
      </c>
      <c r="H104">
        <v>0</v>
      </c>
      <c r="I104">
        <v>0</v>
      </c>
      <c r="J104">
        <v>0</v>
      </c>
      <c r="K104" t="s">
        <v>324</v>
      </c>
      <c r="L104">
        <v>1</v>
      </c>
      <c r="M104">
        <v>0</v>
      </c>
      <c r="N104">
        <v>1</v>
      </c>
    </row>
    <row r="105" spans="1:14" x14ac:dyDescent="0.25">
      <c r="A105" t="s">
        <v>163</v>
      </c>
      <c r="B105">
        <v>14</v>
      </c>
      <c r="C105">
        <v>49.2</v>
      </c>
      <c r="D105">
        <v>386</v>
      </c>
      <c r="E105">
        <v>18</v>
      </c>
      <c r="F105">
        <v>7.82</v>
      </c>
      <c r="G105">
        <v>21.44</v>
      </c>
      <c r="H105">
        <v>16.440000000000001</v>
      </c>
      <c r="I105">
        <v>1</v>
      </c>
      <c r="J105">
        <v>0</v>
      </c>
      <c r="K105" s="5">
        <v>13971</v>
      </c>
      <c r="L105">
        <v>21</v>
      </c>
      <c r="M105">
        <v>22</v>
      </c>
      <c r="N105">
        <v>117</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1748A8-0EFF-490D-9193-075B3DF45B7C}">
  <dimension ref="A4:Q820"/>
  <sheetViews>
    <sheetView workbookViewId="0"/>
  </sheetViews>
  <sheetFormatPr defaultRowHeight="15" x14ac:dyDescent="0.25"/>
  <cols>
    <col min="3" max="3" width="10.42578125" bestFit="1" customWidth="1"/>
    <col min="4" max="4" width="18.7109375" bestFit="1" customWidth="1"/>
    <col min="5" max="5" width="49.5703125" bestFit="1" customWidth="1"/>
    <col min="6" max="6" width="14.140625" bestFit="1" customWidth="1"/>
    <col min="9" max="9" width="26.5703125" bestFit="1" customWidth="1"/>
  </cols>
  <sheetData>
    <row r="4" spans="1:17" x14ac:dyDescent="0.25">
      <c r="A4" t="s">
        <v>485</v>
      </c>
      <c r="B4" t="s">
        <v>486</v>
      </c>
      <c r="C4" t="s">
        <v>487</v>
      </c>
      <c r="D4" t="s">
        <v>488</v>
      </c>
      <c r="E4" t="s">
        <v>489</v>
      </c>
      <c r="F4" t="s">
        <v>490</v>
      </c>
      <c r="G4" t="s">
        <v>491</v>
      </c>
      <c r="H4" t="s">
        <v>492</v>
      </c>
      <c r="I4" t="s">
        <v>493</v>
      </c>
      <c r="J4" t="s">
        <v>494</v>
      </c>
      <c r="K4" t="s">
        <v>495</v>
      </c>
      <c r="L4" t="s">
        <v>496</v>
      </c>
      <c r="M4" t="s">
        <v>497</v>
      </c>
      <c r="N4" t="s">
        <v>498</v>
      </c>
      <c r="O4" t="s">
        <v>499</v>
      </c>
      <c r="P4" t="s">
        <v>500</v>
      </c>
      <c r="Q4" t="s">
        <v>501</v>
      </c>
    </row>
    <row r="5" spans="1:17" x14ac:dyDescent="0.25">
      <c r="A5">
        <v>335982</v>
      </c>
      <c r="B5" t="s">
        <v>502</v>
      </c>
      <c r="C5" s="51">
        <v>39556</v>
      </c>
      <c r="D5" t="s">
        <v>503</v>
      </c>
      <c r="E5" t="s">
        <v>504</v>
      </c>
      <c r="F5">
        <v>0</v>
      </c>
      <c r="G5" t="s">
        <v>305</v>
      </c>
      <c r="H5" t="s">
        <v>259</v>
      </c>
      <c r="I5" t="s">
        <v>305</v>
      </c>
      <c r="J5" t="s">
        <v>505</v>
      </c>
      <c r="K5" t="s">
        <v>259</v>
      </c>
      <c r="L5" t="s">
        <v>506</v>
      </c>
      <c r="M5">
        <v>140</v>
      </c>
      <c r="N5" t="s">
        <v>507</v>
      </c>
      <c r="O5" t="s">
        <v>508</v>
      </c>
      <c r="P5" t="s">
        <v>509</v>
      </c>
      <c r="Q5" t="s">
        <v>510</v>
      </c>
    </row>
    <row r="6" spans="1:17" x14ac:dyDescent="0.25">
      <c r="A6">
        <v>335983</v>
      </c>
      <c r="B6" t="s">
        <v>511</v>
      </c>
      <c r="C6" s="51">
        <v>39557</v>
      </c>
      <c r="D6" t="s">
        <v>512</v>
      </c>
      <c r="E6" t="s">
        <v>513</v>
      </c>
      <c r="F6">
        <v>0</v>
      </c>
      <c r="G6" t="s">
        <v>355</v>
      </c>
      <c r="H6" t="s">
        <v>221</v>
      </c>
      <c r="I6" t="s">
        <v>221</v>
      </c>
      <c r="J6" t="s">
        <v>514</v>
      </c>
      <c r="K6" t="s">
        <v>221</v>
      </c>
      <c r="L6" t="s">
        <v>506</v>
      </c>
      <c r="M6">
        <v>33</v>
      </c>
      <c r="N6" t="s">
        <v>507</v>
      </c>
      <c r="O6" t="s">
        <v>508</v>
      </c>
      <c r="P6" t="s">
        <v>515</v>
      </c>
      <c r="Q6" t="s">
        <v>516</v>
      </c>
    </row>
    <row r="7" spans="1:17" x14ac:dyDescent="0.25">
      <c r="A7">
        <v>335984</v>
      </c>
      <c r="B7" t="s">
        <v>517</v>
      </c>
      <c r="C7" s="51">
        <v>39557</v>
      </c>
      <c r="D7" t="s">
        <v>518</v>
      </c>
      <c r="E7" t="s">
        <v>519</v>
      </c>
      <c r="F7">
        <v>0</v>
      </c>
      <c r="G7" t="s">
        <v>520</v>
      </c>
      <c r="H7" t="s">
        <v>294</v>
      </c>
      <c r="I7" t="s">
        <v>294</v>
      </c>
      <c r="J7" t="s">
        <v>514</v>
      </c>
      <c r="K7" t="s">
        <v>520</v>
      </c>
      <c r="L7" t="s">
        <v>521</v>
      </c>
      <c r="M7">
        <v>9</v>
      </c>
      <c r="N7" t="s">
        <v>507</v>
      </c>
      <c r="O7" t="s">
        <v>508</v>
      </c>
      <c r="P7" t="s">
        <v>522</v>
      </c>
      <c r="Q7" t="s">
        <v>523</v>
      </c>
    </row>
    <row r="8" spans="1:17" x14ac:dyDescent="0.25">
      <c r="A8">
        <v>335985</v>
      </c>
      <c r="B8" t="s">
        <v>524</v>
      </c>
      <c r="C8" s="51">
        <v>39558</v>
      </c>
      <c r="D8" t="s">
        <v>525</v>
      </c>
      <c r="E8" t="s">
        <v>526</v>
      </c>
      <c r="F8">
        <v>0</v>
      </c>
      <c r="G8" t="s">
        <v>275</v>
      </c>
      <c r="H8" t="s">
        <v>305</v>
      </c>
      <c r="I8" t="s">
        <v>275</v>
      </c>
      <c r="J8" t="s">
        <v>514</v>
      </c>
      <c r="K8" t="s">
        <v>305</v>
      </c>
      <c r="L8" t="s">
        <v>521</v>
      </c>
      <c r="M8">
        <v>5</v>
      </c>
      <c r="N8" t="s">
        <v>507</v>
      </c>
      <c r="O8" t="s">
        <v>508</v>
      </c>
      <c r="P8" t="s">
        <v>527</v>
      </c>
      <c r="Q8" t="s">
        <v>528</v>
      </c>
    </row>
    <row r="9" spans="1:17" x14ac:dyDescent="0.25">
      <c r="A9">
        <v>335986</v>
      </c>
      <c r="B9" t="s">
        <v>529</v>
      </c>
      <c r="C9" s="51">
        <v>39558</v>
      </c>
      <c r="D9" t="s">
        <v>530</v>
      </c>
      <c r="E9" t="s">
        <v>531</v>
      </c>
      <c r="F9">
        <v>0</v>
      </c>
      <c r="G9" t="s">
        <v>259</v>
      </c>
      <c r="H9" t="s">
        <v>532</v>
      </c>
      <c r="I9" t="s">
        <v>532</v>
      </c>
      <c r="J9" t="s">
        <v>514</v>
      </c>
      <c r="K9" t="s">
        <v>259</v>
      </c>
      <c r="L9" t="s">
        <v>521</v>
      </c>
      <c r="M9">
        <v>5</v>
      </c>
      <c r="N9" t="s">
        <v>507</v>
      </c>
      <c r="O9" t="s">
        <v>508</v>
      </c>
      <c r="P9" t="s">
        <v>533</v>
      </c>
      <c r="Q9" t="s">
        <v>534</v>
      </c>
    </row>
    <row r="10" spans="1:17" x14ac:dyDescent="0.25">
      <c r="A10">
        <v>335987</v>
      </c>
      <c r="B10" t="s">
        <v>535</v>
      </c>
      <c r="C10" s="51">
        <v>39559</v>
      </c>
      <c r="D10" t="s">
        <v>360</v>
      </c>
      <c r="E10" t="s">
        <v>536</v>
      </c>
      <c r="F10">
        <v>0</v>
      </c>
      <c r="G10" t="s">
        <v>294</v>
      </c>
      <c r="H10" t="s">
        <v>355</v>
      </c>
      <c r="I10" t="s">
        <v>355</v>
      </c>
      <c r="J10" t="s">
        <v>514</v>
      </c>
      <c r="K10" t="s">
        <v>294</v>
      </c>
      <c r="L10" t="s">
        <v>521</v>
      </c>
      <c r="M10">
        <v>6</v>
      </c>
      <c r="N10" t="s">
        <v>507</v>
      </c>
      <c r="O10" t="s">
        <v>508</v>
      </c>
      <c r="P10" t="s">
        <v>522</v>
      </c>
      <c r="Q10" t="s">
        <v>537</v>
      </c>
    </row>
    <row r="11" spans="1:17" x14ac:dyDescent="0.25">
      <c r="A11">
        <v>335988</v>
      </c>
      <c r="B11" t="s">
        <v>538</v>
      </c>
      <c r="C11" s="51">
        <v>39560</v>
      </c>
      <c r="D11" t="s">
        <v>539</v>
      </c>
      <c r="E11" t="s">
        <v>540</v>
      </c>
      <c r="F11">
        <v>0</v>
      </c>
      <c r="G11" t="s">
        <v>532</v>
      </c>
      <c r="H11" t="s">
        <v>520</v>
      </c>
      <c r="I11" t="s">
        <v>532</v>
      </c>
      <c r="J11" t="s">
        <v>514</v>
      </c>
      <c r="K11" t="s">
        <v>520</v>
      </c>
      <c r="L11" t="s">
        <v>521</v>
      </c>
      <c r="M11">
        <v>9</v>
      </c>
      <c r="N11" t="s">
        <v>507</v>
      </c>
      <c r="O11" t="s">
        <v>508</v>
      </c>
      <c r="P11" t="s">
        <v>541</v>
      </c>
      <c r="Q11" t="s">
        <v>542</v>
      </c>
    </row>
    <row r="12" spans="1:17" x14ac:dyDescent="0.25">
      <c r="A12">
        <v>335989</v>
      </c>
      <c r="B12" t="s">
        <v>543</v>
      </c>
      <c r="C12" s="51">
        <v>39561</v>
      </c>
      <c r="D12" t="s">
        <v>544</v>
      </c>
      <c r="E12" t="s">
        <v>545</v>
      </c>
      <c r="F12">
        <v>0</v>
      </c>
      <c r="G12" t="s">
        <v>221</v>
      </c>
      <c r="H12" t="s">
        <v>275</v>
      </c>
      <c r="I12" t="s">
        <v>275</v>
      </c>
      <c r="J12" t="s">
        <v>505</v>
      </c>
      <c r="K12" t="s">
        <v>221</v>
      </c>
      <c r="L12" t="s">
        <v>506</v>
      </c>
      <c r="M12">
        <v>6</v>
      </c>
      <c r="N12" t="s">
        <v>507</v>
      </c>
      <c r="O12" t="s">
        <v>508</v>
      </c>
      <c r="P12" t="s">
        <v>528</v>
      </c>
      <c r="Q12" t="s">
        <v>523</v>
      </c>
    </row>
    <row r="13" spans="1:17" x14ac:dyDescent="0.25">
      <c r="A13">
        <v>335990</v>
      </c>
      <c r="B13" t="s">
        <v>538</v>
      </c>
      <c r="C13" s="51">
        <v>39562</v>
      </c>
      <c r="D13" t="s">
        <v>445</v>
      </c>
      <c r="E13" t="s">
        <v>540</v>
      </c>
      <c r="F13">
        <v>0</v>
      </c>
      <c r="G13" t="s">
        <v>532</v>
      </c>
      <c r="H13" t="s">
        <v>294</v>
      </c>
      <c r="I13" t="s">
        <v>294</v>
      </c>
      <c r="J13" t="s">
        <v>505</v>
      </c>
      <c r="K13" t="s">
        <v>294</v>
      </c>
      <c r="L13" t="s">
        <v>521</v>
      </c>
      <c r="M13">
        <v>3</v>
      </c>
      <c r="N13" t="s">
        <v>507</v>
      </c>
      <c r="O13" t="s">
        <v>508</v>
      </c>
      <c r="P13" t="s">
        <v>509</v>
      </c>
      <c r="Q13" t="s">
        <v>515</v>
      </c>
    </row>
    <row r="14" spans="1:17" x14ac:dyDescent="0.25">
      <c r="A14">
        <v>335991</v>
      </c>
      <c r="B14" t="s">
        <v>511</v>
      </c>
      <c r="C14" s="51">
        <v>39563</v>
      </c>
      <c r="D14" t="s">
        <v>546</v>
      </c>
      <c r="E14" t="s">
        <v>513</v>
      </c>
      <c r="F14">
        <v>0</v>
      </c>
      <c r="G14" t="s">
        <v>355</v>
      </c>
      <c r="H14" t="s">
        <v>275</v>
      </c>
      <c r="I14" t="s">
        <v>275</v>
      </c>
      <c r="J14" t="s">
        <v>505</v>
      </c>
      <c r="K14" t="s">
        <v>355</v>
      </c>
      <c r="L14" t="s">
        <v>506</v>
      </c>
      <c r="M14">
        <v>66</v>
      </c>
      <c r="N14" t="s">
        <v>507</v>
      </c>
      <c r="O14" t="s">
        <v>508</v>
      </c>
      <c r="P14" t="s">
        <v>522</v>
      </c>
      <c r="Q14" t="s">
        <v>542</v>
      </c>
    </row>
    <row r="15" spans="1:17" x14ac:dyDescent="0.25">
      <c r="A15">
        <v>335992</v>
      </c>
      <c r="B15" t="s">
        <v>502</v>
      </c>
      <c r="C15" s="51">
        <v>39564</v>
      </c>
      <c r="D15" t="s">
        <v>360</v>
      </c>
      <c r="E15" t="s">
        <v>504</v>
      </c>
      <c r="F15">
        <v>0</v>
      </c>
      <c r="G15" t="s">
        <v>305</v>
      </c>
      <c r="H15" t="s">
        <v>294</v>
      </c>
      <c r="I15" t="s">
        <v>294</v>
      </c>
      <c r="J15" t="s">
        <v>505</v>
      </c>
      <c r="K15" t="s">
        <v>294</v>
      </c>
      <c r="L15" t="s">
        <v>521</v>
      </c>
      <c r="M15">
        <v>7</v>
      </c>
      <c r="N15" t="s">
        <v>507</v>
      </c>
      <c r="O15" t="s">
        <v>508</v>
      </c>
      <c r="P15" t="s">
        <v>515</v>
      </c>
      <c r="Q15" t="s">
        <v>541</v>
      </c>
    </row>
    <row r="16" spans="1:17" x14ac:dyDescent="0.25">
      <c r="A16">
        <v>335993</v>
      </c>
      <c r="B16" t="s">
        <v>543</v>
      </c>
      <c r="C16" s="51">
        <v>39564</v>
      </c>
      <c r="D16" t="s">
        <v>547</v>
      </c>
      <c r="E16" t="s">
        <v>545</v>
      </c>
      <c r="F16">
        <v>0</v>
      </c>
      <c r="G16" t="s">
        <v>221</v>
      </c>
      <c r="H16" t="s">
        <v>259</v>
      </c>
      <c r="I16" t="s">
        <v>259</v>
      </c>
      <c r="J16" t="s">
        <v>514</v>
      </c>
      <c r="K16" t="s">
        <v>221</v>
      </c>
      <c r="L16" t="s">
        <v>521</v>
      </c>
      <c r="M16">
        <v>9</v>
      </c>
      <c r="N16" t="s">
        <v>507</v>
      </c>
      <c r="O16" t="s">
        <v>508</v>
      </c>
      <c r="P16" t="s">
        <v>533</v>
      </c>
      <c r="Q16" t="s">
        <v>548</v>
      </c>
    </row>
    <row r="17" spans="1:17" x14ac:dyDescent="0.25">
      <c r="A17">
        <v>335994</v>
      </c>
      <c r="B17" t="s">
        <v>524</v>
      </c>
      <c r="C17" s="51">
        <v>39565</v>
      </c>
      <c r="D17" t="s">
        <v>549</v>
      </c>
      <c r="E17" t="s">
        <v>550</v>
      </c>
      <c r="F17">
        <v>0</v>
      </c>
      <c r="G17" t="s">
        <v>275</v>
      </c>
      <c r="H17" t="s">
        <v>532</v>
      </c>
      <c r="I17" t="s">
        <v>532</v>
      </c>
      <c r="J17" t="s">
        <v>505</v>
      </c>
      <c r="K17" t="s">
        <v>532</v>
      </c>
      <c r="L17" t="s">
        <v>521</v>
      </c>
      <c r="M17">
        <v>10</v>
      </c>
      <c r="N17" t="s">
        <v>507</v>
      </c>
      <c r="O17" t="s">
        <v>508</v>
      </c>
      <c r="P17" t="s">
        <v>509</v>
      </c>
      <c r="Q17" t="s">
        <v>516</v>
      </c>
    </row>
    <row r="18" spans="1:17" x14ac:dyDescent="0.25">
      <c r="A18">
        <v>335995</v>
      </c>
      <c r="B18" t="s">
        <v>511</v>
      </c>
      <c r="C18" s="51">
        <v>39565</v>
      </c>
      <c r="D18" t="s">
        <v>551</v>
      </c>
      <c r="E18" t="s">
        <v>513</v>
      </c>
      <c r="F18">
        <v>0</v>
      </c>
      <c r="G18" t="s">
        <v>355</v>
      </c>
      <c r="H18" t="s">
        <v>520</v>
      </c>
      <c r="I18" t="s">
        <v>520</v>
      </c>
      <c r="J18" t="s">
        <v>514</v>
      </c>
      <c r="K18" t="s">
        <v>355</v>
      </c>
      <c r="L18" t="s">
        <v>521</v>
      </c>
      <c r="M18">
        <v>4</v>
      </c>
      <c r="N18" t="s">
        <v>507</v>
      </c>
      <c r="O18" t="s">
        <v>508</v>
      </c>
      <c r="P18" t="s">
        <v>510</v>
      </c>
      <c r="Q18" t="s">
        <v>552</v>
      </c>
    </row>
    <row r="19" spans="1:17" x14ac:dyDescent="0.25">
      <c r="A19">
        <v>335996</v>
      </c>
      <c r="B19" t="s">
        <v>502</v>
      </c>
      <c r="C19" s="51">
        <v>39566</v>
      </c>
      <c r="D19" t="s">
        <v>15</v>
      </c>
      <c r="E19" t="s">
        <v>504</v>
      </c>
      <c r="F19">
        <v>0</v>
      </c>
      <c r="G19" t="s">
        <v>305</v>
      </c>
      <c r="H19" t="s">
        <v>221</v>
      </c>
      <c r="I19" t="s">
        <v>221</v>
      </c>
      <c r="J19" t="s">
        <v>514</v>
      </c>
      <c r="K19" t="s">
        <v>221</v>
      </c>
      <c r="L19" t="s">
        <v>506</v>
      </c>
      <c r="M19">
        <v>13</v>
      </c>
      <c r="N19" t="s">
        <v>507</v>
      </c>
      <c r="O19" t="s">
        <v>508</v>
      </c>
      <c r="P19" t="s">
        <v>553</v>
      </c>
      <c r="Q19" t="s">
        <v>537</v>
      </c>
    </row>
    <row r="20" spans="1:17" x14ac:dyDescent="0.25">
      <c r="A20">
        <v>335997</v>
      </c>
      <c r="B20" t="s">
        <v>529</v>
      </c>
      <c r="C20" s="51">
        <v>39567</v>
      </c>
      <c r="D20" t="s">
        <v>554</v>
      </c>
      <c r="E20" t="s">
        <v>531</v>
      </c>
      <c r="F20">
        <v>0</v>
      </c>
      <c r="G20" t="s">
        <v>259</v>
      </c>
      <c r="H20" t="s">
        <v>275</v>
      </c>
      <c r="I20" t="s">
        <v>259</v>
      </c>
      <c r="J20" t="s">
        <v>514</v>
      </c>
      <c r="K20" t="s">
        <v>275</v>
      </c>
      <c r="L20" t="s">
        <v>521</v>
      </c>
      <c r="M20">
        <v>7</v>
      </c>
      <c r="N20" t="s">
        <v>507</v>
      </c>
      <c r="O20" t="s">
        <v>508</v>
      </c>
      <c r="P20" t="s">
        <v>533</v>
      </c>
      <c r="Q20" t="s">
        <v>548</v>
      </c>
    </row>
    <row r="21" spans="1:17" x14ac:dyDescent="0.25">
      <c r="A21">
        <v>335998</v>
      </c>
      <c r="B21" t="s">
        <v>517</v>
      </c>
      <c r="C21" s="51">
        <v>39568</v>
      </c>
      <c r="D21" t="s">
        <v>555</v>
      </c>
      <c r="E21" t="s">
        <v>519</v>
      </c>
      <c r="F21">
        <v>0</v>
      </c>
      <c r="G21" t="s">
        <v>520</v>
      </c>
      <c r="H21" t="s">
        <v>305</v>
      </c>
      <c r="I21" t="s">
        <v>305</v>
      </c>
      <c r="J21" t="s">
        <v>505</v>
      </c>
      <c r="K21" t="s">
        <v>520</v>
      </c>
      <c r="L21" t="s">
        <v>506</v>
      </c>
      <c r="M21">
        <v>10</v>
      </c>
      <c r="N21" t="s">
        <v>507</v>
      </c>
      <c r="O21" t="s">
        <v>508</v>
      </c>
      <c r="P21" t="s">
        <v>522</v>
      </c>
      <c r="Q21" t="s">
        <v>552</v>
      </c>
    </row>
    <row r="22" spans="1:17" x14ac:dyDescent="0.25">
      <c r="A22">
        <v>335999</v>
      </c>
      <c r="B22" t="s">
        <v>538</v>
      </c>
      <c r="C22" s="51">
        <v>39569</v>
      </c>
      <c r="D22" t="s">
        <v>556</v>
      </c>
      <c r="E22" t="s">
        <v>540</v>
      </c>
      <c r="F22">
        <v>0</v>
      </c>
      <c r="G22" t="s">
        <v>532</v>
      </c>
      <c r="H22" t="s">
        <v>355</v>
      </c>
      <c r="I22" t="s">
        <v>355</v>
      </c>
      <c r="J22" t="s">
        <v>505</v>
      </c>
      <c r="K22" t="s">
        <v>355</v>
      </c>
      <c r="L22" t="s">
        <v>521</v>
      </c>
      <c r="M22">
        <v>7</v>
      </c>
      <c r="N22" t="s">
        <v>507</v>
      </c>
      <c r="O22" t="s">
        <v>508</v>
      </c>
      <c r="P22" t="s">
        <v>553</v>
      </c>
      <c r="Q22" t="s">
        <v>537</v>
      </c>
    </row>
    <row r="23" spans="1:17" x14ac:dyDescent="0.25">
      <c r="A23">
        <v>336000</v>
      </c>
      <c r="B23" t="s">
        <v>535</v>
      </c>
      <c r="C23" s="51">
        <v>39569</v>
      </c>
      <c r="D23" t="s">
        <v>557</v>
      </c>
      <c r="E23" t="s">
        <v>536</v>
      </c>
      <c r="F23">
        <v>0</v>
      </c>
      <c r="G23" t="s">
        <v>294</v>
      </c>
      <c r="H23" t="s">
        <v>259</v>
      </c>
      <c r="I23" t="s">
        <v>294</v>
      </c>
      <c r="J23" t="s">
        <v>514</v>
      </c>
      <c r="K23" t="s">
        <v>294</v>
      </c>
      <c r="L23" t="s">
        <v>506</v>
      </c>
      <c r="M23">
        <v>45</v>
      </c>
      <c r="N23" t="s">
        <v>507</v>
      </c>
      <c r="O23" t="s">
        <v>508</v>
      </c>
      <c r="P23" t="s">
        <v>510</v>
      </c>
      <c r="Q23" t="s">
        <v>523</v>
      </c>
    </row>
    <row r="24" spans="1:17" x14ac:dyDescent="0.25">
      <c r="A24">
        <v>336001</v>
      </c>
      <c r="B24" t="s">
        <v>543</v>
      </c>
      <c r="C24" s="51">
        <v>39570</v>
      </c>
      <c r="D24" t="s">
        <v>539</v>
      </c>
      <c r="E24" t="s">
        <v>545</v>
      </c>
      <c r="F24">
        <v>0</v>
      </c>
      <c r="G24" t="s">
        <v>221</v>
      </c>
      <c r="H24" t="s">
        <v>520</v>
      </c>
      <c r="I24" t="s">
        <v>221</v>
      </c>
      <c r="J24" t="s">
        <v>514</v>
      </c>
      <c r="K24" t="s">
        <v>520</v>
      </c>
      <c r="L24" t="s">
        <v>521</v>
      </c>
      <c r="M24">
        <v>8</v>
      </c>
      <c r="N24" t="s">
        <v>507</v>
      </c>
      <c r="O24" t="s">
        <v>508</v>
      </c>
      <c r="P24" t="s">
        <v>533</v>
      </c>
      <c r="Q24" t="s">
        <v>534</v>
      </c>
    </row>
    <row r="25" spans="1:17" x14ac:dyDescent="0.25">
      <c r="A25">
        <v>336002</v>
      </c>
      <c r="B25" t="s">
        <v>538</v>
      </c>
      <c r="C25" s="51">
        <v>39593</v>
      </c>
      <c r="D25" t="s">
        <v>558</v>
      </c>
      <c r="E25" t="s">
        <v>540</v>
      </c>
      <c r="F25">
        <v>0</v>
      </c>
      <c r="G25" t="s">
        <v>532</v>
      </c>
      <c r="H25" t="s">
        <v>305</v>
      </c>
      <c r="I25" t="s">
        <v>532</v>
      </c>
      <c r="J25" t="s">
        <v>514</v>
      </c>
      <c r="K25" t="s">
        <v>305</v>
      </c>
      <c r="L25" t="s">
        <v>521</v>
      </c>
      <c r="M25">
        <v>5</v>
      </c>
      <c r="N25" t="s">
        <v>507</v>
      </c>
      <c r="O25" t="s">
        <v>508</v>
      </c>
      <c r="P25" t="s">
        <v>509</v>
      </c>
      <c r="Q25" t="s">
        <v>510</v>
      </c>
    </row>
    <row r="26" spans="1:17" x14ac:dyDescent="0.25">
      <c r="A26">
        <v>336003</v>
      </c>
      <c r="B26" t="s">
        <v>511</v>
      </c>
      <c r="C26" s="51">
        <v>39571</v>
      </c>
      <c r="D26" t="s">
        <v>559</v>
      </c>
      <c r="E26" t="s">
        <v>513</v>
      </c>
      <c r="F26">
        <v>0</v>
      </c>
      <c r="G26" t="s">
        <v>355</v>
      </c>
      <c r="H26" t="s">
        <v>259</v>
      </c>
      <c r="I26" t="s">
        <v>355</v>
      </c>
      <c r="J26" t="s">
        <v>514</v>
      </c>
      <c r="K26" t="s">
        <v>355</v>
      </c>
      <c r="L26" t="s">
        <v>506</v>
      </c>
      <c r="M26">
        <v>9</v>
      </c>
      <c r="N26" t="s">
        <v>507</v>
      </c>
      <c r="O26" t="s">
        <v>508</v>
      </c>
      <c r="P26" t="s">
        <v>528</v>
      </c>
      <c r="Q26" t="s">
        <v>552</v>
      </c>
    </row>
    <row r="27" spans="1:17" x14ac:dyDescent="0.25">
      <c r="A27">
        <v>336004</v>
      </c>
      <c r="B27" t="s">
        <v>524</v>
      </c>
      <c r="C27" s="51">
        <v>39572</v>
      </c>
      <c r="D27" t="s">
        <v>560</v>
      </c>
      <c r="E27" t="s">
        <v>550</v>
      </c>
      <c r="F27">
        <v>0</v>
      </c>
      <c r="G27" t="s">
        <v>275</v>
      </c>
      <c r="H27" t="s">
        <v>520</v>
      </c>
      <c r="I27" t="s">
        <v>520</v>
      </c>
      <c r="J27" t="s">
        <v>505</v>
      </c>
      <c r="K27" t="s">
        <v>275</v>
      </c>
      <c r="L27" t="s">
        <v>506</v>
      </c>
      <c r="M27">
        <v>29</v>
      </c>
      <c r="N27" t="s">
        <v>507</v>
      </c>
      <c r="O27" t="s">
        <v>508</v>
      </c>
      <c r="P27" t="s">
        <v>541</v>
      </c>
      <c r="Q27" t="s">
        <v>510</v>
      </c>
    </row>
    <row r="28" spans="1:17" x14ac:dyDescent="0.25">
      <c r="A28">
        <v>336005</v>
      </c>
      <c r="B28" t="s">
        <v>535</v>
      </c>
      <c r="C28" s="51">
        <v>39572</v>
      </c>
      <c r="D28" t="s">
        <v>561</v>
      </c>
      <c r="E28" t="s">
        <v>536</v>
      </c>
      <c r="F28">
        <v>0</v>
      </c>
      <c r="G28" t="s">
        <v>294</v>
      </c>
      <c r="H28" t="s">
        <v>221</v>
      </c>
      <c r="I28" t="s">
        <v>221</v>
      </c>
      <c r="J28" t="s">
        <v>514</v>
      </c>
      <c r="K28" t="s">
        <v>294</v>
      </c>
      <c r="L28" t="s">
        <v>521</v>
      </c>
      <c r="M28">
        <v>8</v>
      </c>
      <c r="N28" t="s">
        <v>507</v>
      </c>
      <c r="O28" t="s">
        <v>508</v>
      </c>
      <c r="P28" t="s">
        <v>509</v>
      </c>
      <c r="Q28" t="s">
        <v>548</v>
      </c>
    </row>
    <row r="29" spans="1:17" x14ac:dyDescent="0.25">
      <c r="A29">
        <v>336006</v>
      </c>
      <c r="B29" t="s">
        <v>502</v>
      </c>
      <c r="C29" s="51">
        <v>39573</v>
      </c>
      <c r="D29" t="s">
        <v>562</v>
      </c>
      <c r="E29" t="s">
        <v>504</v>
      </c>
      <c r="F29">
        <v>0</v>
      </c>
      <c r="G29" t="s">
        <v>305</v>
      </c>
      <c r="H29" t="s">
        <v>355</v>
      </c>
      <c r="I29" t="s">
        <v>355</v>
      </c>
      <c r="J29" t="s">
        <v>505</v>
      </c>
      <c r="K29" t="s">
        <v>355</v>
      </c>
      <c r="L29" t="s">
        <v>521</v>
      </c>
      <c r="M29">
        <v>6</v>
      </c>
      <c r="N29" t="s">
        <v>507</v>
      </c>
      <c r="O29" t="s">
        <v>508</v>
      </c>
      <c r="P29" t="s">
        <v>527</v>
      </c>
      <c r="Q29" t="s">
        <v>553</v>
      </c>
    </row>
    <row r="30" spans="1:17" x14ac:dyDescent="0.25">
      <c r="A30">
        <v>336007</v>
      </c>
      <c r="B30" t="s">
        <v>543</v>
      </c>
      <c r="C30" s="51">
        <v>39574</v>
      </c>
      <c r="D30" t="s">
        <v>549</v>
      </c>
      <c r="E30" t="s">
        <v>545</v>
      </c>
      <c r="F30">
        <v>0</v>
      </c>
      <c r="G30" t="s">
        <v>221</v>
      </c>
      <c r="H30" t="s">
        <v>532</v>
      </c>
      <c r="I30" t="s">
        <v>532</v>
      </c>
      <c r="J30" t="s">
        <v>505</v>
      </c>
      <c r="K30" t="s">
        <v>532</v>
      </c>
      <c r="L30" t="s">
        <v>521</v>
      </c>
      <c r="M30">
        <v>7</v>
      </c>
      <c r="N30" t="s">
        <v>507</v>
      </c>
      <c r="O30" t="s">
        <v>508</v>
      </c>
      <c r="P30" t="s">
        <v>515</v>
      </c>
      <c r="Q30" t="s">
        <v>537</v>
      </c>
    </row>
    <row r="31" spans="1:17" x14ac:dyDescent="0.25">
      <c r="A31">
        <v>336008</v>
      </c>
      <c r="B31" t="s">
        <v>524</v>
      </c>
      <c r="C31" s="51">
        <v>39575</v>
      </c>
      <c r="D31" t="s">
        <v>563</v>
      </c>
      <c r="E31" t="s">
        <v>550</v>
      </c>
      <c r="F31">
        <v>0</v>
      </c>
      <c r="G31" t="s">
        <v>275</v>
      </c>
      <c r="H31" t="s">
        <v>294</v>
      </c>
      <c r="I31" t="s">
        <v>275</v>
      </c>
      <c r="J31" t="s">
        <v>505</v>
      </c>
      <c r="K31" t="s">
        <v>275</v>
      </c>
      <c r="L31" t="s">
        <v>521</v>
      </c>
      <c r="M31">
        <v>7</v>
      </c>
      <c r="N31" t="s">
        <v>507</v>
      </c>
      <c r="O31" t="s">
        <v>508</v>
      </c>
      <c r="P31" t="s">
        <v>528</v>
      </c>
      <c r="Q31" t="s">
        <v>510</v>
      </c>
    </row>
    <row r="32" spans="1:17" x14ac:dyDescent="0.25">
      <c r="A32">
        <v>336009</v>
      </c>
      <c r="B32" t="s">
        <v>517</v>
      </c>
      <c r="C32" s="51">
        <v>39576</v>
      </c>
      <c r="D32" t="s">
        <v>15</v>
      </c>
      <c r="E32" t="s">
        <v>519</v>
      </c>
      <c r="F32">
        <v>0</v>
      </c>
      <c r="G32" t="s">
        <v>520</v>
      </c>
      <c r="H32" t="s">
        <v>221</v>
      </c>
      <c r="I32" t="s">
        <v>221</v>
      </c>
      <c r="J32" t="s">
        <v>505</v>
      </c>
      <c r="K32" t="s">
        <v>221</v>
      </c>
      <c r="L32" t="s">
        <v>521</v>
      </c>
      <c r="M32">
        <v>4</v>
      </c>
      <c r="N32" t="s">
        <v>507</v>
      </c>
      <c r="O32" t="s">
        <v>508</v>
      </c>
      <c r="P32" t="s">
        <v>522</v>
      </c>
      <c r="Q32" t="s">
        <v>537</v>
      </c>
    </row>
    <row r="33" spans="1:17" x14ac:dyDescent="0.25">
      <c r="A33">
        <v>336010</v>
      </c>
      <c r="B33" t="s">
        <v>529</v>
      </c>
      <c r="C33" s="51">
        <v>39576</v>
      </c>
      <c r="D33" t="s">
        <v>564</v>
      </c>
      <c r="E33" t="s">
        <v>531</v>
      </c>
      <c r="F33">
        <v>0</v>
      </c>
      <c r="G33" t="s">
        <v>259</v>
      </c>
      <c r="H33" t="s">
        <v>305</v>
      </c>
      <c r="I33" t="s">
        <v>259</v>
      </c>
      <c r="J33" t="s">
        <v>514</v>
      </c>
      <c r="K33" t="s">
        <v>259</v>
      </c>
      <c r="L33" t="s">
        <v>506</v>
      </c>
      <c r="M33">
        <v>5</v>
      </c>
      <c r="N33" t="s">
        <v>507</v>
      </c>
      <c r="O33" t="s">
        <v>508</v>
      </c>
      <c r="P33" t="s">
        <v>509</v>
      </c>
      <c r="Q33" t="s">
        <v>541</v>
      </c>
    </row>
    <row r="34" spans="1:17" x14ac:dyDescent="0.25">
      <c r="A34">
        <v>336011</v>
      </c>
      <c r="B34" t="s">
        <v>535</v>
      </c>
      <c r="C34" s="51">
        <v>39577</v>
      </c>
      <c r="D34" t="s">
        <v>445</v>
      </c>
      <c r="E34" t="s">
        <v>536</v>
      </c>
      <c r="F34">
        <v>0</v>
      </c>
      <c r="G34" t="s">
        <v>294</v>
      </c>
      <c r="H34" t="s">
        <v>532</v>
      </c>
      <c r="I34" t="s">
        <v>294</v>
      </c>
      <c r="J34" t="s">
        <v>505</v>
      </c>
      <c r="K34" t="s">
        <v>294</v>
      </c>
      <c r="L34" t="s">
        <v>521</v>
      </c>
      <c r="M34">
        <v>8</v>
      </c>
      <c r="N34" t="s">
        <v>507</v>
      </c>
      <c r="O34" t="s">
        <v>508</v>
      </c>
      <c r="P34" t="s">
        <v>515</v>
      </c>
      <c r="Q34" t="s">
        <v>542</v>
      </c>
    </row>
    <row r="35" spans="1:17" x14ac:dyDescent="0.25">
      <c r="A35">
        <v>336012</v>
      </c>
      <c r="B35" t="s">
        <v>502</v>
      </c>
      <c r="C35" s="51">
        <v>39596</v>
      </c>
      <c r="D35" t="s">
        <v>565</v>
      </c>
      <c r="E35" t="s">
        <v>504</v>
      </c>
      <c r="F35">
        <v>0</v>
      </c>
      <c r="G35" t="s">
        <v>305</v>
      </c>
      <c r="H35" t="s">
        <v>275</v>
      </c>
      <c r="I35" t="s">
        <v>275</v>
      </c>
      <c r="J35" t="s">
        <v>505</v>
      </c>
      <c r="K35" t="s">
        <v>275</v>
      </c>
      <c r="L35" t="s">
        <v>521</v>
      </c>
      <c r="M35">
        <v>9</v>
      </c>
      <c r="N35" t="s">
        <v>507</v>
      </c>
      <c r="O35" t="s">
        <v>508</v>
      </c>
      <c r="P35" t="s">
        <v>533</v>
      </c>
      <c r="Q35" t="s">
        <v>548</v>
      </c>
    </row>
    <row r="36" spans="1:17" x14ac:dyDescent="0.25">
      <c r="A36">
        <v>336013</v>
      </c>
      <c r="B36" t="s">
        <v>543</v>
      </c>
      <c r="C36" s="51">
        <v>39578</v>
      </c>
      <c r="D36" t="s">
        <v>566</v>
      </c>
      <c r="E36" t="s">
        <v>545</v>
      </c>
      <c r="F36">
        <v>0</v>
      </c>
      <c r="G36" t="s">
        <v>221</v>
      </c>
      <c r="H36" t="s">
        <v>355</v>
      </c>
      <c r="I36" t="s">
        <v>355</v>
      </c>
      <c r="J36" t="s">
        <v>505</v>
      </c>
      <c r="K36" t="s">
        <v>221</v>
      </c>
      <c r="L36" t="s">
        <v>506</v>
      </c>
      <c r="M36">
        <v>18</v>
      </c>
      <c r="N36" t="s">
        <v>507</v>
      </c>
      <c r="O36" t="s">
        <v>508</v>
      </c>
      <c r="P36" t="s">
        <v>548</v>
      </c>
      <c r="Q36" t="s">
        <v>567</v>
      </c>
    </row>
    <row r="37" spans="1:17" x14ac:dyDescent="0.25">
      <c r="A37">
        <v>336014</v>
      </c>
      <c r="B37" t="s">
        <v>538</v>
      </c>
      <c r="C37" s="51">
        <v>39579</v>
      </c>
      <c r="D37" t="s">
        <v>564</v>
      </c>
      <c r="E37" t="s">
        <v>540</v>
      </c>
      <c r="F37">
        <v>0</v>
      </c>
      <c r="G37" t="s">
        <v>532</v>
      </c>
      <c r="H37" t="s">
        <v>259</v>
      </c>
      <c r="I37" t="s">
        <v>259</v>
      </c>
      <c r="J37" t="s">
        <v>514</v>
      </c>
      <c r="K37" t="s">
        <v>259</v>
      </c>
      <c r="L37" t="s">
        <v>506</v>
      </c>
      <c r="M37">
        <v>23</v>
      </c>
      <c r="N37" t="s">
        <v>507</v>
      </c>
      <c r="O37" t="s">
        <v>508</v>
      </c>
      <c r="P37" t="s">
        <v>541</v>
      </c>
      <c r="Q37" t="s">
        <v>542</v>
      </c>
    </row>
    <row r="38" spans="1:17" x14ac:dyDescent="0.25">
      <c r="A38">
        <v>336015</v>
      </c>
      <c r="B38" t="s">
        <v>535</v>
      </c>
      <c r="C38" s="51">
        <v>39579</v>
      </c>
      <c r="D38" t="s">
        <v>360</v>
      </c>
      <c r="E38" t="s">
        <v>536</v>
      </c>
      <c r="F38">
        <v>0</v>
      </c>
      <c r="G38" t="s">
        <v>294</v>
      </c>
      <c r="H38" t="s">
        <v>520</v>
      </c>
      <c r="I38" t="s">
        <v>294</v>
      </c>
      <c r="J38" t="s">
        <v>505</v>
      </c>
      <c r="K38" t="s">
        <v>294</v>
      </c>
      <c r="L38" t="s">
        <v>521</v>
      </c>
      <c r="M38">
        <v>3</v>
      </c>
      <c r="N38" t="s">
        <v>507</v>
      </c>
      <c r="O38" t="s">
        <v>508</v>
      </c>
      <c r="P38" t="s">
        <v>527</v>
      </c>
      <c r="Q38" t="s">
        <v>510</v>
      </c>
    </row>
    <row r="39" spans="1:17" x14ac:dyDescent="0.25">
      <c r="A39">
        <v>336016</v>
      </c>
      <c r="B39" t="s">
        <v>511</v>
      </c>
      <c r="C39" s="51">
        <v>39580</v>
      </c>
      <c r="D39" t="s">
        <v>556</v>
      </c>
      <c r="E39" t="s">
        <v>513</v>
      </c>
      <c r="F39">
        <v>0</v>
      </c>
      <c r="G39" t="s">
        <v>355</v>
      </c>
      <c r="H39" t="s">
        <v>305</v>
      </c>
      <c r="I39" t="s">
        <v>305</v>
      </c>
      <c r="J39" t="s">
        <v>514</v>
      </c>
      <c r="K39" t="s">
        <v>355</v>
      </c>
      <c r="L39" t="s">
        <v>521</v>
      </c>
      <c r="M39">
        <v>9</v>
      </c>
      <c r="N39" t="s">
        <v>507</v>
      </c>
      <c r="O39" t="s">
        <v>508</v>
      </c>
      <c r="P39" t="s">
        <v>553</v>
      </c>
      <c r="Q39" t="s">
        <v>552</v>
      </c>
    </row>
    <row r="40" spans="1:17" x14ac:dyDescent="0.25">
      <c r="A40">
        <v>336017</v>
      </c>
      <c r="B40" t="s">
        <v>529</v>
      </c>
      <c r="C40" s="51">
        <v>39581</v>
      </c>
      <c r="D40" t="s">
        <v>568</v>
      </c>
      <c r="E40" t="s">
        <v>531</v>
      </c>
      <c r="F40">
        <v>0</v>
      </c>
      <c r="G40" t="s">
        <v>259</v>
      </c>
      <c r="H40" t="s">
        <v>520</v>
      </c>
      <c r="I40" t="s">
        <v>259</v>
      </c>
      <c r="J40" t="s">
        <v>514</v>
      </c>
      <c r="K40" t="s">
        <v>259</v>
      </c>
      <c r="L40" t="s">
        <v>506</v>
      </c>
      <c r="M40">
        <v>23</v>
      </c>
      <c r="N40" t="s">
        <v>507</v>
      </c>
      <c r="O40" t="s">
        <v>508</v>
      </c>
      <c r="P40" t="s">
        <v>509</v>
      </c>
      <c r="Q40" t="s">
        <v>541</v>
      </c>
    </row>
    <row r="41" spans="1:17" x14ac:dyDescent="0.25">
      <c r="A41">
        <v>336018</v>
      </c>
      <c r="B41" t="s">
        <v>524</v>
      </c>
      <c r="C41" s="51">
        <v>39582</v>
      </c>
      <c r="D41" t="s">
        <v>554</v>
      </c>
      <c r="E41" t="s">
        <v>526</v>
      </c>
      <c r="F41">
        <v>0</v>
      </c>
      <c r="G41" t="s">
        <v>275</v>
      </c>
      <c r="H41" t="s">
        <v>221</v>
      </c>
      <c r="I41" t="s">
        <v>275</v>
      </c>
      <c r="J41" t="s">
        <v>505</v>
      </c>
      <c r="K41" t="s">
        <v>275</v>
      </c>
      <c r="L41" t="s">
        <v>521</v>
      </c>
      <c r="M41">
        <v>9</v>
      </c>
      <c r="N41" t="s">
        <v>507</v>
      </c>
      <c r="O41" t="s">
        <v>508</v>
      </c>
      <c r="P41" t="s">
        <v>553</v>
      </c>
      <c r="Q41" t="s">
        <v>542</v>
      </c>
    </row>
    <row r="42" spans="1:17" x14ac:dyDescent="0.25">
      <c r="A42">
        <v>336019</v>
      </c>
      <c r="B42" t="s">
        <v>511</v>
      </c>
      <c r="C42" s="51">
        <v>39596</v>
      </c>
      <c r="D42" t="s">
        <v>556</v>
      </c>
      <c r="E42" t="s">
        <v>513</v>
      </c>
      <c r="F42">
        <v>0</v>
      </c>
      <c r="G42" t="s">
        <v>355</v>
      </c>
      <c r="H42" t="s">
        <v>294</v>
      </c>
      <c r="I42" t="s">
        <v>294</v>
      </c>
      <c r="J42" t="s">
        <v>505</v>
      </c>
      <c r="K42" t="s">
        <v>355</v>
      </c>
      <c r="L42" t="s">
        <v>506</v>
      </c>
      <c r="M42">
        <v>41</v>
      </c>
      <c r="N42" t="s">
        <v>507</v>
      </c>
      <c r="O42" t="s">
        <v>508</v>
      </c>
      <c r="P42" t="s">
        <v>527</v>
      </c>
      <c r="Q42" t="s">
        <v>534</v>
      </c>
    </row>
    <row r="43" spans="1:17" x14ac:dyDescent="0.25">
      <c r="A43">
        <v>336020</v>
      </c>
      <c r="B43" t="s">
        <v>517</v>
      </c>
      <c r="C43" s="51">
        <v>39583</v>
      </c>
      <c r="D43" t="s">
        <v>23</v>
      </c>
      <c r="E43" t="s">
        <v>519</v>
      </c>
      <c r="F43">
        <v>0</v>
      </c>
      <c r="G43" t="s">
        <v>520</v>
      </c>
      <c r="H43" t="s">
        <v>532</v>
      </c>
      <c r="I43" t="s">
        <v>532</v>
      </c>
      <c r="J43" t="s">
        <v>505</v>
      </c>
      <c r="K43" t="s">
        <v>520</v>
      </c>
      <c r="L43" t="s">
        <v>506</v>
      </c>
      <c r="M43">
        <v>12</v>
      </c>
      <c r="N43" t="s">
        <v>507</v>
      </c>
      <c r="O43" t="s">
        <v>508</v>
      </c>
      <c r="P43" t="s">
        <v>567</v>
      </c>
      <c r="Q43" t="s">
        <v>523</v>
      </c>
    </row>
    <row r="44" spans="1:17" x14ac:dyDescent="0.25">
      <c r="A44">
        <v>336021</v>
      </c>
      <c r="B44" t="s">
        <v>524</v>
      </c>
      <c r="C44" s="51">
        <v>39584</v>
      </c>
      <c r="D44" t="s">
        <v>560</v>
      </c>
      <c r="E44" t="s">
        <v>526</v>
      </c>
      <c r="F44">
        <v>0</v>
      </c>
      <c r="G44" t="s">
        <v>275</v>
      </c>
      <c r="H44" t="s">
        <v>259</v>
      </c>
      <c r="I44" t="s">
        <v>275</v>
      </c>
      <c r="J44" t="s">
        <v>505</v>
      </c>
      <c r="K44" t="s">
        <v>275</v>
      </c>
      <c r="L44" t="s">
        <v>521</v>
      </c>
      <c r="M44">
        <v>8</v>
      </c>
      <c r="N44" t="s">
        <v>507</v>
      </c>
      <c r="O44" t="s">
        <v>508</v>
      </c>
      <c r="P44" t="s">
        <v>553</v>
      </c>
      <c r="Q44" t="s">
        <v>528</v>
      </c>
    </row>
    <row r="45" spans="1:17" x14ac:dyDescent="0.25">
      <c r="A45">
        <v>336022</v>
      </c>
      <c r="B45" t="s">
        <v>517</v>
      </c>
      <c r="C45" s="51">
        <v>39585</v>
      </c>
      <c r="D45" t="s">
        <v>569</v>
      </c>
      <c r="E45" t="s">
        <v>519</v>
      </c>
      <c r="F45">
        <v>0</v>
      </c>
      <c r="G45" t="s">
        <v>520</v>
      </c>
      <c r="H45" t="s">
        <v>355</v>
      </c>
      <c r="I45" t="s">
        <v>520</v>
      </c>
      <c r="J45" t="s">
        <v>514</v>
      </c>
      <c r="K45" t="s">
        <v>355</v>
      </c>
      <c r="L45" t="s">
        <v>506</v>
      </c>
      <c r="M45">
        <v>6</v>
      </c>
      <c r="N45" t="s">
        <v>507</v>
      </c>
      <c r="O45" t="s">
        <v>570</v>
      </c>
      <c r="P45" t="s">
        <v>548</v>
      </c>
      <c r="Q45" t="s">
        <v>510</v>
      </c>
    </row>
    <row r="46" spans="1:17" x14ac:dyDescent="0.25">
      <c r="A46">
        <v>336023</v>
      </c>
      <c r="B46" t="s">
        <v>535</v>
      </c>
      <c r="C46" s="51">
        <v>39585</v>
      </c>
      <c r="D46" t="s">
        <v>571</v>
      </c>
      <c r="E46" t="s">
        <v>536</v>
      </c>
      <c r="F46">
        <v>0</v>
      </c>
      <c r="G46" t="s">
        <v>294</v>
      </c>
      <c r="H46" t="s">
        <v>305</v>
      </c>
      <c r="I46" t="s">
        <v>305</v>
      </c>
      <c r="J46" t="s">
        <v>505</v>
      </c>
      <c r="K46" t="s">
        <v>294</v>
      </c>
      <c r="L46" t="s">
        <v>506</v>
      </c>
      <c r="M46">
        <v>65</v>
      </c>
      <c r="N46" t="s">
        <v>507</v>
      </c>
      <c r="O46" t="s">
        <v>508</v>
      </c>
      <c r="P46" t="s">
        <v>533</v>
      </c>
      <c r="Q46" t="s">
        <v>516</v>
      </c>
    </row>
    <row r="47" spans="1:17" x14ac:dyDescent="0.25">
      <c r="A47">
        <v>336024</v>
      </c>
      <c r="B47" t="s">
        <v>538</v>
      </c>
      <c r="C47" s="51">
        <v>39586</v>
      </c>
      <c r="D47" t="s">
        <v>3</v>
      </c>
      <c r="E47" t="s">
        <v>540</v>
      </c>
      <c r="F47">
        <v>0</v>
      </c>
      <c r="G47" t="s">
        <v>532</v>
      </c>
      <c r="H47" t="s">
        <v>275</v>
      </c>
      <c r="I47" t="s">
        <v>532</v>
      </c>
      <c r="J47" t="s">
        <v>505</v>
      </c>
      <c r="K47" t="s">
        <v>275</v>
      </c>
      <c r="L47" t="s">
        <v>506</v>
      </c>
      <c r="M47">
        <v>25</v>
      </c>
      <c r="N47" t="s">
        <v>507</v>
      </c>
      <c r="O47" t="s">
        <v>508</v>
      </c>
      <c r="P47" t="s">
        <v>553</v>
      </c>
      <c r="Q47" t="s">
        <v>528</v>
      </c>
    </row>
    <row r="48" spans="1:17" x14ac:dyDescent="0.25">
      <c r="A48">
        <v>336025</v>
      </c>
      <c r="B48" t="s">
        <v>529</v>
      </c>
      <c r="C48" s="51">
        <v>39586</v>
      </c>
      <c r="D48" t="s">
        <v>572</v>
      </c>
      <c r="E48" t="s">
        <v>531</v>
      </c>
      <c r="F48">
        <v>0</v>
      </c>
      <c r="G48" t="s">
        <v>259</v>
      </c>
      <c r="H48" t="s">
        <v>221</v>
      </c>
      <c r="I48" t="s">
        <v>259</v>
      </c>
      <c r="J48" t="s">
        <v>514</v>
      </c>
      <c r="K48" t="s">
        <v>221</v>
      </c>
      <c r="L48" t="s">
        <v>506</v>
      </c>
      <c r="M48">
        <v>3</v>
      </c>
      <c r="N48" t="s">
        <v>507</v>
      </c>
      <c r="O48" t="s">
        <v>570</v>
      </c>
      <c r="P48" t="s">
        <v>509</v>
      </c>
      <c r="Q48" t="s">
        <v>534</v>
      </c>
    </row>
    <row r="49" spans="1:17" x14ac:dyDescent="0.25">
      <c r="A49">
        <v>336026</v>
      </c>
      <c r="B49" t="s">
        <v>502</v>
      </c>
      <c r="C49" s="51">
        <v>39587</v>
      </c>
      <c r="D49" t="s">
        <v>186</v>
      </c>
      <c r="E49" t="s">
        <v>504</v>
      </c>
      <c r="F49">
        <v>0</v>
      </c>
      <c r="G49" t="s">
        <v>305</v>
      </c>
      <c r="H49" t="s">
        <v>520</v>
      </c>
      <c r="I49" t="s">
        <v>520</v>
      </c>
      <c r="J49" t="s">
        <v>505</v>
      </c>
      <c r="K49" t="s">
        <v>520</v>
      </c>
      <c r="L49" t="s">
        <v>521</v>
      </c>
      <c r="M49">
        <v>5</v>
      </c>
      <c r="N49" t="s">
        <v>507</v>
      </c>
      <c r="O49" t="s">
        <v>508</v>
      </c>
      <c r="P49" t="s">
        <v>527</v>
      </c>
      <c r="Q49" t="s">
        <v>523</v>
      </c>
    </row>
    <row r="50" spans="1:17" x14ac:dyDescent="0.25">
      <c r="A50">
        <v>336027</v>
      </c>
      <c r="B50" t="s">
        <v>529</v>
      </c>
      <c r="C50" s="51">
        <v>39588</v>
      </c>
      <c r="D50" t="s">
        <v>445</v>
      </c>
      <c r="E50" t="s">
        <v>531</v>
      </c>
      <c r="F50">
        <v>0</v>
      </c>
      <c r="G50" t="s">
        <v>259</v>
      </c>
      <c r="H50" t="s">
        <v>294</v>
      </c>
      <c r="I50" t="s">
        <v>294</v>
      </c>
      <c r="J50" t="s">
        <v>505</v>
      </c>
      <c r="K50" t="s">
        <v>294</v>
      </c>
      <c r="L50" t="s">
        <v>521</v>
      </c>
      <c r="M50">
        <v>6</v>
      </c>
      <c r="N50" t="s">
        <v>507</v>
      </c>
      <c r="O50" t="s">
        <v>508</v>
      </c>
      <c r="P50" t="s">
        <v>567</v>
      </c>
      <c r="Q50" t="s">
        <v>510</v>
      </c>
    </row>
    <row r="51" spans="1:17" x14ac:dyDescent="0.25">
      <c r="A51">
        <v>336028</v>
      </c>
      <c r="B51" t="s">
        <v>524</v>
      </c>
      <c r="C51" s="51">
        <v>39589</v>
      </c>
      <c r="D51" t="s">
        <v>556</v>
      </c>
      <c r="E51" t="s">
        <v>526</v>
      </c>
      <c r="F51">
        <v>0</v>
      </c>
      <c r="G51" t="s">
        <v>275</v>
      </c>
      <c r="H51" t="s">
        <v>355</v>
      </c>
      <c r="I51" t="s">
        <v>275</v>
      </c>
      <c r="J51" t="s">
        <v>505</v>
      </c>
      <c r="K51" t="s">
        <v>355</v>
      </c>
      <c r="L51" t="s">
        <v>506</v>
      </c>
      <c r="M51">
        <v>1</v>
      </c>
      <c r="N51" t="s">
        <v>507</v>
      </c>
      <c r="O51" t="s">
        <v>508</v>
      </c>
      <c r="P51" t="s">
        <v>533</v>
      </c>
      <c r="Q51" t="s">
        <v>523</v>
      </c>
    </row>
    <row r="52" spans="1:17" x14ac:dyDescent="0.25">
      <c r="A52">
        <v>336029</v>
      </c>
      <c r="B52" t="s">
        <v>543</v>
      </c>
      <c r="C52" s="51">
        <v>39589</v>
      </c>
      <c r="D52" t="s">
        <v>573</v>
      </c>
      <c r="E52" t="s">
        <v>545</v>
      </c>
      <c r="F52">
        <v>0</v>
      </c>
      <c r="G52" t="s">
        <v>221</v>
      </c>
      <c r="H52" t="s">
        <v>305</v>
      </c>
      <c r="I52" t="s">
        <v>305</v>
      </c>
      <c r="J52" t="s">
        <v>514</v>
      </c>
      <c r="K52" t="s">
        <v>305</v>
      </c>
      <c r="L52" t="s">
        <v>506</v>
      </c>
      <c r="M52">
        <v>14</v>
      </c>
      <c r="N52" t="s">
        <v>507</v>
      </c>
      <c r="O52" t="s">
        <v>508</v>
      </c>
      <c r="P52" t="s">
        <v>528</v>
      </c>
      <c r="Q52" t="s">
        <v>552</v>
      </c>
    </row>
    <row r="53" spans="1:17" x14ac:dyDescent="0.25">
      <c r="A53">
        <v>336031</v>
      </c>
      <c r="B53" t="s">
        <v>511</v>
      </c>
      <c r="C53" s="51">
        <v>39591</v>
      </c>
      <c r="D53" t="s">
        <v>556</v>
      </c>
      <c r="E53" t="s">
        <v>513</v>
      </c>
      <c r="F53">
        <v>0</v>
      </c>
      <c r="G53" t="s">
        <v>355</v>
      </c>
      <c r="H53" t="s">
        <v>532</v>
      </c>
      <c r="I53" t="s">
        <v>355</v>
      </c>
      <c r="J53" t="s">
        <v>505</v>
      </c>
      <c r="K53" t="s">
        <v>355</v>
      </c>
      <c r="L53" t="s">
        <v>521</v>
      </c>
      <c r="M53">
        <v>6</v>
      </c>
      <c r="N53" t="s">
        <v>507</v>
      </c>
      <c r="O53" t="s">
        <v>508</v>
      </c>
      <c r="P53" t="s">
        <v>509</v>
      </c>
      <c r="Q53" t="s">
        <v>527</v>
      </c>
    </row>
    <row r="54" spans="1:17" x14ac:dyDescent="0.25">
      <c r="A54">
        <v>336032</v>
      </c>
      <c r="B54" t="s">
        <v>517</v>
      </c>
      <c r="C54" s="51">
        <v>39592</v>
      </c>
      <c r="D54" t="s">
        <v>53</v>
      </c>
      <c r="E54" t="s">
        <v>519</v>
      </c>
      <c r="F54">
        <v>0</v>
      </c>
      <c r="G54" t="s">
        <v>520</v>
      </c>
      <c r="H54" t="s">
        <v>275</v>
      </c>
      <c r="I54" t="s">
        <v>520</v>
      </c>
      <c r="J54" t="s">
        <v>505</v>
      </c>
      <c r="K54" t="s">
        <v>520</v>
      </c>
      <c r="L54" t="s">
        <v>521</v>
      </c>
      <c r="M54">
        <v>5</v>
      </c>
      <c r="N54" t="s">
        <v>507</v>
      </c>
      <c r="O54" t="s">
        <v>508</v>
      </c>
      <c r="P54" t="s">
        <v>533</v>
      </c>
      <c r="Q54" t="s">
        <v>534</v>
      </c>
    </row>
    <row r="55" spans="1:17" x14ac:dyDescent="0.25">
      <c r="A55">
        <v>336033</v>
      </c>
      <c r="B55" t="s">
        <v>543</v>
      </c>
      <c r="C55" s="51">
        <v>39592</v>
      </c>
      <c r="D55" t="s">
        <v>574</v>
      </c>
      <c r="E55" t="s">
        <v>545</v>
      </c>
      <c r="F55">
        <v>0</v>
      </c>
      <c r="G55" t="s">
        <v>221</v>
      </c>
      <c r="H55" t="s">
        <v>294</v>
      </c>
      <c r="I55" t="s">
        <v>294</v>
      </c>
      <c r="J55" t="s">
        <v>514</v>
      </c>
      <c r="K55" t="s">
        <v>294</v>
      </c>
      <c r="L55" t="s">
        <v>506</v>
      </c>
      <c r="M55">
        <v>10</v>
      </c>
      <c r="N55" t="s">
        <v>507</v>
      </c>
      <c r="O55" t="s">
        <v>508</v>
      </c>
      <c r="P55" t="s">
        <v>528</v>
      </c>
      <c r="Q55" t="s">
        <v>516</v>
      </c>
    </row>
    <row r="56" spans="1:17" x14ac:dyDescent="0.25">
      <c r="A56">
        <v>336034</v>
      </c>
      <c r="B56" t="s">
        <v>502</v>
      </c>
      <c r="C56" s="51">
        <v>39571</v>
      </c>
      <c r="D56" t="s">
        <v>575</v>
      </c>
      <c r="E56" t="s">
        <v>504</v>
      </c>
      <c r="F56">
        <v>0</v>
      </c>
      <c r="G56" t="s">
        <v>305</v>
      </c>
      <c r="H56" t="s">
        <v>532</v>
      </c>
      <c r="I56" t="s">
        <v>532</v>
      </c>
      <c r="J56" t="s">
        <v>505</v>
      </c>
      <c r="K56" t="s">
        <v>305</v>
      </c>
      <c r="L56" t="s">
        <v>506</v>
      </c>
      <c r="M56">
        <v>3</v>
      </c>
      <c r="N56" t="s">
        <v>507</v>
      </c>
      <c r="O56" t="s">
        <v>508</v>
      </c>
      <c r="P56" t="s">
        <v>553</v>
      </c>
      <c r="Q56" t="s">
        <v>516</v>
      </c>
    </row>
    <row r="57" spans="1:17" x14ac:dyDescent="0.25">
      <c r="A57">
        <v>336035</v>
      </c>
      <c r="B57" t="s">
        <v>529</v>
      </c>
      <c r="C57" s="51">
        <v>39593</v>
      </c>
      <c r="D57" t="s">
        <v>576</v>
      </c>
      <c r="E57" t="s">
        <v>531</v>
      </c>
      <c r="F57">
        <v>0</v>
      </c>
      <c r="G57" t="s">
        <v>259</v>
      </c>
      <c r="H57" t="s">
        <v>355</v>
      </c>
      <c r="I57" t="s">
        <v>355</v>
      </c>
      <c r="J57" t="s">
        <v>514</v>
      </c>
      <c r="K57" t="s">
        <v>259</v>
      </c>
      <c r="L57" t="s">
        <v>521</v>
      </c>
      <c r="M57">
        <v>3</v>
      </c>
      <c r="N57" t="s">
        <v>507</v>
      </c>
      <c r="O57" t="s">
        <v>508</v>
      </c>
      <c r="P57" t="s">
        <v>527</v>
      </c>
      <c r="Q57" t="s">
        <v>552</v>
      </c>
    </row>
    <row r="58" spans="1:17" x14ac:dyDescent="0.25">
      <c r="A58">
        <v>336036</v>
      </c>
      <c r="B58" t="s">
        <v>535</v>
      </c>
      <c r="C58" s="51">
        <v>39594</v>
      </c>
      <c r="D58" t="s">
        <v>561</v>
      </c>
      <c r="E58" t="s">
        <v>536</v>
      </c>
      <c r="F58">
        <v>0</v>
      </c>
      <c r="G58" t="s">
        <v>294</v>
      </c>
      <c r="H58" t="s">
        <v>275</v>
      </c>
      <c r="I58" t="s">
        <v>294</v>
      </c>
      <c r="J58" t="s">
        <v>505</v>
      </c>
      <c r="K58" t="s">
        <v>294</v>
      </c>
      <c r="L58" t="s">
        <v>521</v>
      </c>
      <c r="M58">
        <v>5</v>
      </c>
      <c r="N58" t="s">
        <v>507</v>
      </c>
      <c r="O58" t="s">
        <v>508</v>
      </c>
      <c r="P58" t="s">
        <v>533</v>
      </c>
      <c r="Q58" t="s">
        <v>534</v>
      </c>
    </row>
    <row r="59" spans="1:17" x14ac:dyDescent="0.25">
      <c r="A59">
        <v>336037</v>
      </c>
      <c r="B59" t="s">
        <v>538</v>
      </c>
      <c r="C59" s="51">
        <v>39595</v>
      </c>
      <c r="D59" t="s">
        <v>20</v>
      </c>
      <c r="E59" t="s">
        <v>540</v>
      </c>
      <c r="F59">
        <v>0</v>
      </c>
      <c r="G59" t="s">
        <v>532</v>
      </c>
      <c r="H59" t="s">
        <v>221</v>
      </c>
      <c r="I59" t="s">
        <v>532</v>
      </c>
      <c r="J59" t="s">
        <v>514</v>
      </c>
      <c r="K59" t="s">
        <v>221</v>
      </c>
      <c r="L59" t="s">
        <v>521</v>
      </c>
      <c r="M59">
        <v>7</v>
      </c>
      <c r="N59" t="s">
        <v>507</v>
      </c>
      <c r="O59" t="s">
        <v>508</v>
      </c>
      <c r="P59" t="s">
        <v>567</v>
      </c>
      <c r="Q59" t="s">
        <v>542</v>
      </c>
    </row>
    <row r="60" spans="1:17" x14ac:dyDescent="0.25">
      <c r="A60">
        <v>336038</v>
      </c>
      <c r="B60" t="s">
        <v>524</v>
      </c>
      <c r="C60" s="51">
        <v>39598</v>
      </c>
      <c r="D60" t="s">
        <v>360</v>
      </c>
      <c r="E60" t="s">
        <v>526</v>
      </c>
      <c r="F60">
        <v>0</v>
      </c>
      <c r="G60" t="s">
        <v>520</v>
      </c>
      <c r="H60" t="s">
        <v>294</v>
      </c>
      <c r="I60" t="s">
        <v>520</v>
      </c>
      <c r="J60" t="s">
        <v>505</v>
      </c>
      <c r="K60" t="s">
        <v>294</v>
      </c>
      <c r="L60" t="s">
        <v>506</v>
      </c>
      <c r="M60">
        <v>105</v>
      </c>
      <c r="N60" t="s">
        <v>507</v>
      </c>
      <c r="O60" t="s">
        <v>508</v>
      </c>
      <c r="P60" t="s">
        <v>533</v>
      </c>
      <c r="Q60" t="s">
        <v>510</v>
      </c>
    </row>
    <row r="61" spans="1:17" x14ac:dyDescent="0.25">
      <c r="A61">
        <v>336039</v>
      </c>
      <c r="B61" t="s">
        <v>524</v>
      </c>
      <c r="C61" s="51">
        <v>39599</v>
      </c>
      <c r="D61" t="s">
        <v>572</v>
      </c>
      <c r="E61" t="s">
        <v>526</v>
      </c>
      <c r="F61">
        <v>0</v>
      </c>
      <c r="G61" t="s">
        <v>221</v>
      </c>
      <c r="H61" t="s">
        <v>355</v>
      </c>
      <c r="I61" t="s">
        <v>355</v>
      </c>
      <c r="J61" t="s">
        <v>514</v>
      </c>
      <c r="K61" t="s">
        <v>221</v>
      </c>
      <c r="L61" t="s">
        <v>521</v>
      </c>
      <c r="M61">
        <v>9</v>
      </c>
      <c r="N61" t="s">
        <v>507</v>
      </c>
      <c r="O61" t="s">
        <v>508</v>
      </c>
      <c r="P61" t="s">
        <v>509</v>
      </c>
      <c r="Q61" t="s">
        <v>528</v>
      </c>
    </row>
    <row r="62" spans="1:17" x14ac:dyDescent="0.25">
      <c r="A62">
        <v>336040</v>
      </c>
      <c r="B62" t="s">
        <v>524</v>
      </c>
      <c r="C62" s="51">
        <v>39600</v>
      </c>
      <c r="D62" t="s">
        <v>445</v>
      </c>
      <c r="E62" t="s">
        <v>550</v>
      </c>
      <c r="F62">
        <v>0</v>
      </c>
      <c r="G62" t="s">
        <v>221</v>
      </c>
      <c r="H62" t="s">
        <v>294</v>
      </c>
      <c r="I62" t="s">
        <v>294</v>
      </c>
      <c r="J62" t="s">
        <v>505</v>
      </c>
      <c r="K62" t="s">
        <v>294</v>
      </c>
      <c r="L62" t="s">
        <v>521</v>
      </c>
      <c r="M62">
        <v>3</v>
      </c>
      <c r="N62" t="s">
        <v>507</v>
      </c>
      <c r="O62" t="s">
        <v>508</v>
      </c>
      <c r="P62" t="s">
        <v>533</v>
      </c>
      <c r="Q62" t="s">
        <v>510</v>
      </c>
    </row>
    <row r="63" spans="1:17" x14ac:dyDescent="0.25">
      <c r="A63">
        <v>392181</v>
      </c>
      <c r="B63" t="s">
        <v>577</v>
      </c>
      <c r="C63" s="51">
        <v>39921</v>
      </c>
      <c r="D63" t="s">
        <v>578</v>
      </c>
      <c r="E63" t="s">
        <v>579</v>
      </c>
      <c r="F63">
        <v>1</v>
      </c>
      <c r="G63" t="s">
        <v>221</v>
      </c>
      <c r="H63" t="s">
        <v>275</v>
      </c>
      <c r="I63" t="s">
        <v>221</v>
      </c>
      <c r="J63" t="s">
        <v>505</v>
      </c>
      <c r="K63" t="s">
        <v>275</v>
      </c>
      <c r="L63" t="s">
        <v>506</v>
      </c>
      <c r="M63">
        <v>19</v>
      </c>
      <c r="N63" t="s">
        <v>507</v>
      </c>
      <c r="O63" t="s">
        <v>508</v>
      </c>
      <c r="P63" t="s">
        <v>553</v>
      </c>
      <c r="Q63" t="s">
        <v>534</v>
      </c>
    </row>
    <row r="64" spans="1:17" x14ac:dyDescent="0.25">
      <c r="A64">
        <v>392182</v>
      </c>
      <c r="B64" t="s">
        <v>577</v>
      </c>
      <c r="C64" s="51">
        <v>39921</v>
      </c>
      <c r="D64" t="s">
        <v>580</v>
      </c>
      <c r="E64" t="s">
        <v>579</v>
      </c>
      <c r="F64">
        <v>1</v>
      </c>
      <c r="G64" t="s">
        <v>305</v>
      </c>
      <c r="H64" t="s">
        <v>294</v>
      </c>
      <c r="I64" t="s">
        <v>305</v>
      </c>
      <c r="J64" t="s">
        <v>514</v>
      </c>
      <c r="K64" t="s">
        <v>305</v>
      </c>
      <c r="L64" t="s">
        <v>506</v>
      </c>
      <c r="M64">
        <v>75</v>
      </c>
      <c r="N64" t="s">
        <v>507</v>
      </c>
      <c r="O64" t="s">
        <v>508</v>
      </c>
      <c r="P64" t="s">
        <v>553</v>
      </c>
      <c r="Q64" t="s">
        <v>537</v>
      </c>
    </row>
    <row r="65" spans="1:17" x14ac:dyDescent="0.25">
      <c r="A65">
        <v>392183</v>
      </c>
      <c r="B65" t="s">
        <v>577</v>
      </c>
      <c r="C65" s="51">
        <v>39922</v>
      </c>
      <c r="D65" t="s">
        <v>581</v>
      </c>
      <c r="E65" t="s">
        <v>579</v>
      </c>
      <c r="F65">
        <v>1</v>
      </c>
      <c r="G65" t="s">
        <v>520</v>
      </c>
      <c r="H65" t="s">
        <v>355</v>
      </c>
      <c r="I65" t="s">
        <v>520</v>
      </c>
      <c r="J65" t="s">
        <v>505</v>
      </c>
      <c r="K65" t="s">
        <v>520</v>
      </c>
      <c r="L65" t="s">
        <v>521</v>
      </c>
      <c r="M65">
        <v>10</v>
      </c>
      <c r="N65" t="s">
        <v>507</v>
      </c>
      <c r="O65" t="s">
        <v>570</v>
      </c>
      <c r="P65" t="s">
        <v>515</v>
      </c>
      <c r="Q65" t="s">
        <v>582</v>
      </c>
    </row>
    <row r="66" spans="1:17" x14ac:dyDescent="0.25">
      <c r="A66">
        <v>392184</v>
      </c>
      <c r="B66" t="s">
        <v>577</v>
      </c>
      <c r="C66" s="51">
        <v>39922</v>
      </c>
      <c r="D66" t="s">
        <v>583</v>
      </c>
      <c r="E66" t="s">
        <v>579</v>
      </c>
      <c r="F66">
        <v>1</v>
      </c>
      <c r="G66" t="s">
        <v>532</v>
      </c>
      <c r="H66" t="s">
        <v>259</v>
      </c>
      <c r="I66" t="s">
        <v>259</v>
      </c>
      <c r="J66" t="s">
        <v>514</v>
      </c>
      <c r="K66" t="s">
        <v>532</v>
      </c>
      <c r="L66" t="s">
        <v>521</v>
      </c>
      <c r="M66">
        <v>8</v>
      </c>
      <c r="N66" t="s">
        <v>507</v>
      </c>
      <c r="O66" t="s">
        <v>508</v>
      </c>
      <c r="P66" t="s">
        <v>515</v>
      </c>
      <c r="Q66" t="s">
        <v>553</v>
      </c>
    </row>
    <row r="67" spans="1:17" x14ac:dyDescent="0.25">
      <c r="A67">
        <v>392185</v>
      </c>
      <c r="B67" t="s">
        <v>584</v>
      </c>
      <c r="C67" s="51">
        <v>39923</v>
      </c>
      <c r="D67" t="s">
        <v>585</v>
      </c>
      <c r="E67" t="s">
        <v>586</v>
      </c>
      <c r="F67">
        <v>1</v>
      </c>
      <c r="G67" t="s">
        <v>305</v>
      </c>
      <c r="H67" t="s">
        <v>221</v>
      </c>
      <c r="I67" t="s">
        <v>221</v>
      </c>
      <c r="J67" t="s">
        <v>514</v>
      </c>
      <c r="K67" t="s">
        <v>221</v>
      </c>
      <c r="L67" t="s">
        <v>506</v>
      </c>
      <c r="M67">
        <v>92</v>
      </c>
      <c r="N67" t="s">
        <v>507</v>
      </c>
      <c r="O67" t="s">
        <v>508</v>
      </c>
      <c r="P67" t="s">
        <v>567</v>
      </c>
      <c r="Q67" t="s">
        <v>587</v>
      </c>
    </row>
    <row r="68" spans="1:17" x14ac:dyDescent="0.25">
      <c r="A68">
        <v>392186</v>
      </c>
      <c r="B68" t="s">
        <v>588</v>
      </c>
      <c r="C68" s="51">
        <v>39924</v>
      </c>
      <c r="D68" t="s">
        <v>98</v>
      </c>
      <c r="E68" t="s">
        <v>589</v>
      </c>
      <c r="F68">
        <v>1</v>
      </c>
      <c r="G68" t="s">
        <v>355</v>
      </c>
      <c r="H68" t="s">
        <v>259</v>
      </c>
      <c r="I68" t="s">
        <v>259</v>
      </c>
      <c r="J68" t="s">
        <v>505</v>
      </c>
      <c r="K68" t="s">
        <v>259</v>
      </c>
      <c r="L68" t="s">
        <v>506</v>
      </c>
      <c r="M68">
        <v>11</v>
      </c>
      <c r="N68" t="s">
        <v>507</v>
      </c>
      <c r="O68" t="s">
        <v>570</v>
      </c>
      <c r="P68" t="s">
        <v>528</v>
      </c>
      <c r="Q68" t="s">
        <v>582</v>
      </c>
    </row>
    <row r="69" spans="1:17" x14ac:dyDescent="0.25">
      <c r="A69">
        <v>392188</v>
      </c>
      <c r="B69" t="s">
        <v>577</v>
      </c>
      <c r="C69" s="51">
        <v>39925</v>
      </c>
      <c r="D69" t="s">
        <v>549</v>
      </c>
      <c r="E69" t="s">
        <v>579</v>
      </c>
      <c r="F69">
        <v>1</v>
      </c>
      <c r="G69" t="s">
        <v>305</v>
      </c>
      <c r="H69" t="s">
        <v>532</v>
      </c>
      <c r="I69" t="s">
        <v>532</v>
      </c>
      <c r="J69" t="s">
        <v>514</v>
      </c>
      <c r="K69" t="s">
        <v>532</v>
      </c>
      <c r="L69" t="s">
        <v>506</v>
      </c>
      <c r="M69">
        <v>24</v>
      </c>
      <c r="N69" t="s">
        <v>507</v>
      </c>
      <c r="O69" t="s">
        <v>508</v>
      </c>
      <c r="P69" t="s">
        <v>590</v>
      </c>
      <c r="Q69" t="s">
        <v>542</v>
      </c>
    </row>
    <row r="70" spans="1:17" x14ac:dyDescent="0.25">
      <c r="A70">
        <v>392189</v>
      </c>
      <c r="B70" t="s">
        <v>588</v>
      </c>
      <c r="C70" s="51">
        <v>39926</v>
      </c>
      <c r="D70" t="s">
        <v>147</v>
      </c>
      <c r="E70" t="s">
        <v>589</v>
      </c>
      <c r="F70">
        <v>1</v>
      </c>
      <c r="G70" t="s">
        <v>221</v>
      </c>
      <c r="H70" t="s">
        <v>520</v>
      </c>
      <c r="I70" t="s">
        <v>520</v>
      </c>
      <c r="J70" t="s">
        <v>514</v>
      </c>
      <c r="K70" t="s">
        <v>520</v>
      </c>
      <c r="L70" t="s">
        <v>506</v>
      </c>
      <c r="M70">
        <v>9</v>
      </c>
      <c r="N70" t="s">
        <v>507</v>
      </c>
      <c r="O70" t="s">
        <v>508</v>
      </c>
      <c r="P70" t="s">
        <v>553</v>
      </c>
      <c r="Q70" t="s">
        <v>587</v>
      </c>
    </row>
    <row r="71" spans="1:17" x14ac:dyDescent="0.25">
      <c r="A71">
        <v>392190</v>
      </c>
      <c r="B71" t="s">
        <v>577</v>
      </c>
      <c r="C71" s="51">
        <v>39926</v>
      </c>
      <c r="D71" t="s">
        <v>445</v>
      </c>
      <c r="E71" t="s">
        <v>579</v>
      </c>
      <c r="F71">
        <v>1</v>
      </c>
      <c r="G71" t="s">
        <v>259</v>
      </c>
      <c r="H71" t="s">
        <v>294</v>
      </c>
      <c r="I71" t="s">
        <v>259</v>
      </c>
      <c r="J71" t="s">
        <v>505</v>
      </c>
      <c r="K71" t="s">
        <v>294</v>
      </c>
      <c r="L71" t="s">
        <v>591</v>
      </c>
      <c r="M71" t="s">
        <v>508</v>
      </c>
      <c r="N71" t="s">
        <v>592</v>
      </c>
      <c r="O71" t="s">
        <v>508</v>
      </c>
      <c r="P71" t="s">
        <v>515</v>
      </c>
      <c r="Q71" t="s">
        <v>590</v>
      </c>
    </row>
    <row r="72" spans="1:17" x14ac:dyDescent="0.25">
      <c r="A72">
        <v>392191</v>
      </c>
      <c r="B72" t="s">
        <v>588</v>
      </c>
      <c r="C72" s="51">
        <v>39927</v>
      </c>
      <c r="D72" t="s">
        <v>593</v>
      </c>
      <c r="E72" t="s">
        <v>589</v>
      </c>
      <c r="F72">
        <v>1</v>
      </c>
      <c r="G72" t="s">
        <v>305</v>
      </c>
      <c r="H72" t="s">
        <v>355</v>
      </c>
      <c r="I72" t="s">
        <v>305</v>
      </c>
      <c r="J72" t="s">
        <v>514</v>
      </c>
      <c r="K72" t="s">
        <v>355</v>
      </c>
      <c r="L72" t="s">
        <v>521</v>
      </c>
      <c r="M72">
        <v>7</v>
      </c>
      <c r="N72" t="s">
        <v>507</v>
      </c>
      <c r="O72" t="s">
        <v>508</v>
      </c>
      <c r="P72" t="s">
        <v>553</v>
      </c>
      <c r="Q72" t="s">
        <v>594</v>
      </c>
    </row>
    <row r="73" spans="1:17" x14ac:dyDescent="0.25">
      <c r="A73">
        <v>392192</v>
      </c>
      <c r="B73" t="s">
        <v>588</v>
      </c>
      <c r="C73" s="51">
        <v>39928</v>
      </c>
      <c r="D73" t="s">
        <v>595</v>
      </c>
      <c r="E73" t="s">
        <v>589</v>
      </c>
      <c r="F73">
        <v>1</v>
      </c>
      <c r="G73" t="s">
        <v>532</v>
      </c>
      <c r="H73" t="s">
        <v>275</v>
      </c>
      <c r="I73" t="s">
        <v>532</v>
      </c>
      <c r="J73" t="s">
        <v>514</v>
      </c>
      <c r="K73" t="s">
        <v>532</v>
      </c>
      <c r="L73" t="s">
        <v>506</v>
      </c>
      <c r="M73">
        <v>12</v>
      </c>
      <c r="N73" t="s">
        <v>507</v>
      </c>
      <c r="O73" t="s">
        <v>508</v>
      </c>
      <c r="P73" t="s">
        <v>596</v>
      </c>
      <c r="Q73" t="s">
        <v>587</v>
      </c>
    </row>
    <row r="74" spans="1:17" x14ac:dyDescent="0.25">
      <c r="A74">
        <v>392194</v>
      </c>
      <c r="B74" t="s">
        <v>584</v>
      </c>
      <c r="C74" s="51">
        <v>39929</v>
      </c>
      <c r="D74" t="s">
        <v>597</v>
      </c>
      <c r="E74" t="s">
        <v>586</v>
      </c>
      <c r="F74">
        <v>1</v>
      </c>
      <c r="G74" t="s">
        <v>305</v>
      </c>
      <c r="H74" t="s">
        <v>520</v>
      </c>
      <c r="I74" t="s">
        <v>305</v>
      </c>
      <c r="J74" t="s">
        <v>514</v>
      </c>
      <c r="K74" t="s">
        <v>520</v>
      </c>
      <c r="L74" t="s">
        <v>521</v>
      </c>
      <c r="M74">
        <v>6</v>
      </c>
      <c r="N74" t="s">
        <v>507</v>
      </c>
      <c r="O74" t="s">
        <v>508</v>
      </c>
      <c r="P74" t="s">
        <v>598</v>
      </c>
      <c r="Q74" t="s">
        <v>567</v>
      </c>
    </row>
    <row r="75" spans="1:17" x14ac:dyDescent="0.25">
      <c r="A75">
        <v>392195</v>
      </c>
      <c r="B75" t="s">
        <v>577</v>
      </c>
      <c r="C75" s="51">
        <v>39929</v>
      </c>
      <c r="D75" t="s">
        <v>546</v>
      </c>
      <c r="E75" t="s">
        <v>579</v>
      </c>
      <c r="F75">
        <v>1</v>
      </c>
      <c r="G75" t="s">
        <v>355</v>
      </c>
      <c r="H75" t="s">
        <v>294</v>
      </c>
      <c r="I75" t="s">
        <v>355</v>
      </c>
      <c r="J75" t="s">
        <v>514</v>
      </c>
      <c r="K75" t="s">
        <v>355</v>
      </c>
      <c r="L75" t="s">
        <v>506</v>
      </c>
      <c r="M75">
        <v>27</v>
      </c>
      <c r="N75" t="s">
        <v>507</v>
      </c>
      <c r="O75" t="s">
        <v>508</v>
      </c>
      <c r="P75" t="s">
        <v>590</v>
      </c>
      <c r="Q75" t="s">
        <v>534</v>
      </c>
    </row>
    <row r="76" spans="1:17" x14ac:dyDescent="0.25">
      <c r="A76">
        <v>392196</v>
      </c>
      <c r="B76" t="s">
        <v>588</v>
      </c>
      <c r="C76" s="51">
        <v>39930</v>
      </c>
      <c r="D76" t="s">
        <v>599</v>
      </c>
      <c r="E76" t="s">
        <v>589</v>
      </c>
      <c r="F76">
        <v>1</v>
      </c>
      <c r="G76" t="s">
        <v>221</v>
      </c>
      <c r="H76" t="s">
        <v>532</v>
      </c>
      <c r="I76" t="s">
        <v>532</v>
      </c>
      <c r="J76" t="s">
        <v>505</v>
      </c>
      <c r="K76" t="s">
        <v>532</v>
      </c>
      <c r="L76" t="s">
        <v>521</v>
      </c>
      <c r="M76">
        <v>6</v>
      </c>
      <c r="N76" t="s">
        <v>507</v>
      </c>
      <c r="O76" t="s">
        <v>508</v>
      </c>
      <c r="P76" t="s">
        <v>541</v>
      </c>
      <c r="Q76" t="s">
        <v>594</v>
      </c>
    </row>
    <row r="77" spans="1:17" x14ac:dyDescent="0.25">
      <c r="A77">
        <v>392197</v>
      </c>
      <c r="B77" t="s">
        <v>584</v>
      </c>
      <c r="C77" s="51">
        <v>39930</v>
      </c>
      <c r="D77" t="s">
        <v>578</v>
      </c>
      <c r="E77" t="s">
        <v>586</v>
      </c>
      <c r="F77">
        <v>1</v>
      </c>
      <c r="G77" t="s">
        <v>259</v>
      </c>
      <c r="H77" t="s">
        <v>275</v>
      </c>
      <c r="I77" t="s">
        <v>275</v>
      </c>
      <c r="J77" t="s">
        <v>514</v>
      </c>
      <c r="K77" t="s">
        <v>275</v>
      </c>
      <c r="L77" t="s">
        <v>506</v>
      </c>
      <c r="M77">
        <v>92</v>
      </c>
      <c r="N77" t="s">
        <v>507</v>
      </c>
      <c r="O77" t="s">
        <v>508</v>
      </c>
      <c r="P77" t="s">
        <v>567</v>
      </c>
      <c r="Q77" t="s">
        <v>537</v>
      </c>
    </row>
    <row r="78" spans="1:17" x14ac:dyDescent="0.25">
      <c r="A78">
        <v>392198</v>
      </c>
      <c r="B78" t="s">
        <v>600</v>
      </c>
      <c r="C78" s="51">
        <v>39931</v>
      </c>
      <c r="D78" t="s">
        <v>445</v>
      </c>
      <c r="E78" t="s">
        <v>601</v>
      </c>
      <c r="F78">
        <v>1</v>
      </c>
      <c r="G78" t="s">
        <v>520</v>
      </c>
      <c r="H78" t="s">
        <v>294</v>
      </c>
      <c r="I78" t="s">
        <v>520</v>
      </c>
      <c r="J78" t="s">
        <v>514</v>
      </c>
      <c r="K78" t="s">
        <v>294</v>
      </c>
      <c r="L78" t="s">
        <v>521</v>
      </c>
      <c r="M78">
        <v>5</v>
      </c>
      <c r="N78" t="s">
        <v>507</v>
      </c>
      <c r="O78" t="s">
        <v>508</v>
      </c>
      <c r="P78" t="s">
        <v>602</v>
      </c>
      <c r="Q78" t="s">
        <v>510</v>
      </c>
    </row>
    <row r="79" spans="1:17" x14ac:dyDescent="0.25">
      <c r="A79">
        <v>392199</v>
      </c>
      <c r="B79" t="s">
        <v>588</v>
      </c>
      <c r="C79" s="51">
        <v>39932</v>
      </c>
      <c r="D79" t="s">
        <v>525</v>
      </c>
      <c r="E79" t="s">
        <v>589</v>
      </c>
      <c r="F79">
        <v>1</v>
      </c>
      <c r="G79" t="s">
        <v>305</v>
      </c>
      <c r="H79" t="s">
        <v>259</v>
      </c>
      <c r="I79" t="s">
        <v>259</v>
      </c>
      <c r="J79" t="s">
        <v>514</v>
      </c>
      <c r="K79" t="s">
        <v>305</v>
      </c>
      <c r="L79" t="s">
        <v>521</v>
      </c>
      <c r="M79">
        <v>5</v>
      </c>
      <c r="N79" t="s">
        <v>507</v>
      </c>
      <c r="O79" t="s">
        <v>508</v>
      </c>
      <c r="P79" t="s">
        <v>515</v>
      </c>
      <c r="Q79" t="s">
        <v>594</v>
      </c>
    </row>
    <row r="80" spans="1:17" x14ac:dyDescent="0.25">
      <c r="A80">
        <v>392200</v>
      </c>
      <c r="B80" t="s">
        <v>588</v>
      </c>
      <c r="C80" s="51">
        <v>39932</v>
      </c>
      <c r="D80" t="s">
        <v>546</v>
      </c>
      <c r="E80" t="s">
        <v>589</v>
      </c>
      <c r="F80">
        <v>1</v>
      </c>
      <c r="G80" t="s">
        <v>355</v>
      </c>
      <c r="H80" t="s">
        <v>275</v>
      </c>
      <c r="I80" t="s">
        <v>355</v>
      </c>
      <c r="J80" t="s">
        <v>514</v>
      </c>
      <c r="K80" t="s">
        <v>355</v>
      </c>
      <c r="L80" t="s">
        <v>506</v>
      </c>
      <c r="M80">
        <v>3</v>
      </c>
      <c r="N80" t="s">
        <v>507</v>
      </c>
      <c r="O80" t="s">
        <v>508</v>
      </c>
      <c r="P80" t="s">
        <v>515</v>
      </c>
      <c r="Q80" t="s">
        <v>516</v>
      </c>
    </row>
    <row r="81" spans="1:17" x14ac:dyDescent="0.25">
      <c r="A81">
        <v>392201</v>
      </c>
      <c r="B81" t="s">
        <v>600</v>
      </c>
      <c r="C81" s="51">
        <v>39933</v>
      </c>
      <c r="D81" t="s">
        <v>603</v>
      </c>
      <c r="E81" t="s">
        <v>601</v>
      </c>
      <c r="F81">
        <v>1</v>
      </c>
      <c r="G81" t="s">
        <v>532</v>
      </c>
      <c r="H81" t="s">
        <v>520</v>
      </c>
      <c r="I81" t="s">
        <v>520</v>
      </c>
      <c r="J81" t="s">
        <v>505</v>
      </c>
      <c r="K81" t="s">
        <v>520</v>
      </c>
      <c r="L81" t="s">
        <v>521</v>
      </c>
      <c r="M81">
        <v>6</v>
      </c>
      <c r="N81" t="s">
        <v>507</v>
      </c>
      <c r="O81" t="s">
        <v>508</v>
      </c>
      <c r="P81" t="s">
        <v>602</v>
      </c>
      <c r="Q81" t="s">
        <v>542</v>
      </c>
    </row>
    <row r="82" spans="1:17" x14ac:dyDescent="0.25">
      <c r="A82">
        <v>392202</v>
      </c>
      <c r="B82" t="s">
        <v>600</v>
      </c>
      <c r="C82" s="51">
        <v>39933</v>
      </c>
      <c r="D82" t="s">
        <v>20</v>
      </c>
      <c r="E82" t="s">
        <v>601</v>
      </c>
      <c r="F82">
        <v>1</v>
      </c>
      <c r="G82" t="s">
        <v>221</v>
      </c>
      <c r="H82" t="s">
        <v>294</v>
      </c>
      <c r="I82" t="s">
        <v>294</v>
      </c>
      <c r="J82" t="s">
        <v>505</v>
      </c>
      <c r="K82" t="s">
        <v>221</v>
      </c>
      <c r="L82" t="s">
        <v>506</v>
      </c>
      <c r="M82">
        <v>38</v>
      </c>
      <c r="N82" t="s">
        <v>507</v>
      </c>
      <c r="O82" t="s">
        <v>508</v>
      </c>
      <c r="P82" t="s">
        <v>602</v>
      </c>
      <c r="Q82" t="s">
        <v>510</v>
      </c>
    </row>
    <row r="83" spans="1:17" x14ac:dyDescent="0.25">
      <c r="A83">
        <v>392203</v>
      </c>
      <c r="B83" t="s">
        <v>604</v>
      </c>
      <c r="C83" s="51">
        <v>39934</v>
      </c>
      <c r="D83" t="s">
        <v>605</v>
      </c>
      <c r="E83" t="s">
        <v>606</v>
      </c>
      <c r="F83">
        <v>1</v>
      </c>
      <c r="G83" t="s">
        <v>259</v>
      </c>
      <c r="H83" t="s">
        <v>275</v>
      </c>
      <c r="I83" t="s">
        <v>275</v>
      </c>
      <c r="J83" t="s">
        <v>514</v>
      </c>
      <c r="K83" t="s">
        <v>275</v>
      </c>
      <c r="L83" t="s">
        <v>506</v>
      </c>
      <c r="M83">
        <v>9</v>
      </c>
      <c r="N83" t="s">
        <v>507</v>
      </c>
      <c r="O83" t="s">
        <v>508</v>
      </c>
      <c r="P83" t="s">
        <v>590</v>
      </c>
      <c r="Q83" t="s">
        <v>607</v>
      </c>
    </row>
    <row r="84" spans="1:17" x14ac:dyDescent="0.25">
      <c r="A84">
        <v>392204</v>
      </c>
      <c r="B84" t="s">
        <v>588</v>
      </c>
      <c r="C84" s="51">
        <v>39934</v>
      </c>
      <c r="D84" t="s">
        <v>425</v>
      </c>
      <c r="E84" t="s">
        <v>589</v>
      </c>
      <c r="F84">
        <v>1</v>
      </c>
      <c r="G84" t="s">
        <v>305</v>
      </c>
      <c r="H84" t="s">
        <v>355</v>
      </c>
      <c r="I84" t="s">
        <v>305</v>
      </c>
      <c r="J84" t="s">
        <v>514</v>
      </c>
      <c r="K84" t="s">
        <v>305</v>
      </c>
      <c r="L84" t="s">
        <v>506</v>
      </c>
      <c r="M84">
        <v>8</v>
      </c>
      <c r="N84" t="s">
        <v>507</v>
      </c>
      <c r="O84" t="s">
        <v>508</v>
      </c>
      <c r="P84" t="s">
        <v>596</v>
      </c>
      <c r="Q84" t="s">
        <v>608</v>
      </c>
    </row>
    <row r="85" spans="1:17" x14ac:dyDescent="0.25">
      <c r="A85">
        <v>392205</v>
      </c>
      <c r="B85" t="s">
        <v>584</v>
      </c>
      <c r="C85" s="51">
        <v>39935</v>
      </c>
      <c r="D85" t="s">
        <v>445</v>
      </c>
      <c r="E85" t="s">
        <v>586</v>
      </c>
      <c r="F85">
        <v>1</v>
      </c>
      <c r="G85" t="s">
        <v>532</v>
      </c>
      <c r="H85" t="s">
        <v>294</v>
      </c>
      <c r="I85" t="s">
        <v>532</v>
      </c>
      <c r="J85" t="s">
        <v>514</v>
      </c>
      <c r="K85" t="s">
        <v>294</v>
      </c>
      <c r="L85" t="s">
        <v>521</v>
      </c>
      <c r="M85">
        <v>3</v>
      </c>
      <c r="N85" t="s">
        <v>507</v>
      </c>
      <c r="O85" t="s">
        <v>508</v>
      </c>
      <c r="P85" t="s">
        <v>598</v>
      </c>
      <c r="Q85" t="s">
        <v>567</v>
      </c>
    </row>
    <row r="86" spans="1:17" x14ac:dyDescent="0.25">
      <c r="A86">
        <v>392206</v>
      </c>
      <c r="B86" t="s">
        <v>609</v>
      </c>
      <c r="C86" s="51">
        <v>39935</v>
      </c>
      <c r="D86" t="s">
        <v>610</v>
      </c>
      <c r="E86" t="s">
        <v>611</v>
      </c>
      <c r="F86">
        <v>1</v>
      </c>
      <c r="G86" t="s">
        <v>221</v>
      </c>
      <c r="H86" t="s">
        <v>520</v>
      </c>
      <c r="I86" t="s">
        <v>520</v>
      </c>
      <c r="J86" t="s">
        <v>505</v>
      </c>
      <c r="K86" t="s">
        <v>221</v>
      </c>
      <c r="L86" t="s">
        <v>506</v>
      </c>
      <c r="M86">
        <v>18</v>
      </c>
      <c r="N86" t="s">
        <v>507</v>
      </c>
      <c r="O86" t="s">
        <v>508</v>
      </c>
      <c r="P86" t="s">
        <v>528</v>
      </c>
      <c r="Q86" t="s">
        <v>510</v>
      </c>
    </row>
    <row r="87" spans="1:17" x14ac:dyDescent="0.25">
      <c r="A87">
        <v>392207</v>
      </c>
      <c r="B87" t="s">
        <v>584</v>
      </c>
      <c r="C87" s="51">
        <v>39936</v>
      </c>
      <c r="D87" t="s">
        <v>569</v>
      </c>
      <c r="E87" t="s">
        <v>586</v>
      </c>
      <c r="F87">
        <v>1</v>
      </c>
      <c r="G87" t="s">
        <v>355</v>
      </c>
      <c r="H87" t="s">
        <v>259</v>
      </c>
      <c r="I87" t="s">
        <v>259</v>
      </c>
      <c r="J87" t="s">
        <v>514</v>
      </c>
      <c r="K87" t="s">
        <v>355</v>
      </c>
      <c r="L87" t="s">
        <v>521</v>
      </c>
      <c r="M87">
        <v>6</v>
      </c>
      <c r="N87" t="s">
        <v>507</v>
      </c>
      <c r="O87" t="s">
        <v>508</v>
      </c>
      <c r="P87" t="s">
        <v>598</v>
      </c>
      <c r="Q87" t="s">
        <v>515</v>
      </c>
    </row>
    <row r="88" spans="1:17" x14ac:dyDescent="0.25">
      <c r="A88">
        <v>392208</v>
      </c>
      <c r="B88" t="s">
        <v>609</v>
      </c>
      <c r="C88" s="51">
        <v>39936</v>
      </c>
      <c r="D88" t="s">
        <v>612</v>
      </c>
      <c r="E88" t="s">
        <v>611</v>
      </c>
      <c r="F88">
        <v>1</v>
      </c>
      <c r="G88" t="s">
        <v>305</v>
      </c>
      <c r="H88" t="s">
        <v>275</v>
      </c>
      <c r="I88" t="s">
        <v>275</v>
      </c>
      <c r="J88" t="s">
        <v>514</v>
      </c>
      <c r="K88" t="s">
        <v>305</v>
      </c>
      <c r="L88" t="s">
        <v>521</v>
      </c>
      <c r="M88">
        <v>9</v>
      </c>
      <c r="N88" t="s">
        <v>507</v>
      </c>
      <c r="O88" t="s">
        <v>508</v>
      </c>
      <c r="P88" t="s">
        <v>510</v>
      </c>
      <c r="Q88" t="s">
        <v>594</v>
      </c>
    </row>
    <row r="89" spans="1:17" x14ac:dyDescent="0.25">
      <c r="A89">
        <v>392209</v>
      </c>
      <c r="B89" t="s">
        <v>604</v>
      </c>
      <c r="C89" s="51">
        <v>39937</v>
      </c>
      <c r="D89" t="s">
        <v>15</v>
      </c>
      <c r="E89" t="s">
        <v>606</v>
      </c>
      <c r="F89">
        <v>1</v>
      </c>
      <c r="G89" t="s">
        <v>221</v>
      </c>
      <c r="H89" t="s">
        <v>532</v>
      </c>
      <c r="I89" t="s">
        <v>221</v>
      </c>
      <c r="J89" t="s">
        <v>514</v>
      </c>
      <c r="K89" t="s">
        <v>221</v>
      </c>
      <c r="L89" t="s">
        <v>506</v>
      </c>
      <c r="M89">
        <v>78</v>
      </c>
      <c r="N89" t="s">
        <v>507</v>
      </c>
      <c r="O89" t="s">
        <v>508</v>
      </c>
      <c r="P89" t="s">
        <v>553</v>
      </c>
      <c r="Q89" t="s">
        <v>590</v>
      </c>
    </row>
    <row r="90" spans="1:17" x14ac:dyDescent="0.25">
      <c r="A90">
        <v>392210</v>
      </c>
      <c r="B90" t="s">
        <v>588</v>
      </c>
      <c r="C90" s="51">
        <v>39938</v>
      </c>
      <c r="D90" t="s">
        <v>571</v>
      </c>
      <c r="E90" t="s">
        <v>589</v>
      </c>
      <c r="F90">
        <v>1</v>
      </c>
      <c r="G90" t="s">
        <v>355</v>
      </c>
      <c r="H90" t="s">
        <v>294</v>
      </c>
      <c r="I90" t="s">
        <v>355</v>
      </c>
      <c r="J90" t="s">
        <v>505</v>
      </c>
      <c r="K90" t="s">
        <v>294</v>
      </c>
      <c r="L90" t="s">
        <v>506</v>
      </c>
      <c r="M90">
        <v>78</v>
      </c>
      <c r="N90" t="s">
        <v>507</v>
      </c>
      <c r="O90" t="s">
        <v>508</v>
      </c>
      <c r="P90" t="s">
        <v>613</v>
      </c>
      <c r="Q90" t="s">
        <v>541</v>
      </c>
    </row>
    <row r="91" spans="1:17" x14ac:dyDescent="0.25">
      <c r="A91">
        <v>392211</v>
      </c>
      <c r="B91" t="s">
        <v>588</v>
      </c>
      <c r="C91" s="51">
        <v>39938</v>
      </c>
      <c r="D91" t="s">
        <v>614</v>
      </c>
      <c r="E91" t="s">
        <v>589</v>
      </c>
      <c r="F91">
        <v>1</v>
      </c>
      <c r="G91" t="s">
        <v>520</v>
      </c>
      <c r="H91" t="s">
        <v>259</v>
      </c>
      <c r="I91" t="s">
        <v>259</v>
      </c>
      <c r="J91" t="s">
        <v>514</v>
      </c>
      <c r="K91" t="s">
        <v>520</v>
      </c>
      <c r="L91" t="s">
        <v>521</v>
      </c>
      <c r="M91">
        <v>9</v>
      </c>
      <c r="N91" t="s">
        <v>507</v>
      </c>
      <c r="O91" t="s">
        <v>508</v>
      </c>
      <c r="P91" t="s">
        <v>602</v>
      </c>
      <c r="Q91" t="s">
        <v>541</v>
      </c>
    </row>
    <row r="92" spans="1:17" x14ac:dyDescent="0.25">
      <c r="A92">
        <v>392212</v>
      </c>
      <c r="B92" t="s">
        <v>600</v>
      </c>
      <c r="C92" s="51">
        <v>39939</v>
      </c>
      <c r="D92" t="s">
        <v>93</v>
      </c>
      <c r="E92" t="s">
        <v>601</v>
      </c>
      <c r="F92">
        <v>1</v>
      </c>
      <c r="G92" t="s">
        <v>532</v>
      </c>
      <c r="H92" t="s">
        <v>275</v>
      </c>
      <c r="I92" t="s">
        <v>532</v>
      </c>
      <c r="J92" t="s">
        <v>514</v>
      </c>
      <c r="K92" t="s">
        <v>532</v>
      </c>
      <c r="L92" t="s">
        <v>506</v>
      </c>
      <c r="M92">
        <v>19</v>
      </c>
      <c r="N92" t="s">
        <v>507</v>
      </c>
      <c r="O92" t="s">
        <v>508</v>
      </c>
      <c r="P92" t="s">
        <v>515</v>
      </c>
      <c r="Q92" t="s">
        <v>596</v>
      </c>
    </row>
    <row r="93" spans="1:17" x14ac:dyDescent="0.25">
      <c r="A93">
        <v>392213</v>
      </c>
      <c r="B93" t="s">
        <v>600</v>
      </c>
      <c r="C93" s="51">
        <v>39940</v>
      </c>
      <c r="D93" t="s">
        <v>615</v>
      </c>
      <c r="E93" t="s">
        <v>601</v>
      </c>
      <c r="F93">
        <v>1</v>
      </c>
      <c r="G93" t="s">
        <v>305</v>
      </c>
      <c r="H93" t="s">
        <v>294</v>
      </c>
      <c r="I93" t="s">
        <v>294</v>
      </c>
      <c r="J93" t="s">
        <v>505</v>
      </c>
      <c r="K93" t="s">
        <v>294</v>
      </c>
      <c r="L93" t="s">
        <v>521</v>
      </c>
      <c r="M93">
        <v>7</v>
      </c>
      <c r="N93" t="s">
        <v>507</v>
      </c>
      <c r="O93" t="s">
        <v>508</v>
      </c>
      <c r="P93" t="s">
        <v>534</v>
      </c>
      <c r="Q93" t="s">
        <v>528</v>
      </c>
    </row>
    <row r="94" spans="1:17" x14ac:dyDescent="0.25">
      <c r="A94">
        <v>392214</v>
      </c>
      <c r="B94" t="s">
        <v>600</v>
      </c>
      <c r="C94" s="51">
        <v>39940</v>
      </c>
      <c r="D94" t="s">
        <v>544</v>
      </c>
      <c r="E94" t="s">
        <v>601</v>
      </c>
      <c r="F94">
        <v>1</v>
      </c>
      <c r="G94" t="s">
        <v>221</v>
      </c>
      <c r="H94" t="s">
        <v>355</v>
      </c>
      <c r="I94" t="s">
        <v>221</v>
      </c>
      <c r="J94" t="s">
        <v>514</v>
      </c>
      <c r="K94" t="s">
        <v>221</v>
      </c>
      <c r="L94" t="s">
        <v>506</v>
      </c>
      <c r="M94">
        <v>12</v>
      </c>
      <c r="N94" t="s">
        <v>507</v>
      </c>
      <c r="O94" t="s">
        <v>570</v>
      </c>
      <c r="P94" t="s">
        <v>528</v>
      </c>
      <c r="Q94" t="s">
        <v>594</v>
      </c>
    </row>
    <row r="95" spans="1:17" x14ac:dyDescent="0.25">
      <c r="A95">
        <v>392215</v>
      </c>
      <c r="B95" t="s">
        <v>604</v>
      </c>
      <c r="C95" s="51">
        <v>39941</v>
      </c>
      <c r="D95" t="s">
        <v>563</v>
      </c>
      <c r="E95" t="s">
        <v>606</v>
      </c>
      <c r="F95">
        <v>1</v>
      </c>
      <c r="G95" t="s">
        <v>520</v>
      </c>
      <c r="H95" t="s">
        <v>275</v>
      </c>
      <c r="I95" t="s">
        <v>275</v>
      </c>
      <c r="J95" t="s">
        <v>514</v>
      </c>
      <c r="K95" t="s">
        <v>520</v>
      </c>
      <c r="L95" t="s">
        <v>521</v>
      </c>
      <c r="M95">
        <v>7</v>
      </c>
      <c r="N95" t="s">
        <v>507</v>
      </c>
      <c r="O95" t="s">
        <v>508</v>
      </c>
      <c r="P95" t="s">
        <v>590</v>
      </c>
      <c r="Q95" t="s">
        <v>607</v>
      </c>
    </row>
    <row r="96" spans="1:17" x14ac:dyDescent="0.25">
      <c r="A96">
        <v>392216</v>
      </c>
      <c r="B96" t="s">
        <v>616</v>
      </c>
      <c r="C96" s="51">
        <v>39942</v>
      </c>
      <c r="D96" t="s">
        <v>569</v>
      </c>
      <c r="E96" t="s">
        <v>617</v>
      </c>
      <c r="F96">
        <v>1</v>
      </c>
      <c r="G96" t="s">
        <v>532</v>
      </c>
      <c r="H96" t="s">
        <v>355</v>
      </c>
      <c r="I96" t="s">
        <v>355</v>
      </c>
      <c r="J96" t="s">
        <v>505</v>
      </c>
      <c r="K96" t="s">
        <v>355</v>
      </c>
      <c r="L96" t="s">
        <v>521</v>
      </c>
      <c r="M96">
        <v>3</v>
      </c>
      <c r="N96" t="s">
        <v>507</v>
      </c>
      <c r="O96" t="s">
        <v>508</v>
      </c>
      <c r="P96" t="s">
        <v>602</v>
      </c>
      <c r="Q96" t="s">
        <v>542</v>
      </c>
    </row>
    <row r="97" spans="1:17" x14ac:dyDescent="0.25">
      <c r="A97">
        <v>392217</v>
      </c>
      <c r="B97" t="s">
        <v>616</v>
      </c>
      <c r="C97" s="51">
        <v>39942</v>
      </c>
      <c r="D97" t="s">
        <v>618</v>
      </c>
      <c r="E97" t="s">
        <v>617</v>
      </c>
      <c r="F97">
        <v>1</v>
      </c>
      <c r="G97" t="s">
        <v>221</v>
      </c>
      <c r="H97" t="s">
        <v>294</v>
      </c>
      <c r="I97" t="s">
        <v>294</v>
      </c>
      <c r="J97" t="s">
        <v>514</v>
      </c>
      <c r="K97" t="s">
        <v>221</v>
      </c>
      <c r="L97" t="s">
        <v>521</v>
      </c>
      <c r="M97">
        <v>7</v>
      </c>
      <c r="N97" t="s">
        <v>507</v>
      </c>
      <c r="O97" t="s">
        <v>508</v>
      </c>
      <c r="P97" t="s">
        <v>602</v>
      </c>
      <c r="Q97" t="s">
        <v>596</v>
      </c>
    </row>
    <row r="98" spans="1:17" x14ac:dyDescent="0.25">
      <c r="A98">
        <v>392218</v>
      </c>
      <c r="B98" t="s">
        <v>584</v>
      </c>
      <c r="C98" s="51">
        <v>39943</v>
      </c>
      <c r="D98" t="s">
        <v>605</v>
      </c>
      <c r="E98" t="s">
        <v>586</v>
      </c>
      <c r="F98">
        <v>1</v>
      </c>
      <c r="G98" t="s">
        <v>305</v>
      </c>
      <c r="H98" t="s">
        <v>275</v>
      </c>
      <c r="I98" t="s">
        <v>275</v>
      </c>
      <c r="J98" t="s">
        <v>514</v>
      </c>
      <c r="K98" t="s">
        <v>275</v>
      </c>
      <c r="L98" t="s">
        <v>506</v>
      </c>
      <c r="M98">
        <v>16</v>
      </c>
      <c r="N98" t="s">
        <v>507</v>
      </c>
      <c r="O98" t="s">
        <v>508</v>
      </c>
      <c r="P98" t="s">
        <v>553</v>
      </c>
      <c r="Q98" t="s">
        <v>567</v>
      </c>
    </row>
    <row r="99" spans="1:17" x14ac:dyDescent="0.25">
      <c r="A99">
        <v>392219</v>
      </c>
      <c r="B99" t="s">
        <v>609</v>
      </c>
      <c r="C99" s="51">
        <v>39943</v>
      </c>
      <c r="D99" t="s">
        <v>23</v>
      </c>
      <c r="E99" t="s">
        <v>611</v>
      </c>
      <c r="F99">
        <v>1</v>
      </c>
      <c r="G99" t="s">
        <v>520</v>
      </c>
      <c r="H99" t="s">
        <v>259</v>
      </c>
      <c r="I99" t="s">
        <v>520</v>
      </c>
      <c r="J99" t="s">
        <v>505</v>
      </c>
      <c r="K99" t="s">
        <v>520</v>
      </c>
      <c r="L99" t="s">
        <v>521</v>
      </c>
      <c r="M99">
        <v>7</v>
      </c>
      <c r="N99" t="s">
        <v>507</v>
      </c>
      <c r="O99" t="s">
        <v>508</v>
      </c>
      <c r="P99" t="s">
        <v>516</v>
      </c>
      <c r="Q99" t="s">
        <v>537</v>
      </c>
    </row>
    <row r="100" spans="1:17" x14ac:dyDescent="0.25">
      <c r="A100">
        <v>392220</v>
      </c>
      <c r="B100" t="s">
        <v>616</v>
      </c>
      <c r="C100" s="51">
        <v>39944</v>
      </c>
      <c r="D100" t="s">
        <v>619</v>
      </c>
      <c r="E100" t="s">
        <v>617</v>
      </c>
      <c r="F100">
        <v>1</v>
      </c>
      <c r="G100" t="s">
        <v>532</v>
      </c>
      <c r="H100" t="s">
        <v>294</v>
      </c>
      <c r="I100" t="s">
        <v>532</v>
      </c>
      <c r="J100" t="s">
        <v>514</v>
      </c>
      <c r="K100" t="s">
        <v>532</v>
      </c>
      <c r="L100" t="s">
        <v>506</v>
      </c>
      <c r="M100">
        <v>53</v>
      </c>
      <c r="N100" t="s">
        <v>507</v>
      </c>
      <c r="O100" t="s">
        <v>508</v>
      </c>
      <c r="P100" t="s">
        <v>602</v>
      </c>
      <c r="Q100" t="s">
        <v>596</v>
      </c>
    </row>
    <row r="101" spans="1:17" x14ac:dyDescent="0.25">
      <c r="A101">
        <v>392221</v>
      </c>
      <c r="B101" t="s">
        <v>600</v>
      </c>
      <c r="C101" s="51">
        <v>39945</v>
      </c>
      <c r="D101" t="s">
        <v>620</v>
      </c>
      <c r="E101" t="s">
        <v>601</v>
      </c>
      <c r="F101">
        <v>1</v>
      </c>
      <c r="G101" t="s">
        <v>305</v>
      </c>
      <c r="H101" t="s">
        <v>259</v>
      </c>
      <c r="I101" t="s">
        <v>305</v>
      </c>
      <c r="J101" t="s">
        <v>505</v>
      </c>
      <c r="K101" t="s">
        <v>305</v>
      </c>
      <c r="L101" t="s">
        <v>521</v>
      </c>
      <c r="M101">
        <v>6</v>
      </c>
      <c r="N101" t="s">
        <v>507</v>
      </c>
      <c r="O101" t="s">
        <v>508</v>
      </c>
      <c r="P101" t="s">
        <v>590</v>
      </c>
      <c r="Q101" t="s">
        <v>613</v>
      </c>
    </row>
    <row r="102" spans="1:17" x14ac:dyDescent="0.25">
      <c r="A102">
        <v>392222</v>
      </c>
      <c r="B102" t="s">
        <v>600</v>
      </c>
      <c r="C102" s="51">
        <v>39945</v>
      </c>
      <c r="D102" t="s">
        <v>52</v>
      </c>
      <c r="E102" t="s">
        <v>601</v>
      </c>
      <c r="F102">
        <v>1</v>
      </c>
      <c r="G102" t="s">
        <v>355</v>
      </c>
      <c r="H102" t="s">
        <v>275</v>
      </c>
      <c r="I102" t="s">
        <v>355</v>
      </c>
      <c r="J102" t="s">
        <v>514</v>
      </c>
      <c r="K102" t="s">
        <v>275</v>
      </c>
      <c r="L102" t="s">
        <v>521</v>
      </c>
      <c r="M102">
        <v>8</v>
      </c>
      <c r="N102" t="s">
        <v>507</v>
      </c>
      <c r="O102" t="s">
        <v>508</v>
      </c>
      <c r="P102" t="s">
        <v>613</v>
      </c>
      <c r="Q102" t="s">
        <v>510</v>
      </c>
    </row>
    <row r="103" spans="1:17" x14ac:dyDescent="0.25">
      <c r="A103">
        <v>392223</v>
      </c>
      <c r="B103" t="s">
        <v>588</v>
      </c>
      <c r="C103" s="51">
        <v>39946</v>
      </c>
      <c r="D103" t="s">
        <v>621</v>
      </c>
      <c r="E103" t="s">
        <v>589</v>
      </c>
      <c r="F103">
        <v>1</v>
      </c>
      <c r="G103" t="s">
        <v>532</v>
      </c>
      <c r="H103" t="s">
        <v>520</v>
      </c>
      <c r="I103" t="s">
        <v>532</v>
      </c>
      <c r="J103" t="s">
        <v>505</v>
      </c>
      <c r="K103" t="s">
        <v>520</v>
      </c>
      <c r="L103" t="s">
        <v>506</v>
      </c>
      <c r="M103">
        <v>12</v>
      </c>
      <c r="N103" t="s">
        <v>507</v>
      </c>
      <c r="O103" t="s">
        <v>508</v>
      </c>
      <c r="P103" t="s">
        <v>528</v>
      </c>
      <c r="Q103" t="s">
        <v>516</v>
      </c>
    </row>
    <row r="104" spans="1:17" x14ac:dyDescent="0.25">
      <c r="A104">
        <v>392224</v>
      </c>
      <c r="B104" t="s">
        <v>588</v>
      </c>
      <c r="C104" s="51">
        <v>39947</v>
      </c>
      <c r="D104" t="s">
        <v>620</v>
      </c>
      <c r="E104" t="s">
        <v>589</v>
      </c>
      <c r="F104">
        <v>1</v>
      </c>
      <c r="G104" t="s">
        <v>305</v>
      </c>
      <c r="H104" t="s">
        <v>221</v>
      </c>
      <c r="I104" t="s">
        <v>221</v>
      </c>
      <c r="J104" t="s">
        <v>514</v>
      </c>
      <c r="K104" t="s">
        <v>305</v>
      </c>
      <c r="L104" t="s">
        <v>521</v>
      </c>
      <c r="M104">
        <v>2</v>
      </c>
      <c r="N104" t="s">
        <v>507</v>
      </c>
      <c r="O104" t="s">
        <v>508</v>
      </c>
      <c r="P104" t="s">
        <v>553</v>
      </c>
      <c r="Q104" t="s">
        <v>528</v>
      </c>
    </row>
    <row r="105" spans="1:17" x14ac:dyDescent="0.25">
      <c r="A105">
        <v>392225</v>
      </c>
      <c r="B105" t="s">
        <v>588</v>
      </c>
      <c r="C105" s="51">
        <v>39947</v>
      </c>
      <c r="D105" t="s">
        <v>622</v>
      </c>
      <c r="E105" t="s">
        <v>589</v>
      </c>
      <c r="F105">
        <v>1</v>
      </c>
      <c r="G105" t="s">
        <v>275</v>
      </c>
      <c r="H105" t="s">
        <v>294</v>
      </c>
      <c r="I105" t="s">
        <v>294</v>
      </c>
      <c r="J105" t="s">
        <v>514</v>
      </c>
      <c r="K105" t="s">
        <v>294</v>
      </c>
      <c r="L105" t="s">
        <v>506</v>
      </c>
      <c r="M105">
        <v>2</v>
      </c>
      <c r="N105" t="s">
        <v>507</v>
      </c>
      <c r="O105" t="s">
        <v>508</v>
      </c>
      <c r="P105" t="s">
        <v>553</v>
      </c>
      <c r="Q105" t="s">
        <v>528</v>
      </c>
    </row>
    <row r="106" spans="1:17" x14ac:dyDescent="0.25">
      <c r="A106">
        <v>392226</v>
      </c>
      <c r="B106" t="s">
        <v>623</v>
      </c>
      <c r="C106" s="51">
        <v>39948</v>
      </c>
      <c r="D106" t="s">
        <v>624</v>
      </c>
      <c r="E106" t="s">
        <v>625</v>
      </c>
      <c r="F106">
        <v>1</v>
      </c>
      <c r="G106" t="s">
        <v>520</v>
      </c>
      <c r="H106" t="s">
        <v>355</v>
      </c>
      <c r="I106" t="s">
        <v>355</v>
      </c>
      <c r="J106" t="s">
        <v>505</v>
      </c>
      <c r="K106" t="s">
        <v>355</v>
      </c>
      <c r="L106" t="s">
        <v>521</v>
      </c>
      <c r="M106">
        <v>6</v>
      </c>
      <c r="N106" t="s">
        <v>507</v>
      </c>
      <c r="O106" t="s">
        <v>508</v>
      </c>
      <c r="P106" t="s">
        <v>596</v>
      </c>
      <c r="Q106" t="s">
        <v>541</v>
      </c>
    </row>
    <row r="107" spans="1:17" x14ac:dyDescent="0.25">
      <c r="A107">
        <v>392227</v>
      </c>
      <c r="B107" t="s">
        <v>584</v>
      </c>
      <c r="C107" s="51">
        <v>39949</v>
      </c>
      <c r="D107" t="s">
        <v>544</v>
      </c>
      <c r="E107" t="s">
        <v>586</v>
      </c>
      <c r="F107">
        <v>1</v>
      </c>
      <c r="G107" t="s">
        <v>221</v>
      </c>
      <c r="H107" t="s">
        <v>275</v>
      </c>
      <c r="I107" t="s">
        <v>275</v>
      </c>
      <c r="J107" t="s">
        <v>514</v>
      </c>
      <c r="K107" t="s">
        <v>221</v>
      </c>
      <c r="L107" t="s">
        <v>521</v>
      </c>
      <c r="M107">
        <v>7</v>
      </c>
      <c r="N107" t="s">
        <v>507</v>
      </c>
      <c r="O107" t="s">
        <v>508</v>
      </c>
      <c r="P107" t="s">
        <v>607</v>
      </c>
      <c r="Q107" t="s">
        <v>587</v>
      </c>
    </row>
    <row r="108" spans="1:17" x14ac:dyDescent="0.25">
      <c r="A108">
        <v>392228</v>
      </c>
      <c r="B108" t="s">
        <v>609</v>
      </c>
      <c r="C108" s="51">
        <v>39949</v>
      </c>
      <c r="D108" t="s">
        <v>93</v>
      </c>
      <c r="E108" t="s">
        <v>611</v>
      </c>
      <c r="F108">
        <v>1</v>
      </c>
      <c r="G108" t="s">
        <v>532</v>
      </c>
      <c r="H108" t="s">
        <v>259</v>
      </c>
      <c r="I108" t="s">
        <v>532</v>
      </c>
      <c r="J108" t="s">
        <v>505</v>
      </c>
      <c r="K108" t="s">
        <v>532</v>
      </c>
      <c r="L108" t="s">
        <v>521</v>
      </c>
      <c r="M108">
        <v>6</v>
      </c>
      <c r="N108" t="s">
        <v>507</v>
      </c>
      <c r="O108" t="s">
        <v>508</v>
      </c>
      <c r="P108" t="s">
        <v>510</v>
      </c>
      <c r="Q108" t="s">
        <v>608</v>
      </c>
    </row>
    <row r="109" spans="1:17" x14ac:dyDescent="0.25">
      <c r="A109">
        <v>392229</v>
      </c>
      <c r="B109" t="s">
        <v>609</v>
      </c>
      <c r="C109" s="51">
        <v>39950</v>
      </c>
      <c r="D109" t="s">
        <v>425</v>
      </c>
      <c r="E109" t="s">
        <v>611</v>
      </c>
      <c r="F109">
        <v>1</v>
      </c>
      <c r="G109" t="s">
        <v>532</v>
      </c>
      <c r="H109" t="s">
        <v>355</v>
      </c>
      <c r="I109" t="s">
        <v>532</v>
      </c>
      <c r="J109" t="s">
        <v>505</v>
      </c>
      <c r="K109" t="s">
        <v>355</v>
      </c>
      <c r="L109" t="s">
        <v>506</v>
      </c>
      <c r="M109">
        <v>1</v>
      </c>
      <c r="N109" t="s">
        <v>507</v>
      </c>
      <c r="O109" t="s">
        <v>508</v>
      </c>
      <c r="P109" t="s">
        <v>608</v>
      </c>
      <c r="Q109" t="s">
        <v>537</v>
      </c>
    </row>
    <row r="110" spans="1:17" x14ac:dyDescent="0.25">
      <c r="A110">
        <v>392230</v>
      </c>
      <c r="B110" t="s">
        <v>623</v>
      </c>
      <c r="C110" s="51">
        <v>39950</v>
      </c>
      <c r="D110" t="s">
        <v>147</v>
      </c>
      <c r="E110" t="s">
        <v>625</v>
      </c>
      <c r="F110">
        <v>1</v>
      </c>
      <c r="G110" t="s">
        <v>520</v>
      </c>
      <c r="H110" t="s">
        <v>294</v>
      </c>
      <c r="I110" t="s">
        <v>520</v>
      </c>
      <c r="J110" t="s">
        <v>514</v>
      </c>
      <c r="K110" t="s">
        <v>520</v>
      </c>
      <c r="L110" t="s">
        <v>506</v>
      </c>
      <c r="M110">
        <v>14</v>
      </c>
      <c r="N110" t="s">
        <v>507</v>
      </c>
      <c r="O110" t="s">
        <v>508</v>
      </c>
      <c r="P110" t="s">
        <v>613</v>
      </c>
      <c r="Q110" t="s">
        <v>541</v>
      </c>
    </row>
    <row r="111" spans="1:17" x14ac:dyDescent="0.25">
      <c r="A111">
        <v>392231</v>
      </c>
      <c r="B111" t="s">
        <v>600</v>
      </c>
      <c r="C111" s="51">
        <v>39951</v>
      </c>
      <c r="D111" t="s">
        <v>626</v>
      </c>
      <c r="E111" t="s">
        <v>601</v>
      </c>
      <c r="F111">
        <v>1</v>
      </c>
      <c r="G111" t="s">
        <v>221</v>
      </c>
      <c r="H111" t="s">
        <v>259</v>
      </c>
      <c r="I111" t="s">
        <v>221</v>
      </c>
      <c r="J111" t="s">
        <v>514</v>
      </c>
      <c r="K111" t="s">
        <v>259</v>
      </c>
      <c r="L111" t="s">
        <v>521</v>
      </c>
      <c r="M111">
        <v>7</v>
      </c>
      <c r="N111" t="s">
        <v>507</v>
      </c>
      <c r="O111" t="s">
        <v>508</v>
      </c>
      <c r="P111" t="s">
        <v>587</v>
      </c>
      <c r="Q111" t="s">
        <v>537</v>
      </c>
    </row>
    <row r="112" spans="1:17" x14ac:dyDescent="0.25">
      <c r="A112">
        <v>392232</v>
      </c>
      <c r="B112" t="s">
        <v>609</v>
      </c>
      <c r="C112" s="51">
        <v>39952</v>
      </c>
      <c r="D112" t="s">
        <v>612</v>
      </c>
      <c r="E112" t="s">
        <v>611</v>
      </c>
      <c r="F112">
        <v>1</v>
      </c>
      <c r="G112" t="s">
        <v>305</v>
      </c>
      <c r="H112" t="s">
        <v>520</v>
      </c>
      <c r="I112" t="s">
        <v>520</v>
      </c>
      <c r="J112" t="s">
        <v>514</v>
      </c>
      <c r="K112" t="s">
        <v>305</v>
      </c>
      <c r="L112" t="s">
        <v>521</v>
      </c>
      <c r="M112">
        <v>7</v>
      </c>
      <c r="N112" t="s">
        <v>507</v>
      </c>
      <c r="O112" t="s">
        <v>508</v>
      </c>
      <c r="P112" t="s">
        <v>541</v>
      </c>
      <c r="Q112" t="s">
        <v>537</v>
      </c>
    </row>
    <row r="113" spans="1:17" x14ac:dyDescent="0.25">
      <c r="A113">
        <v>392233</v>
      </c>
      <c r="B113" t="s">
        <v>588</v>
      </c>
      <c r="C113" s="51">
        <v>39953</v>
      </c>
      <c r="D113" t="s">
        <v>627</v>
      </c>
      <c r="E113" t="s">
        <v>589</v>
      </c>
      <c r="F113">
        <v>1</v>
      </c>
      <c r="G113" t="s">
        <v>259</v>
      </c>
      <c r="H113" t="s">
        <v>294</v>
      </c>
      <c r="I113" t="s">
        <v>259</v>
      </c>
      <c r="J113" t="s">
        <v>505</v>
      </c>
      <c r="K113" t="s">
        <v>259</v>
      </c>
      <c r="L113" t="s">
        <v>521</v>
      </c>
      <c r="M113">
        <v>4</v>
      </c>
      <c r="N113" t="s">
        <v>507</v>
      </c>
      <c r="O113" t="s">
        <v>508</v>
      </c>
      <c r="P113" t="s">
        <v>567</v>
      </c>
      <c r="Q113" t="s">
        <v>587</v>
      </c>
    </row>
    <row r="114" spans="1:17" x14ac:dyDescent="0.25">
      <c r="A114">
        <v>392234</v>
      </c>
      <c r="B114" t="s">
        <v>588</v>
      </c>
      <c r="C114" s="51">
        <v>39953</v>
      </c>
      <c r="D114" t="s">
        <v>585</v>
      </c>
      <c r="E114" t="s">
        <v>589</v>
      </c>
      <c r="F114">
        <v>1</v>
      </c>
      <c r="G114" t="s">
        <v>221</v>
      </c>
      <c r="H114" t="s">
        <v>355</v>
      </c>
      <c r="I114" t="s">
        <v>221</v>
      </c>
      <c r="J114" t="s">
        <v>514</v>
      </c>
      <c r="K114" t="s">
        <v>221</v>
      </c>
      <c r="L114" t="s">
        <v>506</v>
      </c>
      <c r="M114">
        <v>24</v>
      </c>
      <c r="N114" t="s">
        <v>507</v>
      </c>
      <c r="O114" t="s">
        <v>508</v>
      </c>
      <c r="P114" t="s">
        <v>567</v>
      </c>
      <c r="Q114" t="s">
        <v>587</v>
      </c>
    </row>
    <row r="115" spans="1:17" x14ac:dyDescent="0.25">
      <c r="A115">
        <v>392235</v>
      </c>
      <c r="B115" t="s">
        <v>600</v>
      </c>
      <c r="C115" s="51">
        <v>39954</v>
      </c>
      <c r="D115" t="s">
        <v>539</v>
      </c>
      <c r="E115" t="s">
        <v>601</v>
      </c>
      <c r="F115">
        <v>1</v>
      </c>
      <c r="G115" t="s">
        <v>520</v>
      </c>
      <c r="H115" t="s">
        <v>275</v>
      </c>
      <c r="I115" t="s">
        <v>520</v>
      </c>
      <c r="J115" t="s">
        <v>505</v>
      </c>
      <c r="K115" t="s">
        <v>520</v>
      </c>
      <c r="L115" t="s">
        <v>521</v>
      </c>
      <c r="M115">
        <v>4</v>
      </c>
      <c r="N115" t="s">
        <v>507</v>
      </c>
      <c r="O115" t="s">
        <v>508</v>
      </c>
      <c r="P115" t="s">
        <v>541</v>
      </c>
      <c r="Q115" t="s">
        <v>608</v>
      </c>
    </row>
    <row r="116" spans="1:17" x14ac:dyDescent="0.25">
      <c r="A116">
        <v>392236</v>
      </c>
      <c r="B116" t="s">
        <v>600</v>
      </c>
      <c r="C116" s="51">
        <v>39954</v>
      </c>
      <c r="D116" t="s">
        <v>176</v>
      </c>
      <c r="E116" t="s">
        <v>601</v>
      </c>
      <c r="F116">
        <v>1</v>
      </c>
      <c r="G116" t="s">
        <v>305</v>
      </c>
      <c r="H116" t="s">
        <v>532</v>
      </c>
      <c r="I116" t="s">
        <v>305</v>
      </c>
      <c r="J116" t="s">
        <v>514</v>
      </c>
      <c r="K116" t="s">
        <v>305</v>
      </c>
      <c r="L116" t="s">
        <v>506</v>
      </c>
      <c r="M116">
        <v>12</v>
      </c>
      <c r="N116" t="s">
        <v>507</v>
      </c>
      <c r="O116" t="s">
        <v>508</v>
      </c>
      <c r="P116" t="s">
        <v>541</v>
      </c>
      <c r="Q116" t="s">
        <v>608</v>
      </c>
    </row>
    <row r="117" spans="1:17" x14ac:dyDescent="0.25">
      <c r="A117">
        <v>392237</v>
      </c>
      <c r="B117" t="s">
        <v>600</v>
      </c>
      <c r="C117" s="51">
        <v>39955</v>
      </c>
      <c r="D117" t="s">
        <v>549</v>
      </c>
      <c r="E117" t="s">
        <v>601</v>
      </c>
      <c r="F117">
        <v>1</v>
      </c>
      <c r="G117" t="s">
        <v>520</v>
      </c>
      <c r="H117" t="s">
        <v>532</v>
      </c>
      <c r="I117" t="s">
        <v>532</v>
      </c>
      <c r="J117" t="s">
        <v>505</v>
      </c>
      <c r="K117" t="s">
        <v>532</v>
      </c>
      <c r="L117" t="s">
        <v>521</v>
      </c>
      <c r="M117">
        <v>6</v>
      </c>
      <c r="N117" t="s">
        <v>507</v>
      </c>
      <c r="O117" t="s">
        <v>508</v>
      </c>
      <c r="P117" t="s">
        <v>553</v>
      </c>
      <c r="Q117" t="s">
        <v>528</v>
      </c>
    </row>
    <row r="118" spans="1:17" x14ac:dyDescent="0.25">
      <c r="A118">
        <v>392238</v>
      </c>
      <c r="B118" t="s">
        <v>609</v>
      </c>
      <c r="C118" s="51">
        <v>39956</v>
      </c>
      <c r="D118" t="s">
        <v>176</v>
      </c>
      <c r="E118" t="s">
        <v>611</v>
      </c>
      <c r="F118">
        <v>1</v>
      </c>
      <c r="G118" t="s">
        <v>305</v>
      </c>
      <c r="H118" t="s">
        <v>221</v>
      </c>
      <c r="I118" t="s">
        <v>305</v>
      </c>
      <c r="J118" t="s">
        <v>505</v>
      </c>
      <c r="K118" t="s">
        <v>305</v>
      </c>
      <c r="L118" t="s">
        <v>521</v>
      </c>
      <c r="M118">
        <v>6</v>
      </c>
      <c r="N118" t="s">
        <v>507</v>
      </c>
      <c r="O118" t="s">
        <v>508</v>
      </c>
      <c r="P118" t="s">
        <v>510</v>
      </c>
      <c r="Q118" t="s">
        <v>587</v>
      </c>
    </row>
    <row r="119" spans="1:17" x14ac:dyDescent="0.25">
      <c r="A119">
        <v>392239</v>
      </c>
      <c r="B119" t="s">
        <v>609</v>
      </c>
      <c r="C119" s="51">
        <v>39957</v>
      </c>
      <c r="D119" t="s">
        <v>573</v>
      </c>
      <c r="E119" t="s">
        <v>611</v>
      </c>
      <c r="F119">
        <v>1</v>
      </c>
      <c r="G119" t="s">
        <v>305</v>
      </c>
      <c r="H119" t="s">
        <v>532</v>
      </c>
      <c r="I119" t="s">
        <v>305</v>
      </c>
      <c r="J119" t="s">
        <v>505</v>
      </c>
      <c r="K119" t="s">
        <v>532</v>
      </c>
      <c r="L119" t="s">
        <v>506</v>
      </c>
      <c r="M119">
        <v>6</v>
      </c>
      <c r="N119" t="s">
        <v>507</v>
      </c>
      <c r="O119" t="s">
        <v>508</v>
      </c>
      <c r="P119" t="s">
        <v>510</v>
      </c>
      <c r="Q119" t="s">
        <v>587</v>
      </c>
    </row>
    <row r="120" spans="1:17" x14ac:dyDescent="0.25">
      <c r="A120">
        <v>419106</v>
      </c>
      <c r="B120" t="s">
        <v>524</v>
      </c>
      <c r="C120" s="51">
        <v>40249</v>
      </c>
      <c r="D120" t="s">
        <v>628</v>
      </c>
      <c r="E120" t="s">
        <v>550</v>
      </c>
      <c r="F120">
        <v>0</v>
      </c>
      <c r="G120" t="s">
        <v>532</v>
      </c>
      <c r="H120" t="s">
        <v>259</v>
      </c>
      <c r="I120" t="s">
        <v>532</v>
      </c>
      <c r="J120" t="s">
        <v>505</v>
      </c>
      <c r="K120" t="s">
        <v>259</v>
      </c>
      <c r="L120" t="s">
        <v>506</v>
      </c>
      <c r="M120">
        <v>11</v>
      </c>
      <c r="N120" t="s">
        <v>507</v>
      </c>
      <c r="O120" t="s">
        <v>508</v>
      </c>
      <c r="P120" t="s">
        <v>510</v>
      </c>
      <c r="Q120" t="s">
        <v>537</v>
      </c>
    </row>
    <row r="121" spans="1:17" x14ac:dyDescent="0.25">
      <c r="A121">
        <v>419107</v>
      </c>
      <c r="B121" t="s">
        <v>524</v>
      </c>
      <c r="C121" s="51">
        <v>40250</v>
      </c>
      <c r="D121" t="s">
        <v>445</v>
      </c>
      <c r="E121" t="s">
        <v>629</v>
      </c>
      <c r="F121">
        <v>0</v>
      </c>
      <c r="G121" t="s">
        <v>275</v>
      </c>
      <c r="H121" t="s">
        <v>294</v>
      </c>
      <c r="I121" t="s">
        <v>275</v>
      </c>
      <c r="J121" t="s">
        <v>514</v>
      </c>
      <c r="K121" t="s">
        <v>275</v>
      </c>
      <c r="L121" t="s">
        <v>506</v>
      </c>
      <c r="M121">
        <v>4</v>
      </c>
      <c r="N121" t="s">
        <v>507</v>
      </c>
      <c r="O121" t="s">
        <v>508</v>
      </c>
      <c r="P121" t="s">
        <v>510</v>
      </c>
      <c r="Q121" t="s">
        <v>537</v>
      </c>
    </row>
    <row r="122" spans="1:17" x14ac:dyDescent="0.25">
      <c r="A122">
        <v>419108</v>
      </c>
      <c r="B122" t="s">
        <v>511</v>
      </c>
      <c r="C122" s="51">
        <v>40250</v>
      </c>
      <c r="D122" t="s">
        <v>614</v>
      </c>
      <c r="E122" t="s">
        <v>513</v>
      </c>
      <c r="F122">
        <v>0</v>
      </c>
      <c r="G122" t="s">
        <v>355</v>
      </c>
      <c r="H122" t="s">
        <v>520</v>
      </c>
      <c r="I122" t="s">
        <v>520</v>
      </c>
      <c r="J122" t="s">
        <v>505</v>
      </c>
      <c r="K122" t="s">
        <v>520</v>
      </c>
      <c r="L122" t="s">
        <v>521</v>
      </c>
      <c r="M122">
        <v>5</v>
      </c>
      <c r="N122" t="s">
        <v>507</v>
      </c>
      <c r="O122" t="s">
        <v>508</v>
      </c>
      <c r="P122" t="s">
        <v>553</v>
      </c>
      <c r="Q122" t="s">
        <v>608</v>
      </c>
    </row>
    <row r="123" spans="1:17" x14ac:dyDescent="0.25">
      <c r="A123">
        <v>419109</v>
      </c>
      <c r="B123" t="s">
        <v>529</v>
      </c>
      <c r="C123" s="51">
        <v>40251</v>
      </c>
      <c r="D123" t="s">
        <v>630</v>
      </c>
      <c r="E123" t="s">
        <v>531</v>
      </c>
      <c r="F123">
        <v>0</v>
      </c>
      <c r="G123" t="s">
        <v>259</v>
      </c>
      <c r="H123" t="s">
        <v>305</v>
      </c>
      <c r="I123" t="s">
        <v>259</v>
      </c>
      <c r="J123" t="s">
        <v>505</v>
      </c>
      <c r="K123" t="s">
        <v>259</v>
      </c>
      <c r="L123" t="s">
        <v>521</v>
      </c>
      <c r="M123">
        <v>7</v>
      </c>
      <c r="N123" t="s">
        <v>507</v>
      </c>
      <c r="O123" t="s">
        <v>508</v>
      </c>
      <c r="P123" t="s">
        <v>596</v>
      </c>
      <c r="Q123" t="s">
        <v>542</v>
      </c>
    </row>
    <row r="124" spans="1:17" x14ac:dyDescent="0.25">
      <c r="A124">
        <v>419110</v>
      </c>
      <c r="B124" t="s">
        <v>543</v>
      </c>
      <c r="C124" s="51">
        <v>40251</v>
      </c>
      <c r="D124" t="s">
        <v>631</v>
      </c>
      <c r="E124" t="s">
        <v>545</v>
      </c>
      <c r="F124">
        <v>0</v>
      </c>
      <c r="G124" t="s">
        <v>221</v>
      </c>
      <c r="H124" t="s">
        <v>532</v>
      </c>
      <c r="I124" t="s">
        <v>532</v>
      </c>
      <c r="J124" t="s">
        <v>514</v>
      </c>
      <c r="K124" t="s">
        <v>532</v>
      </c>
      <c r="L124" t="s">
        <v>506</v>
      </c>
      <c r="M124">
        <v>31</v>
      </c>
      <c r="N124" t="s">
        <v>507</v>
      </c>
      <c r="O124" t="s">
        <v>508</v>
      </c>
      <c r="P124" t="s">
        <v>534</v>
      </c>
      <c r="Q124" t="s">
        <v>528</v>
      </c>
    </row>
    <row r="125" spans="1:17" x14ac:dyDescent="0.25">
      <c r="A125">
        <v>419111</v>
      </c>
      <c r="B125" t="s">
        <v>632</v>
      </c>
      <c r="C125" s="51">
        <v>40252</v>
      </c>
      <c r="D125" t="s">
        <v>539</v>
      </c>
      <c r="E125" t="s">
        <v>633</v>
      </c>
      <c r="F125">
        <v>0</v>
      </c>
      <c r="G125" t="s">
        <v>294</v>
      </c>
      <c r="H125" t="s">
        <v>520</v>
      </c>
      <c r="I125" t="s">
        <v>520</v>
      </c>
      <c r="J125" t="s">
        <v>505</v>
      </c>
      <c r="K125" t="s">
        <v>520</v>
      </c>
      <c r="L125" t="s">
        <v>521</v>
      </c>
      <c r="M125">
        <v>6</v>
      </c>
      <c r="N125" t="s">
        <v>507</v>
      </c>
      <c r="O125" t="s">
        <v>508</v>
      </c>
      <c r="P125" t="s">
        <v>567</v>
      </c>
      <c r="Q125" t="s">
        <v>510</v>
      </c>
    </row>
    <row r="126" spans="1:17" x14ac:dyDescent="0.25">
      <c r="A126">
        <v>419112</v>
      </c>
      <c r="B126" t="s">
        <v>502</v>
      </c>
      <c r="C126" s="51">
        <v>40253</v>
      </c>
      <c r="D126" t="s">
        <v>612</v>
      </c>
      <c r="E126" t="s">
        <v>504</v>
      </c>
      <c r="F126">
        <v>0</v>
      </c>
      <c r="G126" t="s">
        <v>305</v>
      </c>
      <c r="H126" t="s">
        <v>355</v>
      </c>
      <c r="I126" t="s">
        <v>355</v>
      </c>
      <c r="J126" t="s">
        <v>514</v>
      </c>
      <c r="K126" t="s">
        <v>305</v>
      </c>
      <c r="L126" t="s">
        <v>521</v>
      </c>
      <c r="M126">
        <v>8</v>
      </c>
      <c r="N126" t="s">
        <v>507</v>
      </c>
      <c r="O126" t="s">
        <v>508</v>
      </c>
      <c r="P126" t="s">
        <v>634</v>
      </c>
      <c r="Q126" t="s">
        <v>528</v>
      </c>
    </row>
    <row r="127" spans="1:17" x14ac:dyDescent="0.25">
      <c r="A127">
        <v>419113</v>
      </c>
      <c r="B127" t="s">
        <v>529</v>
      </c>
      <c r="C127" s="51">
        <v>40253</v>
      </c>
      <c r="D127" t="s">
        <v>15</v>
      </c>
      <c r="E127" t="s">
        <v>531</v>
      </c>
      <c r="F127">
        <v>0</v>
      </c>
      <c r="G127" t="s">
        <v>259</v>
      </c>
      <c r="H127" t="s">
        <v>221</v>
      </c>
      <c r="I127" t="s">
        <v>221</v>
      </c>
      <c r="J127" t="s">
        <v>514</v>
      </c>
      <c r="K127" t="s">
        <v>221</v>
      </c>
      <c r="L127" t="s">
        <v>506</v>
      </c>
      <c r="M127">
        <v>55</v>
      </c>
      <c r="N127" t="s">
        <v>507</v>
      </c>
      <c r="O127" t="s">
        <v>508</v>
      </c>
      <c r="P127" t="s">
        <v>596</v>
      </c>
      <c r="Q127" t="s">
        <v>542</v>
      </c>
    </row>
    <row r="128" spans="1:17" x14ac:dyDescent="0.25">
      <c r="A128">
        <v>419114</v>
      </c>
      <c r="B128" t="s">
        <v>517</v>
      </c>
      <c r="C128" s="51">
        <v>40254</v>
      </c>
      <c r="D128" t="s">
        <v>578</v>
      </c>
      <c r="E128" t="s">
        <v>519</v>
      </c>
      <c r="F128">
        <v>0</v>
      </c>
      <c r="G128" t="s">
        <v>520</v>
      </c>
      <c r="H128" t="s">
        <v>275</v>
      </c>
      <c r="I128" t="s">
        <v>520</v>
      </c>
      <c r="J128" t="s">
        <v>505</v>
      </c>
      <c r="K128" t="s">
        <v>275</v>
      </c>
      <c r="L128" t="s">
        <v>506</v>
      </c>
      <c r="M128">
        <v>98</v>
      </c>
      <c r="N128" t="s">
        <v>507</v>
      </c>
      <c r="O128" t="s">
        <v>508</v>
      </c>
      <c r="P128" t="s">
        <v>553</v>
      </c>
      <c r="Q128" t="s">
        <v>607</v>
      </c>
    </row>
    <row r="129" spans="1:17" x14ac:dyDescent="0.25">
      <c r="A129">
        <v>419115</v>
      </c>
      <c r="B129" t="s">
        <v>502</v>
      </c>
      <c r="C129" s="51">
        <v>40255</v>
      </c>
      <c r="D129" t="s">
        <v>612</v>
      </c>
      <c r="E129" t="s">
        <v>504</v>
      </c>
      <c r="F129">
        <v>0</v>
      </c>
      <c r="G129" t="s">
        <v>305</v>
      </c>
      <c r="H129" t="s">
        <v>294</v>
      </c>
      <c r="I129" t="s">
        <v>305</v>
      </c>
      <c r="J129" t="s">
        <v>505</v>
      </c>
      <c r="K129" t="s">
        <v>305</v>
      </c>
      <c r="L129" t="s">
        <v>521</v>
      </c>
      <c r="M129">
        <v>10</v>
      </c>
      <c r="N129" t="s">
        <v>507</v>
      </c>
      <c r="O129" t="s">
        <v>508</v>
      </c>
      <c r="P129" t="s">
        <v>534</v>
      </c>
      <c r="Q129" t="s">
        <v>528</v>
      </c>
    </row>
    <row r="130" spans="1:17" x14ac:dyDescent="0.25">
      <c r="A130">
        <v>419116</v>
      </c>
      <c r="B130" t="s">
        <v>517</v>
      </c>
      <c r="C130" s="51">
        <v>40256</v>
      </c>
      <c r="D130" t="s">
        <v>544</v>
      </c>
      <c r="E130" t="s">
        <v>519</v>
      </c>
      <c r="F130">
        <v>0</v>
      </c>
      <c r="G130" t="s">
        <v>520</v>
      </c>
      <c r="H130" t="s">
        <v>221</v>
      </c>
      <c r="I130" t="s">
        <v>520</v>
      </c>
      <c r="J130" t="s">
        <v>514</v>
      </c>
      <c r="K130" t="s">
        <v>221</v>
      </c>
      <c r="L130" t="s">
        <v>521</v>
      </c>
      <c r="M130">
        <v>5</v>
      </c>
      <c r="N130" t="s">
        <v>507</v>
      </c>
      <c r="O130" t="s">
        <v>508</v>
      </c>
      <c r="P130" t="s">
        <v>553</v>
      </c>
      <c r="Q130" t="s">
        <v>607</v>
      </c>
    </row>
    <row r="131" spans="1:17" x14ac:dyDescent="0.25">
      <c r="A131">
        <v>419117</v>
      </c>
      <c r="B131" t="s">
        <v>635</v>
      </c>
      <c r="C131" s="51">
        <v>40256</v>
      </c>
      <c r="D131" t="s">
        <v>636</v>
      </c>
      <c r="E131" t="s">
        <v>637</v>
      </c>
      <c r="F131">
        <v>0</v>
      </c>
      <c r="G131" t="s">
        <v>532</v>
      </c>
      <c r="H131" t="s">
        <v>355</v>
      </c>
      <c r="I131" t="s">
        <v>355</v>
      </c>
      <c r="J131" t="s">
        <v>505</v>
      </c>
      <c r="K131" t="s">
        <v>532</v>
      </c>
      <c r="L131" t="s">
        <v>506</v>
      </c>
      <c r="M131">
        <v>6</v>
      </c>
      <c r="N131" t="s">
        <v>507</v>
      </c>
      <c r="O131" t="s">
        <v>508</v>
      </c>
      <c r="P131" t="s">
        <v>533</v>
      </c>
      <c r="Q131" t="s">
        <v>590</v>
      </c>
    </row>
    <row r="132" spans="1:17" x14ac:dyDescent="0.25">
      <c r="A132">
        <v>419118</v>
      </c>
      <c r="B132" t="s">
        <v>632</v>
      </c>
      <c r="C132" s="51">
        <v>40257</v>
      </c>
      <c r="D132" t="s">
        <v>638</v>
      </c>
      <c r="E132" t="s">
        <v>633</v>
      </c>
      <c r="F132">
        <v>0</v>
      </c>
      <c r="G132" t="s">
        <v>294</v>
      </c>
      <c r="H132" t="s">
        <v>259</v>
      </c>
      <c r="I132" t="s">
        <v>294</v>
      </c>
      <c r="J132" t="s">
        <v>514</v>
      </c>
      <c r="K132" t="s">
        <v>294</v>
      </c>
      <c r="L132" t="s">
        <v>506</v>
      </c>
      <c r="M132">
        <v>34</v>
      </c>
      <c r="N132" t="s">
        <v>507</v>
      </c>
      <c r="O132" t="s">
        <v>508</v>
      </c>
      <c r="P132" t="s">
        <v>510</v>
      </c>
      <c r="Q132" t="s">
        <v>537</v>
      </c>
    </row>
    <row r="133" spans="1:17" x14ac:dyDescent="0.25">
      <c r="A133">
        <v>419119</v>
      </c>
      <c r="B133" t="s">
        <v>524</v>
      </c>
      <c r="C133" s="51">
        <v>40257</v>
      </c>
      <c r="D133" t="s">
        <v>612</v>
      </c>
      <c r="E133" t="s">
        <v>629</v>
      </c>
      <c r="F133">
        <v>0</v>
      </c>
      <c r="G133" t="s">
        <v>275</v>
      </c>
      <c r="H133" t="s">
        <v>305</v>
      </c>
      <c r="I133" t="s">
        <v>275</v>
      </c>
      <c r="J133" t="s">
        <v>514</v>
      </c>
      <c r="K133" t="s">
        <v>305</v>
      </c>
      <c r="L133" t="s">
        <v>521</v>
      </c>
      <c r="M133">
        <v>7</v>
      </c>
      <c r="N133" t="s">
        <v>507</v>
      </c>
      <c r="O133" t="s">
        <v>508</v>
      </c>
      <c r="P133" t="s">
        <v>596</v>
      </c>
      <c r="Q133" t="s">
        <v>613</v>
      </c>
    </row>
    <row r="134" spans="1:17" x14ac:dyDescent="0.25">
      <c r="A134">
        <v>419120</v>
      </c>
      <c r="B134" t="s">
        <v>635</v>
      </c>
      <c r="C134" s="51">
        <v>40258</v>
      </c>
      <c r="D134" t="s">
        <v>636</v>
      </c>
      <c r="E134" t="s">
        <v>637</v>
      </c>
      <c r="F134">
        <v>0</v>
      </c>
      <c r="G134" t="s">
        <v>532</v>
      </c>
      <c r="H134" t="s">
        <v>520</v>
      </c>
      <c r="I134" t="s">
        <v>532</v>
      </c>
      <c r="J134" t="s">
        <v>514</v>
      </c>
      <c r="K134" t="s">
        <v>532</v>
      </c>
      <c r="L134" t="s">
        <v>506</v>
      </c>
      <c r="M134">
        <v>10</v>
      </c>
      <c r="N134" t="s">
        <v>507</v>
      </c>
      <c r="O134" t="s">
        <v>508</v>
      </c>
      <c r="P134" t="s">
        <v>533</v>
      </c>
      <c r="Q134" t="s">
        <v>590</v>
      </c>
    </row>
    <row r="135" spans="1:17" x14ac:dyDescent="0.25">
      <c r="A135">
        <v>419121</v>
      </c>
      <c r="B135" t="s">
        <v>543</v>
      </c>
      <c r="C135" s="51">
        <v>40258</v>
      </c>
      <c r="D135" t="s">
        <v>639</v>
      </c>
      <c r="E135" t="s">
        <v>545</v>
      </c>
      <c r="F135">
        <v>0</v>
      </c>
      <c r="G135" t="s">
        <v>221</v>
      </c>
      <c r="H135" t="s">
        <v>355</v>
      </c>
      <c r="I135" t="s">
        <v>221</v>
      </c>
      <c r="J135" t="s">
        <v>505</v>
      </c>
      <c r="K135" t="s">
        <v>355</v>
      </c>
      <c r="L135" t="s">
        <v>591</v>
      </c>
      <c r="M135" t="s">
        <v>508</v>
      </c>
      <c r="N135" t="s">
        <v>592</v>
      </c>
      <c r="O135" t="s">
        <v>508</v>
      </c>
      <c r="P135" t="s">
        <v>534</v>
      </c>
      <c r="Q135" t="s">
        <v>528</v>
      </c>
    </row>
    <row r="136" spans="1:17" x14ac:dyDescent="0.25">
      <c r="A136">
        <v>419122</v>
      </c>
      <c r="B136" t="s">
        <v>524</v>
      </c>
      <c r="C136" s="51">
        <v>40259</v>
      </c>
      <c r="D136" t="s">
        <v>578</v>
      </c>
      <c r="E136" t="s">
        <v>629</v>
      </c>
      <c r="F136">
        <v>0</v>
      </c>
      <c r="G136" t="s">
        <v>275</v>
      </c>
      <c r="H136" t="s">
        <v>259</v>
      </c>
      <c r="I136" t="s">
        <v>259</v>
      </c>
      <c r="J136" t="s">
        <v>514</v>
      </c>
      <c r="K136" t="s">
        <v>275</v>
      </c>
      <c r="L136" t="s">
        <v>521</v>
      </c>
      <c r="M136">
        <v>7</v>
      </c>
      <c r="N136" t="s">
        <v>507</v>
      </c>
      <c r="O136" t="s">
        <v>508</v>
      </c>
      <c r="P136" t="s">
        <v>613</v>
      </c>
      <c r="Q136" t="s">
        <v>587</v>
      </c>
    </row>
    <row r="137" spans="1:17" x14ac:dyDescent="0.25">
      <c r="A137">
        <v>419123</v>
      </c>
      <c r="B137" t="s">
        <v>502</v>
      </c>
      <c r="C137" s="51">
        <v>40260</v>
      </c>
      <c r="D137" t="s">
        <v>19</v>
      </c>
      <c r="E137" t="s">
        <v>504</v>
      </c>
      <c r="F137">
        <v>0</v>
      </c>
      <c r="G137" t="s">
        <v>305</v>
      </c>
      <c r="H137" t="s">
        <v>221</v>
      </c>
      <c r="I137" t="s">
        <v>221</v>
      </c>
      <c r="J137" t="s">
        <v>505</v>
      </c>
      <c r="K137" t="s">
        <v>305</v>
      </c>
      <c r="L137" t="s">
        <v>506</v>
      </c>
      <c r="M137">
        <v>36</v>
      </c>
      <c r="N137" t="s">
        <v>507</v>
      </c>
      <c r="O137" t="s">
        <v>508</v>
      </c>
      <c r="P137" t="s">
        <v>510</v>
      </c>
      <c r="Q137" t="s">
        <v>537</v>
      </c>
    </row>
    <row r="138" spans="1:17" x14ac:dyDescent="0.25">
      <c r="A138">
        <v>419124</v>
      </c>
      <c r="B138" t="s">
        <v>511</v>
      </c>
      <c r="C138" s="51">
        <v>40261</v>
      </c>
      <c r="D138" t="s">
        <v>640</v>
      </c>
      <c r="E138" t="s">
        <v>513</v>
      </c>
      <c r="F138">
        <v>0</v>
      </c>
      <c r="G138" t="s">
        <v>355</v>
      </c>
      <c r="H138" t="s">
        <v>294</v>
      </c>
      <c r="I138" t="s">
        <v>355</v>
      </c>
      <c r="J138" t="s">
        <v>505</v>
      </c>
      <c r="K138" t="s">
        <v>294</v>
      </c>
      <c r="L138" t="s">
        <v>506</v>
      </c>
      <c r="M138">
        <v>31</v>
      </c>
      <c r="N138" t="s">
        <v>507</v>
      </c>
      <c r="O138" t="s">
        <v>508</v>
      </c>
      <c r="P138" t="s">
        <v>553</v>
      </c>
      <c r="Q138" t="s">
        <v>607</v>
      </c>
    </row>
    <row r="139" spans="1:17" x14ac:dyDescent="0.25">
      <c r="A139">
        <v>419125</v>
      </c>
      <c r="B139" t="s">
        <v>524</v>
      </c>
      <c r="C139" s="51">
        <v>40262</v>
      </c>
      <c r="D139" t="s">
        <v>578</v>
      </c>
      <c r="E139" t="s">
        <v>629</v>
      </c>
      <c r="F139">
        <v>0</v>
      </c>
      <c r="G139" t="s">
        <v>275</v>
      </c>
      <c r="H139" t="s">
        <v>221</v>
      </c>
      <c r="I139" t="s">
        <v>275</v>
      </c>
      <c r="J139" t="s">
        <v>505</v>
      </c>
      <c r="K139" t="s">
        <v>275</v>
      </c>
      <c r="L139" t="s">
        <v>521</v>
      </c>
      <c r="M139">
        <v>5</v>
      </c>
      <c r="N139" t="s">
        <v>507</v>
      </c>
      <c r="O139" t="s">
        <v>508</v>
      </c>
      <c r="P139" t="s">
        <v>533</v>
      </c>
      <c r="Q139" t="s">
        <v>542</v>
      </c>
    </row>
    <row r="140" spans="1:17" x14ac:dyDescent="0.25">
      <c r="A140">
        <v>419126</v>
      </c>
      <c r="B140" t="s">
        <v>632</v>
      </c>
      <c r="C140" s="51">
        <v>40263</v>
      </c>
      <c r="D140" t="s">
        <v>445</v>
      </c>
      <c r="E140" t="s">
        <v>633</v>
      </c>
      <c r="F140">
        <v>0</v>
      </c>
      <c r="G140" t="s">
        <v>294</v>
      </c>
      <c r="H140" t="s">
        <v>532</v>
      </c>
      <c r="I140" t="s">
        <v>532</v>
      </c>
      <c r="J140" t="s">
        <v>514</v>
      </c>
      <c r="K140" t="s">
        <v>294</v>
      </c>
      <c r="L140" t="s">
        <v>521</v>
      </c>
      <c r="M140">
        <v>8</v>
      </c>
      <c r="N140" t="s">
        <v>507</v>
      </c>
      <c r="O140" t="s">
        <v>508</v>
      </c>
      <c r="P140" t="s">
        <v>596</v>
      </c>
      <c r="Q140" t="s">
        <v>587</v>
      </c>
    </row>
    <row r="141" spans="1:17" x14ac:dyDescent="0.25">
      <c r="A141">
        <v>419127</v>
      </c>
      <c r="B141" t="s">
        <v>511</v>
      </c>
      <c r="C141" s="51">
        <v>40264</v>
      </c>
      <c r="D141" t="s">
        <v>630</v>
      </c>
      <c r="E141" t="s">
        <v>513</v>
      </c>
      <c r="F141">
        <v>0</v>
      </c>
      <c r="G141" t="s">
        <v>355</v>
      </c>
      <c r="H141" t="s">
        <v>259</v>
      </c>
      <c r="I141" t="s">
        <v>259</v>
      </c>
      <c r="J141" t="s">
        <v>514</v>
      </c>
      <c r="K141" t="s">
        <v>259</v>
      </c>
      <c r="L141" t="s">
        <v>506</v>
      </c>
      <c r="M141">
        <v>39</v>
      </c>
      <c r="N141" t="s">
        <v>507</v>
      </c>
      <c r="O141" t="s">
        <v>508</v>
      </c>
      <c r="P141" t="s">
        <v>553</v>
      </c>
      <c r="Q141" t="s">
        <v>608</v>
      </c>
    </row>
    <row r="142" spans="1:17" x14ac:dyDescent="0.25">
      <c r="A142">
        <v>419128</v>
      </c>
      <c r="B142" t="s">
        <v>502</v>
      </c>
      <c r="C142" s="51">
        <v>40262</v>
      </c>
      <c r="D142" t="s">
        <v>174</v>
      </c>
      <c r="E142" t="s">
        <v>504</v>
      </c>
      <c r="F142">
        <v>0</v>
      </c>
      <c r="G142" t="s">
        <v>305</v>
      </c>
      <c r="H142" t="s">
        <v>520</v>
      </c>
      <c r="I142" t="s">
        <v>305</v>
      </c>
      <c r="J142" t="s">
        <v>505</v>
      </c>
      <c r="K142" t="s">
        <v>520</v>
      </c>
      <c r="L142" t="s">
        <v>506</v>
      </c>
      <c r="M142">
        <v>17</v>
      </c>
      <c r="N142" t="s">
        <v>507</v>
      </c>
      <c r="O142" t="s">
        <v>508</v>
      </c>
      <c r="P142" t="s">
        <v>567</v>
      </c>
      <c r="Q142" t="s">
        <v>510</v>
      </c>
    </row>
    <row r="143" spans="1:17" x14ac:dyDescent="0.25">
      <c r="A143">
        <v>419129</v>
      </c>
      <c r="B143" t="s">
        <v>632</v>
      </c>
      <c r="C143" s="51">
        <v>40265</v>
      </c>
      <c r="D143" t="s">
        <v>641</v>
      </c>
      <c r="E143" t="s">
        <v>633</v>
      </c>
      <c r="F143">
        <v>0</v>
      </c>
      <c r="G143" t="s">
        <v>294</v>
      </c>
      <c r="H143" t="s">
        <v>221</v>
      </c>
      <c r="I143" t="s">
        <v>294</v>
      </c>
      <c r="J143" t="s">
        <v>514</v>
      </c>
      <c r="K143" t="s">
        <v>294</v>
      </c>
      <c r="L143" t="s">
        <v>506</v>
      </c>
      <c r="M143">
        <v>17</v>
      </c>
      <c r="N143" t="s">
        <v>507</v>
      </c>
      <c r="O143" t="s">
        <v>508</v>
      </c>
      <c r="P143" t="s">
        <v>613</v>
      </c>
      <c r="Q143" t="s">
        <v>587</v>
      </c>
    </row>
    <row r="144" spans="1:17" x14ac:dyDescent="0.25">
      <c r="A144">
        <v>419130</v>
      </c>
      <c r="B144" t="s">
        <v>524</v>
      </c>
      <c r="C144" s="51">
        <v>40265</v>
      </c>
      <c r="D144" t="s">
        <v>52</v>
      </c>
      <c r="E144" t="s">
        <v>550</v>
      </c>
      <c r="F144">
        <v>0</v>
      </c>
      <c r="G144" t="s">
        <v>532</v>
      </c>
      <c r="H144" t="s">
        <v>275</v>
      </c>
      <c r="I144" t="s">
        <v>532</v>
      </c>
      <c r="J144" t="s">
        <v>505</v>
      </c>
      <c r="K144" t="s">
        <v>275</v>
      </c>
      <c r="L144" t="s">
        <v>506</v>
      </c>
      <c r="M144">
        <v>41</v>
      </c>
      <c r="N144" t="s">
        <v>507</v>
      </c>
      <c r="O144" t="s">
        <v>508</v>
      </c>
      <c r="P144" t="s">
        <v>634</v>
      </c>
      <c r="Q144" t="s">
        <v>534</v>
      </c>
    </row>
    <row r="145" spans="1:17" x14ac:dyDescent="0.25">
      <c r="A145">
        <v>419131</v>
      </c>
      <c r="B145" t="s">
        <v>517</v>
      </c>
      <c r="C145" s="51">
        <v>40266</v>
      </c>
      <c r="D145" t="s">
        <v>168</v>
      </c>
      <c r="E145" t="s">
        <v>519</v>
      </c>
      <c r="F145">
        <v>0</v>
      </c>
      <c r="G145" t="s">
        <v>520</v>
      </c>
      <c r="H145" t="s">
        <v>259</v>
      </c>
      <c r="I145" t="s">
        <v>520</v>
      </c>
      <c r="J145" t="s">
        <v>514</v>
      </c>
      <c r="K145" t="s">
        <v>520</v>
      </c>
      <c r="L145" t="s">
        <v>506</v>
      </c>
      <c r="M145">
        <v>40</v>
      </c>
      <c r="N145" t="s">
        <v>507</v>
      </c>
      <c r="O145" t="s">
        <v>508</v>
      </c>
      <c r="P145" t="s">
        <v>613</v>
      </c>
      <c r="Q145" t="s">
        <v>587</v>
      </c>
    </row>
    <row r="146" spans="1:17" x14ac:dyDescent="0.25">
      <c r="A146">
        <v>419132</v>
      </c>
      <c r="B146" t="s">
        <v>524</v>
      </c>
      <c r="C146" s="51">
        <v>40267</v>
      </c>
      <c r="D146" t="s">
        <v>386</v>
      </c>
      <c r="E146" t="s">
        <v>629</v>
      </c>
      <c r="F146">
        <v>0</v>
      </c>
      <c r="G146" t="s">
        <v>275</v>
      </c>
      <c r="H146" t="s">
        <v>355</v>
      </c>
      <c r="I146" t="s">
        <v>275</v>
      </c>
      <c r="J146" t="s">
        <v>505</v>
      </c>
      <c r="K146" t="s">
        <v>275</v>
      </c>
      <c r="L146" t="s">
        <v>521</v>
      </c>
      <c r="M146">
        <v>4</v>
      </c>
      <c r="N146" t="s">
        <v>507</v>
      </c>
      <c r="O146" t="s">
        <v>508</v>
      </c>
      <c r="P146" t="s">
        <v>553</v>
      </c>
      <c r="Q146" t="s">
        <v>607</v>
      </c>
    </row>
    <row r="147" spans="1:17" x14ac:dyDescent="0.25">
      <c r="A147">
        <v>419133</v>
      </c>
      <c r="B147" t="s">
        <v>543</v>
      </c>
      <c r="C147" s="51">
        <v>40268</v>
      </c>
      <c r="D147" t="s">
        <v>357</v>
      </c>
      <c r="E147" t="s">
        <v>545</v>
      </c>
      <c r="F147">
        <v>0</v>
      </c>
      <c r="G147" t="s">
        <v>221</v>
      </c>
      <c r="H147" t="s">
        <v>305</v>
      </c>
      <c r="I147" t="s">
        <v>305</v>
      </c>
      <c r="J147" t="s">
        <v>514</v>
      </c>
      <c r="K147" t="s">
        <v>221</v>
      </c>
      <c r="L147" t="s">
        <v>521</v>
      </c>
      <c r="M147">
        <v>5</v>
      </c>
      <c r="N147" t="s">
        <v>507</v>
      </c>
      <c r="O147" t="s">
        <v>508</v>
      </c>
      <c r="P147" t="s">
        <v>567</v>
      </c>
      <c r="Q147" t="s">
        <v>510</v>
      </c>
    </row>
    <row r="148" spans="1:17" x14ac:dyDescent="0.25">
      <c r="A148">
        <v>419134</v>
      </c>
      <c r="B148" t="s">
        <v>517</v>
      </c>
      <c r="C148" s="51">
        <v>40268</v>
      </c>
      <c r="D148" t="s">
        <v>53</v>
      </c>
      <c r="E148" t="s">
        <v>519</v>
      </c>
      <c r="F148">
        <v>0</v>
      </c>
      <c r="G148" t="s">
        <v>520</v>
      </c>
      <c r="H148" t="s">
        <v>294</v>
      </c>
      <c r="I148" t="s">
        <v>520</v>
      </c>
      <c r="J148" t="s">
        <v>514</v>
      </c>
      <c r="K148" t="s">
        <v>520</v>
      </c>
      <c r="L148" t="s">
        <v>506</v>
      </c>
      <c r="M148">
        <v>67</v>
      </c>
      <c r="N148" t="s">
        <v>507</v>
      </c>
      <c r="O148" t="s">
        <v>508</v>
      </c>
      <c r="P148" t="s">
        <v>596</v>
      </c>
      <c r="Q148" t="s">
        <v>587</v>
      </c>
    </row>
    <row r="149" spans="1:17" x14ac:dyDescent="0.25">
      <c r="A149">
        <v>419135</v>
      </c>
      <c r="B149" t="s">
        <v>529</v>
      </c>
      <c r="C149" s="51">
        <v>40269</v>
      </c>
      <c r="D149" t="s">
        <v>564</v>
      </c>
      <c r="E149" t="s">
        <v>531</v>
      </c>
      <c r="F149">
        <v>0</v>
      </c>
      <c r="G149" t="s">
        <v>259</v>
      </c>
      <c r="H149" t="s">
        <v>532</v>
      </c>
      <c r="I149" t="s">
        <v>259</v>
      </c>
      <c r="J149" t="s">
        <v>514</v>
      </c>
      <c r="K149" t="s">
        <v>259</v>
      </c>
      <c r="L149" t="s">
        <v>506</v>
      </c>
      <c r="M149">
        <v>24</v>
      </c>
      <c r="N149" t="s">
        <v>507</v>
      </c>
      <c r="O149" t="s">
        <v>508</v>
      </c>
      <c r="P149" t="s">
        <v>534</v>
      </c>
      <c r="Q149" t="s">
        <v>528</v>
      </c>
    </row>
    <row r="150" spans="1:17" x14ac:dyDescent="0.25">
      <c r="A150">
        <v>419136</v>
      </c>
      <c r="B150" t="s">
        <v>511</v>
      </c>
      <c r="C150" s="51">
        <v>40270</v>
      </c>
      <c r="D150" t="s">
        <v>642</v>
      </c>
      <c r="E150" t="s">
        <v>513</v>
      </c>
      <c r="F150">
        <v>0</v>
      </c>
      <c r="G150" t="s">
        <v>355</v>
      </c>
      <c r="H150" t="s">
        <v>305</v>
      </c>
      <c r="I150" t="s">
        <v>355</v>
      </c>
      <c r="J150" t="s">
        <v>514</v>
      </c>
      <c r="K150" t="s">
        <v>305</v>
      </c>
      <c r="L150" t="s">
        <v>521</v>
      </c>
      <c r="M150">
        <v>6</v>
      </c>
      <c r="N150" t="s">
        <v>507</v>
      </c>
      <c r="O150" t="s">
        <v>508</v>
      </c>
      <c r="P150" t="s">
        <v>533</v>
      </c>
      <c r="Q150" t="s">
        <v>590</v>
      </c>
    </row>
    <row r="151" spans="1:17" x14ac:dyDescent="0.25">
      <c r="A151">
        <v>419137</v>
      </c>
      <c r="B151" t="s">
        <v>543</v>
      </c>
      <c r="C151" s="51">
        <v>40271</v>
      </c>
      <c r="D151" t="s">
        <v>357</v>
      </c>
      <c r="E151" t="s">
        <v>545</v>
      </c>
      <c r="F151">
        <v>0</v>
      </c>
      <c r="G151" t="s">
        <v>221</v>
      </c>
      <c r="H151" t="s">
        <v>294</v>
      </c>
      <c r="I151" t="s">
        <v>221</v>
      </c>
      <c r="J151" t="s">
        <v>514</v>
      </c>
      <c r="K151" t="s">
        <v>221</v>
      </c>
      <c r="L151" t="s">
        <v>506</v>
      </c>
      <c r="M151">
        <v>23</v>
      </c>
      <c r="N151" t="s">
        <v>507</v>
      </c>
      <c r="O151" t="s">
        <v>508</v>
      </c>
      <c r="P151" t="s">
        <v>510</v>
      </c>
      <c r="Q151" t="s">
        <v>537</v>
      </c>
    </row>
    <row r="152" spans="1:17" x14ac:dyDescent="0.25">
      <c r="A152">
        <v>419138</v>
      </c>
      <c r="B152" t="s">
        <v>524</v>
      </c>
      <c r="C152" s="51">
        <v>40271</v>
      </c>
      <c r="D152" t="s">
        <v>1</v>
      </c>
      <c r="E152" t="s">
        <v>629</v>
      </c>
      <c r="F152">
        <v>0</v>
      </c>
      <c r="G152" t="s">
        <v>275</v>
      </c>
      <c r="H152" t="s">
        <v>532</v>
      </c>
      <c r="I152" t="s">
        <v>275</v>
      </c>
      <c r="J152" t="s">
        <v>514</v>
      </c>
      <c r="K152" t="s">
        <v>275</v>
      </c>
      <c r="L152" t="s">
        <v>506</v>
      </c>
      <c r="M152">
        <v>63</v>
      </c>
      <c r="N152" t="s">
        <v>507</v>
      </c>
      <c r="O152" t="s">
        <v>508</v>
      </c>
      <c r="P152" t="s">
        <v>553</v>
      </c>
      <c r="Q152" t="s">
        <v>608</v>
      </c>
    </row>
    <row r="153" spans="1:17" x14ac:dyDescent="0.25">
      <c r="A153">
        <v>419139</v>
      </c>
      <c r="B153" t="s">
        <v>529</v>
      </c>
      <c r="C153" s="51">
        <v>40272</v>
      </c>
      <c r="D153" t="s">
        <v>569</v>
      </c>
      <c r="E153" t="s">
        <v>531</v>
      </c>
      <c r="F153">
        <v>0</v>
      </c>
      <c r="G153" t="s">
        <v>259</v>
      </c>
      <c r="H153" t="s">
        <v>355</v>
      </c>
      <c r="I153" t="s">
        <v>259</v>
      </c>
      <c r="J153" t="s">
        <v>514</v>
      </c>
      <c r="K153" t="s">
        <v>355</v>
      </c>
      <c r="L153" t="s">
        <v>521</v>
      </c>
      <c r="M153">
        <v>8</v>
      </c>
      <c r="N153" t="s">
        <v>507</v>
      </c>
      <c r="O153" t="s">
        <v>508</v>
      </c>
      <c r="P153" t="s">
        <v>598</v>
      </c>
      <c r="Q153" t="s">
        <v>528</v>
      </c>
    </row>
    <row r="154" spans="1:17" x14ac:dyDescent="0.25">
      <c r="A154">
        <v>419140</v>
      </c>
      <c r="B154" t="s">
        <v>517</v>
      </c>
      <c r="C154" s="51">
        <v>40272</v>
      </c>
      <c r="D154" t="s">
        <v>643</v>
      </c>
      <c r="E154" t="s">
        <v>519</v>
      </c>
      <c r="F154">
        <v>0</v>
      </c>
      <c r="G154" t="s">
        <v>520</v>
      </c>
      <c r="H154" t="s">
        <v>305</v>
      </c>
      <c r="I154" t="s">
        <v>520</v>
      </c>
      <c r="J154" t="s">
        <v>514</v>
      </c>
      <c r="K154" t="s">
        <v>520</v>
      </c>
      <c r="L154" t="s">
        <v>506</v>
      </c>
      <c r="M154">
        <v>37</v>
      </c>
      <c r="N154" t="s">
        <v>507</v>
      </c>
      <c r="O154" t="s">
        <v>508</v>
      </c>
      <c r="P154" t="s">
        <v>533</v>
      </c>
      <c r="Q154" t="s">
        <v>590</v>
      </c>
    </row>
    <row r="155" spans="1:17" x14ac:dyDescent="0.25">
      <c r="A155">
        <v>419141</v>
      </c>
      <c r="B155" t="s">
        <v>644</v>
      </c>
      <c r="C155" s="51">
        <v>40273</v>
      </c>
      <c r="D155" t="s">
        <v>622</v>
      </c>
      <c r="E155" t="s">
        <v>645</v>
      </c>
      <c r="F155">
        <v>0</v>
      </c>
      <c r="G155" t="s">
        <v>532</v>
      </c>
      <c r="H155" t="s">
        <v>294</v>
      </c>
      <c r="I155" t="s">
        <v>294</v>
      </c>
      <c r="J155" t="s">
        <v>514</v>
      </c>
      <c r="K155" t="s">
        <v>294</v>
      </c>
      <c r="L155" t="s">
        <v>506</v>
      </c>
      <c r="M155">
        <v>2</v>
      </c>
      <c r="N155" t="s">
        <v>507</v>
      </c>
      <c r="O155" t="s">
        <v>508</v>
      </c>
      <c r="P155" t="s">
        <v>596</v>
      </c>
      <c r="Q155" t="s">
        <v>587</v>
      </c>
    </row>
    <row r="156" spans="1:17" x14ac:dyDescent="0.25">
      <c r="A156">
        <v>419142</v>
      </c>
      <c r="B156" t="s">
        <v>543</v>
      </c>
      <c r="C156" s="51">
        <v>40274</v>
      </c>
      <c r="D156" t="s">
        <v>20</v>
      </c>
      <c r="E156" t="s">
        <v>545</v>
      </c>
      <c r="F156">
        <v>0</v>
      </c>
      <c r="G156" t="s">
        <v>221</v>
      </c>
      <c r="H156" t="s">
        <v>275</v>
      </c>
      <c r="I156" t="s">
        <v>221</v>
      </c>
      <c r="J156" t="s">
        <v>514</v>
      </c>
      <c r="K156" t="s">
        <v>221</v>
      </c>
      <c r="L156" t="s">
        <v>506</v>
      </c>
      <c r="M156">
        <v>24</v>
      </c>
      <c r="N156" t="s">
        <v>507</v>
      </c>
      <c r="O156" t="s">
        <v>508</v>
      </c>
      <c r="P156" t="s">
        <v>598</v>
      </c>
      <c r="Q156" t="s">
        <v>528</v>
      </c>
    </row>
    <row r="157" spans="1:17" x14ac:dyDescent="0.25">
      <c r="A157">
        <v>419143</v>
      </c>
      <c r="B157" t="s">
        <v>535</v>
      </c>
      <c r="C157" s="51">
        <v>40275</v>
      </c>
      <c r="D157" t="s">
        <v>646</v>
      </c>
      <c r="E157" t="s">
        <v>536</v>
      </c>
      <c r="F157">
        <v>0</v>
      </c>
      <c r="G157" t="s">
        <v>294</v>
      </c>
      <c r="H157" t="s">
        <v>355</v>
      </c>
      <c r="I157" t="s">
        <v>355</v>
      </c>
      <c r="J157" t="s">
        <v>514</v>
      </c>
      <c r="K157" t="s">
        <v>294</v>
      </c>
      <c r="L157" t="s">
        <v>521</v>
      </c>
      <c r="M157">
        <v>9</v>
      </c>
      <c r="N157" t="s">
        <v>507</v>
      </c>
      <c r="O157" t="s">
        <v>508</v>
      </c>
      <c r="P157" t="s">
        <v>608</v>
      </c>
      <c r="Q157" t="s">
        <v>607</v>
      </c>
    </row>
    <row r="158" spans="1:17" x14ac:dyDescent="0.25">
      <c r="A158">
        <v>419144</v>
      </c>
      <c r="B158" t="s">
        <v>529</v>
      </c>
      <c r="C158" s="51">
        <v>40275</v>
      </c>
      <c r="D158" t="s">
        <v>564</v>
      </c>
      <c r="E158" t="s">
        <v>531</v>
      </c>
      <c r="F158">
        <v>0</v>
      </c>
      <c r="G158" t="s">
        <v>259</v>
      </c>
      <c r="H158" t="s">
        <v>520</v>
      </c>
      <c r="I158" t="s">
        <v>259</v>
      </c>
      <c r="J158" t="s">
        <v>514</v>
      </c>
      <c r="K158" t="s">
        <v>259</v>
      </c>
      <c r="L158" t="s">
        <v>506</v>
      </c>
      <c r="M158">
        <v>14</v>
      </c>
      <c r="N158" t="s">
        <v>507</v>
      </c>
      <c r="O158" t="s">
        <v>508</v>
      </c>
      <c r="P158" t="s">
        <v>567</v>
      </c>
      <c r="Q158" t="s">
        <v>510</v>
      </c>
    </row>
    <row r="159" spans="1:17" x14ac:dyDescent="0.25">
      <c r="A159">
        <v>419145</v>
      </c>
      <c r="B159" t="s">
        <v>502</v>
      </c>
      <c r="C159" s="51">
        <v>40276</v>
      </c>
      <c r="D159" t="s">
        <v>647</v>
      </c>
      <c r="E159" t="s">
        <v>504</v>
      </c>
      <c r="F159">
        <v>0</v>
      </c>
      <c r="G159" t="s">
        <v>305</v>
      </c>
      <c r="H159" t="s">
        <v>532</v>
      </c>
      <c r="I159" t="s">
        <v>532</v>
      </c>
      <c r="J159" t="s">
        <v>505</v>
      </c>
      <c r="K159" t="s">
        <v>532</v>
      </c>
      <c r="L159" t="s">
        <v>521</v>
      </c>
      <c r="M159">
        <v>7</v>
      </c>
      <c r="N159" t="s">
        <v>507</v>
      </c>
      <c r="O159" t="s">
        <v>508</v>
      </c>
      <c r="P159" t="s">
        <v>598</v>
      </c>
      <c r="Q159" t="s">
        <v>528</v>
      </c>
    </row>
    <row r="160" spans="1:17" x14ac:dyDescent="0.25">
      <c r="A160">
        <v>419146</v>
      </c>
      <c r="B160" t="s">
        <v>511</v>
      </c>
      <c r="C160" s="51">
        <v>40277</v>
      </c>
      <c r="D160" t="s">
        <v>546</v>
      </c>
      <c r="E160" t="s">
        <v>513</v>
      </c>
      <c r="F160">
        <v>0</v>
      </c>
      <c r="G160" t="s">
        <v>355</v>
      </c>
      <c r="H160" t="s">
        <v>275</v>
      </c>
      <c r="I160" t="s">
        <v>275</v>
      </c>
      <c r="J160" t="s">
        <v>514</v>
      </c>
      <c r="K160" t="s">
        <v>355</v>
      </c>
      <c r="L160" t="s">
        <v>521</v>
      </c>
      <c r="M160">
        <v>6</v>
      </c>
      <c r="N160" t="s">
        <v>507</v>
      </c>
      <c r="O160" t="s">
        <v>508</v>
      </c>
      <c r="P160" t="s">
        <v>590</v>
      </c>
      <c r="Q160" t="s">
        <v>542</v>
      </c>
    </row>
    <row r="161" spans="1:17" x14ac:dyDescent="0.25">
      <c r="A161">
        <v>419147</v>
      </c>
      <c r="B161" t="s">
        <v>644</v>
      </c>
      <c r="C161" s="51">
        <v>40278</v>
      </c>
      <c r="D161" t="s">
        <v>648</v>
      </c>
      <c r="E161" t="s">
        <v>645</v>
      </c>
      <c r="F161">
        <v>0</v>
      </c>
      <c r="G161" t="s">
        <v>532</v>
      </c>
      <c r="H161" t="s">
        <v>221</v>
      </c>
      <c r="I161" t="s">
        <v>221</v>
      </c>
      <c r="J161" t="s">
        <v>514</v>
      </c>
      <c r="K161" t="s">
        <v>532</v>
      </c>
      <c r="L161" t="s">
        <v>521</v>
      </c>
      <c r="M161">
        <v>6</v>
      </c>
      <c r="N161" t="s">
        <v>507</v>
      </c>
      <c r="O161" t="s">
        <v>508</v>
      </c>
      <c r="P161" t="s">
        <v>596</v>
      </c>
      <c r="Q161" t="s">
        <v>587</v>
      </c>
    </row>
    <row r="162" spans="1:17" x14ac:dyDescent="0.25">
      <c r="A162">
        <v>419148</v>
      </c>
      <c r="B162" t="s">
        <v>502</v>
      </c>
      <c r="C162" s="51">
        <v>40278</v>
      </c>
      <c r="D162" t="s">
        <v>558</v>
      </c>
      <c r="E162" t="s">
        <v>504</v>
      </c>
      <c r="F162">
        <v>0</v>
      </c>
      <c r="G162" t="s">
        <v>305</v>
      </c>
      <c r="H162" t="s">
        <v>259</v>
      </c>
      <c r="I162" t="s">
        <v>305</v>
      </c>
      <c r="J162" t="s">
        <v>505</v>
      </c>
      <c r="K162" t="s">
        <v>305</v>
      </c>
      <c r="L162" t="s">
        <v>521</v>
      </c>
      <c r="M162">
        <v>7</v>
      </c>
      <c r="N162" t="s">
        <v>507</v>
      </c>
      <c r="O162" t="s">
        <v>508</v>
      </c>
      <c r="P162" t="s">
        <v>534</v>
      </c>
      <c r="Q162" t="s">
        <v>528</v>
      </c>
    </row>
    <row r="163" spans="1:17" x14ac:dyDescent="0.25">
      <c r="A163">
        <v>419149</v>
      </c>
      <c r="B163" t="s">
        <v>517</v>
      </c>
      <c r="C163" s="51">
        <v>40279</v>
      </c>
      <c r="D163" t="s">
        <v>90</v>
      </c>
      <c r="E163" t="s">
        <v>519</v>
      </c>
      <c r="F163">
        <v>0</v>
      </c>
      <c r="G163" t="s">
        <v>520</v>
      </c>
      <c r="H163" t="s">
        <v>355</v>
      </c>
      <c r="I163" t="s">
        <v>520</v>
      </c>
      <c r="J163" t="s">
        <v>514</v>
      </c>
      <c r="K163" t="s">
        <v>355</v>
      </c>
      <c r="L163" t="s">
        <v>521</v>
      </c>
      <c r="M163">
        <v>7</v>
      </c>
      <c r="N163" t="s">
        <v>507</v>
      </c>
      <c r="O163" t="s">
        <v>508</v>
      </c>
      <c r="P163" t="s">
        <v>533</v>
      </c>
      <c r="Q163" t="s">
        <v>542</v>
      </c>
    </row>
    <row r="164" spans="1:17" x14ac:dyDescent="0.25">
      <c r="A164">
        <v>419150</v>
      </c>
      <c r="B164" t="s">
        <v>535</v>
      </c>
      <c r="C164" s="51">
        <v>40279</v>
      </c>
      <c r="D164" t="s">
        <v>578</v>
      </c>
      <c r="E164" t="s">
        <v>536</v>
      </c>
      <c r="F164">
        <v>0</v>
      </c>
      <c r="G164" t="s">
        <v>294</v>
      </c>
      <c r="H164" t="s">
        <v>275</v>
      </c>
      <c r="I164" t="s">
        <v>294</v>
      </c>
      <c r="J164" t="s">
        <v>505</v>
      </c>
      <c r="K164" t="s">
        <v>275</v>
      </c>
      <c r="L164" t="s">
        <v>506</v>
      </c>
      <c r="M164">
        <v>37</v>
      </c>
      <c r="N164" t="s">
        <v>507</v>
      </c>
      <c r="O164" t="s">
        <v>508</v>
      </c>
      <c r="P164" t="s">
        <v>553</v>
      </c>
      <c r="Q164" t="s">
        <v>607</v>
      </c>
    </row>
    <row r="165" spans="1:17" x14ac:dyDescent="0.25">
      <c r="A165">
        <v>419151</v>
      </c>
      <c r="B165" t="s">
        <v>644</v>
      </c>
      <c r="C165" s="51">
        <v>40280</v>
      </c>
      <c r="D165" t="s">
        <v>649</v>
      </c>
      <c r="E165" t="s">
        <v>645</v>
      </c>
      <c r="F165">
        <v>0</v>
      </c>
      <c r="G165" t="s">
        <v>532</v>
      </c>
      <c r="H165" t="s">
        <v>305</v>
      </c>
      <c r="I165" t="s">
        <v>305</v>
      </c>
      <c r="J165" t="s">
        <v>505</v>
      </c>
      <c r="K165" t="s">
        <v>532</v>
      </c>
      <c r="L165" t="s">
        <v>506</v>
      </c>
      <c r="M165">
        <v>13</v>
      </c>
      <c r="N165" t="s">
        <v>507</v>
      </c>
      <c r="O165" t="s">
        <v>508</v>
      </c>
      <c r="P165" t="s">
        <v>510</v>
      </c>
      <c r="Q165" t="s">
        <v>537</v>
      </c>
    </row>
    <row r="166" spans="1:17" x14ac:dyDescent="0.25">
      <c r="A166">
        <v>419152</v>
      </c>
      <c r="B166" t="s">
        <v>524</v>
      </c>
      <c r="C166" s="51">
        <v>40281</v>
      </c>
      <c r="D166" t="s">
        <v>85</v>
      </c>
      <c r="E166" t="s">
        <v>629</v>
      </c>
      <c r="F166">
        <v>0</v>
      </c>
      <c r="G166" t="s">
        <v>275</v>
      </c>
      <c r="H166" t="s">
        <v>520</v>
      </c>
      <c r="I166" t="s">
        <v>275</v>
      </c>
      <c r="J166" t="s">
        <v>514</v>
      </c>
      <c r="K166" t="s">
        <v>275</v>
      </c>
      <c r="L166" t="s">
        <v>506</v>
      </c>
      <c r="M166">
        <v>39</v>
      </c>
      <c r="N166" t="s">
        <v>507</v>
      </c>
      <c r="O166" t="s">
        <v>508</v>
      </c>
      <c r="P166" t="s">
        <v>598</v>
      </c>
      <c r="Q166" t="s">
        <v>528</v>
      </c>
    </row>
    <row r="167" spans="1:17" x14ac:dyDescent="0.25">
      <c r="A167">
        <v>419153</v>
      </c>
      <c r="B167" t="s">
        <v>543</v>
      </c>
      <c r="C167" s="51">
        <v>40281</v>
      </c>
      <c r="D167" t="s">
        <v>36</v>
      </c>
      <c r="E167" t="s">
        <v>545</v>
      </c>
      <c r="F167">
        <v>0</v>
      </c>
      <c r="G167" t="s">
        <v>221</v>
      </c>
      <c r="H167" t="s">
        <v>259</v>
      </c>
      <c r="I167" t="s">
        <v>259</v>
      </c>
      <c r="J167" t="s">
        <v>514</v>
      </c>
      <c r="K167" t="s">
        <v>221</v>
      </c>
      <c r="L167" t="s">
        <v>521</v>
      </c>
      <c r="M167">
        <v>9</v>
      </c>
      <c r="N167" t="s">
        <v>507</v>
      </c>
      <c r="O167" t="s">
        <v>508</v>
      </c>
      <c r="P167" t="s">
        <v>613</v>
      </c>
      <c r="Q167" t="s">
        <v>587</v>
      </c>
    </row>
    <row r="168" spans="1:17" x14ac:dyDescent="0.25">
      <c r="A168">
        <v>419154</v>
      </c>
      <c r="B168" t="s">
        <v>535</v>
      </c>
      <c r="C168" s="51">
        <v>40282</v>
      </c>
      <c r="D168" t="s">
        <v>642</v>
      </c>
      <c r="E168" t="s">
        <v>536</v>
      </c>
      <c r="F168">
        <v>0</v>
      </c>
      <c r="G168" t="s">
        <v>294</v>
      </c>
      <c r="H168" t="s">
        <v>305</v>
      </c>
      <c r="I168" t="s">
        <v>294</v>
      </c>
      <c r="J168" t="s">
        <v>514</v>
      </c>
      <c r="K168" t="s">
        <v>305</v>
      </c>
      <c r="L168" t="s">
        <v>521</v>
      </c>
      <c r="M168">
        <v>5</v>
      </c>
      <c r="N168" t="s">
        <v>507</v>
      </c>
      <c r="O168" t="s">
        <v>508</v>
      </c>
      <c r="P168" t="s">
        <v>553</v>
      </c>
      <c r="Q168" t="s">
        <v>608</v>
      </c>
    </row>
    <row r="169" spans="1:17" x14ac:dyDescent="0.25">
      <c r="A169">
        <v>419155</v>
      </c>
      <c r="B169" t="s">
        <v>543</v>
      </c>
      <c r="C169" s="51">
        <v>40283</v>
      </c>
      <c r="D169" t="s">
        <v>614</v>
      </c>
      <c r="E169" t="s">
        <v>545</v>
      </c>
      <c r="F169">
        <v>0</v>
      </c>
      <c r="G169" t="s">
        <v>221</v>
      </c>
      <c r="H169" t="s">
        <v>520</v>
      </c>
      <c r="I169" t="s">
        <v>221</v>
      </c>
      <c r="J169" t="s">
        <v>514</v>
      </c>
      <c r="K169" t="s">
        <v>520</v>
      </c>
      <c r="L169" t="s">
        <v>521</v>
      </c>
      <c r="M169">
        <v>6</v>
      </c>
      <c r="N169" t="s">
        <v>507</v>
      </c>
      <c r="O169" t="s">
        <v>508</v>
      </c>
      <c r="P169" t="s">
        <v>596</v>
      </c>
      <c r="Q169" t="s">
        <v>613</v>
      </c>
    </row>
    <row r="170" spans="1:17" x14ac:dyDescent="0.25">
      <c r="A170">
        <v>419156</v>
      </c>
      <c r="B170" t="s">
        <v>650</v>
      </c>
      <c r="C170" s="51">
        <v>40284</v>
      </c>
      <c r="D170" t="s">
        <v>93</v>
      </c>
      <c r="E170" t="s">
        <v>651</v>
      </c>
      <c r="F170">
        <v>0</v>
      </c>
      <c r="G170" t="s">
        <v>355</v>
      </c>
      <c r="H170" t="s">
        <v>532</v>
      </c>
      <c r="I170" t="s">
        <v>532</v>
      </c>
      <c r="J170" t="s">
        <v>505</v>
      </c>
      <c r="K170" t="s">
        <v>532</v>
      </c>
      <c r="L170" t="s">
        <v>521</v>
      </c>
      <c r="M170">
        <v>5</v>
      </c>
      <c r="N170" t="s">
        <v>507</v>
      </c>
      <c r="O170" t="s">
        <v>508</v>
      </c>
      <c r="P170" t="s">
        <v>590</v>
      </c>
      <c r="Q170" t="s">
        <v>542</v>
      </c>
    </row>
    <row r="171" spans="1:17" x14ac:dyDescent="0.25">
      <c r="A171">
        <v>419157</v>
      </c>
      <c r="B171" t="s">
        <v>502</v>
      </c>
      <c r="C171" s="51">
        <v>40285</v>
      </c>
      <c r="D171" t="s">
        <v>652</v>
      </c>
      <c r="E171" t="s">
        <v>504</v>
      </c>
      <c r="F171">
        <v>0</v>
      </c>
      <c r="G171" t="s">
        <v>305</v>
      </c>
      <c r="H171" t="s">
        <v>275</v>
      </c>
      <c r="I171" t="s">
        <v>305</v>
      </c>
      <c r="J171" t="s">
        <v>505</v>
      </c>
      <c r="K171" t="s">
        <v>275</v>
      </c>
      <c r="L171" t="s">
        <v>506</v>
      </c>
      <c r="M171">
        <v>57</v>
      </c>
      <c r="N171" t="s">
        <v>507</v>
      </c>
      <c r="O171" t="s">
        <v>508</v>
      </c>
      <c r="P171" t="s">
        <v>596</v>
      </c>
      <c r="Q171" t="s">
        <v>587</v>
      </c>
    </row>
    <row r="172" spans="1:17" x14ac:dyDescent="0.25">
      <c r="A172">
        <v>419158</v>
      </c>
      <c r="B172" t="s">
        <v>529</v>
      </c>
      <c r="C172" s="51">
        <v>40285</v>
      </c>
      <c r="D172" t="s">
        <v>131</v>
      </c>
      <c r="E172" t="s">
        <v>531</v>
      </c>
      <c r="F172">
        <v>0</v>
      </c>
      <c r="G172" t="s">
        <v>259</v>
      </c>
      <c r="H172" t="s">
        <v>294</v>
      </c>
      <c r="I172" t="s">
        <v>294</v>
      </c>
      <c r="J172" t="s">
        <v>514</v>
      </c>
      <c r="K172" t="s">
        <v>259</v>
      </c>
      <c r="L172" t="s">
        <v>521</v>
      </c>
      <c r="M172">
        <v>8</v>
      </c>
      <c r="N172" t="s">
        <v>507</v>
      </c>
      <c r="O172" t="s">
        <v>508</v>
      </c>
      <c r="P172" t="s">
        <v>567</v>
      </c>
      <c r="Q172" t="s">
        <v>537</v>
      </c>
    </row>
    <row r="173" spans="1:17" x14ac:dyDescent="0.25">
      <c r="A173">
        <v>419159</v>
      </c>
      <c r="B173" t="s">
        <v>650</v>
      </c>
      <c r="C173" s="51">
        <v>40286</v>
      </c>
      <c r="D173" t="s">
        <v>15</v>
      </c>
      <c r="E173" t="s">
        <v>651</v>
      </c>
      <c r="F173">
        <v>0</v>
      </c>
      <c r="G173" t="s">
        <v>355</v>
      </c>
      <c r="H173" t="s">
        <v>221</v>
      </c>
      <c r="I173" t="s">
        <v>221</v>
      </c>
      <c r="J173" t="s">
        <v>505</v>
      </c>
      <c r="K173" t="s">
        <v>221</v>
      </c>
      <c r="L173" t="s">
        <v>521</v>
      </c>
      <c r="M173">
        <v>6</v>
      </c>
      <c r="N173" t="s">
        <v>507</v>
      </c>
      <c r="O173" t="s">
        <v>508</v>
      </c>
      <c r="P173" t="s">
        <v>533</v>
      </c>
      <c r="Q173" t="s">
        <v>542</v>
      </c>
    </row>
    <row r="174" spans="1:17" x14ac:dyDescent="0.25">
      <c r="A174">
        <v>419160</v>
      </c>
      <c r="B174" t="s">
        <v>517</v>
      </c>
      <c r="C174" s="51">
        <v>40286</v>
      </c>
      <c r="D174" t="s">
        <v>636</v>
      </c>
      <c r="E174" t="s">
        <v>519</v>
      </c>
      <c r="F174">
        <v>0</v>
      </c>
      <c r="G174" t="s">
        <v>520</v>
      </c>
      <c r="H174" t="s">
        <v>532</v>
      </c>
      <c r="I174" t="s">
        <v>532</v>
      </c>
      <c r="J174" t="s">
        <v>514</v>
      </c>
      <c r="K174" t="s">
        <v>532</v>
      </c>
      <c r="L174" t="s">
        <v>506</v>
      </c>
      <c r="M174">
        <v>11</v>
      </c>
      <c r="N174" t="s">
        <v>507</v>
      </c>
      <c r="O174" t="s">
        <v>508</v>
      </c>
      <c r="P174" t="s">
        <v>553</v>
      </c>
      <c r="Q174" t="s">
        <v>607</v>
      </c>
    </row>
    <row r="175" spans="1:17" x14ac:dyDescent="0.25">
      <c r="A175">
        <v>419161</v>
      </c>
      <c r="B175" t="s">
        <v>529</v>
      </c>
      <c r="C175" s="51">
        <v>40287</v>
      </c>
      <c r="D175" t="s">
        <v>653</v>
      </c>
      <c r="E175" t="s">
        <v>531</v>
      </c>
      <c r="F175">
        <v>0</v>
      </c>
      <c r="G175" t="s">
        <v>259</v>
      </c>
      <c r="H175" t="s">
        <v>275</v>
      </c>
      <c r="I175" t="s">
        <v>275</v>
      </c>
      <c r="J175" t="s">
        <v>514</v>
      </c>
      <c r="K175" t="s">
        <v>259</v>
      </c>
      <c r="L175" t="s">
        <v>521</v>
      </c>
      <c r="M175">
        <v>9</v>
      </c>
      <c r="N175" t="s">
        <v>507</v>
      </c>
      <c r="O175" t="s">
        <v>508</v>
      </c>
      <c r="P175" t="s">
        <v>567</v>
      </c>
      <c r="Q175" t="s">
        <v>510</v>
      </c>
    </row>
    <row r="176" spans="1:17" x14ac:dyDescent="0.25">
      <c r="A176">
        <v>419162</v>
      </c>
      <c r="B176" t="s">
        <v>524</v>
      </c>
      <c r="C176" s="51">
        <v>40289</v>
      </c>
      <c r="D176" t="s">
        <v>85</v>
      </c>
      <c r="E176" t="s">
        <v>550</v>
      </c>
      <c r="F176">
        <v>0</v>
      </c>
      <c r="G176" t="s">
        <v>305</v>
      </c>
      <c r="H176" t="s">
        <v>275</v>
      </c>
      <c r="I176" t="s">
        <v>275</v>
      </c>
      <c r="J176" t="s">
        <v>514</v>
      </c>
      <c r="K176" t="s">
        <v>275</v>
      </c>
      <c r="L176" t="s">
        <v>506</v>
      </c>
      <c r="M176">
        <v>35</v>
      </c>
      <c r="N176" t="s">
        <v>507</v>
      </c>
      <c r="O176" t="s">
        <v>508</v>
      </c>
      <c r="P176" t="s">
        <v>553</v>
      </c>
      <c r="Q176" t="s">
        <v>537</v>
      </c>
    </row>
    <row r="177" spans="1:17" x14ac:dyDescent="0.25">
      <c r="A177">
        <v>419163</v>
      </c>
      <c r="B177" t="s">
        <v>524</v>
      </c>
      <c r="C177" s="51">
        <v>40290</v>
      </c>
      <c r="D177" t="s">
        <v>654</v>
      </c>
      <c r="E177" t="s">
        <v>550</v>
      </c>
      <c r="F177">
        <v>0</v>
      </c>
      <c r="G177" t="s">
        <v>221</v>
      </c>
      <c r="H177" t="s">
        <v>532</v>
      </c>
      <c r="I177" t="s">
        <v>221</v>
      </c>
      <c r="J177" t="s">
        <v>514</v>
      </c>
      <c r="K177" t="s">
        <v>221</v>
      </c>
      <c r="L177" t="s">
        <v>506</v>
      </c>
      <c r="M177">
        <v>38</v>
      </c>
      <c r="N177" t="s">
        <v>507</v>
      </c>
      <c r="O177" t="s">
        <v>508</v>
      </c>
      <c r="P177" t="s">
        <v>553</v>
      </c>
      <c r="Q177" t="s">
        <v>537</v>
      </c>
    </row>
    <row r="178" spans="1:17" x14ac:dyDescent="0.25">
      <c r="A178">
        <v>419164</v>
      </c>
      <c r="B178" t="s">
        <v>524</v>
      </c>
      <c r="C178" s="51">
        <v>40292</v>
      </c>
      <c r="D178" t="s">
        <v>573</v>
      </c>
      <c r="E178" t="s">
        <v>550</v>
      </c>
      <c r="F178">
        <v>0</v>
      </c>
      <c r="G178" t="s">
        <v>305</v>
      </c>
      <c r="H178" t="s">
        <v>532</v>
      </c>
      <c r="I178" t="s">
        <v>532</v>
      </c>
      <c r="J178" t="s">
        <v>514</v>
      </c>
      <c r="K178" t="s">
        <v>305</v>
      </c>
      <c r="L178" t="s">
        <v>521</v>
      </c>
      <c r="M178">
        <v>9</v>
      </c>
      <c r="N178" t="s">
        <v>507</v>
      </c>
      <c r="O178" t="s">
        <v>508</v>
      </c>
      <c r="P178" t="s">
        <v>510</v>
      </c>
      <c r="Q178" t="s">
        <v>587</v>
      </c>
    </row>
    <row r="179" spans="1:17" x14ac:dyDescent="0.25">
      <c r="A179">
        <v>419165</v>
      </c>
      <c r="B179" t="s">
        <v>524</v>
      </c>
      <c r="C179" s="51">
        <v>40293</v>
      </c>
      <c r="D179" t="s">
        <v>20</v>
      </c>
      <c r="E179" t="s">
        <v>550</v>
      </c>
      <c r="F179">
        <v>0</v>
      </c>
      <c r="G179" t="s">
        <v>221</v>
      </c>
      <c r="H179" t="s">
        <v>275</v>
      </c>
      <c r="I179" t="s">
        <v>221</v>
      </c>
      <c r="J179" t="s">
        <v>514</v>
      </c>
      <c r="K179" t="s">
        <v>221</v>
      </c>
      <c r="L179" t="s">
        <v>506</v>
      </c>
      <c r="M179">
        <v>22</v>
      </c>
      <c r="N179" t="s">
        <v>507</v>
      </c>
      <c r="O179" t="s">
        <v>508</v>
      </c>
      <c r="P179" t="s">
        <v>510</v>
      </c>
      <c r="Q179" t="s">
        <v>587</v>
      </c>
    </row>
    <row r="180" spans="1:17" x14ac:dyDescent="0.25">
      <c r="A180">
        <v>501198</v>
      </c>
      <c r="B180" t="s">
        <v>543</v>
      </c>
      <c r="C180" s="51">
        <v>40641</v>
      </c>
      <c r="D180" t="s">
        <v>655</v>
      </c>
      <c r="E180" t="s">
        <v>545</v>
      </c>
      <c r="F180">
        <v>0</v>
      </c>
      <c r="G180" t="s">
        <v>221</v>
      </c>
      <c r="H180" t="s">
        <v>259</v>
      </c>
      <c r="I180" t="s">
        <v>221</v>
      </c>
      <c r="J180" t="s">
        <v>514</v>
      </c>
      <c r="K180" t="s">
        <v>221</v>
      </c>
      <c r="L180" t="s">
        <v>506</v>
      </c>
      <c r="M180">
        <v>2</v>
      </c>
      <c r="N180" t="s">
        <v>507</v>
      </c>
      <c r="O180" t="s">
        <v>508</v>
      </c>
      <c r="P180" t="s">
        <v>553</v>
      </c>
      <c r="Q180" t="s">
        <v>656</v>
      </c>
    </row>
    <row r="181" spans="1:17" x14ac:dyDescent="0.25">
      <c r="A181">
        <v>501199</v>
      </c>
      <c r="B181" t="s">
        <v>538</v>
      </c>
      <c r="C181" s="51">
        <v>40642</v>
      </c>
      <c r="D181" t="s">
        <v>657</v>
      </c>
      <c r="E181" t="s">
        <v>540</v>
      </c>
      <c r="F181">
        <v>0</v>
      </c>
      <c r="G181" t="s">
        <v>532</v>
      </c>
      <c r="H181" t="s">
        <v>294</v>
      </c>
      <c r="I181" t="s">
        <v>294</v>
      </c>
      <c r="J181" t="s">
        <v>505</v>
      </c>
      <c r="K181" t="s">
        <v>294</v>
      </c>
      <c r="L181" t="s">
        <v>521</v>
      </c>
      <c r="M181">
        <v>8</v>
      </c>
      <c r="N181" t="s">
        <v>507</v>
      </c>
      <c r="O181" t="s">
        <v>508</v>
      </c>
      <c r="P181" t="s">
        <v>510</v>
      </c>
      <c r="Q181" t="s">
        <v>607</v>
      </c>
    </row>
    <row r="182" spans="1:17" x14ac:dyDescent="0.25">
      <c r="A182">
        <v>501200</v>
      </c>
      <c r="B182" t="s">
        <v>658</v>
      </c>
      <c r="C182" s="51">
        <v>40642</v>
      </c>
      <c r="D182" t="s">
        <v>147</v>
      </c>
      <c r="E182" t="s">
        <v>659</v>
      </c>
      <c r="F182">
        <v>0</v>
      </c>
      <c r="G182" t="s">
        <v>660</v>
      </c>
      <c r="H182" t="s">
        <v>305</v>
      </c>
      <c r="I182" t="s">
        <v>660</v>
      </c>
      <c r="J182" t="s">
        <v>514</v>
      </c>
      <c r="K182" t="s">
        <v>305</v>
      </c>
      <c r="L182" t="s">
        <v>521</v>
      </c>
      <c r="M182">
        <v>6</v>
      </c>
      <c r="N182" t="s">
        <v>507</v>
      </c>
      <c r="O182" t="s">
        <v>508</v>
      </c>
      <c r="P182" t="s">
        <v>596</v>
      </c>
      <c r="Q182" t="s">
        <v>534</v>
      </c>
    </row>
    <row r="183" spans="1:17" x14ac:dyDescent="0.25">
      <c r="A183">
        <v>501201</v>
      </c>
      <c r="B183" t="s">
        <v>517</v>
      </c>
      <c r="C183" s="51">
        <v>40643</v>
      </c>
      <c r="D183" t="s">
        <v>386</v>
      </c>
      <c r="E183" t="s">
        <v>519</v>
      </c>
      <c r="F183">
        <v>0</v>
      </c>
      <c r="G183" t="s">
        <v>520</v>
      </c>
      <c r="H183" t="s">
        <v>275</v>
      </c>
      <c r="I183" t="s">
        <v>520</v>
      </c>
      <c r="J183" t="s">
        <v>514</v>
      </c>
      <c r="K183" t="s">
        <v>275</v>
      </c>
      <c r="L183" t="s">
        <v>521</v>
      </c>
      <c r="M183">
        <v>8</v>
      </c>
      <c r="N183" t="s">
        <v>507</v>
      </c>
      <c r="O183" t="s">
        <v>508</v>
      </c>
      <c r="P183" t="s">
        <v>542</v>
      </c>
      <c r="Q183" t="s">
        <v>537</v>
      </c>
    </row>
    <row r="184" spans="1:17" x14ac:dyDescent="0.25">
      <c r="A184">
        <v>501202</v>
      </c>
      <c r="B184" t="s">
        <v>524</v>
      </c>
      <c r="C184" s="51">
        <v>40643</v>
      </c>
      <c r="D184" t="s">
        <v>661</v>
      </c>
      <c r="E184" t="s">
        <v>550</v>
      </c>
      <c r="F184">
        <v>0</v>
      </c>
      <c r="G184" t="s">
        <v>662</v>
      </c>
      <c r="H184" t="s">
        <v>355</v>
      </c>
      <c r="I184" t="s">
        <v>355</v>
      </c>
      <c r="J184" t="s">
        <v>514</v>
      </c>
      <c r="K184" t="s">
        <v>662</v>
      </c>
      <c r="L184" t="s">
        <v>521</v>
      </c>
      <c r="M184">
        <v>7</v>
      </c>
      <c r="N184" t="s">
        <v>507</v>
      </c>
      <c r="O184" t="s">
        <v>508</v>
      </c>
      <c r="P184" t="s">
        <v>553</v>
      </c>
      <c r="Q184" t="s">
        <v>656</v>
      </c>
    </row>
    <row r="185" spans="1:17" x14ac:dyDescent="0.25">
      <c r="A185">
        <v>501203</v>
      </c>
      <c r="B185" t="s">
        <v>529</v>
      </c>
      <c r="C185" s="51">
        <v>40644</v>
      </c>
      <c r="D185" t="s">
        <v>612</v>
      </c>
      <c r="E185" t="s">
        <v>531</v>
      </c>
      <c r="F185">
        <v>0</v>
      </c>
      <c r="G185" t="s">
        <v>259</v>
      </c>
      <c r="H185" t="s">
        <v>532</v>
      </c>
      <c r="I185" t="s">
        <v>259</v>
      </c>
      <c r="J185" t="s">
        <v>514</v>
      </c>
      <c r="K185" t="s">
        <v>259</v>
      </c>
      <c r="L185" t="s">
        <v>506</v>
      </c>
      <c r="M185">
        <v>9</v>
      </c>
      <c r="N185" t="s">
        <v>507</v>
      </c>
      <c r="O185" t="s">
        <v>508</v>
      </c>
      <c r="P185" t="s">
        <v>510</v>
      </c>
      <c r="Q185" t="s">
        <v>607</v>
      </c>
    </row>
    <row r="186" spans="1:17" x14ac:dyDescent="0.25">
      <c r="A186">
        <v>501204</v>
      </c>
      <c r="B186" t="s">
        <v>535</v>
      </c>
      <c r="C186" s="51">
        <v>40645</v>
      </c>
      <c r="D186" t="s">
        <v>622</v>
      </c>
      <c r="E186" t="s">
        <v>536</v>
      </c>
      <c r="F186">
        <v>0</v>
      </c>
      <c r="G186" t="s">
        <v>294</v>
      </c>
      <c r="H186" t="s">
        <v>520</v>
      </c>
      <c r="I186" t="s">
        <v>520</v>
      </c>
      <c r="J186" t="s">
        <v>514</v>
      </c>
      <c r="K186" t="s">
        <v>294</v>
      </c>
      <c r="L186" t="s">
        <v>521</v>
      </c>
      <c r="M186">
        <v>6</v>
      </c>
      <c r="N186" t="s">
        <v>507</v>
      </c>
      <c r="O186" t="s">
        <v>508</v>
      </c>
      <c r="P186" t="s">
        <v>522</v>
      </c>
      <c r="Q186" t="s">
        <v>537</v>
      </c>
    </row>
    <row r="187" spans="1:17" x14ac:dyDescent="0.25">
      <c r="A187">
        <v>501205</v>
      </c>
      <c r="B187" t="s">
        <v>502</v>
      </c>
      <c r="C187" s="51">
        <v>40645</v>
      </c>
      <c r="D187" t="s">
        <v>578</v>
      </c>
      <c r="E187" t="s">
        <v>504</v>
      </c>
      <c r="F187">
        <v>0</v>
      </c>
      <c r="G187" t="s">
        <v>305</v>
      </c>
      <c r="H187" t="s">
        <v>275</v>
      </c>
      <c r="I187" t="s">
        <v>275</v>
      </c>
      <c r="J187" t="s">
        <v>505</v>
      </c>
      <c r="K187" t="s">
        <v>275</v>
      </c>
      <c r="L187" t="s">
        <v>521</v>
      </c>
      <c r="M187">
        <v>9</v>
      </c>
      <c r="N187" t="s">
        <v>507</v>
      </c>
      <c r="O187" t="s">
        <v>508</v>
      </c>
      <c r="P187" t="s">
        <v>596</v>
      </c>
      <c r="Q187" t="s">
        <v>663</v>
      </c>
    </row>
    <row r="188" spans="1:17" x14ac:dyDescent="0.25">
      <c r="A188">
        <v>501206</v>
      </c>
      <c r="B188" t="s">
        <v>511</v>
      </c>
      <c r="C188" s="51">
        <v>40646</v>
      </c>
      <c r="D188" t="s">
        <v>664</v>
      </c>
      <c r="E188" t="s">
        <v>513</v>
      </c>
      <c r="F188">
        <v>0</v>
      </c>
      <c r="G188" t="s">
        <v>355</v>
      </c>
      <c r="H188" t="s">
        <v>221</v>
      </c>
      <c r="I188" t="s">
        <v>355</v>
      </c>
      <c r="J188" t="s">
        <v>505</v>
      </c>
      <c r="K188" t="s">
        <v>355</v>
      </c>
      <c r="L188" t="s">
        <v>521</v>
      </c>
      <c r="M188">
        <v>6</v>
      </c>
      <c r="N188" t="s">
        <v>507</v>
      </c>
      <c r="O188" t="s">
        <v>508</v>
      </c>
      <c r="P188" t="s">
        <v>509</v>
      </c>
      <c r="Q188" t="s">
        <v>516</v>
      </c>
    </row>
    <row r="189" spans="1:17" x14ac:dyDescent="0.25">
      <c r="A189">
        <v>501207</v>
      </c>
      <c r="B189" t="s">
        <v>524</v>
      </c>
      <c r="C189" s="51">
        <v>40646</v>
      </c>
      <c r="D189" t="s">
        <v>665</v>
      </c>
      <c r="E189" t="s">
        <v>550</v>
      </c>
      <c r="F189">
        <v>0</v>
      </c>
      <c r="G189" t="s">
        <v>662</v>
      </c>
      <c r="H189" t="s">
        <v>660</v>
      </c>
      <c r="I189" t="s">
        <v>660</v>
      </c>
      <c r="J189" t="s">
        <v>514</v>
      </c>
      <c r="K189" t="s">
        <v>662</v>
      </c>
      <c r="L189" t="s">
        <v>521</v>
      </c>
      <c r="M189">
        <v>4</v>
      </c>
      <c r="N189" t="s">
        <v>507</v>
      </c>
      <c r="O189" t="s">
        <v>508</v>
      </c>
      <c r="P189" t="s">
        <v>598</v>
      </c>
      <c r="Q189" t="s">
        <v>656</v>
      </c>
    </row>
    <row r="190" spans="1:17" x14ac:dyDescent="0.25">
      <c r="A190">
        <v>501208</v>
      </c>
      <c r="B190" t="s">
        <v>538</v>
      </c>
      <c r="C190" s="51">
        <v>40647</v>
      </c>
      <c r="D190" t="s">
        <v>391</v>
      </c>
      <c r="E190" t="s">
        <v>540</v>
      </c>
      <c r="F190">
        <v>0</v>
      </c>
      <c r="G190" t="s">
        <v>532</v>
      </c>
      <c r="H190" t="s">
        <v>305</v>
      </c>
      <c r="I190" t="s">
        <v>305</v>
      </c>
      <c r="J190" t="s">
        <v>505</v>
      </c>
      <c r="K190" t="s">
        <v>532</v>
      </c>
      <c r="L190" t="s">
        <v>506</v>
      </c>
      <c r="M190">
        <v>33</v>
      </c>
      <c r="N190" t="s">
        <v>507</v>
      </c>
      <c r="O190" t="s">
        <v>508</v>
      </c>
      <c r="P190" t="s">
        <v>510</v>
      </c>
      <c r="Q190" t="s">
        <v>608</v>
      </c>
    </row>
    <row r="191" spans="1:17" x14ac:dyDescent="0.25">
      <c r="A191">
        <v>501209</v>
      </c>
      <c r="B191" t="s">
        <v>535</v>
      </c>
      <c r="C191" s="51">
        <v>40648</v>
      </c>
      <c r="D191" t="s">
        <v>614</v>
      </c>
      <c r="E191" t="s">
        <v>536</v>
      </c>
      <c r="F191">
        <v>0</v>
      </c>
      <c r="G191" t="s">
        <v>294</v>
      </c>
      <c r="H191" t="s">
        <v>259</v>
      </c>
      <c r="I191" t="s">
        <v>259</v>
      </c>
      <c r="J191" t="s">
        <v>505</v>
      </c>
      <c r="K191" t="s">
        <v>259</v>
      </c>
      <c r="L191" t="s">
        <v>521</v>
      </c>
      <c r="M191">
        <v>9</v>
      </c>
      <c r="N191" t="s">
        <v>507</v>
      </c>
      <c r="O191" t="s">
        <v>508</v>
      </c>
      <c r="P191" t="s">
        <v>522</v>
      </c>
      <c r="Q191" t="s">
        <v>613</v>
      </c>
    </row>
    <row r="192" spans="1:17" x14ac:dyDescent="0.25">
      <c r="A192">
        <v>501210</v>
      </c>
      <c r="B192" t="s">
        <v>524</v>
      </c>
      <c r="C192" s="51">
        <v>40648</v>
      </c>
      <c r="D192" t="s">
        <v>503</v>
      </c>
      <c r="E192" t="s">
        <v>526</v>
      </c>
      <c r="F192">
        <v>0</v>
      </c>
      <c r="G192" t="s">
        <v>275</v>
      </c>
      <c r="H192" t="s">
        <v>660</v>
      </c>
      <c r="I192" t="s">
        <v>660</v>
      </c>
      <c r="J192" t="s">
        <v>505</v>
      </c>
      <c r="K192" t="s">
        <v>660</v>
      </c>
      <c r="L192" t="s">
        <v>521</v>
      </c>
      <c r="M192">
        <v>8</v>
      </c>
      <c r="N192" t="s">
        <v>507</v>
      </c>
      <c r="O192" t="s">
        <v>508</v>
      </c>
      <c r="P192" t="s">
        <v>553</v>
      </c>
      <c r="Q192" t="s">
        <v>656</v>
      </c>
    </row>
    <row r="193" spans="1:17" x14ac:dyDescent="0.25">
      <c r="A193">
        <v>501211</v>
      </c>
      <c r="B193" t="s">
        <v>543</v>
      </c>
      <c r="C193" s="51">
        <v>40649</v>
      </c>
      <c r="D193" t="s">
        <v>512</v>
      </c>
      <c r="E193" t="s">
        <v>545</v>
      </c>
      <c r="F193">
        <v>0</v>
      </c>
      <c r="G193" t="s">
        <v>221</v>
      </c>
      <c r="H193" t="s">
        <v>305</v>
      </c>
      <c r="I193" t="s">
        <v>221</v>
      </c>
      <c r="J193" t="s">
        <v>514</v>
      </c>
      <c r="K193" t="s">
        <v>221</v>
      </c>
      <c r="L193" t="s">
        <v>506</v>
      </c>
      <c r="M193">
        <v>21</v>
      </c>
      <c r="N193" t="s">
        <v>507</v>
      </c>
      <c r="O193" t="s">
        <v>508</v>
      </c>
      <c r="P193" t="s">
        <v>596</v>
      </c>
      <c r="Q193" t="s">
        <v>663</v>
      </c>
    </row>
    <row r="194" spans="1:17" x14ac:dyDescent="0.25">
      <c r="A194">
        <v>501212</v>
      </c>
      <c r="B194" t="s">
        <v>538</v>
      </c>
      <c r="C194" s="51">
        <v>40649</v>
      </c>
      <c r="D194" t="s">
        <v>664</v>
      </c>
      <c r="E194" t="s">
        <v>540</v>
      </c>
      <c r="F194">
        <v>0</v>
      </c>
      <c r="G194" t="s">
        <v>532</v>
      </c>
      <c r="H194" t="s">
        <v>355</v>
      </c>
      <c r="I194" t="s">
        <v>355</v>
      </c>
      <c r="J194" t="s">
        <v>505</v>
      </c>
      <c r="K194" t="s">
        <v>355</v>
      </c>
      <c r="L194" t="s">
        <v>521</v>
      </c>
      <c r="M194">
        <v>8</v>
      </c>
      <c r="N194" t="s">
        <v>507</v>
      </c>
      <c r="O194" t="s">
        <v>508</v>
      </c>
      <c r="P194" t="s">
        <v>510</v>
      </c>
      <c r="Q194" t="s">
        <v>608</v>
      </c>
    </row>
    <row r="195" spans="1:17" x14ac:dyDescent="0.25">
      <c r="A195">
        <v>501213</v>
      </c>
      <c r="B195" t="s">
        <v>524</v>
      </c>
      <c r="C195" s="51">
        <v>40650</v>
      </c>
      <c r="D195" t="s">
        <v>425</v>
      </c>
      <c r="E195" t="s">
        <v>550</v>
      </c>
      <c r="F195">
        <v>0</v>
      </c>
      <c r="G195" t="s">
        <v>662</v>
      </c>
      <c r="H195" t="s">
        <v>520</v>
      </c>
      <c r="I195" t="s">
        <v>520</v>
      </c>
      <c r="J195" t="s">
        <v>505</v>
      </c>
      <c r="K195" t="s">
        <v>520</v>
      </c>
      <c r="L195" t="s">
        <v>521</v>
      </c>
      <c r="M195">
        <v>3</v>
      </c>
      <c r="N195" t="s">
        <v>507</v>
      </c>
      <c r="O195" t="s">
        <v>508</v>
      </c>
      <c r="P195" t="s">
        <v>509</v>
      </c>
      <c r="Q195" t="s">
        <v>542</v>
      </c>
    </row>
    <row r="196" spans="1:17" x14ac:dyDescent="0.25">
      <c r="A196">
        <v>501214</v>
      </c>
      <c r="B196" t="s">
        <v>529</v>
      </c>
      <c r="C196" s="51">
        <v>40650</v>
      </c>
      <c r="D196" t="s">
        <v>566</v>
      </c>
      <c r="E196" t="s">
        <v>531</v>
      </c>
      <c r="F196">
        <v>0</v>
      </c>
      <c r="G196" t="s">
        <v>259</v>
      </c>
      <c r="H196" t="s">
        <v>294</v>
      </c>
      <c r="I196" t="s">
        <v>259</v>
      </c>
      <c r="J196" t="s">
        <v>505</v>
      </c>
      <c r="K196" t="s">
        <v>259</v>
      </c>
      <c r="L196" t="s">
        <v>521</v>
      </c>
      <c r="M196">
        <v>8</v>
      </c>
      <c r="N196" t="s">
        <v>507</v>
      </c>
      <c r="O196" t="s">
        <v>508</v>
      </c>
      <c r="P196" t="s">
        <v>522</v>
      </c>
      <c r="Q196" t="s">
        <v>537</v>
      </c>
    </row>
    <row r="197" spans="1:17" x14ac:dyDescent="0.25">
      <c r="A197">
        <v>501215</v>
      </c>
      <c r="B197" t="s">
        <v>658</v>
      </c>
      <c r="C197" s="51">
        <v>40651</v>
      </c>
      <c r="D197" t="s">
        <v>503</v>
      </c>
      <c r="E197" t="s">
        <v>659</v>
      </c>
      <c r="F197">
        <v>0</v>
      </c>
      <c r="G197" t="s">
        <v>660</v>
      </c>
      <c r="H197" t="s">
        <v>221</v>
      </c>
      <c r="I197" t="s">
        <v>660</v>
      </c>
      <c r="J197" t="s">
        <v>505</v>
      </c>
      <c r="K197" t="s">
        <v>660</v>
      </c>
      <c r="L197" t="s">
        <v>521</v>
      </c>
      <c r="M197">
        <v>7</v>
      </c>
      <c r="N197" t="s">
        <v>507</v>
      </c>
      <c r="O197" t="s">
        <v>570</v>
      </c>
      <c r="P197" t="s">
        <v>534</v>
      </c>
      <c r="Q197" t="s">
        <v>663</v>
      </c>
    </row>
    <row r="198" spans="1:17" x14ac:dyDescent="0.25">
      <c r="A198">
        <v>501216</v>
      </c>
      <c r="B198" t="s">
        <v>517</v>
      </c>
      <c r="C198" s="51">
        <v>40652</v>
      </c>
      <c r="D198" t="s">
        <v>666</v>
      </c>
      <c r="E198" t="s">
        <v>519</v>
      </c>
      <c r="F198">
        <v>0</v>
      </c>
      <c r="G198" t="s">
        <v>520</v>
      </c>
      <c r="H198" t="s">
        <v>532</v>
      </c>
      <c r="I198" t="s">
        <v>532</v>
      </c>
      <c r="J198" t="s">
        <v>514</v>
      </c>
      <c r="K198" t="s">
        <v>532</v>
      </c>
      <c r="L198" t="s">
        <v>506</v>
      </c>
      <c r="M198">
        <v>16</v>
      </c>
      <c r="N198" t="s">
        <v>507</v>
      </c>
      <c r="O198" t="s">
        <v>508</v>
      </c>
      <c r="P198" t="s">
        <v>656</v>
      </c>
      <c r="Q198" t="s">
        <v>667</v>
      </c>
    </row>
    <row r="199" spans="1:17" x14ac:dyDescent="0.25">
      <c r="A199">
        <v>501218</v>
      </c>
      <c r="B199" t="s">
        <v>524</v>
      </c>
      <c r="C199" s="51">
        <v>40653</v>
      </c>
      <c r="D199" t="s">
        <v>668</v>
      </c>
      <c r="E199" t="s">
        <v>526</v>
      </c>
      <c r="F199">
        <v>0</v>
      </c>
      <c r="G199" t="s">
        <v>275</v>
      </c>
      <c r="H199" t="s">
        <v>662</v>
      </c>
      <c r="I199" t="s">
        <v>662</v>
      </c>
      <c r="J199" t="s">
        <v>514</v>
      </c>
      <c r="K199" t="s">
        <v>275</v>
      </c>
      <c r="L199" t="s">
        <v>521</v>
      </c>
      <c r="M199">
        <v>7</v>
      </c>
      <c r="N199" t="s">
        <v>507</v>
      </c>
      <c r="O199" t="s">
        <v>508</v>
      </c>
      <c r="P199" t="s">
        <v>509</v>
      </c>
      <c r="Q199" t="s">
        <v>542</v>
      </c>
    </row>
    <row r="200" spans="1:17" x14ac:dyDescent="0.25">
      <c r="A200">
        <v>501219</v>
      </c>
      <c r="B200" t="s">
        <v>529</v>
      </c>
      <c r="C200" s="51">
        <v>40653</v>
      </c>
      <c r="D200" t="s">
        <v>569</v>
      </c>
      <c r="E200" t="s">
        <v>531</v>
      </c>
      <c r="F200">
        <v>0</v>
      </c>
      <c r="G200" t="s">
        <v>259</v>
      </c>
      <c r="H200" t="s">
        <v>660</v>
      </c>
      <c r="I200" t="s">
        <v>259</v>
      </c>
      <c r="J200" t="s">
        <v>505</v>
      </c>
      <c r="K200" t="s">
        <v>660</v>
      </c>
      <c r="L200" t="s">
        <v>506</v>
      </c>
      <c r="M200">
        <v>6</v>
      </c>
      <c r="N200" t="s">
        <v>507</v>
      </c>
      <c r="O200" t="s">
        <v>508</v>
      </c>
      <c r="P200" t="s">
        <v>522</v>
      </c>
      <c r="Q200" t="s">
        <v>537</v>
      </c>
    </row>
    <row r="201" spans="1:17" x14ac:dyDescent="0.25">
      <c r="A201">
        <v>501220</v>
      </c>
      <c r="B201" t="s">
        <v>511</v>
      </c>
      <c r="C201" s="51">
        <v>40654</v>
      </c>
      <c r="D201" t="s">
        <v>556</v>
      </c>
      <c r="E201" t="s">
        <v>513</v>
      </c>
      <c r="F201">
        <v>0</v>
      </c>
      <c r="G201" t="s">
        <v>355</v>
      </c>
      <c r="H201" t="s">
        <v>294</v>
      </c>
      <c r="I201" t="s">
        <v>294</v>
      </c>
      <c r="J201" t="s">
        <v>505</v>
      </c>
      <c r="K201" t="s">
        <v>355</v>
      </c>
      <c r="L201" t="s">
        <v>506</v>
      </c>
      <c r="M201">
        <v>48</v>
      </c>
      <c r="N201" t="s">
        <v>507</v>
      </c>
      <c r="O201" t="s">
        <v>508</v>
      </c>
      <c r="P201" t="s">
        <v>598</v>
      </c>
      <c r="Q201" t="s">
        <v>656</v>
      </c>
    </row>
    <row r="202" spans="1:17" x14ac:dyDescent="0.25">
      <c r="A202">
        <v>501221</v>
      </c>
      <c r="B202" t="s">
        <v>524</v>
      </c>
      <c r="C202" s="51">
        <v>40655</v>
      </c>
      <c r="D202" t="s">
        <v>52</v>
      </c>
      <c r="E202" t="s">
        <v>526</v>
      </c>
      <c r="F202">
        <v>0</v>
      </c>
      <c r="G202" t="s">
        <v>275</v>
      </c>
      <c r="H202" t="s">
        <v>221</v>
      </c>
      <c r="I202" t="s">
        <v>221</v>
      </c>
      <c r="J202" t="s">
        <v>505</v>
      </c>
      <c r="K202" t="s">
        <v>275</v>
      </c>
      <c r="L202" t="s">
        <v>506</v>
      </c>
      <c r="M202">
        <v>8</v>
      </c>
      <c r="N202" t="s">
        <v>507</v>
      </c>
      <c r="O202" t="s">
        <v>508</v>
      </c>
      <c r="P202" t="s">
        <v>509</v>
      </c>
      <c r="Q202" t="s">
        <v>542</v>
      </c>
    </row>
    <row r="203" spans="1:17" x14ac:dyDescent="0.25">
      <c r="A203">
        <v>501222</v>
      </c>
      <c r="B203" t="s">
        <v>529</v>
      </c>
      <c r="C203" s="51">
        <v>40655</v>
      </c>
      <c r="D203" t="s">
        <v>98</v>
      </c>
      <c r="E203" t="s">
        <v>531</v>
      </c>
      <c r="F203">
        <v>0</v>
      </c>
      <c r="G203" t="s">
        <v>259</v>
      </c>
      <c r="H203" t="s">
        <v>305</v>
      </c>
      <c r="I203" t="s">
        <v>305</v>
      </c>
      <c r="J203" t="s">
        <v>505</v>
      </c>
      <c r="K203" t="s">
        <v>305</v>
      </c>
      <c r="L203" t="s">
        <v>521</v>
      </c>
      <c r="M203">
        <v>9</v>
      </c>
      <c r="N203" t="s">
        <v>507</v>
      </c>
      <c r="O203" t="s">
        <v>508</v>
      </c>
      <c r="P203" t="s">
        <v>613</v>
      </c>
      <c r="Q203" t="s">
        <v>537</v>
      </c>
    </row>
    <row r="204" spans="1:17" x14ac:dyDescent="0.25">
      <c r="A204">
        <v>501223</v>
      </c>
      <c r="B204" t="s">
        <v>517</v>
      </c>
      <c r="C204" s="51">
        <v>40656</v>
      </c>
      <c r="D204" t="s">
        <v>168</v>
      </c>
      <c r="E204" t="s">
        <v>519</v>
      </c>
      <c r="F204">
        <v>0</v>
      </c>
      <c r="G204" t="s">
        <v>520</v>
      </c>
      <c r="H204" t="s">
        <v>355</v>
      </c>
      <c r="I204" t="s">
        <v>355</v>
      </c>
      <c r="J204" t="s">
        <v>505</v>
      </c>
      <c r="K204" t="s">
        <v>520</v>
      </c>
      <c r="L204" t="s">
        <v>506</v>
      </c>
      <c r="M204">
        <v>29</v>
      </c>
      <c r="N204" t="s">
        <v>507</v>
      </c>
      <c r="O204" t="s">
        <v>508</v>
      </c>
      <c r="P204" t="s">
        <v>598</v>
      </c>
      <c r="Q204" t="s">
        <v>510</v>
      </c>
    </row>
    <row r="205" spans="1:17" x14ac:dyDescent="0.25">
      <c r="A205">
        <v>501224</v>
      </c>
      <c r="B205" t="s">
        <v>538</v>
      </c>
      <c r="C205" s="51">
        <v>40657</v>
      </c>
      <c r="D205" t="s">
        <v>386</v>
      </c>
      <c r="E205" t="s">
        <v>540</v>
      </c>
      <c r="F205">
        <v>0</v>
      </c>
      <c r="G205" t="s">
        <v>532</v>
      </c>
      <c r="H205" t="s">
        <v>275</v>
      </c>
      <c r="I205" t="s">
        <v>532</v>
      </c>
      <c r="J205" t="s">
        <v>505</v>
      </c>
      <c r="K205" t="s">
        <v>275</v>
      </c>
      <c r="L205" t="s">
        <v>506</v>
      </c>
      <c r="M205">
        <v>37</v>
      </c>
      <c r="N205" t="s">
        <v>507</v>
      </c>
      <c r="O205" t="s">
        <v>508</v>
      </c>
      <c r="P205" t="s">
        <v>596</v>
      </c>
      <c r="Q205" t="s">
        <v>663</v>
      </c>
    </row>
    <row r="206" spans="1:17" x14ac:dyDescent="0.25">
      <c r="A206">
        <v>501225</v>
      </c>
      <c r="B206" t="s">
        <v>535</v>
      </c>
      <c r="C206" s="51">
        <v>40657</v>
      </c>
      <c r="D206" t="s">
        <v>622</v>
      </c>
      <c r="E206" t="s">
        <v>536</v>
      </c>
      <c r="F206">
        <v>0</v>
      </c>
      <c r="G206" t="s">
        <v>294</v>
      </c>
      <c r="H206" t="s">
        <v>660</v>
      </c>
      <c r="I206" t="s">
        <v>294</v>
      </c>
      <c r="J206" t="s">
        <v>505</v>
      </c>
      <c r="K206" t="s">
        <v>294</v>
      </c>
      <c r="L206" t="s">
        <v>521</v>
      </c>
      <c r="M206">
        <v>8</v>
      </c>
      <c r="N206" t="s">
        <v>507</v>
      </c>
      <c r="O206" t="s">
        <v>508</v>
      </c>
      <c r="P206" t="s">
        <v>553</v>
      </c>
      <c r="Q206" t="s">
        <v>607</v>
      </c>
    </row>
    <row r="207" spans="1:17" x14ac:dyDescent="0.25">
      <c r="A207">
        <v>501226</v>
      </c>
      <c r="B207" t="s">
        <v>543</v>
      </c>
      <c r="C207" s="51">
        <v>40658</v>
      </c>
      <c r="D207" t="s">
        <v>512</v>
      </c>
      <c r="E207" t="s">
        <v>545</v>
      </c>
      <c r="F207">
        <v>0</v>
      </c>
      <c r="G207" t="s">
        <v>221</v>
      </c>
      <c r="H207" t="s">
        <v>662</v>
      </c>
      <c r="I207" t="s">
        <v>662</v>
      </c>
      <c r="J207" t="s">
        <v>505</v>
      </c>
      <c r="K207" t="s">
        <v>221</v>
      </c>
      <c r="L207" t="s">
        <v>506</v>
      </c>
      <c r="M207">
        <v>25</v>
      </c>
      <c r="N207" t="s">
        <v>507</v>
      </c>
      <c r="O207" t="s">
        <v>508</v>
      </c>
      <c r="P207" t="s">
        <v>522</v>
      </c>
      <c r="Q207" t="s">
        <v>537</v>
      </c>
    </row>
    <row r="208" spans="1:17" x14ac:dyDescent="0.25">
      <c r="A208">
        <v>501227</v>
      </c>
      <c r="B208" t="s">
        <v>517</v>
      </c>
      <c r="C208" s="51">
        <v>40659</v>
      </c>
      <c r="D208" t="s">
        <v>161</v>
      </c>
      <c r="E208" t="s">
        <v>519</v>
      </c>
      <c r="F208">
        <v>0</v>
      </c>
      <c r="G208" t="s">
        <v>520</v>
      </c>
      <c r="H208" t="s">
        <v>305</v>
      </c>
      <c r="I208" t="s">
        <v>305</v>
      </c>
      <c r="J208" t="s">
        <v>505</v>
      </c>
      <c r="K208" t="s">
        <v>305</v>
      </c>
      <c r="L208" t="s">
        <v>521</v>
      </c>
      <c r="M208">
        <v>3</v>
      </c>
      <c r="N208" t="s">
        <v>507</v>
      </c>
      <c r="O208" t="s">
        <v>508</v>
      </c>
      <c r="P208" t="s">
        <v>598</v>
      </c>
      <c r="Q208" t="s">
        <v>667</v>
      </c>
    </row>
    <row r="209" spans="1:17" x14ac:dyDescent="0.25">
      <c r="A209">
        <v>501228</v>
      </c>
      <c r="B209" t="s">
        <v>524</v>
      </c>
      <c r="C209" s="51">
        <v>40660</v>
      </c>
      <c r="D209" t="s">
        <v>654</v>
      </c>
      <c r="E209" t="s">
        <v>550</v>
      </c>
      <c r="F209">
        <v>0</v>
      </c>
      <c r="G209" t="s">
        <v>662</v>
      </c>
      <c r="H209" t="s">
        <v>221</v>
      </c>
      <c r="I209" t="s">
        <v>662</v>
      </c>
      <c r="J209" t="s">
        <v>514</v>
      </c>
      <c r="K209" t="s">
        <v>221</v>
      </c>
      <c r="L209" t="s">
        <v>521</v>
      </c>
      <c r="M209">
        <v>8</v>
      </c>
      <c r="N209" t="s">
        <v>507</v>
      </c>
      <c r="O209" t="s">
        <v>508</v>
      </c>
      <c r="P209" t="s">
        <v>509</v>
      </c>
      <c r="Q209" t="s">
        <v>516</v>
      </c>
    </row>
    <row r="210" spans="1:17" x14ac:dyDescent="0.25">
      <c r="A210">
        <v>501229</v>
      </c>
      <c r="B210" t="s">
        <v>658</v>
      </c>
      <c r="C210" s="51">
        <v>40660</v>
      </c>
      <c r="D210" t="s">
        <v>29</v>
      </c>
      <c r="E210" t="s">
        <v>659</v>
      </c>
      <c r="F210">
        <v>0</v>
      </c>
      <c r="G210" t="s">
        <v>660</v>
      </c>
      <c r="H210" t="s">
        <v>532</v>
      </c>
      <c r="I210" t="s">
        <v>660</v>
      </c>
      <c r="J210" t="s">
        <v>505</v>
      </c>
      <c r="K210" t="s">
        <v>532</v>
      </c>
      <c r="L210" t="s">
        <v>506</v>
      </c>
      <c r="M210">
        <v>55</v>
      </c>
      <c r="N210" t="s">
        <v>507</v>
      </c>
      <c r="O210" t="s">
        <v>508</v>
      </c>
      <c r="P210" t="s">
        <v>596</v>
      </c>
      <c r="Q210" t="s">
        <v>663</v>
      </c>
    </row>
    <row r="211" spans="1:17" x14ac:dyDescent="0.25">
      <c r="A211">
        <v>501230</v>
      </c>
      <c r="B211" t="s">
        <v>517</v>
      </c>
      <c r="C211" s="51">
        <v>40661</v>
      </c>
      <c r="D211" t="s">
        <v>630</v>
      </c>
      <c r="E211" t="s">
        <v>519</v>
      </c>
      <c r="F211">
        <v>0</v>
      </c>
      <c r="G211" t="s">
        <v>520</v>
      </c>
      <c r="H211" t="s">
        <v>259</v>
      </c>
      <c r="I211" t="s">
        <v>520</v>
      </c>
      <c r="J211" t="s">
        <v>505</v>
      </c>
      <c r="K211" t="s">
        <v>259</v>
      </c>
      <c r="L211" t="s">
        <v>506</v>
      </c>
      <c r="M211">
        <v>17</v>
      </c>
      <c r="N211" t="s">
        <v>507</v>
      </c>
      <c r="O211" t="s">
        <v>508</v>
      </c>
      <c r="P211" t="s">
        <v>656</v>
      </c>
      <c r="Q211" t="s">
        <v>667</v>
      </c>
    </row>
    <row r="212" spans="1:17" x14ac:dyDescent="0.25">
      <c r="A212">
        <v>501231</v>
      </c>
      <c r="B212" t="s">
        <v>535</v>
      </c>
      <c r="C212" s="51">
        <v>40662</v>
      </c>
      <c r="D212" t="s">
        <v>669</v>
      </c>
      <c r="E212" t="s">
        <v>536</v>
      </c>
      <c r="F212">
        <v>0</v>
      </c>
      <c r="G212" t="s">
        <v>294</v>
      </c>
      <c r="H212" t="s">
        <v>275</v>
      </c>
      <c r="I212" t="s">
        <v>294</v>
      </c>
      <c r="J212" t="s">
        <v>505</v>
      </c>
      <c r="K212" t="s">
        <v>294</v>
      </c>
      <c r="L212" t="s">
        <v>521</v>
      </c>
      <c r="M212">
        <v>7</v>
      </c>
      <c r="N212" t="s">
        <v>507</v>
      </c>
      <c r="O212" t="s">
        <v>508</v>
      </c>
      <c r="P212" t="s">
        <v>509</v>
      </c>
      <c r="Q212" t="s">
        <v>607</v>
      </c>
    </row>
    <row r="213" spans="1:17" x14ac:dyDescent="0.25">
      <c r="A213">
        <v>501232</v>
      </c>
      <c r="B213" t="s">
        <v>502</v>
      </c>
      <c r="C213" s="51">
        <v>40662</v>
      </c>
      <c r="D213" t="s">
        <v>161</v>
      </c>
      <c r="E213" t="s">
        <v>504</v>
      </c>
      <c r="F213">
        <v>0</v>
      </c>
      <c r="G213" t="s">
        <v>305</v>
      </c>
      <c r="H213" t="s">
        <v>662</v>
      </c>
      <c r="I213" t="s">
        <v>662</v>
      </c>
      <c r="J213" t="s">
        <v>505</v>
      </c>
      <c r="K213" t="s">
        <v>305</v>
      </c>
      <c r="L213" t="s">
        <v>506</v>
      </c>
      <c r="M213">
        <v>26</v>
      </c>
      <c r="N213" t="s">
        <v>507</v>
      </c>
      <c r="O213" t="s">
        <v>508</v>
      </c>
      <c r="P213" t="s">
        <v>522</v>
      </c>
      <c r="Q213" t="s">
        <v>613</v>
      </c>
    </row>
    <row r="214" spans="1:17" x14ac:dyDescent="0.25">
      <c r="A214">
        <v>501233</v>
      </c>
      <c r="B214" t="s">
        <v>658</v>
      </c>
      <c r="C214" s="51">
        <v>40663</v>
      </c>
      <c r="D214" t="s">
        <v>539</v>
      </c>
      <c r="E214" t="s">
        <v>659</v>
      </c>
      <c r="F214">
        <v>0</v>
      </c>
      <c r="G214" t="s">
        <v>660</v>
      </c>
      <c r="H214" t="s">
        <v>520</v>
      </c>
      <c r="I214" t="s">
        <v>520</v>
      </c>
      <c r="J214" t="s">
        <v>514</v>
      </c>
      <c r="K214" t="s">
        <v>520</v>
      </c>
      <c r="L214" t="s">
        <v>506</v>
      </c>
      <c r="M214">
        <v>38</v>
      </c>
      <c r="N214" t="s">
        <v>507</v>
      </c>
      <c r="O214" t="s">
        <v>508</v>
      </c>
      <c r="P214" t="s">
        <v>596</v>
      </c>
      <c r="Q214" t="s">
        <v>663</v>
      </c>
    </row>
    <row r="215" spans="1:17" x14ac:dyDescent="0.25">
      <c r="A215">
        <v>501234</v>
      </c>
      <c r="B215" t="s">
        <v>529</v>
      </c>
      <c r="C215" s="51">
        <v>40663</v>
      </c>
      <c r="D215" t="s">
        <v>670</v>
      </c>
      <c r="E215" t="s">
        <v>531</v>
      </c>
      <c r="F215">
        <v>0</v>
      </c>
      <c r="G215" t="s">
        <v>259</v>
      </c>
      <c r="H215" t="s">
        <v>355</v>
      </c>
      <c r="I215" t="s">
        <v>259</v>
      </c>
      <c r="J215" t="s">
        <v>505</v>
      </c>
      <c r="K215" t="s">
        <v>259</v>
      </c>
      <c r="L215" t="s">
        <v>521</v>
      </c>
      <c r="M215">
        <v>8</v>
      </c>
      <c r="N215" t="s">
        <v>507</v>
      </c>
      <c r="O215" t="s">
        <v>508</v>
      </c>
      <c r="P215" t="s">
        <v>542</v>
      </c>
      <c r="Q215" t="s">
        <v>516</v>
      </c>
    </row>
    <row r="216" spans="1:17" x14ac:dyDescent="0.25">
      <c r="A216">
        <v>501235</v>
      </c>
      <c r="B216" t="s">
        <v>535</v>
      </c>
      <c r="C216" s="51">
        <v>40664</v>
      </c>
      <c r="D216" t="s">
        <v>620</v>
      </c>
      <c r="E216" t="s">
        <v>536</v>
      </c>
      <c r="F216">
        <v>0</v>
      </c>
      <c r="G216" t="s">
        <v>294</v>
      </c>
      <c r="H216" t="s">
        <v>662</v>
      </c>
      <c r="I216" t="s">
        <v>294</v>
      </c>
      <c r="J216" t="s">
        <v>505</v>
      </c>
      <c r="K216" t="s">
        <v>294</v>
      </c>
      <c r="L216" t="s">
        <v>521</v>
      </c>
      <c r="M216">
        <v>6</v>
      </c>
      <c r="N216" t="s">
        <v>507</v>
      </c>
      <c r="O216" t="s">
        <v>508</v>
      </c>
      <c r="P216" t="s">
        <v>607</v>
      </c>
      <c r="Q216" t="s">
        <v>587</v>
      </c>
    </row>
    <row r="217" spans="1:17" x14ac:dyDescent="0.25">
      <c r="A217">
        <v>501236</v>
      </c>
      <c r="B217" t="s">
        <v>543</v>
      </c>
      <c r="C217" s="51">
        <v>40664</v>
      </c>
      <c r="D217" t="s">
        <v>574</v>
      </c>
      <c r="E217" t="s">
        <v>545</v>
      </c>
      <c r="F217">
        <v>0</v>
      </c>
      <c r="G217" t="s">
        <v>221</v>
      </c>
      <c r="H217" t="s">
        <v>532</v>
      </c>
      <c r="I217" t="s">
        <v>221</v>
      </c>
      <c r="J217" t="s">
        <v>514</v>
      </c>
      <c r="K217" t="s">
        <v>221</v>
      </c>
      <c r="L217" t="s">
        <v>506</v>
      </c>
      <c r="M217">
        <v>19</v>
      </c>
      <c r="N217" t="s">
        <v>507</v>
      </c>
      <c r="O217" t="s">
        <v>508</v>
      </c>
      <c r="P217" t="s">
        <v>522</v>
      </c>
      <c r="Q217" t="s">
        <v>537</v>
      </c>
    </row>
    <row r="218" spans="1:17" x14ac:dyDescent="0.25">
      <c r="A218">
        <v>501237</v>
      </c>
      <c r="B218" t="s">
        <v>524</v>
      </c>
      <c r="C218" s="51">
        <v>40665</v>
      </c>
      <c r="D218" t="s">
        <v>85</v>
      </c>
      <c r="E218" t="s">
        <v>526</v>
      </c>
      <c r="F218">
        <v>0</v>
      </c>
      <c r="G218" t="s">
        <v>275</v>
      </c>
      <c r="H218" t="s">
        <v>355</v>
      </c>
      <c r="I218" t="s">
        <v>355</v>
      </c>
      <c r="J218" t="s">
        <v>505</v>
      </c>
      <c r="K218" t="s">
        <v>275</v>
      </c>
      <c r="L218" t="s">
        <v>506</v>
      </c>
      <c r="M218">
        <v>23</v>
      </c>
      <c r="N218" t="s">
        <v>507</v>
      </c>
      <c r="O218" t="s">
        <v>508</v>
      </c>
      <c r="P218" t="s">
        <v>596</v>
      </c>
      <c r="Q218" t="s">
        <v>656</v>
      </c>
    </row>
    <row r="219" spans="1:17" x14ac:dyDescent="0.25">
      <c r="A219">
        <v>501238</v>
      </c>
      <c r="B219" t="s">
        <v>517</v>
      </c>
      <c r="C219" s="51">
        <v>40665</v>
      </c>
      <c r="D219" t="s">
        <v>671</v>
      </c>
      <c r="E219" t="s">
        <v>519</v>
      </c>
      <c r="F219">
        <v>0</v>
      </c>
      <c r="G219" t="s">
        <v>520</v>
      </c>
      <c r="H219" t="s">
        <v>660</v>
      </c>
      <c r="I219" t="s">
        <v>660</v>
      </c>
      <c r="J219" t="s">
        <v>505</v>
      </c>
      <c r="K219" t="s">
        <v>660</v>
      </c>
      <c r="L219" t="s">
        <v>521</v>
      </c>
      <c r="M219">
        <v>7</v>
      </c>
      <c r="N219" t="s">
        <v>507</v>
      </c>
      <c r="O219" t="s">
        <v>508</v>
      </c>
      <c r="P219" t="s">
        <v>509</v>
      </c>
      <c r="Q219" t="s">
        <v>516</v>
      </c>
    </row>
    <row r="220" spans="1:17" x14ac:dyDescent="0.25">
      <c r="A220">
        <v>501239</v>
      </c>
      <c r="B220" t="s">
        <v>538</v>
      </c>
      <c r="C220" s="51">
        <v>40666</v>
      </c>
      <c r="D220" t="s">
        <v>445</v>
      </c>
      <c r="E220" t="s">
        <v>540</v>
      </c>
      <c r="F220">
        <v>0</v>
      </c>
      <c r="G220" t="s">
        <v>532</v>
      </c>
      <c r="H220" t="s">
        <v>259</v>
      </c>
      <c r="I220" t="s">
        <v>532</v>
      </c>
      <c r="J220" t="s">
        <v>505</v>
      </c>
      <c r="K220" t="s">
        <v>259</v>
      </c>
      <c r="L220" t="s">
        <v>506</v>
      </c>
      <c r="M220">
        <v>20</v>
      </c>
      <c r="N220" t="s">
        <v>507</v>
      </c>
      <c r="O220" t="s">
        <v>508</v>
      </c>
      <c r="P220" t="s">
        <v>598</v>
      </c>
      <c r="Q220" t="s">
        <v>667</v>
      </c>
    </row>
    <row r="221" spans="1:17" x14ac:dyDescent="0.25">
      <c r="A221">
        <v>501240</v>
      </c>
      <c r="B221" t="s">
        <v>543</v>
      </c>
      <c r="C221" s="51">
        <v>40667</v>
      </c>
      <c r="D221" t="s">
        <v>512</v>
      </c>
      <c r="E221" t="s">
        <v>545</v>
      </c>
      <c r="F221">
        <v>0</v>
      </c>
      <c r="G221" t="s">
        <v>221</v>
      </c>
      <c r="H221" t="s">
        <v>294</v>
      </c>
      <c r="I221" t="s">
        <v>294</v>
      </c>
      <c r="J221" t="s">
        <v>514</v>
      </c>
      <c r="K221" t="s">
        <v>221</v>
      </c>
      <c r="L221" t="s">
        <v>521</v>
      </c>
      <c r="M221">
        <v>8</v>
      </c>
      <c r="N221" t="s">
        <v>507</v>
      </c>
      <c r="O221" t="s">
        <v>508</v>
      </c>
      <c r="P221" t="s">
        <v>613</v>
      </c>
      <c r="Q221" t="s">
        <v>537</v>
      </c>
    </row>
    <row r="222" spans="1:17" x14ac:dyDescent="0.25">
      <c r="A222">
        <v>501241</v>
      </c>
      <c r="B222" t="s">
        <v>524</v>
      </c>
      <c r="C222" s="51">
        <v>40667</v>
      </c>
      <c r="D222" t="s">
        <v>672</v>
      </c>
      <c r="E222" t="s">
        <v>550</v>
      </c>
      <c r="F222">
        <v>0</v>
      </c>
      <c r="G222" t="s">
        <v>662</v>
      </c>
      <c r="H222" t="s">
        <v>275</v>
      </c>
      <c r="I222" t="s">
        <v>662</v>
      </c>
      <c r="J222" t="s">
        <v>505</v>
      </c>
      <c r="K222" t="s">
        <v>275</v>
      </c>
      <c r="L222" t="s">
        <v>506</v>
      </c>
      <c r="M222">
        <v>21</v>
      </c>
      <c r="N222" t="s">
        <v>507</v>
      </c>
      <c r="O222" t="s">
        <v>508</v>
      </c>
      <c r="P222" t="s">
        <v>596</v>
      </c>
      <c r="Q222" t="s">
        <v>587</v>
      </c>
    </row>
    <row r="223" spans="1:17" x14ac:dyDescent="0.25">
      <c r="A223">
        <v>501242</v>
      </c>
      <c r="B223" t="s">
        <v>658</v>
      </c>
      <c r="C223" s="51">
        <v>40668</v>
      </c>
      <c r="D223" t="s">
        <v>626</v>
      </c>
      <c r="E223" t="s">
        <v>659</v>
      </c>
      <c r="F223">
        <v>0</v>
      </c>
      <c r="G223" t="s">
        <v>660</v>
      </c>
      <c r="H223" t="s">
        <v>259</v>
      </c>
      <c r="I223" t="s">
        <v>259</v>
      </c>
      <c r="J223" t="s">
        <v>505</v>
      </c>
      <c r="K223" t="s">
        <v>660</v>
      </c>
      <c r="L223" t="s">
        <v>506</v>
      </c>
      <c r="M223">
        <v>17</v>
      </c>
      <c r="N223" t="s">
        <v>507</v>
      </c>
      <c r="O223" t="s">
        <v>508</v>
      </c>
      <c r="P223" t="s">
        <v>608</v>
      </c>
      <c r="Q223" t="s">
        <v>667</v>
      </c>
    </row>
    <row r="224" spans="1:17" x14ac:dyDescent="0.25">
      <c r="A224">
        <v>501243</v>
      </c>
      <c r="B224" t="s">
        <v>538</v>
      </c>
      <c r="C224" s="51">
        <v>40668</v>
      </c>
      <c r="D224" t="s">
        <v>539</v>
      </c>
      <c r="E224" t="s">
        <v>540</v>
      </c>
      <c r="F224">
        <v>0</v>
      </c>
      <c r="G224" t="s">
        <v>532</v>
      </c>
      <c r="H224" t="s">
        <v>520</v>
      </c>
      <c r="I224" t="s">
        <v>520</v>
      </c>
      <c r="J224" t="s">
        <v>505</v>
      </c>
      <c r="K224" t="s">
        <v>520</v>
      </c>
      <c r="L224" t="s">
        <v>521</v>
      </c>
      <c r="M224">
        <v>4</v>
      </c>
      <c r="N224" t="s">
        <v>507</v>
      </c>
      <c r="O224" t="s">
        <v>508</v>
      </c>
      <c r="P224" t="s">
        <v>509</v>
      </c>
      <c r="Q224" t="s">
        <v>542</v>
      </c>
    </row>
    <row r="225" spans="1:17" x14ac:dyDescent="0.25">
      <c r="A225">
        <v>501244</v>
      </c>
      <c r="B225" t="s">
        <v>502</v>
      </c>
      <c r="C225" s="51">
        <v>40669</v>
      </c>
      <c r="D225" t="s">
        <v>98</v>
      </c>
      <c r="E225" t="s">
        <v>504</v>
      </c>
      <c r="F225">
        <v>0</v>
      </c>
      <c r="G225" t="s">
        <v>305</v>
      </c>
      <c r="H225" t="s">
        <v>355</v>
      </c>
      <c r="I225" t="s">
        <v>355</v>
      </c>
      <c r="J225" t="s">
        <v>505</v>
      </c>
      <c r="K225" t="s">
        <v>305</v>
      </c>
      <c r="L225" t="s">
        <v>506</v>
      </c>
      <c r="M225">
        <v>85</v>
      </c>
      <c r="N225" t="s">
        <v>507</v>
      </c>
      <c r="O225" t="s">
        <v>508</v>
      </c>
      <c r="P225" t="s">
        <v>522</v>
      </c>
      <c r="Q225" t="s">
        <v>537</v>
      </c>
    </row>
    <row r="226" spans="1:17" x14ac:dyDescent="0.25">
      <c r="A226">
        <v>501245</v>
      </c>
      <c r="B226" t="s">
        <v>529</v>
      </c>
      <c r="C226" s="51">
        <v>40670</v>
      </c>
      <c r="D226" t="s">
        <v>670</v>
      </c>
      <c r="E226" t="s">
        <v>531</v>
      </c>
      <c r="F226">
        <v>0</v>
      </c>
      <c r="G226" t="s">
        <v>259</v>
      </c>
      <c r="H226" t="s">
        <v>221</v>
      </c>
      <c r="I226" t="s">
        <v>221</v>
      </c>
      <c r="J226" t="s">
        <v>514</v>
      </c>
      <c r="K226" t="s">
        <v>259</v>
      </c>
      <c r="L226" t="s">
        <v>506</v>
      </c>
      <c r="M226">
        <v>10</v>
      </c>
      <c r="N226" t="s">
        <v>507</v>
      </c>
      <c r="O226" t="s">
        <v>570</v>
      </c>
      <c r="P226" t="s">
        <v>509</v>
      </c>
      <c r="Q226" t="s">
        <v>656</v>
      </c>
    </row>
    <row r="227" spans="1:17" x14ac:dyDescent="0.25">
      <c r="A227">
        <v>501246</v>
      </c>
      <c r="B227" t="s">
        <v>524</v>
      </c>
      <c r="C227" s="51">
        <v>40670</v>
      </c>
      <c r="D227" t="s">
        <v>1</v>
      </c>
      <c r="E227" t="s">
        <v>526</v>
      </c>
      <c r="F227">
        <v>0</v>
      </c>
      <c r="G227" t="s">
        <v>275</v>
      </c>
      <c r="H227" t="s">
        <v>520</v>
      </c>
      <c r="I227" t="s">
        <v>520</v>
      </c>
      <c r="J227" t="s">
        <v>505</v>
      </c>
      <c r="K227" t="s">
        <v>275</v>
      </c>
      <c r="L227" t="s">
        <v>506</v>
      </c>
      <c r="M227">
        <v>32</v>
      </c>
      <c r="N227" t="s">
        <v>507</v>
      </c>
      <c r="O227" t="s">
        <v>508</v>
      </c>
      <c r="P227" t="s">
        <v>534</v>
      </c>
      <c r="Q227" t="s">
        <v>587</v>
      </c>
    </row>
    <row r="228" spans="1:17" x14ac:dyDescent="0.25">
      <c r="A228">
        <v>501247</v>
      </c>
      <c r="B228" t="s">
        <v>502</v>
      </c>
      <c r="C228" s="51">
        <v>40671</v>
      </c>
      <c r="D228" t="s">
        <v>98</v>
      </c>
      <c r="E228" t="s">
        <v>504</v>
      </c>
      <c r="F228">
        <v>0</v>
      </c>
      <c r="G228" t="s">
        <v>305</v>
      </c>
      <c r="H228" t="s">
        <v>660</v>
      </c>
      <c r="I228" t="s">
        <v>660</v>
      </c>
      <c r="J228" t="s">
        <v>514</v>
      </c>
      <c r="K228" t="s">
        <v>305</v>
      </c>
      <c r="L228" t="s">
        <v>521</v>
      </c>
      <c r="M228">
        <v>9</v>
      </c>
      <c r="N228" t="s">
        <v>507</v>
      </c>
      <c r="O228" t="s">
        <v>508</v>
      </c>
      <c r="P228" t="s">
        <v>522</v>
      </c>
      <c r="Q228" t="s">
        <v>613</v>
      </c>
    </row>
    <row r="229" spans="1:17" x14ac:dyDescent="0.25">
      <c r="A229">
        <v>501248</v>
      </c>
      <c r="B229" t="s">
        <v>511</v>
      </c>
      <c r="C229" s="51">
        <v>40671</v>
      </c>
      <c r="D229" t="s">
        <v>672</v>
      </c>
      <c r="E229" t="s">
        <v>513</v>
      </c>
      <c r="F229">
        <v>0</v>
      </c>
      <c r="G229" t="s">
        <v>355</v>
      </c>
      <c r="H229" t="s">
        <v>662</v>
      </c>
      <c r="I229" t="s">
        <v>355</v>
      </c>
      <c r="J229" t="s">
        <v>514</v>
      </c>
      <c r="K229" t="s">
        <v>662</v>
      </c>
      <c r="L229" t="s">
        <v>521</v>
      </c>
      <c r="M229">
        <v>5</v>
      </c>
      <c r="N229" t="s">
        <v>507</v>
      </c>
      <c r="O229" t="s">
        <v>508</v>
      </c>
      <c r="P229" t="s">
        <v>607</v>
      </c>
      <c r="Q229" t="s">
        <v>667</v>
      </c>
    </row>
    <row r="230" spans="1:17" x14ac:dyDescent="0.25">
      <c r="A230">
        <v>501249</v>
      </c>
      <c r="B230" t="s">
        <v>535</v>
      </c>
      <c r="C230" s="51">
        <v>40672</v>
      </c>
      <c r="D230" t="s">
        <v>357</v>
      </c>
      <c r="E230" t="s">
        <v>536</v>
      </c>
      <c r="F230">
        <v>0</v>
      </c>
      <c r="G230" t="s">
        <v>294</v>
      </c>
      <c r="H230" t="s">
        <v>221</v>
      </c>
      <c r="I230" t="s">
        <v>294</v>
      </c>
      <c r="J230" t="s">
        <v>505</v>
      </c>
      <c r="K230" t="s">
        <v>221</v>
      </c>
      <c r="L230" t="s">
        <v>506</v>
      </c>
      <c r="M230">
        <v>63</v>
      </c>
      <c r="N230" t="s">
        <v>507</v>
      </c>
      <c r="O230" t="s">
        <v>508</v>
      </c>
      <c r="P230" t="s">
        <v>534</v>
      </c>
      <c r="Q230" t="s">
        <v>587</v>
      </c>
    </row>
    <row r="231" spans="1:17" x14ac:dyDescent="0.25">
      <c r="A231">
        <v>501250</v>
      </c>
      <c r="B231" t="s">
        <v>538</v>
      </c>
      <c r="C231" s="51">
        <v>40673</v>
      </c>
      <c r="D231" t="s">
        <v>178</v>
      </c>
      <c r="E231" t="s">
        <v>540</v>
      </c>
      <c r="F231">
        <v>0</v>
      </c>
      <c r="G231" t="s">
        <v>532</v>
      </c>
      <c r="H231" t="s">
        <v>662</v>
      </c>
      <c r="I231" t="s">
        <v>532</v>
      </c>
      <c r="J231" t="s">
        <v>514</v>
      </c>
      <c r="K231" t="s">
        <v>662</v>
      </c>
      <c r="L231" t="s">
        <v>521</v>
      </c>
      <c r="M231">
        <v>6</v>
      </c>
      <c r="N231" t="s">
        <v>507</v>
      </c>
      <c r="O231" t="s">
        <v>508</v>
      </c>
      <c r="P231" t="s">
        <v>509</v>
      </c>
      <c r="Q231" t="s">
        <v>542</v>
      </c>
    </row>
    <row r="232" spans="1:17" x14ac:dyDescent="0.25">
      <c r="A232">
        <v>501251</v>
      </c>
      <c r="B232" t="s">
        <v>511</v>
      </c>
      <c r="C232" s="51">
        <v>40673</v>
      </c>
      <c r="D232" t="s">
        <v>673</v>
      </c>
      <c r="E232" t="s">
        <v>513</v>
      </c>
      <c r="F232">
        <v>0</v>
      </c>
      <c r="G232" t="s">
        <v>355</v>
      </c>
      <c r="H232" t="s">
        <v>275</v>
      </c>
      <c r="I232" t="s">
        <v>275</v>
      </c>
      <c r="J232" t="s">
        <v>505</v>
      </c>
      <c r="K232" t="s">
        <v>355</v>
      </c>
      <c r="L232" t="s">
        <v>506</v>
      </c>
      <c r="M232">
        <v>76</v>
      </c>
      <c r="N232" t="s">
        <v>507</v>
      </c>
      <c r="O232" t="s">
        <v>508</v>
      </c>
      <c r="P232" t="s">
        <v>607</v>
      </c>
      <c r="Q232" t="s">
        <v>667</v>
      </c>
    </row>
    <row r="233" spans="1:17" x14ac:dyDescent="0.25">
      <c r="A233">
        <v>501252</v>
      </c>
      <c r="B233" t="s">
        <v>535</v>
      </c>
      <c r="C233" s="51">
        <v>40674</v>
      </c>
      <c r="D233" t="s">
        <v>674</v>
      </c>
      <c r="E233" t="s">
        <v>536</v>
      </c>
      <c r="F233">
        <v>0</v>
      </c>
      <c r="G233" t="s">
        <v>294</v>
      </c>
      <c r="H233" t="s">
        <v>305</v>
      </c>
      <c r="I233" t="s">
        <v>305</v>
      </c>
      <c r="J233" t="s">
        <v>505</v>
      </c>
      <c r="K233" t="s">
        <v>305</v>
      </c>
      <c r="L233" t="s">
        <v>521</v>
      </c>
      <c r="M233">
        <v>9</v>
      </c>
      <c r="N233" t="s">
        <v>507</v>
      </c>
      <c r="O233" t="s">
        <v>508</v>
      </c>
      <c r="P233" t="s">
        <v>596</v>
      </c>
      <c r="Q233" t="s">
        <v>534</v>
      </c>
    </row>
    <row r="234" spans="1:17" x14ac:dyDescent="0.25">
      <c r="A234">
        <v>501253</v>
      </c>
      <c r="B234" t="s">
        <v>543</v>
      </c>
      <c r="C234" s="51">
        <v>40675</v>
      </c>
      <c r="D234" t="s">
        <v>15</v>
      </c>
      <c r="E234" t="s">
        <v>545</v>
      </c>
      <c r="F234">
        <v>0</v>
      </c>
      <c r="G234" t="s">
        <v>221</v>
      </c>
      <c r="H234" t="s">
        <v>520</v>
      </c>
      <c r="I234" t="s">
        <v>221</v>
      </c>
      <c r="J234" t="s">
        <v>514</v>
      </c>
      <c r="K234" t="s">
        <v>221</v>
      </c>
      <c r="L234" t="s">
        <v>506</v>
      </c>
      <c r="M234">
        <v>18</v>
      </c>
      <c r="N234" t="s">
        <v>507</v>
      </c>
      <c r="O234" t="s">
        <v>508</v>
      </c>
      <c r="P234" t="s">
        <v>542</v>
      </c>
      <c r="Q234" t="s">
        <v>516</v>
      </c>
    </row>
    <row r="235" spans="1:17" x14ac:dyDescent="0.25">
      <c r="A235">
        <v>501254</v>
      </c>
      <c r="B235" t="s">
        <v>675</v>
      </c>
      <c r="C235" s="51">
        <v>40676</v>
      </c>
      <c r="D235" t="s">
        <v>53</v>
      </c>
      <c r="E235" t="s">
        <v>676</v>
      </c>
      <c r="F235">
        <v>0</v>
      </c>
      <c r="G235" t="s">
        <v>660</v>
      </c>
      <c r="H235" t="s">
        <v>355</v>
      </c>
      <c r="I235" t="s">
        <v>355</v>
      </c>
      <c r="J235" t="s">
        <v>505</v>
      </c>
      <c r="K235" t="s">
        <v>355</v>
      </c>
      <c r="L235" t="s">
        <v>521</v>
      </c>
      <c r="M235">
        <v>6</v>
      </c>
      <c r="N235" t="s">
        <v>507</v>
      </c>
      <c r="O235" t="s">
        <v>508</v>
      </c>
      <c r="P235" t="s">
        <v>598</v>
      </c>
      <c r="Q235" t="s">
        <v>667</v>
      </c>
    </row>
    <row r="236" spans="1:17" x14ac:dyDescent="0.25">
      <c r="A236">
        <v>501255</v>
      </c>
      <c r="B236" t="s">
        <v>502</v>
      </c>
      <c r="C236" s="51">
        <v>40677</v>
      </c>
      <c r="D236" t="s">
        <v>98</v>
      </c>
      <c r="E236" t="s">
        <v>504</v>
      </c>
      <c r="F236">
        <v>0</v>
      </c>
      <c r="G236" t="s">
        <v>305</v>
      </c>
      <c r="H236" t="s">
        <v>259</v>
      </c>
      <c r="I236" t="s">
        <v>305</v>
      </c>
      <c r="J236" t="s">
        <v>505</v>
      </c>
      <c r="K236" t="s">
        <v>305</v>
      </c>
      <c r="L236" t="s">
        <v>521</v>
      </c>
      <c r="M236">
        <v>4</v>
      </c>
      <c r="N236" t="s">
        <v>507</v>
      </c>
      <c r="O236" t="s">
        <v>570</v>
      </c>
      <c r="P236" t="s">
        <v>510</v>
      </c>
      <c r="Q236" t="s">
        <v>537</v>
      </c>
    </row>
    <row r="237" spans="1:17" x14ac:dyDescent="0.25">
      <c r="A237">
        <v>501256</v>
      </c>
      <c r="B237" t="s">
        <v>524</v>
      </c>
      <c r="C237" s="51">
        <v>40677</v>
      </c>
      <c r="D237" t="s">
        <v>23</v>
      </c>
      <c r="E237" t="s">
        <v>526</v>
      </c>
      <c r="F237">
        <v>0</v>
      </c>
      <c r="G237" t="s">
        <v>275</v>
      </c>
      <c r="H237" t="s">
        <v>532</v>
      </c>
      <c r="I237" t="s">
        <v>532</v>
      </c>
      <c r="J237" t="s">
        <v>514</v>
      </c>
      <c r="K237" t="s">
        <v>532</v>
      </c>
      <c r="L237" t="s">
        <v>506</v>
      </c>
      <c r="M237">
        <v>10</v>
      </c>
      <c r="N237" t="s">
        <v>507</v>
      </c>
      <c r="O237" t="s">
        <v>508</v>
      </c>
      <c r="P237" t="s">
        <v>608</v>
      </c>
      <c r="Q237" t="s">
        <v>607</v>
      </c>
    </row>
    <row r="238" spans="1:17" x14ac:dyDescent="0.25">
      <c r="A238">
        <v>501257</v>
      </c>
      <c r="B238" t="s">
        <v>650</v>
      </c>
      <c r="C238" s="51">
        <v>40678</v>
      </c>
      <c r="D238" t="s">
        <v>90</v>
      </c>
      <c r="E238" t="s">
        <v>651</v>
      </c>
      <c r="F238">
        <v>0</v>
      </c>
      <c r="G238" t="s">
        <v>355</v>
      </c>
      <c r="H238" t="s">
        <v>520</v>
      </c>
      <c r="I238" t="s">
        <v>520</v>
      </c>
      <c r="J238" t="s">
        <v>505</v>
      </c>
      <c r="K238" t="s">
        <v>355</v>
      </c>
      <c r="L238" t="s">
        <v>506</v>
      </c>
      <c r="M238">
        <v>29</v>
      </c>
      <c r="N238" t="s">
        <v>507</v>
      </c>
      <c r="O238" t="s">
        <v>508</v>
      </c>
      <c r="P238" t="s">
        <v>509</v>
      </c>
      <c r="Q238" t="s">
        <v>516</v>
      </c>
    </row>
    <row r="239" spans="1:17" x14ac:dyDescent="0.25">
      <c r="A239">
        <v>501258</v>
      </c>
      <c r="B239" t="s">
        <v>675</v>
      </c>
      <c r="C239" s="51">
        <v>40678</v>
      </c>
      <c r="D239" t="s">
        <v>626</v>
      </c>
      <c r="E239" t="s">
        <v>676</v>
      </c>
      <c r="F239">
        <v>0</v>
      </c>
      <c r="G239" t="s">
        <v>660</v>
      </c>
      <c r="H239" t="s">
        <v>294</v>
      </c>
      <c r="I239" t="s">
        <v>660</v>
      </c>
      <c r="J239" t="s">
        <v>505</v>
      </c>
      <c r="K239" t="s">
        <v>660</v>
      </c>
      <c r="L239" t="s">
        <v>521</v>
      </c>
      <c r="M239">
        <v>8</v>
      </c>
      <c r="N239" t="s">
        <v>507</v>
      </c>
      <c r="O239" t="s">
        <v>508</v>
      </c>
      <c r="P239" t="s">
        <v>656</v>
      </c>
      <c r="Q239" t="s">
        <v>667</v>
      </c>
    </row>
    <row r="240" spans="1:17" x14ac:dyDescent="0.25">
      <c r="A240">
        <v>501259</v>
      </c>
      <c r="B240" t="s">
        <v>524</v>
      </c>
      <c r="C240" s="51">
        <v>40679</v>
      </c>
      <c r="D240" t="s">
        <v>23</v>
      </c>
      <c r="E240" t="s">
        <v>550</v>
      </c>
      <c r="F240">
        <v>0</v>
      </c>
      <c r="G240" t="s">
        <v>662</v>
      </c>
      <c r="H240" t="s">
        <v>532</v>
      </c>
      <c r="I240" t="s">
        <v>532</v>
      </c>
      <c r="J240" t="s">
        <v>505</v>
      </c>
      <c r="K240" t="s">
        <v>532</v>
      </c>
      <c r="L240" t="s">
        <v>521</v>
      </c>
      <c r="M240">
        <v>6</v>
      </c>
      <c r="N240" t="s">
        <v>507</v>
      </c>
      <c r="O240" t="s">
        <v>508</v>
      </c>
      <c r="P240" t="s">
        <v>608</v>
      </c>
      <c r="Q240" t="s">
        <v>607</v>
      </c>
    </row>
    <row r="241" spans="1:17" x14ac:dyDescent="0.25">
      <c r="A241">
        <v>501260</v>
      </c>
      <c r="B241" t="s">
        <v>650</v>
      </c>
      <c r="C241" s="51">
        <v>40680</v>
      </c>
      <c r="D241" t="s">
        <v>549</v>
      </c>
      <c r="E241" t="s">
        <v>651</v>
      </c>
      <c r="F241">
        <v>0</v>
      </c>
      <c r="G241" t="s">
        <v>355</v>
      </c>
      <c r="H241" t="s">
        <v>305</v>
      </c>
      <c r="I241" t="s">
        <v>355</v>
      </c>
      <c r="J241" t="s">
        <v>514</v>
      </c>
      <c r="K241" t="s">
        <v>355</v>
      </c>
      <c r="L241" t="s">
        <v>506</v>
      </c>
      <c r="M241">
        <v>111</v>
      </c>
      <c r="N241" t="s">
        <v>507</v>
      </c>
      <c r="O241" t="s">
        <v>508</v>
      </c>
      <c r="P241" t="s">
        <v>509</v>
      </c>
      <c r="Q241" t="s">
        <v>542</v>
      </c>
    </row>
    <row r="242" spans="1:17" x14ac:dyDescent="0.25">
      <c r="A242">
        <v>501261</v>
      </c>
      <c r="B242" t="s">
        <v>543</v>
      </c>
      <c r="C242" s="51">
        <v>40681</v>
      </c>
      <c r="D242" t="s">
        <v>190</v>
      </c>
      <c r="E242" t="s">
        <v>545</v>
      </c>
      <c r="F242">
        <v>0</v>
      </c>
      <c r="G242" t="s">
        <v>221</v>
      </c>
      <c r="H242" t="s">
        <v>660</v>
      </c>
      <c r="I242" t="s">
        <v>221</v>
      </c>
      <c r="J242" t="s">
        <v>514</v>
      </c>
      <c r="K242" t="s">
        <v>221</v>
      </c>
      <c r="L242" t="s">
        <v>506</v>
      </c>
      <c r="M242">
        <v>11</v>
      </c>
      <c r="N242" t="s">
        <v>507</v>
      </c>
      <c r="O242" t="s">
        <v>508</v>
      </c>
      <c r="P242" t="s">
        <v>596</v>
      </c>
      <c r="Q242" t="s">
        <v>510</v>
      </c>
    </row>
    <row r="243" spans="1:17" x14ac:dyDescent="0.25">
      <c r="A243">
        <v>501262</v>
      </c>
      <c r="B243" t="s">
        <v>524</v>
      </c>
      <c r="C243" s="51">
        <v>40682</v>
      </c>
      <c r="D243" t="s">
        <v>445</v>
      </c>
      <c r="E243" t="s">
        <v>550</v>
      </c>
      <c r="F243">
        <v>0</v>
      </c>
      <c r="G243" t="s">
        <v>662</v>
      </c>
      <c r="H243" t="s">
        <v>259</v>
      </c>
      <c r="I243" t="s">
        <v>259</v>
      </c>
      <c r="J243" t="s">
        <v>505</v>
      </c>
      <c r="K243" t="s">
        <v>259</v>
      </c>
      <c r="L243" t="s">
        <v>521</v>
      </c>
      <c r="M243">
        <v>7</v>
      </c>
      <c r="N243" t="s">
        <v>507</v>
      </c>
      <c r="O243" t="s">
        <v>508</v>
      </c>
      <c r="P243" t="s">
        <v>608</v>
      </c>
      <c r="Q243" t="s">
        <v>587</v>
      </c>
    </row>
    <row r="244" spans="1:17" x14ac:dyDescent="0.25">
      <c r="A244">
        <v>501263</v>
      </c>
      <c r="B244" t="s">
        <v>524</v>
      </c>
      <c r="C244" s="51">
        <v>40683</v>
      </c>
      <c r="D244" t="s">
        <v>360</v>
      </c>
      <c r="E244" t="s">
        <v>526</v>
      </c>
      <c r="F244">
        <v>0</v>
      </c>
      <c r="G244" t="s">
        <v>275</v>
      </c>
      <c r="H244" t="s">
        <v>294</v>
      </c>
      <c r="I244" t="s">
        <v>275</v>
      </c>
      <c r="J244" t="s">
        <v>514</v>
      </c>
      <c r="K244" t="s">
        <v>294</v>
      </c>
      <c r="L244" t="s">
        <v>521</v>
      </c>
      <c r="M244">
        <v>10</v>
      </c>
      <c r="N244" t="s">
        <v>507</v>
      </c>
      <c r="O244" t="s">
        <v>508</v>
      </c>
      <c r="P244" t="s">
        <v>510</v>
      </c>
      <c r="Q244" t="s">
        <v>656</v>
      </c>
    </row>
    <row r="245" spans="1:17" x14ac:dyDescent="0.25">
      <c r="A245">
        <v>501264</v>
      </c>
      <c r="B245" t="s">
        <v>650</v>
      </c>
      <c r="C245" s="51">
        <v>40684</v>
      </c>
      <c r="D245" t="s">
        <v>39</v>
      </c>
      <c r="E245" t="s">
        <v>651</v>
      </c>
      <c r="F245">
        <v>0</v>
      </c>
      <c r="G245" t="s">
        <v>355</v>
      </c>
      <c r="H245" t="s">
        <v>532</v>
      </c>
      <c r="I245" t="s">
        <v>355</v>
      </c>
      <c r="J245" t="s">
        <v>505</v>
      </c>
      <c r="K245" t="s">
        <v>532</v>
      </c>
      <c r="L245" t="s">
        <v>506</v>
      </c>
      <c r="M245">
        <v>82</v>
      </c>
      <c r="N245" t="s">
        <v>507</v>
      </c>
      <c r="O245" t="s">
        <v>508</v>
      </c>
      <c r="P245" t="s">
        <v>509</v>
      </c>
      <c r="Q245" t="s">
        <v>542</v>
      </c>
    </row>
    <row r="246" spans="1:17" x14ac:dyDescent="0.25">
      <c r="A246">
        <v>501265</v>
      </c>
      <c r="B246" t="s">
        <v>517</v>
      </c>
      <c r="C246" s="51">
        <v>40684</v>
      </c>
      <c r="D246" t="s">
        <v>508</v>
      </c>
      <c r="E246" t="s">
        <v>519</v>
      </c>
      <c r="F246">
        <v>0</v>
      </c>
      <c r="G246" t="s">
        <v>520</v>
      </c>
      <c r="H246" t="s">
        <v>662</v>
      </c>
      <c r="I246" t="s">
        <v>520</v>
      </c>
      <c r="J246" t="s">
        <v>514</v>
      </c>
      <c r="K246" t="s">
        <v>508</v>
      </c>
      <c r="L246" t="s">
        <v>508</v>
      </c>
      <c r="M246" t="s">
        <v>508</v>
      </c>
      <c r="N246" t="s">
        <v>508</v>
      </c>
      <c r="O246" t="s">
        <v>508</v>
      </c>
      <c r="P246" t="s">
        <v>613</v>
      </c>
      <c r="Q246" t="s">
        <v>667</v>
      </c>
    </row>
    <row r="247" spans="1:17" x14ac:dyDescent="0.25">
      <c r="A247">
        <v>501266</v>
      </c>
      <c r="B247" t="s">
        <v>502</v>
      </c>
      <c r="C247" s="51">
        <v>40685</v>
      </c>
      <c r="D247" t="s">
        <v>98</v>
      </c>
      <c r="E247" t="s">
        <v>504</v>
      </c>
      <c r="F247">
        <v>0</v>
      </c>
      <c r="G247" t="s">
        <v>305</v>
      </c>
      <c r="H247" t="s">
        <v>221</v>
      </c>
      <c r="I247" t="s">
        <v>305</v>
      </c>
      <c r="J247" t="s">
        <v>505</v>
      </c>
      <c r="K247" t="s">
        <v>305</v>
      </c>
      <c r="L247" t="s">
        <v>521</v>
      </c>
      <c r="M247">
        <v>8</v>
      </c>
      <c r="N247" t="s">
        <v>507</v>
      </c>
      <c r="O247" t="s">
        <v>508</v>
      </c>
      <c r="P247" t="s">
        <v>534</v>
      </c>
      <c r="Q247" t="s">
        <v>510</v>
      </c>
    </row>
    <row r="248" spans="1:17" x14ac:dyDescent="0.25">
      <c r="A248">
        <v>501267</v>
      </c>
      <c r="B248" t="s">
        <v>529</v>
      </c>
      <c r="C248" s="51">
        <v>40685</v>
      </c>
      <c r="D248" t="s">
        <v>677</v>
      </c>
      <c r="E248" t="s">
        <v>531</v>
      </c>
      <c r="F248">
        <v>0</v>
      </c>
      <c r="G248" t="s">
        <v>259</v>
      </c>
      <c r="H248" t="s">
        <v>275</v>
      </c>
      <c r="I248" t="s">
        <v>275</v>
      </c>
      <c r="J248" t="s">
        <v>505</v>
      </c>
      <c r="K248" t="s">
        <v>275</v>
      </c>
      <c r="L248" t="s">
        <v>521</v>
      </c>
      <c r="M248">
        <v>5</v>
      </c>
      <c r="N248" t="s">
        <v>507</v>
      </c>
      <c r="O248" t="s">
        <v>508</v>
      </c>
      <c r="P248" t="s">
        <v>607</v>
      </c>
      <c r="Q248" t="s">
        <v>587</v>
      </c>
    </row>
    <row r="249" spans="1:17" x14ac:dyDescent="0.25">
      <c r="A249">
        <v>501268</v>
      </c>
      <c r="B249" t="s">
        <v>524</v>
      </c>
      <c r="C249" s="51">
        <v>40687</v>
      </c>
      <c r="D249" t="s">
        <v>20</v>
      </c>
      <c r="E249" t="s">
        <v>526</v>
      </c>
      <c r="F249">
        <v>0</v>
      </c>
      <c r="G249" t="s">
        <v>305</v>
      </c>
      <c r="H249" t="s">
        <v>221</v>
      </c>
      <c r="I249" t="s">
        <v>221</v>
      </c>
      <c r="J249" t="s">
        <v>505</v>
      </c>
      <c r="K249" t="s">
        <v>221</v>
      </c>
      <c r="L249" t="s">
        <v>521</v>
      </c>
      <c r="M249">
        <v>6</v>
      </c>
      <c r="N249" t="s">
        <v>507</v>
      </c>
      <c r="O249" t="s">
        <v>508</v>
      </c>
      <c r="P249" t="s">
        <v>509</v>
      </c>
      <c r="Q249" t="s">
        <v>587</v>
      </c>
    </row>
    <row r="250" spans="1:17" x14ac:dyDescent="0.25">
      <c r="A250">
        <v>501269</v>
      </c>
      <c r="B250" t="s">
        <v>524</v>
      </c>
      <c r="C250" s="51">
        <v>40688</v>
      </c>
      <c r="D250" t="s">
        <v>668</v>
      </c>
      <c r="E250" t="s">
        <v>526</v>
      </c>
      <c r="F250">
        <v>0</v>
      </c>
      <c r="G250" t="s">
        <v>275</v>
      </c>
      <c r="H250" t="s">
        <v>259</v>
      </c>
      <c r="I250" t="s">
        <v>275</v>
      </c>
      <c r="J250" t="s">
        <v>505</v>
      </c>
      <c r="K250" t="s">
        <v>275</v>
      </c>
      <c r="L250" t="s">
        <v>521</v>
      </c>
      <c r="M250">
        <v>4</v>
      </c>
      <c r="N250" t="s">
        <v>507</v>
      </c>
      <c r="O250" t="s">
        <v>508</v>
      </c>
      <c r="P250" t="s">
        <v>509</v>
      </c>
      <c r="Q250" t="s">
        <v>587</v>
      </c>
    </row>
    <row r="251" spans="1:17" x14ac:dyDescent="0.25">
      <c r="A251">
        <v>501270</v>
      </c>
      <c r="B251" t="s">
        <v>543</v>
      </c>
      <c r="C251" s="51">
        <v>40690</v>
      </c>
      <c r="D251" t="s">
        <v>98</v>
      </c>
      <c r="E251" t="s">
        <v>545</v>
      </c>
      <c r="F251">
        <v>0</v>
      </c>
      <c r="G251" t="s">
        <v>305</v>
      </c>
      <c r="H251" t="s">
        <v>275</v>
      </c>
      <c r="I251" t="s">
        <v>275</v>
      </c>
      <c r="J251" t="s">
        <v>505</v>
      </c>
      <c r="K251" t="s">
        <v>305</v>
      </c>
      <c r="L251" t="s">
        <v>506</v>
      </c>
      <c r="M251">
        <v>43</v>
      </c>
      <c r="N251" t="s">
        <v>507</v>
      </c>
      <c r="O251" t="s">
        <v>508</v>
      </c>
      <c r="P251" t="s">
        <v>509</v>
      </c>
      <c r="Q251" t="s">
        <v>587</v>
      </c>
    </row>
    <row r="252" spans="1:17" x14ac:dyDescent="0.25">
      <c r="A252">
        <v>501271</v>
      </c>
      <c r="B252" t="s">
        <v>543</v>
      </c>
      <c r="C252" s="51">
        <v>40691</v>
      </c>
      <c r="D252" t="s">
        <v>357</v>
      </c>
      <c r="E252" t="s">
        <v>545</v>
      </c>
      <c r="F252">
        <v>0</v>
      </c>
      <c r="G252" t="s">
        <v>221</v>
      </c>
      <c r="H252" t="s">
        <v>305</v>
      </c>
      <c r="I252" t="s">
        <v>221</v>
      </c>
      <c r="J252" t="s">
        <v>514</v>
      </c>
      <c r="K252" t="s">
        <v>221</v>
      </c>
      <c r="L252" t="s">
        <v>506</v>
      </c>
      <c r="M252">
        <v>58</v>
      </c>
      <c r="N252" t="s">
        <v>507</v>
      </c>
      <c r="O252" t="s">
        <v>508</v>
      </c>
      <c r="P252" t="s">
        <v>509</v>
      </c>
      <c r="Q252" t="s">
        <v>587</v>
      </c>
    </row>
    <row r="253" spans="1:17" x14ac:dyDescent="0.25">
      <c r="A253">
        <v>548306</v>
      </c>
      <c r="B253" t="s">
        <v>543</v>
      </c>
      <c r="C253" s="51">
        <v>41003</v>
      </c>
      <c r="D253" t="s">
        <v>678</v>
      </c>
      <c r="E253" t="s">
        <v>545</v>
      </c>
      <c r="F253">
        <v>0</v>
      </c>
      <c r="G253" t="s">
        <v>221</v>
      </c>
      <c r="H253" t="s">
        <v>275</v>
      </c>
      <c r="I253" t="s">
        <v>275</v>
      </c>
      <c r="J253" t="s">
        <v>505</v>
      </c>
      <c r="K253" t="s">
        <v>275</v>
      </c>
      <c r="L253" t="s">
        <v>521</v>
      </c>
      <c r="M253">
        <v>8</v>
      </c>
      <c r="N253" t="s">
        <v>507</v>
      </c>
      <c r="O253" t="s">
        <v>508</v>
      </c>
      <c r="P253" t="s">
        <v>679</v>
      </c>
      <c r="Q253" t="s">
        <v>587</v>
      </c>
    </row>
    <row r="254" spans="1:17" x14ac:dyDescent="0.25">
      <c r="A254">
        <v>548307</v>
      </c>
      <c r="B254" t="s">
        <v>529</v>
      </c>
      <c r="C254" s="51">
        <v>41004</v>
      </c>
      <c r="D254" t="s">
        <v>559</v>
      </c>
      <c r="E254" t="s">
        <v>531</v>
      </c>
      <c r="F254">
        <v>0</v>
      </c>
      <c r="G254" t="s">
        <v>259</v>
      </c>
      <c r="H254" t="s">
        <v>520</v>
      </c>
      <c r="I254" t="s">
        <v>520</v>
      </c>
      <c r="J254" t="s">
        <v>505</v>
      </c>
      <c r="K254" t="s">
        <v>520</v>
      </c>
      <c r="L254" t="s">
        <v>521</v>
      </c>
      <c r="M254">
        <v>8</v>
      </c>
      <c r="N254" t="s">
        <v>507</v>
      </c>
      <c r="O254" t="s">
        <v>508</v>
      </c>
      <c r="P254" t="s">
        <v>598</v>
      </c>
      <c r="Q254" t="s">
        <v>596</v>
      </c>
    </row>
    <row r="255" spans="1:17" x14ac:dyDescent="0.25">
      <c r="A255">
        <v>548308</v>
      </c>
      <c r="B255" t="s">
        <v>524</v>
      </c>
      <c r="C255" s="51">
        <v>41005</v>
      </c>
      <c r="D255" t="s">
        <v>41</v>
      </c>
      <c r="E255" t="s">
        <v>526</v>
      </c>
      <c r="F255">
        <v>0</v>
      </c>
      <c r="G255" t="s">
        <v>275</v>
      </c>
      <c r="H255" t="s">
        <v>662</v>
      </c>
      <c r="I255" t="s">
        <v>275</v>
      </c>
      <c r="J255" t="s">
        <v>505</v>
      </c>
      <c r="K255" t="s">
        <v>662</v>
      </c>
      <c r="L255" t="s">
        <v>506</v>
      </c>
      <c r="M255">
        <v>28</v>
      </c>
      <c r="N255" t="s">
        <v>507</v>
      </c>
      <c r="O255" t="s">
        <v>508</v>
      </c>
      <c r="P255" t="s">
        <v>680</v>
      </c>
      <c r="Q255" t="s">
        <v>587</v>
      </c>
    </row>
    <row r="256" spans="1:17" x14ac:dyDescent="0.25">
      <c r="A256">
        <v>548309</v>
      </c>
      <c r="B256" t="s">
        <v>535</v>
      </c>
      <c r="C256" s="51">
        <v>41005</v>
      </c>
      <c r="D256" t="s">
        <v>25</v>
      </c>
      <c r="E256" t="s">
        <v>536</v>
      </c>
      <c r="F256">
        <v>0</v>
      </c>
      <c r="G256" t="s">
        <v>294</v>
      </c>
      <c r="H256" t="s">
        <v>355</v>
      </c>
      <c r="I256" t="s">
        <v>355</v>
      </c>
      <c r="J256" t="s">
        <v>505</v>
      </c>
      <c r="K256" t="s">
        <v>294</v>
      </c>
      <c r="L256" t="s">
        <v>506</v>
      </c>
      <c r="M256">
        <v>31</v>
      </c>
      <c r="N256" t="s">
        <v>507</v>
      </c>
      <c r="O256" t="s">
        <v>508</v>
      </c>
      <c r="P256" t="s">
        <v>533</v>
      </c>
      <c r="Q256" t="s">
        <v>607</v>
      </c>
    </row>
    <row r="257" spans="1:17" x14ac:dyDescent="0.25">
      <c r="A257">
        <v>548310</v>
      </c>
      <c r="B257" t="s">
        <v>502</v>
      </c>
      <c r="C257" s="51">
        <v>41006</v>
      </c>
      <c r="D257" t="s">
        <v>147</v>
      </c>
      <c r="E257" t="s">
        <v>504</v>
      </c>
      <c r="F257">
        <v>0</v>
      </c>
      <c r="G257" t="s">
        <v>305</v>
      </c>
      <c r="H257" t="s">
        <v>520</v>
      </c>
      <c r="I257" t="s">
        <v>520</v>
      </c>
      <c r="J257" t="s">
        <v>505</v>
      </c>
      <c r="K257" t="s">
        <v>305</v>
      </c>
      <c r="L257" t="s">
        <v>506</v>
      </c>
      <c r="M257">
        <v>20</v>
      </c>
      <c r="N257" t="s">
        <v>507</v>
      </c>
      <c r="O257" t="s">
        <v>508</v>
      </c>
      <c r="P257" t="s">
        <v>598</v>
      </c>
      <c r="Q257" t="s">
        <v>608</v>
      </c>
    </row>
    <row r="258" spans="1:17" x14ac:dyDescent="0.25">
      <c r="A258">
        <v>548311</v>
      </c>
      <c r="B258" t="s">
        <v>681</v>
      </c>
      <c r="C258" s="51">
        <v>41006</v>
      </c>
      <c r="D258" t="s">
        <v>17</v>
      </c>
      <c r="E258" t="s">
        <v>682</v>
      </c>
      <c r="F258">
        <v>0</v>
      </c>
      <c r="G258" t="s">
        <v>532</v>
      </c>
      <c r="H258" t="s">
        <v>221</v>
      </c>
      <c r="I258" t="s">
        <v>532</v>
      </c>
      <c r="J258" t="s">
        <v>505</v>
      </c>
      <c r="K258" t="s">
        <v>221</v>
      </c>
      <c r="L258" t="s">
        <v>506</v>
      </c>
      <c r="M258">
        <v>74</v>
      </c>
      <c r="N258" t="s">
        <v>507</v>
      </c>
      <c r="O258" t="s">
        <v>508</v>
      </c>
      <c r="P258" t="s">
        <v>679</v>
      </c>
      <c r="Q258" t="s">
        <v>596</v>
      </c>
    </row>
    <row r="259" spans="1:17" x14ac:dyDescent="0.25">
      <c r="A259">
        <v>548312</v>
      </c>
      <c r="B259" t="s">
        <v>535</v>
      </c>
      <c r="C259" s="51">
        <v>41007</v>
      </c>
      <c r="D259" t="s">
        <v>626</v>
      </c>
      <c r="E259" t="s">
        <v>536</v>
      </c>
      <c r="F259">
        <v>0</v>
      </c>
      <c r="G259" t="s">
        <v>294</v>
      </c>
      <c r="H259" t="s">
        <v>259</v>
      </c>
      <c r="I259" t="s">
        <v>259</v>
      </c>
      <c r="J259" t="s">
        <v>505</v>
      </c>
      <c r="K259" t="s">
        <v>294</v>
      </c>
      <c r="L259" t="s">
        <v>506</v>
      </c>
      <c r="M259">
        <v>22</v>
      </c>
      <c r="N259" t="s">
        <v>507</v>
      </c>
      <c r="O259" t="s">
        <v>508</v>
      </c>
      <c r="P259" t="s">
        <v>533</v>
      </c>
      <c r="Q259" t="s">
        <v>683</v>
      </c>
    </row>
    <row r="260" spans="1:17" x14ac:dyDescent="0.25">
      <c r="A260">
        <v>548313</v>
      </c>
      <c r="B260" t="s">
        <v>684</v>
      </c>
      <c r="C260" s="51">
        <v>41007</v>
      </c>
      <c r="D260" t="s">
        <v>685</v>
      </c>
      <c r="E260" t="s">
        <v>686</v>
      </c>
      <c r="F260">
        <v>0</v>
      </c>
      <c r="G260" t="s">
        <v>662</v>
      </c>
      <c r="H260" t="s">
        <v>355</v>
      </c>
      <c r="I260" t="s">
        <v>662</v>
      </c>
      <c r="J260" t="s">
        <v>514</v>
      </c>
      <c r="K260" t="s">
        <v>662</v>
      </c>
      <c r="L260" t="s">
        <v>506</v>
      </c>
      <c r="M260">
        <v>22</v>
      </c>
      <c r="N260" t="s">
        <v>507</v>
      </c>
      <c r="O260" t="s">
        <v>508</v>
      </c>
      <c r="P260" t="s">
        <v>634</v>
      </c>
      <c r="Q260" t="s">
        <v>587</v>
      </c>
    </row>
    <row r="261" spans="1:17" x14ac:dyDescent="0.25">
      <c r="A261">
        <v>548314</v>
      </c>
      <c r="B261" t="s">
        <v>681</v>
      </c>
      <c r="C261" s="51">
        <v>41008</v>
      </c>
      <c r="D261" t="s">
        <v>93</v>
      </c>
      <c r="E261" t="s">
        <v>682</v>
      </c>
      <c r="F261">
        <v>0</v>
      </c>
      <c r="G261" t="s">
        <v>532</v>
      </c>
      <c r="H261" t="s">
        <v>275</v>
      </c>
      <c r="I261" t="s">
        <v>532</v>
      </c>
      <c r="J261" t="s">
        <v>514</v>
      </c>
      <c r="K261" t="s">
        <v>275</v>
      </c>
      <c r="L261" t="s">
        <v>521</v>
      </c>
      <c r="M261">
        <v>5</v>
      </c>
      <c r="N261" t="s">
        <v>507</v>
      </c>
      <c r="O261" t="s">
        <v>508</v>
      </c>
      <c r="P261" t="s">
        <v>680</v>
      </c>
      <c r="Q261" t="s">
        <v>679</v>
      </c>
    </row>
    <row r="262" spans="1:17" x14ac:dyDescent="0.25">
      <c r="A262">
        <v>548315</v>
      </c>
      <c r="B262" t="s">
        <v>502</v>
      </c>
      <c r="C262" s="51">
        <v>41009</v>
      </c>
      <c r="D262" t="s">
        <v>566</v>
      </c>
      <c r="E262" t="s">
        <v>504</v>
      </c>
      <c r="F262">
        <v>0</v>
      </c>
      <c r="G262" t="s">
        <v>305</v>
      </c>
      <c r="H262" t="s">
        <v>259</v>
      </c>
      <c r="I262" t="s">
        <v>305</v>
      </c>
      <c r="J262" t="s">
        <v>505</v>
      </c>
      <c r="K262" t="s">
        <v>259</v>
      </c>
      <c r="L262" t="s">
        <v>506</v>
      </c>
      <c r="M262">
        <v>42</v>
      </c>
      <c r="N262" t="s">
        <v>507</v>
      </c>
      <c r="O262" t="s">
        <v>508</v>
      </c>
      <c r="P262" t="s">
        <v>608</v>
      </c>
      <c r="Q262" t="s">
        <v>667</v>
      </c>
    </row>
    <row r="263" spans="1:17" x14ac:dyDescent="0.25">
      <c r="A263">
        <v>548316</v>
      </c>
      <c r="B263" t="s">
        <v>517</v>
      </c>
      <c r="C263" s="51">
        <v>41009</v>
      </c>
      <c r="D263" t="s">
        <v>687</v>
      </c>
      <c r="E263" t="s">
        <v>519</v>
      </c>
      <c r="F263">
        <v>0</v>
      </c>
      <c r="G263" t="s">
        <v>520</v>
      </c>
      <c r="H263" t="s">
        <v>221</v>
      </c>
      <c r="I263" t="s">
        <v>520</v>
      </c>
      <c r="J263" t="s">
        <v>505</v>
      </c>
      <c r="K263" t="s">
        <v>520</v>
      </c>
      <c r="L263" t="s">
        <v>521</v>
      </c>
      <c r="M263">
        <v>8</v>
      </c>
      <c r="N263" t="s">
        <v>507</v>
      </c>
      <c r="O263" t="s">
        <v>508</v>
      </c>
      <c r="P263" t="s">
        <v>509</v>
      </c>
      <c r="Q263" t="s">
        <v>607</v>
      </c>
    </row>
    <row r="264" spans="1:17" x14ac:dyDescent="0.25">
      <c r="A264">
        <v>548317</v>
      </c>
      <c r="B264" t="s">
        <v>524</v>
      </c>
      <c r="C264" s="51">
        <v>41010</v>
      </c>
      <c r="D264" t="s">
        <v>85</v>
      </c>
      <c r="E264" t="s">
        <v>526</v>
      </c>
      <c r="F264">
        <v>0</v>
      </c>
      <c r="G264" t="s">
        <v>275</v>
      </c>
      <c r="H264" t="s">
        <v>294</v>
      </c>
      <c r="I264" t="s">
        <v>294</v>
      </c>
      <c r="J264" t="s">
        <v>505</v>
      </c>
      <c r="K264" t="s">
        <v>275</v>
      </c>
      <c r="L264" t="s">
        <v>506</v>
      </c>
      <c r="M264">
        <v>27</v>
      </c>
      <c r="N264" t="s">
        <v>507</v>
      </c>
      <c r="O264" t="s">
        <v>508</v>
      </c>
      <c r="P264" t="s">
        <v>522</v>
      </c>
      <c r="Q264" t="s">
        <v>688</v>
      </c>
    </row>
    <row r="265" spans="1:17" x14ac:dyDescent="0.25">
      <c r="A265">
        <v>548318</v>
      </c>
      <c r="B265" t="s">
        <v>543</v>
      </c>
      <c r="C265" s="51">
        <v>41011</v>
      </c>
      <c r="D265" t="s">
        <v>5</v>
      </c>
      <c r="E265" t="s">
        <v>545</v>
      </c>
      <c r="F265">
        <v>0</v>
      </c>
      <c r="G265" t="s">
        <v>221</v>
      </c>
      <c r="H265" t="s">
        <v>305</v>
      </c>
      <c r="I265" t="s">
        <v>305</v>
      </c>
      <c r="J265" t="s">
        <v>514</v>
      </c>
      <c r="K265" t="s">
        <v>221</v>
      </c>
      <c r="L265" t="s">
        <v>521</v>
      </c>
      <c r="M265">
        <v>5</v>
      </c>
      <c r="N265" t="s">
        <v>507</v>
      </c>
      <c r="O265" t="s">
        <v>508</v>
      </c>
      <c r="P265" t="s">
        <v>596</v>
      </c>
      <c r="Q265" t="s">
        <v>667</v>
      </c>
    </row>
    <row r="266" spans="1:17" x14ac:dyDescent="0.25">
      <c r="A266">
        <v>548319</v>
      </c>
      <c r="B266" t="s">
        <v>511</v>
      </c>
      <c r="C266" s="51">
        <v>41011</v>
      </c>
      <c r="D266" t="s">
        <v>689</v>
      </c>
      <c r="E266" t="s">
        <v>513</v>
      </c>
      <c r="F266">
        <v>0</v>
      </c>
      <c r="G266" t="s">
        <v>355</v>
      </c>
      <c r="H266" t="s">
        <v>662</v>
      </c>
      <c r="I266" t="s">
        <v>355</v>
      </c>
      <c r="J266" t="s">
        <v>505</v>
      </c>
      <c r="K266" t="s">
        <v>355</v>
      </c>
      <c r="L266" t="s">
        <v>521</v>
      </c>
      <c r="M266">
        <v>7</v>
      </c>
      <c r="N266" t="s">
        <v>507</v>
      </c>
      <c r="O266" t="s">
        <v>508</v>
      </c>
      <c r="P266" t="s">
        <v>683</v>
      </c>
      <c r="Q266" t="s">
        <v>607</v>
      </c>
    </row>
    <row r="267" spans="1:17" x14ac:dyDescent="0.25">
      <c r="A267">
        <v>548320</v>
      </c>
      <c r="B267" t="s">
        <v>529</v>
      </c>
      <c r="C267" s="51">
        <v>41012</v>
      </c>
      <c r="D267" t="s">
        <v>65</v>
      </c>
      <c r="E267" t="s">
        <v>531</v>
      </c>
      <c r="F267">
        <v>0</v>
      </c>
      <c r="G267" t="s">
        <v>259</v>
      </c>
      <c r="H267" t="s">
        <v>294</v>
      </c>
      <c r="I267" t="s">
        <v>294</v>
      </c>
      <c r="J267" t="s">
        <v>514</v>
      </c>
      <c r="K267" t="s">
        <v>259</v>
      </c>
      <c r="L267" t="s">
        <v>521</v>
      </c>
      <c r="M267">
        <v>5</v>
      </c>
      <c r="N267" t="s">
        <v>507</v>
      </c>
      <c r="O267" t="s">
        <v>508</v>
      </c>
      <c r="P267" t="s">
        <v>509</v>
      </c>
      <c r="Q267" t="s">
        <v>598</v>
      </c>
    </row>
    <row r="268" spans="1:17" x14ac:dyDescent="0.25">
      <c r="A268">
        <v>548321</v>
      </c>
      <c r="B268" t="s">
        <v>517</v>
      </c>
      <c r="C268" s="51">
        <v>41018</v>
      </c>
      <c r="D268" t="s">
        <v>642</v>
      </c>
      <c r="E268" t="s">
        <v>519</v>
      </c>
      <c r="F268">
        <v>0</v>
      </c>
      <c r="G268" t="s">
        <v>520</v>
      </c>
      <c r="H268" t="s">
        <v>532</v>
      </c>
      <c r="I268" t="s">
        <v>532</v>
      </c>
      <c r="J268" t="s">
        <v>514</v>
      </c>
      <c r="K268" t="s">
        <v>520</v>
      </c>
      <c r="L268" t="s">
        <v>521</v>
      </c>
      <c r="M268">
        <v>5</v>
      </c>
      <c r="N268" t="s">
        <v>507</v>
      </c>
      <c r="O268" t="s">
        <v>508</v>
      </c>
      <c r="P268" t="s">
        <v>533</v>
      </c>
      <c r="Q268" t="s">
        <v>607</v>
      </c>
    </row>
    <row r="269" spans="1:17" x14ac:dyDescent="0.25">
      <c r="A269">
        <v>548322</v>
      </c>
      <c r="B269" t="s">
        <v>684</v>
      </c>
      <c r="C269" s="51">
        <v>41013</v>
      </c>
      <c r="D269" t="s">
        <v>690</v>
      </c>
      <c r="E269" t="s">
        <v>686</v>
      </c>
      <c r="F269">
        <v>0</v>
      </c>
      <c r="G269" t="s">
        <v>662</v>
      </c>
      <c r="H269" t="s">
        <v>221</v>
      </c>
      <c r="I269" t="s">
        <v>221</v>
      </c>
      <c r="J269" t="s">
        <v>514</v>
      </c>
      <c r="K269" t="s">
        <v>662</v>
      </c>
      <c r="L269" t="s">
        <v>521</v>
      </c>
      <c r="M269">
        <v>7</v>
      </c>
      <c r="N269" t="s">
        <v>507</v>
      </c>
      <c r="O269" t="s">
        <v>508</v>
      </c>
      <c r="P269" t="s">
        <v>522</v>
      </c>
      <c r="Q269" t="s">
        <v>688</v>
      </c>
    </row>
    <row r="270" spans="1:17" x14ac:dyDescent="0.25">
      <c r="A270">
        <v>548323</v>
      </c>
      <c r="B270" t="s">
        <v>529</v>
      </c>
      <c r="C270" s="51">
        <v>41014</v>
      </c>
      <c r="D270" t="s">
        <v>69</v>
      </c>
      <c r="E270" t="s">
        <v>531</v>
      </c>
      <c r="F270">
        <v>0</v>
      </c>
      <c r="G270" t="s">
        <v>259</v>
      </c>
      <c r="H270" t="s">
        <v>355</v>
      </c>
      <c r="I270" t="s">
        <v>259</v>
      </c>
      <c r="J270" t="s">
        <v>505</v>
      </c>
      <c r="K270" t="s">
        <v>355</v>
      </c>
      <c r="L270" t="s">
        <v>506</v>
      </c>
      <c r="M270">
        <v>2</v>
      </c>
      <c r="N270" t="s">
        <v>507</v>
      </c>
      <c r="O270" t="s">
        <v>508</v>
      </c>
      <c r="P270" t="s">
        <v>509</v>
      </c>
      <c r="Q270" t="s">
        <v>598</v>
      </c>
    </row>
    <row r="271" spans="1:17" x14ac:dyDescent="0.25">
      <c r="A271">
        <v>548324</v>
      </c>
      <c r="B271" t="s">
        <v>502</v>
      </c>
      <c r="C271" s="51">
        <v>41014</v>
      </c>
      <c r="D271" t="s">
        <v>25</v>
      </c>
      <c r="E271" t="s">
        <v>504</v>
      </c>
      <c r="F271">
        <v>0</v>
      </c>
      <c r="G271" t="s">
        <v>305</v>
      </c>
      <c r="H271" t="s">
        <v>294</v>
      </c>
      <c r="I271" t="s">
        <v>294</v>
      </c>
      <c r="J271" t="s">
        <v>514</v>
      </c>
      <c r="K271" t="s">
        <v>294</v>
      </c>
      <c r="L271" t="s">
        <v>506</v>
      </c>
      <c r="M271">
        <v>59</v>
      </c>
      <c r="N271" t="s">
        <v>507</v>
      </c>
      <c r="O271" t="s">
        <v>508</v>
      </c>
      <c r="P271" t="s">
        <v>679</v>
      </c>
      <c r="Q271" t="s">
        <v>667</v>
      </c>
    </row>
    <row r="272" spans="1:17" x14ac:dyDescent="0.25">
      <c r="A272">
        <v>548325</v>
      </c>
      <c r="B272" t="s">
        <v>524</v>
      </c>
      <c r="C272" s="51">
        <v>41015</v>
      </c>
      <c r="D272" t="s">
        <v>183</v>
      </c>
      <c r="E272" t="s">
        <v>526</v>
      </c>
      <c r="F272">
        <v>0</v>
      </c>
      <c r="G272" t="s">
        <v>275</v>
      </c>
      <c r="H272" t="s">
        <v>520</v>
      </c>
      <c r="I272" t="s">
        <v>520</v>
      </c>
      <c r="J272" t="s">
        <v>505</v>
      </c>
      <c r="K272" t="s">
        <v>520</v>
      </c>
      <c r="L272" t="s">
        <v>521</v>
      </c>
      <c r="M272">
        <v>7</v>
      </c>
      <c r="N272" t="s">
        <v>507</v>
      </c>
      <c r="O272" t="s">
        <v>508</v>
      </c>
      <c r="P272" t="s">
        <v>533</v>
      </c>
      <c r="Q272" t="s">
        <v>607</v>
      </c>
    </row>
    <row r="273" spans="1:17" x14ac:dyDescent="0.25">
      <c r="A273">
        <v>548326</v>
      </c>
      <c r="B273" t="s">
        <v>535</v>
      </c>
      <c r="C273" s="51">
        <v>41016</v>
      </c>
      <c r="D273" t="s">
        <v>626</v>
      </c>
      <c r="E273" t="s">
        <v>536</v>
      </c>
      <c r="F273">
        <v>0</v>
      </c>
      <c r="G273" t="s">
        <v>294</v>
      </c>
      <c r="H273" t="s">
        <v>532</v>
      </c>
      <c r="I273" t="s">
        <v>532</v>
      </c>
      <c r="J273" t="s">
        <v>514</v>
      </c>
      <c r="K273" t="s">
        <v>294</v>
      </c>
      <c r="L273" t="s">
        <v>521</v>
      </c>
      <c r="M273">
        <v>5</v>
      </c>
      <c r="N273" t="s">
        <v>507</v>
      </c>
      <c r="O273" t="s">
        <v>508</v>
      </c>
      <c r="P273" t="s">
        <v>522</v>
      </c>
      <c r="Q273" t="s">
        <v>688</v>
      </c>
    </row>
    <row r="274" spans="1:17" x14ac:dyDescent="0.25">
      <c r="A274">
        <v>548327</v>
      </c>
      <c r="B274" t="s">
        <v>502</v>
      </c>
      <c r="C274" s="51">
        <v>41016</v>
      </c>
      <c r="D274" t="s">
        <v>98</v>
      </c>
      <c r="E274" t="s">
        <v>504</v>
      </c>
      <c r="F274">
        <v>0</v>
      </c>
      <c r="G274" t="s">
        <v>305</v>
      </c>
      <c r="H274" t="s">
        <v>662</v>
      </c>
      <c r="I274" t="s">
        <v>662</v>
      </c>
      <c r="J274" t="s">
        <v>514</v>
      </c>
      <c r="K274" t="s">
        <v>305</v>
      </c>
      <c r="L274" t="s">
        <v>521</v>
      </c>
      <c r="M274">
        <v>6</v>
      </c>
      <c r="N274" t="s">
        <v>507</v>
      </c>
      <c r="O274" t="s">
        <v>508</v>
      </c>
      <c r="P274" t="s">
        <v>598</v>
      </c>
      <c r="Q274" t="s">
        <v>634</v>
      </c>
    </row>
    <row r="275" spans="1:17" x14ac:dyDescent="0.25">
      <c r="A275">
        <v>548328</v>
      </c>
      <c r="B275" t="s">
        <v>511</v>
      </c>
      <c r="C275" s="51">
        <v>41017</v>
      </c>
      <c r="D275" t="s">
        <v>614</v>
      </c>
      <c r="E275" t="s">
        <v>513</v>
      </c>
      <c r="F275">
        <v>0</v>
      </c>
      <c r="G275" t="s">
        <v>355</v>
      </c>
      <c r="H275" t="s">
        <v>259</v>
      </c>
      <c r="I275" t="s">
        <v>355</v>
      </c>
      <c r="J275" t="s">
        <v>514</v>
      </c>
      <c r="K275" t="s">
        <v>259</v>
      </c>
      <c r="L275" t="s">
        <v>521</v>
      </c>
      <c r="M275">
        <v>8</v>
      </c>
      <c r="N275" t="s">
        <v>507</v>
      </c>
      <c r="O275" t="s">
        <v>508</v>
      </c>
      <c r="P275" t="s">
        <v>679</v>
      </c>
      <c r="Q275" t="s">
        <v>667</v>
      </c>
    </row>
    <row r="276" spans="1:17" x14ac:dyDescent="0.25">
      <c r="A276">
        <v>548329</v>
      </c>
      <c r="B276" t="s">
        <v>538</v>
      </c>
      <c r="C276" s="51">
        <v>41039</v>
      </c>
      <c r="D276" t="s">
        <v>168</v>
      </c>
      <c r="E276" t="s">
        <v>540</v>
      </c>
      <c r="F276">
        <v>0</v>
      </c>
      <c r="G276" t="s">
        <v>532</v>
      </c>
      <c r="H276" t="s">
        <v>520</v>
      </c>
      <c r="I276" t="s">
        <v>532</v>
      </c>
      <c r="J276" t="s">
        <v>514</v>
      </c>
      <c r="K276" t="s">
        <v>520</v>
      </c>
      <c r="L276" t="s">
        <v>521</v>
      </c>
      <c r="M276">
        <v>9</v>
      </c>
      <c r="N276" t="s">
        <v>507</v>
      </c>
      <c r="O276" t="s">
        <v>508</v>
      </c>
      <c r="P276" t="s">
        <v>679</v>
      </c>
      <c r="Q276" t="s">
        <v>587</v>
      </c>
    </row>
    <row r="277" spans="1:17" x14ac:dyDescent="0.25">
      <c r="A277">
        <v>548330</v>
      </c>
      <c r="B277" t="s">
        <v>543</v>
      </c>
      <c r="C277" s="51">
        <v>41018</v>
      </c>
      <c r="D277" t="s">
        <v>691</v>
      </c>
      <c r="E277" t="s">
        <v>545</v>
      </c>
      <c r="F277">
        <v>0</v>
      </c>
      <c r="G277" t="s">
        <v>221</v>
      </c>
      <c r="H277" t="s">
        <v>662</v>
      </c>
      <c r="I277" t="s">
        <v>662</v>
      </c>
      <c r="J277" t="s">
        <v>505</v>
      </c>
      <c r="K277" t="s">
        <v>221</v>
      </c>
      <c r="L277" t="s">
        <v>506</v>
      </c>
      <c r="M277">
        <v>13</v>
      </c>
      <c r="N277" t="s">
        <v>507</v>
      </c>
      <c r="O277" t="s">
        <v>508</v>
      </c>
      <c r="P277" t="s">
        <v>509</v>
      </c>
      <c r="Q277" t="s">
        <v>634</v>
      </c>
    </row>
    <row r="278" spans="1:17" x14ac:dyDescent="0.25">
      <c r="A278">
        <v>548331</v>
      </c>
      <c r="B278" t="s">
        <v>511</v>
      </c>
      <c r="C278" s="51">
        <v>41019</v>
      </c>
      <c r="D278" t="s">
        <v>98</v>
      </c>
      <c r="E278" t="s">
        <v>513</v>
      </c>
      <c r="F278">
        <v>0</v>
      </c>
      <c r="G278" t="s">
        <v>355</v>
      </c>
      <c r="H278" t="s">
        <v>305</v>
      </c>
      <c r="I278" t="s">
        <v>305</v>
      </c>
      <c r="J278" t="s">
        <v>505</v>
      </c>
      <c r="K278" t="s">
        <v>305</v>
      </c>
      <c r="L278" t="s">
        <v>521</v>
      </c>
      <c r="M278">
        <v>5</v>
      </c>
      <c r="N278" t="s">
        <v>507</v>
      </c>
      <c r="O278" t="s">
        <v>508</v>
      </c>
      <c r="P278" t="s">
        <v>608</v>
      </c>
      <c r="Q278" t="s">
        <v>667</v>
      </c>
    </row>
    <row r="279" spans="1:17" x14ac:dyDescent="0.25">
      <c r="A279">
        <v>548332</v>
      </c>
      <c r="B279" t="s">
        <v>543</v>
      </c>
      <c r="C279" s="51">
        <v>41020</v>
      </c>
      <c r="D279" t="s">
        <v>5</v>
      </c>
      <c r="E279" t="s">
        <v>545</v>
      </c>
      <c r="F279">
        <v>0</v>
      </c>
      <c r="G279" t="s">
        <v>221</v>
      </c>
      <c r="H279" t="s">
        <v>294</v>
      </c>
      <c r="I279" t="s">
        <v>294</v>
      </c>
      <c r="J279" t="s">
        <v>514</v>
      </c>
      <c r="K279" t="s">
        <v>221</v>
      </c>
      <c r="L279" t="s">
        <v>521</v>
      </c>
      <c r="M279">
        <v>7</v>
      </c>
      <c r="N279" t="s">
        <v>507</v>
      </c>
      <c r="O279" t="s">
        <v>508</v>
      </c>
      <c r="P279" t="s">
        <v>522</v>
      </c>
      <c r="Q279" t="s">
        <v>688</v>
      </c>
    </row>
    <row r="280" spans="1:17" x14ac:dyDescent="0.25">
      <c r="A280">
        <v>548333</v>
      </c>
      <c r="B280" t="s">
        <v>517</v>
      </c>
      <c r="C280" s="51">
        <v>41020</v>
      </c>
      <c r="D280" t="s">
        <v>564</v>
      </c>
      <c r="E280" t="s">
        <v>519</v>
      </c>
      <c r="F280">
        <v>0</v>
      </c>
      <c r="G280" t="s">
        <v>520</v>
      </c>
      <c r="H280" t="s">
        <v>662</v>
      </c>
      <c r="I280" t="s">
        <v>520</v>
      </c>
      <c r="J280" t="s">
        <v>505</v>
      </c>
      <c r="K280" t="s">
        <v>662</v>
      </c>
      <c r="L280" t="s">
        <v>506</v>
      </c>
      <c r="M280">
        <v>20</v>
      </c>
      <c r="N280" t="s">
        <v>507</v>
      </c>
      <c r="O280" t="s">
        <v>508</v>
      </c>
      <c r="P280" t="s">
        <v>509</v>
      </c>
      <c r="Q280" t="s">
        <v>634</v>
      </c>
    </row>
    <row r="281" spans="1:17" x14ac:dyDescent="0.25">
      <c r="A281">
        <v>548334</v>
      </c>
      <c r="B281" t="s">
        <v>524</v>
      </c>
      <c r="C281" s="51">
        <v>41021</v>
      </c>
      <c r="D281" t="s">
        <v>556</v>
      </c>
      <c r="E281" t="s">
        <v>526</v>
      </c>
      <c r="F281">
        <v>0</v>
      </c>
      <c r="G281" t="s">
        <v>275</v>
      </c>
      <c r="H281" t="s">
        <v>355</v>
      </c>
      <c r="I281" t="s">
        <v>275</v>
      </c>
      <c r="J281" t="s">
        <v>514</v>
      </c>
      <c r="K281" t="s">
        <v>355</v>
      </c>
      <c r="L281" t="s">
        <v>521</v>
      </c>
      <c r="M281">
        <v>6</v>
      </c>
      <c r="N281" t="s">
        <v>507</v>
      </c>
      <c r="O281" t="s">
        <v>508</v>
      </c>
      <c r="P281" t="s">
        <v>608</v>
      </c>
      <c r="Q281" t="s">
        <v>667</v>
      </c>
    </row>
    <row r="282" spans="1:17" x14ac:dyDescent="0.25">
      <c r="A282">
        <v>548335</v>
      </c>
      <c r="B282" t="s">
        <v>635</v>
      </c>
      <c r="C282" s="51">
        <v>41021</v>
      </c>
      <c r="D282" t="s">
        <v>624</v>
      </c>
      <c r="E282" t="s">
        <v>637</v>
      </c>
      <c r="F282">
        <v>0</v>
      </c>
      <c r="G282" t="s">
        <v>532</v>
      </c>
      <c r="H282" t="s">
        <v>259</v>
      </c>
      <c r="I282" t="s">
        <v>259</v>
      </c>
      <c r="J282" t="s">
        <v>505</v>
      </c>
      <c r="K282" t="s">
        <v>259</v>
      </c>
      <c r="L282" t="s">
        <v>521</v>
      </c>
      <c r="M282">
        <v>5</v>
      </c>
      <c r="N282" t="s">
        <v>507</v>
      </c>
      <c r="O282" t="s">
        <v>508</v>
      </c>
      <c r="P282" t="s">
        <v>533</v>
      </c>
      <c r="Q282" t="s">
        <v>607</v>
      </c>
    </row>
    <row r="283" spans="1:17" x14ac:dyDescent="0.25">
      <c r="A283">
        <v>548336</v>
      </c>
      <c r="B283" t="s">
        <v>535</v>
      </c>
      <c r="C283" s="51">
        <v>41022</v>
      </c>
      <c r="D283" t="s">
        <v>147</v>
      </c>
      <c r="E283" t="s">
        <v>536</v>
      </c>
      <c r="F283">
        <v>0</v>
      </c>
      <c r="G283" t="s">
        <v>294</v>
      </c>
      <c r="H283" t="s">
        <v>305</v>
      </c>
      <c r="I283" t="s">
        <v>294</v>
      </c>
      <c r="J283" t="s">
        <v>505</v>
      </c>
      <c r="K283" t="s">
        <v>305</v>
      </c>
      <c r="L283" t="s">
        <v>506</v>
      </c>
      <c r="M283">
        <v>46</v>
      </c>
      <c r="N283" t="s">
        <v>507</v>
      </c>
      <c r="O283" t="s">
        <v>508</v>
      </c>
      <c r="P283" t="s">
        <v>509</v>
      </c>
      <c r="Q283" t="s">
        <v>598</v>
      </c>
    </row>
    <row r="284" spans="1:17" x14ac:dyDescent="0.25">
      <c r="A284">
        <v>548337</v>
      </c>
      <c r="B284" t="s">
        <v>684</v>
      </c>
      <c r="C284" s="51">
        <v>41023</v>
      </c>
      <c r="D284" t="s">
        <v>539</v>
      </c>
      <c r="E284" t="s">
        <v>686</v>
      </c>
      <c r="F284">
        <v>0</v>
      </c>
      <c r="G284" t="s">
        <v>662</v>
      </c>
      <c r="H284" t="s">
        <v>520</v>
      </c>
      <c r="I284" t="s">
        <v>662</v>
      </c>
      <c r="J284" t="s">
        <v>514</v>
      </c>
      <c r="K284" t="s">
        <v>520</v>
      </c>
      <c r="L284" t="s">
        <v>521</v>
      </c>
      <c r="M284">
        <v>8</v>
      </c>
      <c r="N284" t="s">
        <v>507</v>
      </c>
      <c r="O284" t="s">
        <v>508</v>
      </c>
      <c r="P284" t="s">
        <v>608</v>
      </c>
      <c r="Q284" t="s">
        <v>667</v>
      </c>
    </row>
    <row r="285" spans="1:17" x14ac:dyDescent="0.25">
      <c r="A285">
        <v>548339</v>
      </c>
      <c r="B285" t="s">
        <v>511</v>
      </c>
      <c r="C285" s="51">
        <v>41024</v>
      </c>
      <c r="D285" t="s">
        <v>1</v>
      </c>
      <c r="E285" t="s">
        <v>513</v>
      </c>
      <c r="F285">
        <v>0</v>
      </c>
      <c r="G285" t="s">
        <v>355</v>
      </c>
      <c r="H285" t="s">
        <v>275</v>
      </c>
      <c r="I285" t="s">
        <v>355</v>
      </c>
      <c r="J285" t="s">
        <v>514</v>
      </c>
      <c r="K285" t="s">
        <v>275</v>
      </c>
      <c r="L285" t="s">
        <v>521</v>
      </c>
      <c r="M285">
        <v>4</v>
      </c>
      <c r="N285" t="s">
        <v>507</v>
      </c>
      <c r="O285" t="s">
        <v>508</v>
      </c>
      <c r="P285" t="s">
        <v>522</v>
      </c>
      <c r="Q285" t="s">
        <v>688</v>
      </c>
    </row>
    <row r="286" spans="1:17" x14ac:dyDescent="0.25">
      <c r="A286">
        <v>548341</v>
      </c>
      <c r="B286" t="s">
        <v>684</v>
      </c>
      <c r="C286" s="51">
        <v>41025</v>
      </c>
      <c r="D286" t="s">
        <v>692</v>
      </c>
      <c r="E286" t="s">
        <v>686</v>
      </c>
      <c r="F286">
        <v>0</v>
      </c>
      <c r="G286" t="s">
        <v>662</v>
      </c>
      <c r="H286" t="s">
        <v>532</v>
      </c>
      <c r="I286" t="s">
        <v>532</v>
      </c>
      <c r="J286" t="s">
        <v>514</v>
      </c>
      <c r="K286" t="s">
        <v>532</v>
      </c>
      <c r="L286" t="s">
        <v>506</v>
      </c>
      <c r="M286">
        <v>18</v>
      </c>
      <c r="N286" t="s">
        <v>507</v>
      </c>
      <c r="O286" t="s">
        <v>508</v>
      </c>
      <c r="P286" t="s">
        <v>608</v>
      </c>
      <c r="Q286" t="s">
        <v>667</v>
      </c>
    </row>
    <row r="287" spans="1:17" x14ac:dyDescent="0.25">
      <c r="A287">
        <v>548342</v>
      </c>
      <c r="B287" t="s">
        <v>517</v>
      </c>
      <c r="C287" s="51">
        <v>41026</v>
      </c>
      <c r="D287" t="s">
        <v>539</v>
      </c>
      <c r="E287" t="s">
        <v>519</v>
      </c>
      <c r="F287">
        <v>0</v>
      </c>
      <c r="G287" t="s">
        <v>520</v>
      </c>
      <c r="H287" t="s">
        <v>275</v>
      </c>
      <c r="I287" t="s">
        <v>275</v>
      </c>
      <c r="J287" t="s">
        <v>505</v>
      </c>
      <c r="K287" t="s">
        <v>520</v>
      </c>
      <c r="L287" t="s">
        <v>506</v>
      </c>
      <c r="M287">
        <v>37</v>
      </c>
      <c r="N287" t="s">
        <v>507</v>
      </c>
      <c r="O287" t="s">
        <v>508</v>
      </c>
      <c r="P287" t="s">
        <v>522</v>
      </c>
      <c r="Q287" t="s">
        <v>688</v>
      </c>
    </row>
    <row r="288" spans="1:17" x14ac:dyDescent="0.25">
      <c r="A288">
        <v>548343</v>
      </c>
      <c r="B288" t="s">
        <v>543</v>
      </c>
      <c r="C288" s="51">
        <v>41027</v>
      </c>
      <c r="D288" t="s">
        <v>111</v>
      </c>
      <c r="E288" t="s">
        <v>545</v>
      </c>
      <c r="F288">
        <v>0</v>
      </c>
      <c r="G288" t="s">
        <v>221</v>
      </c>
      <c r="H288" t="s">
        <v>355</v>
      </c>
      <c r="I288" t="s">
        <v>355</v>
      </c>
      <c r="J288" t="s">
        <v>514</v>
      </c>
      <c r="K288" t="s">
        <v>355</v>
      </c>
      <c r="L288" t="s">
        <v>506</v>
      </c>
      <c r="M288">
        <v>7</v>
      </c>
      <c r="N288" t="s">
        <v>507</v>
      </c>
      <c r="O288" t="s">
        <v>508</v>
      </c>
      <c r="P288" t="s">
        <v>533</v>
      </c>
      <c r="Q288" t="s">
        <v>607</v>
      </c>
    </row>
    <row r="289" spans="1:17" x14ac:dyDescent="0.25">
      <c r="A289">
        <v>548344</v>
      </c>
      <c r="B289" t="s">
        <v>529</v>
      </c>
      <c r="C289" s="51">
        <v>41027</v>
      </c>
      <c r="D289" t="s">
        <v>614</v>
      </c>
      <c r="E289" t="s">
        <v>531</v>
      </c>
      <c r="F289">
        <v>0</v>
      </c>
      <c r="G289" t="s">
        <v>259</v>
      </c>
      <c r="H289" t="s">
        <v>305</v>
      </c>
      <c r="I289" t="s">
        <v>259</v>
      </c>
      <c r="J289" t="s">
        <v>514</v>
      </c>
      <c r="K289" t="s">
        <v>259</v>
      </c>
      <c r="L289" t="s">
        <v>506</v>
      </c>
      <c r="M289">
        <v>47</v>
      </c>
      <c r="N289" t="s">
        <v>507</v>
      </c>
      <c r="O289" t="s">
        <v>508</v>
      </c>
      <c r="P289" t="s">
        <v>509</v>
      </c>
      <c r="Q289" t="s">
        <v>553</v>
      </c>
    </row>
    <row r="290" spans="1:17" x14ac:dyDescent="0.25">
      <c r="A290">
        <v>548345</v>
      </c>
      <c r="B290" t="s">
        <v>517</v>
      </c>
      <c r="C290" s="51">
        <v>41028</v>
      </c>
      <c r="D290" t="s">
        <v>539</v>
      </c>
      <c r="E290" t="s">
        <v>519</v>
      </c>
      <c r="F290">
        <v>0</v>
      </c>
      <c r="G290" t="s">
        <v>520</v>
      </c>
      <c r="H290" t="s">
        <v>294</v>
      </c>
      <c r="I290" t="s">
        <v>520</v>
      </c>
      <c r="J290" t="s">
        <v>514</v>
      </c>
      <c r="K290" t="s">
        <v>520</v>
      </c>
      <c r="L290" t="s">
        <v>506</v>
      </c>
      <c r="M290">
        <v>1</v>
      </c>
      <c r="N290" t="s">
        <v>507</v>
      </c>
      <c r="O290" t="s">
        <v>508</v>
      </c>
      <c r="P290" t="s">
        <v>608</v>
      </c>
      <c r="Q290" t="s">
        <v>667</v>
      </c>
    </row>
    <row r="291" spans="1:17" x14ac:dyDescent="0.25">
      <c r="A291">
        <v>548346</v>
      </c>
      <c r="B291" t="s">
        <v>524</v>
      </c>
      <c r="C291" s="51">
        <v>41028</v>
      </c>
      <c r="D291" t="s">
        <v>391</v>
      </c>
      <c r="E291" t="s">
        <v>526</v>
      </c>
      <c r="F291">
        <v>0</v>
      </c>
      <c r="G291" t="s">
        <v>275</v>
      </c>
      <c r="H291" t="s">
        <v>532</v>
      </c>
      <c r="I291" t="s">
        <v>275</v>
      </c>
      <c r="J291" t="s">
        <v>505</v>
      </c>
      <c r="K291" t="s">
        <v>275</v>
      </c>
      <c r="L291" t="s">
        <v>521</v>
      </c>
      <c r="M291">
        <v>5</v>
      </c>
      <c r="N291" t="s">
        <v>507</v>
      </c>
      <c r="O291" t="s">
        <v>508</v>
      </c>
      <c r="P291" t="s">
        <v>680</v>
      </c>
      <c r="Q291" t="s">
        <v>688</v>
      </c>
    </row>
    <row r="292" spans="1:17" x14ac:dyDescent="0.25">
      <c r="A292">
        <v>548347</v>
      </c>
      <c r="B292" t="s">
        <v>543</v>
      </c>
      <c r="C292" s="51">
        <v>41029</v>
      </c>
      <c r="D292" t="s">
        <v>614</v>
      </c>
      <c r="E292" t="s">
        <v>545</v>
      </c>
      <c r="F292">
        <v>0</v>
      </c>
      <c r="G292" t="s">
        <v>221</v>
      </c>
      <c r="H292" t="s">
        <v>259</v>
      </c>
      <c r="I292" t="s">
        <v>221</v>
      </c>
      <c r="J292" t="s">
        <v>514</v>
      </c>
      <c r="K292" t="s">
        <v>259</v>
      </c>
      <c r="L292" t="s">
        <v>521</v>
      </c>
      <c r="M292">
        <v>5</v>
      </c>
      <c r="N292" t="s">
        <v>507</v>
      </c>
      <c r="O292" t="s">
        <v>508</v>
      </c>
      <c r="P292" t="s">
        <v>533</v>
      </c>
      <c r="Q292" t="s">
        <v>693</v>
      </c>
    </row>
    <row r="293" spans="1:17" x14ac:dyDescent="0.25">
      <c r="A293">
        <v>548348</v>
      </c>
      <c r="B293" t="s">
        <v>635</v>
      </c>
      <c r="C293" s="51">
        <v>41030</v>
      </c>
      <c r="D293" t="s">
        <v>546</v>
      </c>
      <c r="E293" t="s">
        <v>637</v>
      </c>
      <c r="F293">
        <v>0</v>
      </c>
      <c r="G293" t="s">
        <v>532</v>
      </c>
      <c r="H293" t="s">
        <v>662</v>
      </c>
      <c r="I293" t="s">
        <v>532</v>
      </c>
      <c r="J293" t="s">
        <v>514</v>
      </c>
      <c r="K293" t="s">
        <v>532</v>
      </c>
      <c r="L293" t="s">
        <v>506</v>
      </c>
      <c r="M293">
        <v>13</v>
      </c>
      <c r="N293" t="s">
        <v>507</v>
      </c>
      <c r="O293" t="s">
        <v>508</v>
      </c>
      <c r="P293" t="s">
        <v>522</v>
      </c>
      <c r="Q293" t="s">
        <v>680</v>
      </c>
    </row>
    <row r="294" spans="1:17" x14ac:dyDescent="0.25">
      <c r="A294">
        <v>548349</v>
      </c>
      <c r="B294" t="s">
        <v>535</v>
      </c>
      <c r="C294" s="51">
        <v>41030</v>
      </c>
      <c r="D294" t="s">
        <v>60</v>
      </c>
      <c r="E294" t="s">
        <v>536</v>
      </c>
      <c r="F294">
        <v>0</v>
      </c>
      <c r="G294" t="s">
        <v>294</v>
      </c>
      <c r="H294" t="s">
        <v>520</v>
      </c>
      <c r="I294" t="s">
        <v>294</v>
      </c>
      <c r="J294" t="s">
        <v>514</v>
      </c>
      <c r="K294" t="s">
        <v>520</v>
      </c>
      <c r="L294" t="s">
        <v>521</v>
      </c>
      <c r="M294">
        <v>6</v>
      </c>
      <c r="N294" t="s">
        <v>507</v>
      </c>
      <c r="O294" t="s">
        <v>508</v>
      </c>
      <c r="P294" t="s">
        <v>679</v>
      </c>
      <c r="Q294" t="s">
        <v>587</v>
      </c>
    </row>
    <row r="295" spans="1:17" x14ac:dyDescent="0.25">
      <c r="A295">
        <v>548350</v>
      </c>
      <c r="B295" t="s">
        <v>502</v>
      </c>
      <c r="C295" s="51">
        <v>41031</v>
      </c>
      <c r="D295" t="s">
        <v>694</v>
      </c>
      <c r="E295" t="s">
        <v>504</v>
      </c>
      <c r="F295">
        <v>0</v>
      </c>
      <c r="G295" t="s">
        <v>305</v>
      </c>
      <c r="H295" t="s">
        <v>355</v>
      </c>
      <c r="I295" t="s">
        <v>355</v>
      </c>
      <c r="J295" t="s">
        <v>505</v>
      </c>
      <c r="K295" t="s">
        <v>355</v>
      </c>
      <c r="L295" t="s">
        <v>521</v>
      </c>
      <c r="M295">
        <v>4</v>
      </c>
      <c r="N295" t="s">
        <v>507</v>
      </c>
      <c r="O295" t="s">
        <v>508</v>
      </c>
      <c r="P295" t="s">
        <v>533</v>
      </c>
      <c r="Q295" t="s">
        <v>693</v>
      </c>
    </row>
    <row r="296" spans="1:17" x14ac:dyDescent="0.25">
      <c r="A296">
        <v>548351</v>
      </c>
      <c r="B296" t="s">
        <v>684</v>
      </c>
      <c r="C296" s="51">
        <v>41032</v>
      </c>
      <c r="D296" t="s">
        <v>386</v>
      </c>
      <c r="E296" t="s">
        <v>686</v>
      </c>
      <c r="F296">
        <v>0</v>
      </c>
      <c r="G296" t="s">
        <v>662</v>
      </c>
      <c r="H296" t="s">
        <v>275</v>
      </c>
      <c r="I296" t="s">
        <v>275</v>
      </c>
      <c r="J296" t="s">
        <v>514</v>
      </c>
      <c r="K296" t="s">
        <v>275</v>
      </c>
      <c r="L296" t="s">
        <v>506</v>
      </c>
      <c r="M296">
        <v>1</v>
      </c>
      <c r="N296" t="s">
        <v>507</v>
      </c>
      <c r="O296" t="s">
        <v>508</v>
      </c>
      <c r="P296" t="s">
        <v>509</v>
      </c>
      <c r="Q296" t="s">
        <v>598</v>
      </c>
    </row>
    <row r="297" spans="1:17" x14ac:dyDescent="0.25">
      <c r="A297">
        <v>548352</v>
      </c>
      <c r="B297" t="s">
        <v>543</v>
      </c>
      <c r="C297" s="51">
        <v>41033</v>
      </c>
      <c r="D297" t="s">
        <v>20</v>
      </c>
      <c r="E297" t="s">
        <v>545</v>
      </c>
      <c r="F297">
        <v>0</v>
      </c>
      <c r="G297" t="s">
        <v>221</v>
      </c>
      <c r="H297" t="s">
        <v>532</v>
      </c>
      <c r="I297" t="s">
        <v>221</v>
      </c>
      <c r="J297" t="s">
        <v>514</v>
      </c>
      <c r="K297" t="s">
        <v>221</v>
      </c>
      <c r="L297" t="s">
        <v>506</v>
      </c>
      <c r="M297">
        <v>10</v>
      </c>
      <c r="N297" t="s">
        <v>507</v>
      </c>
      <c r="O297" t="s">
        <v>508</v>
      </c>
      <c r="P297" t="s">
        <v>596</v>
      </c>
      <c r="Q297" t="s">
        <v>688</v>
      </c>
    </row>
    <row r="298" spans="1:17" x14ac:dyDescent="0.25">
      <c r="A298">
        <v>548353</v>
      </c>
      <c r="B298" t="s">
        <v>529</v>
      </c>
      <c r="C298" s="51">
        <v>41034</v>
      </c>
      <c r="D298" t="s">
        <v>69</v>
      </c>
      <c r="E298" t="s">
        <v>531</v>
      </c>
      <c r="F298">
        <v>0</v>
      </c>
      <c r="G298" t="s">
        <v>259</v>
      </c>
      <c r="H298" t="s">
        <v>662</v>
      </c>
      <c r="I298" t="s">
        <v>259</v>
      </c>
      <c r="J298" t="s">
        <v>514</v>
      </c>
      <c r="K298" t="s">
        <v>259</v>
      </c>
      <c r="L298" t="s">
        <v>506</v>
      </c>
      <c r="M298">
        <v>7</v>
      </c>
      <c r="N298" t="s">
        <v>507</v>
      </c>
      <c r="O298" t="s">
        <v>508</v>
      </c>
      <c r="P298" t="s">
        <v>533</v>
      </c>
      <c r="Q298" t="s">
        <v>607</v>
      </c>
    </row>
    <row r="299" spans="1:17" x14ac:dyDescent="0.25">
      <c r="A299">
        <v>548354</v>
      </c>
      <c r="B299" t="s">
        <v>511</v>
      </c>
      <c r="C299" s="51">
        <v>41034</v>
      </c>
      <c r="D299" t="s">
        <v>360</v>
      </c>
      <c r="E299" t="s">
        <v>513</v>
      </c>
      <c r="F299">
        <v>0</v>
      </c>
      <c r="G299" t="s">
        <v>355</v>
      </c>
      <c r="H299" t="s">
        <v>294</v>
      </c>
      <c r="I299" t="s">
        <v>294</v>
      </c>
      <c r="J299" t="s">
        <v>514</v>
      </c>
      <c r="K299" t="s">
        <v>294</v>
      </c>
      <c r="L299" t="s">
        <v>506</v>
      </c>
      <c r="M299">
        <v>43</v>
      </c>
      <c r="N299" t="s">
        <v>507</v>
      </c>
      <c r="O299" t="s">
        <v>508</v>
      </c>
      <c r="P299" t="s">
        <v>679</v>
      </c>
      <c r="Q299" t="s">
        <v>587</v>
      </c>
    </row>
    <row r="300" spans="1:17" x14ac:dyDescent="0.25">
      <c r="A300">
        <v>548355</v>
      </c>
      <c r="B300" t="s">
        <v>524</v>
      </c>
      <c r="C300" s="51">
        <v>41035</v>
      </c>
      <c r="D300" t="s">
        <v>619</v>
      </c>
      <c r="E300" t="s">
        <v>526</v>
      </c>
      <c r="F300">
        <v>0</v>
      </c>
      <c r="G300" t="s">
        <v>275</v>
      </c>
      <c r="H300" t="s">
        <v>221</v>
      </c>
      <c r="I300" t="s">
        <v>275</v>
      </c>
      <c r="J300" t="s">
        <v>505</v>
      </c>
      <c r="K300" t="s">
        <v>275</v>
      </c>
      <c r="L300" t="s">
        <v>521</v>
      </c>
      <c r="M300">
        <v>2</v>
      </c>
      <c r="N300" t="s">
        <v>507</v>
      </c>
      <c r="O300" t="s">
        <v>508</v>
      </c>
      <c r="P300" t="s">
        <v>509</v>
      </c>
      <c r="Q300" t="s">
        <v>598</v>
      </c>
    </row>
    <row r="301" spans="1:17" x14ac:dyDescent="0.25">
      <c r="A301">
        <v>548356</v>
      </c>
      <c r="B301" t="s">
        <v>502</v>
      </c>
      <c r="C301" s="51">
        <v>41035</v>
      </c>
      <c r="D301" t="s">
        <v>147</v>
      </c>
      <c r="E301" t="s">
        <v>504</v>
      </c>
      <c r="F301">
        <v>0</v>
      </c>
      <c r="G301" t="s">
        <v>305</v>
      </c>
      <c r="H301" t="s">
        <v>532</v>
      </c>
      <c r="I301" t="s">
        <v>305</v>
      </c>
      <c r="J301" t="s">
        <v>505</v>
      </c>
      <c r="K301" t="s">
        <v>305</v>
      </c>
      <c r="L301" t="s">
        <v>521</v>
      </c>
      <c r="M301">
        <v>5</v>
      </c>
      <c r="N301" t="s">
        <v>507</v>
      </c>
      <c r="O301" t="s">
        <v>508</v>
      </c>
      <c r="P301" t="s">
        <v>596</v>
      </c>
      <c r="Q301" t="s">
        <v>688</v>
      </c>
    </row>
    <row r="302" spans="1:17" x14ac:dyDescent="0.25">
      <c r="A302">
        <v>548357</v>
      </c>
      <c r="B302" t="s">
        <v>517</v>
      </c>
      <c r="C302" s="51">
        <v>41036</v>
      </c>
      <c r="D302" t="s">
        <v>612</v>
      </c>
      <c r="E302" t="s">
        <v>519</v>
      </c>
      <c r="F302">
        <v>0</v>
      </c>
      <c r="G302" t="s">
        <v>520</v>
      </c>
      <c r="H302" t="s">
        <v>259</v>
      </c>
      <c r="I302" t="s">
        <v>520</v>
      </c>
      <c r="J302" t="s">
        <v>514</v>
      </c>
      <c r="K302" t="s">
        <v>259</v>
      </c>
      <c r="L302" t="s">
        <v>521</v>
      </c>
      <c r="M302">
        <v>6</v>
      </c>
      <c r="N302" t="s">
        <v>507</v>
      </c>
      <c r="O302" t="s">
        <v>508</v>
      </c>
      <c r="P302" t="s">
        <v>679</v>
      </c>
      <c r="Q302" t="s">
        <v>608</v>
      </c>
    </row>
    <row r="303" spans="1:17" x14ac:dyDescent="0.25">
      <c r="A303">
        <v>548358</v>
      </c>
      <c r="B303" t="s">
        <v>684</v>
      </c>
      <c r="C303" s="51">
        <v>41037</v>
      </c>
      <c r="D303" t="s">
        <v>360</v>
      </c>
      <c r="E303" t="s">
        <v>686</v>
      </c>
      <c r="F303">
        <v>0</v>
      </c>
      <c r="G303" t="s">
        <v>662</v>
      </c>
      <c r="H303" t="s">
        <v>294</v>
      </c>
      <c r="I303" t="s">
        <v>662</v>
      </c>
      <c r="J303" t="s">
        <v>514</v>
      </c>
      <c r="K303" t="s">
        <v>294</v>
      </c>
      <c r="L303" t="s">
        <v>521</v>
      </c>
      <c r="M303">
        <v>7</v>
      </c>
      <c r="N303" t="s">
        <v>507</v>
      </c>
      <c r="O303" t="s">
        <v>508</v>
      </c>
      <c r="P303" t="s">
        <v>509</v>
      </c>
      <c r="Q303" t="s">
        <v>553</v>
      </c>
    </row>
    <row r="304" spans="1:17" x14ac:dyDescent="0.25">
      <c r="A304">
        <v>548359</v>
      </c>
      <c r="B304" t="s">
        <v>538</v>
      </c>
      <c r="C304" s="51">
        <v>41037</v>
      </c>
      <c r="D304" t="s">
        <v>111</v>
      </c>
      <c r="E304" t="s">
        <v>540</v>
      </c>
      <c r="F304">
        <v>0</v>
      </c>
      <c r="G304" t="s">
        <v>532</v>
      </c>
      <c r="H304" t="s">
        <v>355</v>
      </c>
      <c r="I304" t="s">
        <v>532</v>
      </c>
      <c r="J304" t="s">
        <v>505</v>
      </c>
      <c r="K304" t="s">
        <v>355</v>
      </c>
      <c r="L304" t="s">
        <v>506</v>
      </c>
      <c r="M304">
        <v>25</v>
      </c>
      <c r="N304" t="s">
        <v>507</v>
      </c>
      <c r="O304" t="s">
        <v>508</v>
      </c>
      <c r="P304" t="s">
        <v>596</v>
      </c>
      <c r="Q304" t="s">
        <v>688</v>
      </c>
    </row>
    <row r="305" spans="1:17" x14ac:dyDescent="0.25">
      <c r="A305">
        <v>548360</v>
      </c>
      <c r="B305" t="s">
        <v>524</v>
      </c>
      <c r="C305" s="51">
        <v>41038</v>
      </c>
      <c r="D305" t="s">
        <v>98</v>
      </c>
      <c r="E305" t="s">
        <v>526</v>
      </c>
      <c r="F305">
        <v>0</v>
      </c>
      <c r="G305" t="s">
        <v>275</v>
      </c>
      <c r="H305" t="s">
        <v>305</v>
      </c>
      <c r="I305" t="s">
        <v>305</v>
      </c>
      <c r="J305" t="s">
        <v>505</v>
      </c>
      <c r="K305" t="s">
        <v>305</v>
      </c>
      <c r="L305" t="s">
        <v>521</v>
      </c>
      <c r="M305">
        <v>9</v>
      </c>
      <c r="N305" t="s">
        <v>507</v>
      </c>
      <c r="O305" t="s">
        <v>508</v>
      </c>
      <c r="P305" t="s">
        <v>533</v>
      </c>
      <c r="Q305" t="s">
        <v>683</v>
      </c>
    </row>
    <row r="306" spans="1:17" x14ac:dyDescent="0.25">
      <c r="A306">
        <v>548361</v>
      </c>
      <c r="B306" t="s">
        <v>535</v>
      </c>
      <c r="C306" s="51">
        <v>41039</v>
      </c>
      <c r="D306" t="s">
        <v>695</v>
      </c>
      <c r="E306" t="s">
        <v>536</v>
      </c>
      <c r="F306">
        <v>0</v>
      </c>
      <c r="G306" t="s">
        <v>294</v>
      </c>
      <c r="H306" t="s">
        <v>221</v>
      </c>
      <c r="I306" t="s">
        <v>221</v>
      </c>
      <c r="J306" t="s">
        <v>505</v>
      </c>
      <c r="K306" t="s">
        <v>221</v>
      </c>
      <c r="L306" t="s">
        <v>521</v>
      </c>
      <c r="M306">
        <v>4</v>
      </c>
      <c r="N306" t="s">
        <v>507</v>
      </c>
      <c r="O306" t="s">
        <v>508</v>
      </c>
      <c r="P306" t="s">
        <v>688</v>
      </c>
      <c r="Q306" t="s">
        <v>693</v>
      </c>
    </row>
    <row r="307" spans="1:17" x14ac:dyDescent="0.25">
      <c r="A307">
        <v>548362</v>
      </c>
      <c r="B307" t="s">
        <v>684</v>
      </c>
      <c r="C307" s="51">
        <v>41040</v>
      </c>
      <c r="D307" t="s">
        <v>98</v>
      </c>
      <c r="E307" t="s">
        <v>686</v>
      </c>
      <c r="F307">
        <v>0</v>
      </c>
      <c r="G307" t="s">
        <v>662</v>
      </c>
      <c r="H307" t="s">
        <v>305</v>
      </c>
      <c r="I307" t="s">
        <v>662</v>
      </c>
      <c r="J307" t="s">
        <v>505</v>
      </c>
      <c r="K307" t="s">
        <v>305</v>
      </c>
      <c r="L307" t="s">
        <v>506</v>
      </c>
      <c r="M307">
        <v>35</v>
      </c>
      <c r="N307" t="s">
        <v>507</v>
      </c>
      <c r="O307" t="s">
        <v>508</v>
      </c>
      <c r="P307" t="s">
        <v>533</v>
      </c>
      <c r="Q307" t="s">
        <v>607</v>
      </c>
    </row>
    <row r="308" spans="1:17" x14ac:dyDescent="0.25">
      <c r="A308">
        <v>548363</v>
      </c>
      <c r="B308" t="s">
        <v>529</v>
      </c>
      <c r="C308" s="51">
        <v>41041</v>
      </c>
      <c r="D308" t="s">
        <v>93</v>
      </c>
      <c r="E308" t="s">
        <v>531</v>
      </c>
      <c r="F308">
        <v>0</v>
      </c>
      <c r="G308" t="s">
        <v>259</v>
      </c>
      <c r="H308" t="s">
        <v>275</v>
      </c>
      <c r="I308" t="s">
        <v>275</v>
      </c>
      <c r="J308" t="s">
        <v>514</v>
      </c>
      <c r="K308" t="s">
        <v>275</v>
      </c>
      <c r="L308" t="s">
        <v>506</v>
      </c>
      <c r="M308">
        <v>27</v>
      </c>
      <c r="N308" t="s">
        <v>507</v>
      </c>
      <c r="O308" t="s">
        <v>508</v>
      </c>
      <c r="P308" t="s">
        <v>608</v>
      </c>
      <c r="Q308" t="s">
        <v>587</v>
      </c>
    </row>
    <row r="309" spans="1:17" x14ac:dyDescent="0.25">
      <c r="A309">
        <v>548364</v>
      </c>
      <c r="B309" t="s">
        <v>543</v>
      </c>
      <c r="C309" s="51">
        <v>41041</v>
      </c>
      <c r="D309" t="s">
        <v>695</v>
      </c>
      <c r="E309" t="s">
        <v>545</v>
      </c>
      <c r="F309">
        <v>0</v>
      </c>
      <c r="G309" t="s">
        <v>221</v>
      </c>
      <c r="H309" t="s">
        <v>520</v>
      </c>
      <c r="I309" t="s">
        <v>221</v>
      </c>
      <c r="J309" t="s">
        <v>505</v>
      </c>
      <c r="K309" t="s">
        <v>221</v>
      </c>
      <c r="L309" t="s">
        <v>521</v>
      </c>
      <c r="M309">
        <v>9</v>
      </c>
      <c r="N309" t="s">
        <v>507</v>
      </c>
      <c r="O309" t="s">
        <v>508</v>
      </c>
      <c r="P309" t="s">
        <v>634</v>
      </c>
      <c r="Q309" t="s">
        <v>553</v>
      </c>
    </row>
    <row r="310" spans="1:17" x14ac:dyDescent="0.25">
      <c r="A310">
        <v>548365</v>
      </c>
      <c r="B310" t="s">
        <v>535</v>
      </c>
      <c r="C310" s="51">
        <v>41042</v>
      </c>
      <c r="D310" t="s">
        <v>696</v>
      </c>
      <c r="E310" t="s">
        <v>536</v>
      </c>
      <c r="F310">
        <v>0</v>
      </c>
      <c r="G310" t="s">
        <v>294</v>
      </c>
      <c r="H310" t="s">
        <v>662</v>
      </c>
      <c r="I310" t="s">
        <v>294</v>
      </c>
      <c r="J310" t="s">
        <v>514</v>
      </c>
      <c r="K310" t="s">
        <v>294</v>
      </c>
      <c r="L310" t="s">
        <v>506</v>
      </c>
      <c r="M310">
        <v>45</v>
      </c>
      <c r="N310" t="s">
        <v>507</v>
      </c>
      <c r="O310" t="s">
        <v>508</v>
      </c>
      <c r="P310" t="s">
        <v>533</v>
      </c>
      <c r="Q310" t="s">
        <v>607</v>
      </c>
    </row>
    <row r="311" spans="1:17" x14ac:dyDescent="0.25">
      <c r="A311">
        <v>548366</v>
      </c>
      <c r="B311" t="s">
        <v>511</v>
      </c>
      <c r="C311" s="51">
        <v>41042</v>
      </c>
      <c r="D311" t="s">
        <v>530</v>
      </c>
      <c r="E311" t="s">
        <v>513</v>
      </c>
      <c r="F311">
        <v>0</v>
      </c>
      <c r="G311" t="s">
        <v>355</v>
      </c>
      <c r="H311" t="s">
        <v>532</v>
      </c>
      <c r="I311" t="s">
        <v>532</v>
      </c>
      <c r="J311" t="s">
        <v>514</v>
      </c>
      <c r="K311" t="s">
        <v>355</v>
      </c>
      <c r="L311" t="s">
        <v>521</v>
      </c>
      <c r="M311">
        <v>4</v>
      </c>
      <c r="N311" t="s">
        <v>507</v>
      </c>
      <c r="O311" t="s">
        <v>508</v>
      </c>
      <c r="P311" t="s">
        <v>596</v>
      </c>
      <c r="Q311" t="s">
        <v>688</v>
      </c>
    </row>
    <row r="312" spans="1:17" x14ac:dyDescent="0.25">
      <c r="A312">
        <v>548367</v>
      </c>
      <c r="B312" t="s">
        <v>502</v>
      </c>
      <c r="C312" s="51">
        <v>41043</v>
      </c>
      <c r="D312" t="s">
        <v>1</v>
      </c>
      <c r="E312" t="s">
        <v>504</v>
      </c>
      <c r="F312">
        <v>0</v>
      </c>
      <c r="G312" t="s">
        <v>305</v>
      </c>
      <c r="H312" t="s">
        <v>275</v>
      </c>
      <c r="I312" t="s">
        <v>275</v>
      </c>
      <c r="J312" t="s">
        <v>505</v>
      </c>
      <c r="K312" t="s">
        <v>275</v>
      </c>
      <c r="L312" t="s">
        <v>521</v>
      </c>
      <c r="M312">
        <v>5</v>
      </c>
      <c r="N312" t="s">
        <v>507</v>
      </c>
      <c r="O312" t="s">
        <v>508</v>
      </c>
      <c r="P312" t="s">
        <v>634</v>
      </c>
      <c r="Q312" t="s">
        <v>553</v>
      </c>
    </row>
    <row r="313" spans="1:17" x14ac:dyDescent="0.25">
      <c r="A313">
        <v>548368</v>
      </c>
      <c r="B313" t="s">
        <v>529</v>
      </c>
      <c r="C313" s="51">
        <v>41043</v>
      </c>
      <c r="D313" t="s">
        <v>512</v>
      </c>
      <c r="E313" t="s">
        <v>531</v>
      </c>
      <c r="F313">
        <v>0</v>
      </c>
      <c r="G313" t="s">
        <v>259</v>
      </c>
      <c r="H313" t="s">
        <v>221</v>
      </c>
      <c r="I313" t="s">
        <v>221</v>
      </c>
      <c r="J313" t="s">
        <v>505</v>
      </c>
      <c r="K313" t="s">
        <v>221</v>
      </c>
      <c r="L313" t="s">
        <v>521</v>
      </c>
      <c r="M313">
        <v>5</v>
      </c>
      <c r="N313" t="s">
        <v>507</v>
      </c>
      <c r="O313" t="s">
        <v>508</v>
      </c>
      <c r="P313" t="s">
        <v>679</v>
      </c>
      <c r="Q313" t="s">
        <v>587</v>
      </c>
    </row>
    <row r="314" spans="1:17" x14ac:dyDescent="0.25">
      <c r="A314">
        <v>548369</v>
      </c>
      <c r="B314" t="s">
        <v>517</v>
      </c>
      <c r="C314" s="51">
        <v>41044</v>
      </c>
      <c r="D314" t="s">
        <v>45</v>
      </c>
      <c r="E314" t="s">
        <v>519</v>
      </c>
      <c r="F314">
        <v>0</v>
      </c>
      <c r="G314" t="s">
        <v>520</v>
      </c>
      <c r="H314" t="s">
        <v>355</v>
      </c>
      <c r="I314" t="s">
        <v>355</v>
      </c>
      <c r="J314" t="s">
        <v>514</v>
      </c>
      <c r="K314" t="s">
        <v>520</v>
      </c>
      <c r="L314" t="s">
        <v>521</v>
      </c>
      <c r="M314">
        <v>5</v>
      </c>
      <c r="N314" t="s">
        <v>507</v>
      </c>
      <c r="O314" t="s">
        <v>508</v>
      </c>
      <c r="P314" t="s">
        <v>596</v>
      </c>
      <c r="Q314" t="s">
        <v>688</v>
      </c>
    </row>
    <row r="315" spans="1:17" x14ac:dyDescent="0.25">
      <c r="A315">
        <v>548370</v>
      </c>
      <c r="B315" t="s">
        <v>524</v>
      </c>
      <c r="C315" s="51">
        <v>41045</v>
      </c>
      <c r="D315" t="s">
        <v>69</v>
      </c>
      <c r="E315" t="s">
        <v>526</v>
      </c>
      <c r="F315">
        <v>0</v>
      </c>
      <c r="G315" t="s">
        <v>275</v>
      </c>
      <c r="H315" t="s">
        <v>259</v>
      </c>
      <c r="I315" t="s">
        <v>275</v>
      </c>
      <c r="J315" t="s">
        <v>505</v>
      </c>
      <c r="K315" t="s">
        <v>259</v>
      </c>
      <c r="L315" t="s">
        <v>506</v>
      </c>
      <c r="M315">
        <v>32</v>
      </c>
      <c r="N315" t="s">
        <v>507</v>
      </c>
      <c r="O315" t="s">
        <v>508</v>
      </c>
      <c r="P315" t="s">
        <v>634</v>
      </c>
      <c r="Q315" t="s">
        <v>553</v>
      </c>
    </row>
    <row r="316" spans="1:17" x14ac:dyDescent="0.25">
      <c r="A316">
        <v>548371</v>
      </c>
      <c r="B316" t="s">
        <v>650</v>
      </c>
      <c r="C316" s="51">
        <v>41046</v>
      </c>
      <c r="D316" t="s">
        <v>549</v>
      </c>
      <c r="E316" t="s">
        <v>651</v>
      </c>
      <c r="F316">
        <v>0</v>
      </c>
      <c r="G316" t="s">
        <v>355</v>
      </c>
      <c r="H316" t="s">
        <v>221</v>
      </c>
      <c r="I316" t="s">
        <v>355</v>
      </c>
      <c r="J316" t="s">
        <v>505</v>
      </c>
      <c r="K316" t="s">
        <v>355</v>
      </c>
      <c r="L316" t="s">
        <v>521</v>
      </c>
      <c r="M316">
        <v>6</v>
      </c>
      <c r="N316" t="s">
        <v>507</v>
      </c>
      <c r="O316" t="s">
        <v>508</v>
      </c>
      <c r="P316" t="s">
        <v>683</v>
      </c>
      <c r="Q316" t="s">
        <v>607</v>
      </c>
    </row>
    <row r="317" spans="1:17" x14ac:dyDescent="0.25">
      <c r="A317">
        <v>548372</v>
      </c>
      <c r="B317" t="s">
        <v>517</v>
      </c>
      <c r="C317" s="51">
        <v>41046</v>
      </c>
      <c r="D317" t="s">
        <v>98</v>
      </c>
      <c r="E317" t="s">
        <v>519</v>
      </c>
      <c r="F317">
        <v>0</v>
      </c>
      <c r="G317" t="s">
        <v>520</v>
      </c>
      <c r="H317" t="s">
        <v>305</v>
      </c>
      <c r="I317" t="s">
        <v>520</v>
      </c>
      <c r="J317" t="s">
        <v>505</v>
      </c>
      <c r="K317" t="s">
        <v>305</v>
      </c>
      <c r="L317" t="s">
        <v>506</v>
      </c>
      <c r="M317">
        <v>21</v>
      </c>
      <c r="N317" t="s">
        <v>507</v>
      </c>
      <c r="O317" t="s">
        <v>508</v>
      </c>
      <c r="P317" t="s">
        <v>596</v>
      </c>
      <c r="Q317" t="s">
        <v>693</v>
      </c>
    </row>
    <row r="318" spans="1:17" x14ac:dyDescent="0.25">
      <c r="A318">
        <v>548373</v>
      </c>
      <c r="B318" t="s">
        <v>538</v>
      </c>
      <c r="C318" s="51">
        <v>41047</v>
      </c>
      <c r="D318" t="s">
        <v>391</v>
      </c>
      <c r="E318" t="s">
        <v>540</v>
      </c>
      <c r="F318">
        <v>0</v>
      </c>
      <c r="G318" t="s">
        <v>532</v>
      </c>
      <c r="H318" t="s">
        <v>294</v>
      </c>
      <c r="I318" t="s">
        <v>294</v>
      </c>
      <c r="J318" t="s">
        <v>514</v>
      </c>
      <c r="K318" t="s">
        <v>532</v>
      </c>
      <c r="L318" t="s">
        <v>521</v>
      </c>
      <c r="M318">
        <v>5</v>
      </c>
      <c r="N318" t="s">
        <v>507</v>
      </c>
      <c r="O318" t="s">
        <v>508</v>
      </c>
      <c r="P318" t="s">
        <v>608</v>
      </c>
      <c r="Q318" t="s">
        <v>587</v>
      </c>
    </row>
    <row r="319" spans="1:17" x14ac:dyDescent="0.25">
      <c r="A319">
        <v>548374</v>
      </c>
      <c r="B319" t="s">
        <v>650</v>
      </c>
      <c r="C319" s="51">
        <v>41048</v>
      </c>
      <c r="D319" t="s">
        <v>45</v>
      </c>
      <c r="E319" t="s">
        <v>651</v>
      </c>
      <c r="F319">
        <v>0</v>
      </c>
      <c r="G319" t="s">
        <v>355</v>
      </c>
      <c r="H319" t="s">
        <v>520</v>
      </c>
      <c r="I319" t="s">
        <v>520</v>
      </c>
      <c r="J319" t="s">
        <v>505</v>
      </c>
      <c r="K319" t="s">
        <v>520</v>
      </c>
      <c r="L319" t="s">
        <v>521</v>
      </c>
      <c r="M319">
        <v>6</v>
      </c>
      <c r="N319" t="s">
        <v>507</v>
      </c>
      <c r="O319" t="s">
        <v>508</v>
      </c>
      <c r="P319" t="s">
        <v>533</v>
      </c>
      <c r="Q319" t="s">
        <v>683</v>
      </c>
    </row>
    <row r="320" spans="1:17" x14ac:dyDescent="0.25">
      <c r="A320">
        <v>548375</v>
      </c>
      <c r="B320" t="s">
        <v>684</v>
      </c>
      <c r="C320" s="51">
        <v>41048</v>
      </c>
      <c r="D320" t="s">
        <v>65</v>
      </c>
      <c r="E320" t="s">
        <v>686</v>
      </c>
      <c r="F320">
        <v>0</v>
      </c>
      <c r="G320" t="s">
        <v>662</v>
      </c>
      <c r="H320" t="s">
        <v>259</v>
      </c>
      <c r="I320" t="s">
        <v>259</v>
      </c>
      <c r="J320" t="s">
        <v>514</v>
      </c>
      <c r="K320" t="s">
        <v>259</v>
      </c>
      <c r="L320" t="s">
        <v>506</v>
      </c>
      <c r="M320">
        <v>34</v>
      </c>
      <c r="N320" t="s">
        <v>507</v>
      </c>
      <c r="O320" t="s">
        <v>508</v>
      </c>
      <c r="P320" t="s">
        <v>598</v>
      </c>
      <c r="Q320" t="s">
        <v>553</v>
      </c>
    </row>
    <row r="321" spans="1:17" x14ac:dyDescent="0.25">
      <c r="A321">
        <v>548376</v>
      </c>
      <c r="B321" t="s">
        <v>538</v>
      </c>
      <c r="C321" s="51">
        <v>41049</v>
      </c>
      <c r="D321" t="s">
        <v>391</v>
      </c>
      <c r="E321" t="s">
        <v>540</v>
      </c>
      <c r="F321">
        <v>0</v>
      </c>
      <c r="G321" t="s">
        <v>532</v>
      </c>
      <c r="H321" t="s">
        <v>305</v>
      </c>
      <c r="I321" t="s">
        <v>305</v>
      </c>
      <c r="J321" t="s">
        <v>505</v>
      </c>
      <c r="K321" t="s">
        <v>532</v>
      </c>
      <c r="L321" t="s">
        <v>506</v>
      </c>
      <c r="M321">
        <v>9</v>
      </c>
      <c r="N321" t="s">
        <v>507</v>
      </c>
      <c r="O321" t="s">
        <v>508</v>
      </c>
      <c r="P321" t="s">
        <v>608</v>
      </c>
      <c r="Q321" t="s">
        <v>587</v>
      </c>
    </row>
    <row r="322" spans="1:17" x14ac:dyDescent="0.25">
      <c r="A322">
        <v>548377</v>
      </c>
      <c r="B322" t="s">
        <v>535</v>
      </c>
      <c r="C322" s="51">
        <v>41049</v>
      </c>
      <c r="D322" t="s">
        <v>619</v>
      </c>
      <c r="E322" t="s">
        <v>536</v>
      </c>
      <c r="F322">
        <v>0</v>
      </c>
      <c r="G322" t="s">
        <v>294</v>
      </c>
      <c r="H322" t="s">
        <v>275</v>
      </c>
      <c r="I322" t="s">
        <v>294</v>
      </c>
      <c r="J322" t="s">
        <v>514</v>
      </c>
      <c r="K322" t="s">
        <v>275</v>
      </c>
      <c r="L322" t="s">
        <v>521</v>
      </c>
      <c r="M322">
        <v>10</v>
      </c>
      <c r="N322" t="s">
        <v>507</v>
      </c>
      <c r="O322" t="s">
        <v>508</v>
      </c>
      <c r="P322" t="s">
        <v>596</v>
      </c>
      <c r="Q322" t="s">
        <v>693</v>
      </c>
    </row>
    <row r="323" spans="1:17" x14ac:dyDescent="0.25">
      <c r="A323">
        <v>548378</v>
      </c>
      <c r="B323" t="s">
        <v>684</v>
      </c>
      <c r="C323" s="51">
        <v>41051</v>
      </c>
      <c r="D323" t="s">
        <v>445</v>
      </c>
      <c r="E323" t="s">
        <v>686</v>
      </c>
      <c r="F323">
        <v>0</v>
      </c>
      <c r="G323" t="s">
        <v>520</v>
      </c>
      <c r="H323" t="s">
        <v>259</v>
      </c>
      <c r="I323" t="s">
        <v>259</v>
      </c>
      <c r="J323" t="s">
        <v>514</v>
      </c>
      <c r="K323" t="s">
        <v>259</v>
      </c>
      <c r="L323" t="s">
        <v>506</v>
      </c>
      <c r="M323">
        <v>18</v>
      </c>
      <c r="N323" t="s">
        <v>507</v>
      </c>
      <c r="O323" t="s">
        <v>508</v>
      </c>
      <c r="P323" t="s">
        <v>553</v>
      </c>
      <c r="Q323" t="s">
        <v>587</v>
      </c>
    </row>
    <row r="324" spans="1:17" x14ac:dyDescent="0.25">
      <c r="A324">
        <v>548379</v>
      </c>
      <c r="B324" t="s">
        <v>502</v>
      </c>
      <c r="C324" s="51">
        <v>41052</v>
      </c>
      <c r="D324" t="s">
        <v>15</v>
      </c>
      <c r="E324" t="s">
        <v>504</v>
      </c>
      <c r="F324">
        <v>0</v>
      </c>
      <c r="G324" t="s">
        <v>221</v>
      </c>
      <c r="H324" t="s">
        <v>275</v>
      </c>
      <c r="I324" t="s">
        <v>275</v>
      </c>
      <c r="J324" t="s">
        <v>505</v>
      </c>
      <c r="K324" t="s">
        <v>221</v>
      </c>
      <c r="L324" t="s">
        <v>506</v>
      </c>
      <c r="M324">
        <v>38</v>
      </c>
      <c r="N324" t="s">
        <v>507</v>
      </c>
      <c r="O324" t="s">
        <v>508</v>
      </c>
      <c r="P324" t="s">
        <v>533</v>
      </c>
      <c r="Q324" t="s">
        <v>596</v>
      </c>
    </row>
    <row r="325" spans="1:17" x14ac:dyDescent="0.25">
      <c r="A325">
        <v>548380</v>
      </c>
      <c r="B325" t="s">
        <v>543</v>
      </c>
      <c r="C325" s="51">
        <v>41054</v>
      </c>
      <c r="D325" t="s">
        <v>357</v>
      </c>
      <c r="E325" t="s">
        <v>545</v>
      </c>
      <c r="F325">
        <v>0</v>
      </c>
      <c r="G325" t="s">
        <v>520</v>
      </c>
      <c r="H325" t="s">
        <v>221</v>
      </c>
      <c r="I325" t="s">
        <v>520</v>
      </c>
      <c r="J325" t="s">
        <v>505</v>
      </c>
      <c r="K325" t="s">
        <v>221</v>
      </c>
      <c r="L325" t="s">
        <v>506</v>
      </c>
      <c r="M325">
        <v>86</v>
      </c>
      <c r="N325" t="s">
        <v>507</v>
      </c>
      <c r="O325" t="s">
        <v>508</v>
      </c>
      <c r="P325" t="s">
        <v>553</v>
      </c>
      <c r="Q325" t="s">
        <v>587</v>
      </c>
    </row>
    <row r="326" spans="1:17" x14ac:dyDescent="0.25">
      <c r="A326">
        <v>548381</v>
      </c>
      <c r="B326" t="s">
        <v>543</v>
      </c>
      <c r="C326" s="51">
        <v>41056</v>
      </c>
      <c r="D326" t="s">
        <v>697</v>
      </c>
      <c r="E326" t="s">
        <v>545</v>
      </c>
      <c r="F326">
        <v>0</v>
      </c>
      <c r="G326" t="s">
        <v>259</v>
      </c>
      <c r="H326" t="s">
        <v>221</v>
      </c>
      <c r="I326" t="s">
        <v>221</v>
      </c>
      <c r="J326" t="s">
        <v>514</v>
      </c>
      <c r="K326" t="s">
        <v>259</v>
      </c>
      <c r="L326" t="s">
        <v>521</v>
      </c>
      <c r="M326">
        <v>5</v>
      </c>
      <c r="N326" t="s">
        <v>507</v>
      </c>
      <c r="O326" t="s">
        <v>508</v>
      </c>
      <c r="P326" t="s">
        <v>533</v>
      </c>
      <c r="Q326" t="s">
        <v>587</v>
      </c>
    </row>
    <row r="327" spans="1:17" x14ac:dyDescent="0.25">
      <c r="A327">
        <v>597998</v>
      </c>
      <c r="B327" t="s">
        <v>529</v>
      </c>
      <c r="C327" s="51">
        <v>41367</v>
      </c>
      <c r="D327" t="s">
        <v>69</v>
      </c>
      <c r="E327" t="s">
        <v>531</v>
      </c>
      <c r="F327">
        <v>0</v>
      </c>
      <c r="G327" t="s">
        <v>259</v>
      </c>
      <c r="H327" t="s">
        <v>520</v>
      </c>
      <c r="I327" t="s">
        <v>259</v>
      </c>
      <c r="J327" t="s">
        <v>505</v>
      </c>
      <c r="K327" t="s">
        <v>259</v>
      </c>
      <c r="L327" t="s">
        <v>521</v>
      </c>
      <c r="M327">
        <v>6</v>
      </c>
      <c r="N327" t="s">
        <v>507</v>
      </c>
      <c r="O327" t="s">
        <v>508</v>
      </c>
      <c r="P327" t="s">
        <v>608</v>
      </c>
      <c r="Q327" t="s">
        <v>587</v>
      </c>
    </row>
    <row r="328" spans="1:17" x14ac:dyDescent="0.25">
      <c r="A328">
        <v>597999</v>
      </c>
      <c r="B328" t="s">
        <v>502</v>
      </c>
      <c r="C328" s="51">
        <v>41368</v>
      </c>
      <c r="D328" t="s">
        <v>98</v>
      </c>
      <c r="E328" t="s">
        <v>504</v>
      </c>
      <c r="F328">
        <v>0</v>
      </c>
      <c r="G328" t="s">
        <v>305</v>
      </c>
      <c r="H328" t="s">
        <v>275</v>
      </c>
      <c r="I328" t="s">
        <v>275</v>
      </c>
      <c r="J328" t="s">
        <v>505</v>
      </c>
      <c r="K328" t="s">
        <v>305</v>
      </c>
      <c r="L328" t="s">
        <v>506</v>
      </c>
      <c r="M328">
        <v>2</v>
      </c>
      <c r="N328" t="s">
        <v>507</v>
      </c>
      <c r="O328" t="s">
        <v>508</v>
      </c>
      <c r="P328" t="s">
        <v>683</v>
      </c>
      <c r="Q328" t="s">
        <v>693</v>
      </c>
    </row>
    <row r="329" spans="1:17" x14ac:dyDescent="0.25">
      <c r="A329">
        <v>598000</v>
      </c>
      <c r="B329" t="s">
        <v>538</v>
      </c>
      <c r="C329" s="51">
        <v>41369</v>
      </c>
      <c r="D329" t="s">
        <v>23</v>
      </c>
      <c r="E329" t="s">
        <v>540</v>
      </c>
      <c r="F329">
        <v>0</v>
      </c>
      <c r="G329" t="s">
        <v>313</v>
      </c>
      <c r="H329" t="s">
        <v>662</v>
      </c>
      <c r="I329" t="s">
        <v>662</v>
      </c>
      <c r="J329" t="s">
        <v>505</v>
      </c>
      <c r="K329" t="s">
        <v>313</v>
      </c>
      <c r="L329" t="s">
        <v>506</v>
      </c>
      <c r="M329">
        <v>22</v>
      </c>
      <c r="N329" t="s">
        <v>507</v>
      </c>
      <c r="O329" t="s">
        <v>508</v>
      </c>
      <c r="P329" t="s">
        <v>608</v>
      </c>
      <c r="Q329" t="s">
        <v>587</v>
      </c>
    </row>
    <row r="330" spans="1:17" x14ac:dyDescent="0.25">
      <c r="A330">
        <v>598001</v>
      </c>
      <c r="B330" t="s">
        <v>517</v>
      </c>
      <c r="C330" s="51">
        <v>41370</v>
      </c>
      <c r="D330" t="s">
        <v>580</v>
      </c>
      <c r="E330" t="s">
        <v>519</v>
      </c>
      <c r="F330">
        <v>0</v>
      </c>
      <c r="G330" t="s">
        <v>520</v>
      </c>
      <c r="H330" t="s">
        <v>294</v>
      </c>
      <c r="I330" t="s">
        <v>294</v>
      </c>
      <c r="J330" t="s">
        <v>514</v>
      </c>
      <c r="K330" t="s">
        <v>294</v>
      </c>
      <c r="L330" t="s">
        <v>506</v>
      </c>
      <c r="M330">
        <v>5</v>
      </c>
      <c r="N330" t="s">
        <v>507</v>
      </c>
      <c r="O330" t="s">
        <v>508</v>
      </c>
      <c r="P330" t="s">
        <v>634</v>
      </c>
      <c r="Q330" t="s">
        <v>693</v>
      </c>
    </row>
    <row r="331" spans="1:17" x14ac:dyDescent="0.25">
      <c r="A331">
        <v>598002</v>
      </c>
      <c r="B331" t="s">
        <v>543</v>
      </c>
      <c r="C331" s="51">
        <v>41370</v>
      </c>
      <c r="D331" t="s">
        <v>85</v>
      </c>
      <c r="E331" t="s">
        <v>545</v>
      </c>
      <c r="F331">
        <v>0</v>
      </c>
      <c r="G331" t="s">
        <v>221</v>
      </c>
      <c r="H331" t="s">
        <v>275</v>
      </c>
      <c r="I331" t="s">
        <v>275</v>
      </c>
      <c r="J331" t="s">
        <v>514</v>
      </c>
      <c r="K331" t="s">
        <v>275</v>
      </c>
      <c r="L331" t="s">
        <v>506</v>
      </c>
      <c r="M331">
        <v>9</v>
      </c>
      <c r="N331" t="s">
        <v>507</v>
      </c>
      <c r="O331" t="s">
        <v>508</v>
      </c>
      <c r="P331" t="s">
        <v>590</v>
      </c>
      <c r="Q331" t="s">
        <v>683</v>
      </c>
    </row>
    <row r="332" spans="1:17" x14ac:dyDescent="0.25">
      <c r="A332">
        <v>598003</v>
      </c>
      <c r="B332" t="s">
        <v>684</v>
      </c>
      <c r="C332" s="51">
        <v>41371</v>
      </c>
      <c r="D332" t="s">
        <v>136</v>
      </c>
      <c r="E332" t="s">
        <v>686</v>
      </c>
      <c r="F332">
        <v>0</v>
      </c>
      <c r="G332" t="s">
        <v>662</v>
      </c>
      <c r="H332" t="s">
        <v>355</v>
      </c>
      <c r="I332" t="s">
        <v>662</v>
      </c>
      <c r="J332" t="s">
        <v>514</v>
      </c>
      <c r="K332" t="s">
        <v>355</v>
      </c>
      <c r="L332" t="s">
        <v>521</v>
      </c>
      <c r="M332">
        <v>8</v>
      </c>
      <c r="N332" t="s">
        <v>507</v>
      </c>
      <c r="O332" t="s">
        <v>508</v>
      </c>
      <c r="P332" t="s">
        <v>598</v>
      </c>
      <c r="Q332" t="s">
        <v>587</v>
      </c>
    </row>
    <row r="333" spans="1:17" x14ac:dyDescent="0.25">
      <c r="A333">
        <v>598004</v>
      </c>
      <c r="B333" t="s">
        <v>538</v>
      </c>
      <c r="C333" s="51">
        <v>41371</v>
      </c>
      <c r="D333" t="s">
        <v>407</v>
      </c>
      <c r="E333" t="s">
        <v>540</v>
      </c>
      <c r="F333">
        <v>0</v>
      </c>
      <c r="G333" t="s">
        <v>313</v>
      </c>
      <c r="H333" t="s">
        <v>305</v>
      </c>
      <c r="I333" t="s">
        <v>305</v>
      </c>
      <c r="J333" t="s">
        <v>514</v>
      </c>
      <c r="K333" t="s">
        <v>313</v>
      </c>
      <c r="L333" t="s">
        <v>591</v>
      </c>
      <c r="M333" t="s">
        <v>508</v>
      </c>
      <c r="N333" t="s">
        <v>592</v>
      </c>
      <c r="O333" t="s">
        <v>508</v>
      </c>
      <c r="P333" t="s">
        <v>680</v>
      </c>
      <c r="Q333" t="s">
        <v>608</v>
      </c>
    </row>
    <row r="334" spans="1:17" x14ac:dyDescent="0.25">
      <c r="A334">
        <v>598005</v>
      </c>
      <c r="B334" t="s">
        <v>535</v>
      </c>
      <c r="C334" s="51">
        <v>41372</v>
      </c>
      <c r="D334" t="s">
        <v>657</v>
      </c>
      <c r="E334" t="s">
        <v>536</v>
      </c>
      <c r="F334">
        <v>0</v>
      </c>
      <c r="G334" t="s">
        <v>294</v>
      </c>
      <c r="H334" t="s">
        <v>259</v>
      </c>
      <c r="I334" t="s">
        <v>259</v>
      </c>
      <c r="J334" t="s">
        <v>505</v>
      </c>
      <c r="K334" t="s">
        <v>294</v>
      </c>
      <c r="L334" t="s">
        <v>506</v>
      </c>
      <c r="M334">
        <v>19</v>
      </c>
      <c r="N334" t="s">
        <v>507</v>
      </c>
      <c r="O334" t="s">
        <v>508</v>
      </c>
      <c r="P334" t="s">
        <v>522</v>
      </c>
      <c r="Q334" t="s">
        <v>634</v>
      </c>
    </row>
    <row r="335" spans="1:17" x14ac:dyDescent="0.25">
      <c r="A335">
        <v>598006</v>
      </c>
      <c r="B335" t="s">
        <v>524</v>
      </c>
      <c r="C335" s="51">
        <v>41373</v>
      </c>
      <c r="D335" t="s">
        <v>53</v>
      </c>
      <c r="E335" t="s">
        <v>526</v>
      </c>
      <c r="F335">
        <v>0</v>
      </c>
      <c r="G335" t="s">
        <v>275</v>
      </c>
      <c r="H335" t="s">
        <v>520</v>
      </c>
      <c r="I335" t="s">
        <v>275</v>
      </c>
      <c r="J335" t="s">
        <v>514</v>
      </c>
      <c r="K335" t="s">
        <v>275</v>
      </c>
      <c r="L335" t="s">
        <v>506</v>
      </c>
      <c r="M335">
        <v>44</v>
      </c>
      <c r="N335" t="s">
        <v>507</v>
      </c>
      <c r="O335" t="s">
        <v>508</v>
      </c>
      <c r="P335" t="s">
        <v>590</v>
      </c>
      <c r="Q335" t="s">
        <v>683</v>
      </c>
    </row>
    <row r="336" spans="1:17" x14ac:dyDescent="0.25">
      <c r="A336">
        <v>598007</v>
      </c>
      <c r="B336" t="s">
        <v>511</v>
      </c>
      <c r="C336" s="51">
        <v>41374</v>
      </c>
      <c r="D336" t="s">
        <v>512</v>
      </c>
      <c r="E336" t="s">
        <v>513</v>
      </c>
      <c r="F336">
        <v>0</v>
      </c>
      <c r="G336" t="s">
        <v>355</v>
      </c>
      <c r="H336" t="s">
        <v>221</v>
      </c>
      <c r="I336" t="s">
        <v>221</v>
      </c>
      <c r="J336" t="s">
        <v>505</v>
      </c>
      <c r="K336" t="s">
        <v>221</v>
      </c>
      <c r="L336" t="s">
        <v>521</v>
      </c>
      <c r="M336">
        <v>10</v>
      </c>
      <c r="N336" t="s">
        <v>507</v>
      </c>
      <c r="O336" t="s">
        <v>508</v>
      </c>
      <c r="P336" t="s">
        <v>522</v>
      </c>
      <c r="Q336" t="s">
        <v>693</v>
      </c>
    </row>
    <row r="337" spans="1:17" x14ac:dyDescent="0.25">
      <c r="A337">
        <v>598008</v>
      </c>
      <c r="B337" t="s">
        <v>502</v>
      </c>
      <c r="C337" s="51">
        <v>41375</v>
      </c>
      <c r="D337" t="s">
        <v>98</v>
      </c>
      <c r="E337" t="s">
        <v>504</v>
      </c>
      <c r="F337">
        <v>0</v>
      </c>
      <c r="G337" t="s">
        <v>305</v>
      </c>
      <c r="H337" t="s">
        <v>259</v>
      </c>
      <c r="I337" t="s">
        <v>305</v>
      </c>
      <c r="J337" t="s">
        <v>505</v>
      </c>
      <c r="K337" t="s">
        <v>305</v>
      </c>
      <c r="L337" t="s">
        <v>521</v>
      </c>
      <c r="M337">
        <v>8</v>
      </c>
      <c r="N337" t="s">
        <v>507</v>
      </c>
      <c r="O337" t="s">
        <v>508</v>
      </c>
      <c r="P337" t="s">
        <v>509</v>
      </c>
      <c r="Q337" t="s">
        <v>680</v>
      </c>
    </row>
    <row r="338" spans="1:17" x14ac:dyDescent="0.25">
      <c r="A338">
        <v>598009</v>
      </c>
      <c r="B338" t="s">
        <v>684</v>
      </c>
      <c r="C338" s="51">
        <v>41375</v>
      </c>
      <c r="D338" t="s">
        <v>390</v>
      </c>
      <c r="E338" t="s">
        <v>686</v>
      </c>
      <c r="F338">
        <v>0</v>
      </c>
      <c r="G338" t="s">
        <v>662</v>
      </c>
      <c r="H338" t="s">
        <v>294</v>
      </c>
      <c r="I338" t="s">
        <v>294</v>
      </c>
      <c r="J338" t="s">
        <v>514</v>
      </c>
      <c r="K338" t="s">
        <v>662</v>
      </c>
      <c r="L338" t="s">
        <v>521</v>
      </c>
      <c r="M338">
        <v>7</v>
      </c>
      <c r="N338" t="s">
        <v>507</v>
      </c>
      <c r="O338" t="s">
        <v>508</v>
      </c>
      <c r="P338" t="s">
        <v>590</v>
      </c>
      <c r="Q338" t="s">
        <v>698</v>
      </c>
    </row>
    <row r="339" spans="1:17" x14ac:dyDescent="0.25">
      <c r="A339">
        <v>598010</v>
      </c>
      <c r="B339" t="s">
        <v>517</v>
      </c>
      <c r="C339" s="51">
        <v>41376</v>
      </c>
      <c r="D339" t="s">
        <v>23</v>
      </c>
      <c r="E339" t="s">
        <v>519</v>
      </c>
      <c r="F339">
        <v>0</v>
      </c>
      <c r="G339" t="s">
        <v>520</v>
      </c>
      <c r="H339" t="s">
        <v>313</v>
      </c>
      <c r="I339" t="s">
        <v>520</v>
      </c>
      <c r="J339" t="s">
        <v>514</v>
      </c>
      <c r="K339" t="s">
        <v>313</v>
      </c>
      <c r="L339" t="s">
        <v>521</v>
      </c>
      <c r="M339">
        <v>3</v>
      </c>
      <c r="N339" t="s">
        <v>507</v>
      </c>
      <c r="O339" t="s">
        <v>508</v>
      </c>
      <c r="P339" t="s">
        <v>522</v>
      </c>
      <c r="Q339" t="s">
        <v>699</v>
      </c>
    </row>
    <row r="340" spans="1:17" x14ac:dyDescent="0.25">
      <c r="A340">
        <v>598011</v>
      </c>
      <c r="B340" t="s">
        <v>524</v>
      </c>
      <c r="C340" s="51">
        <v>41377</v>
      </c>
      <c r="D340" t="s">
        <v>93</v>
      </c>
      <c r="E340" t="s">
        <v>526</v>
      </c>
      <c r="F340">
        <v>0</v>
      </c>
      <c r="G340" t="s">
        <v>275</v>
      </c>
      <c r="H340" t="s">
        <v>662</v>
      </c>
      <c r="I340" t="s">
        <v>275</v>
      </c>
      <c r="J340" t="s">
        <v>514</v>
      </c>
      <c r="K340" t="s">
        <v>275</v>
      </c>
      <c r="L340" t="s">
        <v>506</v>
      </c>
      <c r="M340">
        <v>41</v>
      </c>
      <c r="N340" t="s">
        <v>507</v>
      </c>
      <c r="O340" t="s">
        <v>508</v>
      </c>
      <c r="P340" t="s">
        <v>608</v>
      </c>
      <c r="Q340" t="s">
        <v>587</v>
      </c>
    </row>
    <row r="341" spans="1:17" x14ac:dyDescent="0.25">
      <c r="A341">
        <v>598012</v>
      </c>
      <c r="B341" t="s">
        <v>543</v>
      </c>
      <c r="C341" s="51">
        <v>41377</v>
      </c>
      <c r="D341" t="s">
        <v>17</v>
      </c>
      <c r="E341" t="s">
        <v>545</v>
      </c>
      <c r="F341">
        <v>0</v>
      </c>
      <c r="G341" t="s">
        <v>221</v>
      </c>
      <c r="H341" t="s">
        <v>305</v>
      </c>
      <c r="I341" t="s">
        <v>221</v>
      </c>
      <c r="J341" t="s">
        <v>505</v>
      </c>
      <c r="K341" t="s">
        <v>221</v>
      </c>
      <c r="L341" t="s">
        <v>521</v>
      </c>
      <c r="M341">
        <v>4</v>
      </c>
      <c r="N341" t="s">
        <v>507</v>
      </c>
      <c r="O341" t="s">
        <v>508</v>
      </c>
      <c r="P341" t="s">
        <v>509</v>
      </c>
      <c r="Q341" t="s">
        <v>680</v>
      </c>
    </row>
    <row r="342" spans="1:17" x14ac:dyDescent="0.25">
      <c r="A342">
        <v>598013</v>
      </c>
      <c r="B342" t="s">
        <v>529</v>
      </c>
      <c r="C342" s="51">
        <v>41378</v>
      </c>
      <c r="D342" t="s">
        <v>614</v>
      </c>
      <c r="E342" t="s">
        <v>531</v>
      </c>
      <c r="F342">
        <v>0</v>
      </c>
      <c r="G342" t="s">
        <v>259</v>
      </c>
      <c r="H342" t="s">
        <v>313</v>
      </c>
      <c r="I342" t="s">
        <v>259</v>
      </c>
      <c r="J342" t="s">
        <v>514</v>
      </c>
      <c r="K342" t="s">
        <v>259</v>
      </c>
      <c r="L342" t="s">
        <v>506</v>
      </c>
      <c r="M342">
        <v>48</v>
      </c>
      <c r="N342" t="s">
        <v>507</v>
      </c>
      <c r="O342" t="s">
        <v>508</v>
      </c>
      <c r="P342" t="s">
        <v>590</v>
      </c>
      <c r="Q342" t="s">
        <v>683</v>
      </c>
    </row>
    <row r="343" spans="1:17" x14ac:dyDescent="0.25">
      <c r="A343">
        <v>598014</v>
      </c>
      <c r="B343" t="s">
        <v>535</v>
      </c>
      <c r="C343" s="51">
        <v>41378</v>
      </c>
      <c r="D343" t="s">
        <v>700</v>
      </c>
      <c r="E343" t="s">
        <v>536</v>
      </c>
      <c r="F343">
        <v>0</v>
      </c>
      <c r="G343" t="s">
        <v>294</v>
      </c>
      <c r="H343" t="s">
        <v>355</v>
      </c>
      <c r="I343" t="s">
        <v>294</v>
      </c>
      <c r="J343" t="s">
        <v>505</v>
      </c>
      <c r="K343" t="s">
        <v>294</v>
      </c>
      <c r="L343" t="s">
        <v>521</v>
      </c>
      <c r="M343">
        <v>6</v>
      </c>
      <c r="N343" t="s">
        <v>507</v>
      </c>
      <c r="O343" t="s">
        <v>508</v>
      </c>
      <c r="P343" t="s">
        <v>522</v>
      </c>
      <c r="Q343" t="s">
        <v>693</v>
      </c>
    </row>
    <row r="344" spans="1:17" x14ac:dyDescent="0.25">
      <c r="A344">
        <v>598015</v>
      </c>
      <c r="B344" t="s">
        <v>543</v>
      </c>
      <c r="C344" s="51">
        <v>41379</v>
      </c>
      <c r="D344" t="s">
        <v>41</v>
      </c>
      <c r="E344" t="s">
        <v>545</v>
      </c>
      <c r="F344">
        <v>0</v>
      </c>
      <c r="G344" t="s">
        <v>221</v>
      </c>
      <c r="H344" t="s">
        <v>662</v>
      </c>
      <c r="I344" t="s">
        <v>662</v>
      </c>
      <c r="J344" t="s">
        <v>514</v>
      </c>
      <c r="K344" t="s">
        <v>662</v>
      </c>
      <c r="L344" t="s">
        <v>506</v>
      </c>
      <c r="M344">
        <v>24</v>
      </c>
      <c r="N344" t="s">
        <v>507</v>
      </c>
      <c r="O344" t="s">
        <v>508</v>
      </c>
      <c r="P344" t="s">
        <v>509</v>
      </c>
      <c r="Q344" t="s">
        <v>680</v>
      </c>
    </row>
    <row r="345" spans="1:17" x14ac:dyDescent="0.25">
      <c r="A345">
        <v>598016</v>
      </c>
      <c r="B345" t="s">
        <v>511</v>
      </c>
      <c r="C345" s="51">
        <v>41380</v>
      </c>
      <c r="D345" t="s">
        <v>701</v>
      </c>
      <c r="E345" t="s">
        <v>513</v>
      </c>
      <c r="F345">
        <v>0</v>
      </c>
      <c r="G345" t="s">
        <v>355</v>
      </c>
      <c r="H345" t="s">
        <v>259</v>
      </c>
      <c r="I345" t="s">
        <v>259</v>
      </c>
      <c r="J345" t="s">
        <v>505</v>
      </c>
      <c r="K345" t="s">
        <v>355</v>
      </c>
      <c r="L345" t="s">
        <v>506</v>
      </c>
      <c r="M345">
        <v>4</v>
      </c>
      <c r="N345" t="s">
        <v>507</v>
      </c>
      <c r="O345" t="s">
        <v>508</v>
      </c>
      <c r="P345" t="s">
        <v>702</v>
      </c>
      <c r="Q345" t="s">
        <v>587</v>
      </c>
    </row>
    <row r="346" spans="1:17" x14ac:dyDescent="0.25">
      <c r="A346">
        <v>598017</v>
      </c>
      <c r="B346" t="s">
        <v>502</v>
      </c>
      <c r="C346" s="51">
        <v>41380</v>
      </c>
      <c r="D346" t="s">
        <v>161</v>
      </c>
      <c r="E346" t="s">
        <v>504</v>
      </c>
      <c r="F346">
        <v>0</v>
      </c>
      <c r="G346" t="s">
        <v>305</v>
      </c>
      <c r="H346" t="s">
        <v>520</v>
      </c>
      <c r="I346" t="s">
        <v>305</v>
      </c>
      <c r="J346" t="s">
        <v>505</v>
      </c>
      <c r="K346" t="s">
        <v>305</v>
      </c>
      <c r="L346" t="s">
        <v>591</v>
      </c>
      <c r="M346" t="s">
        <v>508</v>
      </c>
      <c r="N346" t="s">
        <v>592</v>
      </c>
      <c r="O346" t="s">
        <v>508</v>
      </c>
      <c r="P346" t="s">
        <v>590</v>
      </c>
      <c r="Q346" t="s">
        <v>683</v>
      </c>
    </row>
    <row r="347" spans="1:17" x14ac:dyDescent="0.25">
      <c r="A347">
        <v>598018</v>
      </c>
      <c r="B347" t="s">
        <v>684</v>
      </c>
      <c r="C347" s="51">
        <v>41381</v>
      </c>
      <c r="D347" t="s">
        <v>23</v>
      </c>
      <c r="E347" t="s">
        <v>686</v>
      </c>
      <c r="F347">
        <v>0</v>
      </c>
      <c r="G347" t="s">
        <v>662</v>
      </c>
      <c r="H347" t="s">
        <v>313</v>
      </c>
      <c r="I347" t="s">
        <v>662</v>
      </c>
      <c r="J347" t="s">
        <v>505</v>
      </c>
      <c r="K347" t="s">
        <v>313</v>
      </c>
      <c r="L347" t="s">
        <v>506</v>
      </c>
      <c r="M347">
        <v>11</v>
      </c>
      <c r="N347" t="s">
        <v>507</v>
      </c>
      <c r="O347" t="s">
        <v>508</v>
      </c>
      <c r="P347" t="s">
        <v>509</v>
      </c>
      <c r="Q347" t="s">
        <v>680</v>
      </c>
    </row>
    <row r="348" spans="1:17" x14ac:dyDescent="0.25">
      <c r="A348">
        <v>598019</v>
      </c>
      <c r="B348" t="s">
        <v>535</v>
      </c>
      <c r="C348" s="51">
        <v>41381</v>
      </c>
      <c r="D348" t="s">
        <v>25</v>
      </c>
      <c r="E348" t="s">
        <v>536</v>
      </c>
      <c r="F348">
        <v>0</v>
      </c>
      <c r="G348" t="s">
        <v>294</v>
      </c>
      <c r="H348" t="s">
        <v>275</v>
      </c>
      <c r="I348" t="s">
        <v>294</v>
      </c>
      <c r="J348" t="s">
        <v>514</v>
      </c>
      <c r="K348" t="s">
        <v>294</v>
      </c>
      <c r="L348" t="s">
        <v>506</v>
      </c>
      <c r="M348">
        <v>87</v>
      </c>
      <c r="N348" t="s">
        <v>507</v>
      </c>
      <c r="O348" t="s">
        <v>508</v>
      </c>
      <c r="P348" t="s">
        <v>522</v>
      </c>
      <c r="Q348" t="s">
        <v>693</v>
      </c>
    </row>
    <row r="349" spans="1:17" x14ac:dyDescent="0.25">
      <c r="A349">
        <v>598020</v>
      </c>
      <c r="B349" t="s">
        <v>517</v>
      </c>
      <c r="C349" s="51">
        <v>41382</v>
      </c>
      <c r="D349" t="s">
        <v>512</v>
      </c>
      <c r="E349" t="s">
        <v>519</v>
      </c>
      <c r="F349">
        <v>0</v>
      </c>
      <c r="G349" t="s">
        <v>520</v>
      </c>
      <c r="H349" t="s">
        <v>221</v>
      </c>
      <c r="I349" t="s">
        <v>221</v>
      </c>
      <c r="J349" t="s">
        <v>514</v>
      </c>
      <c r="K349" t="s">
        <v>221</v>
      </c>
      <c r="L349" t="s">
        <v>506</v>
      </c>
      <c r="M349">
        <v>86</v>
      </c>
      <c r="N349" t="s">
        <v>507</v>
      </c>
      <c r="O349" t="s">
        <v>508</v>
      </c>
      <c r="P349" t="s">
        <v>590</v>
      </c>
      <c r="Q349" t="s">
        <v>683</v>
      </c>
    </row>
    <row r="350" spans="1:17" x14ac:dyDescent="0.25">
      <c r="A350">
        <v>598021</v>
      </c>
      <c r="B350" t="s">
        <v>538</v>
      </c>
      <c r="C350" s="51">
        <v>41383</v>
      </c>
      <c r="D350" t="s">
        <v>407</v>
      </c>
      <c r="E350" t="s">
        <v>540</v>
      </c>
      <c r="F350">
        <v>0</v>
      </c>
      <c r="G350" t="s">
        <v>313</v>
      </c>
      <c r="H350" t="s">
        <v>355</v>
      </c>
      <c r="I350" t="s">
        <v>355</v>
      </c>
      <c r="J350" t="s">
        <v>514</v>
      </c>
      <c r="K350" t="s">
        <v>313</v>
      </c>
      <c r="L350" t="s">
        <v>521</v>
      </c>
      <c r="M350">
        <v>5</v>
      </c>
      <c r="N350" t="s">
        <v>507</v>
      </c>
      <c r="O350" t="s">
        <v>508</v>
      </c>
      <c r="P350" t="s">
        <v>596</v>
      </c>
      <c r="Q350" t="s">
        <v>702</v>
      </c>
    </row>
    <row r="351" spans="1:17" x14ac:dyDescent="0.25">
      <c r="A351">
        <v>598022</v>
      </c>
      <c r="B351" t="s">
        <v>529</v>
      </c>
      <c r="C351" s="51">
        <v>41384</v>
      </c>
      <c r="D351" t="s">
        <v>17</v>
      </c>
      <c r="E351" t="s">
        <v>531</v>
      </c>
      <c r="F351">
        <v>0</v>
      </c>
      <c r="G351" t="s">
        <v>259</v>
      </c>
      <c r="H351" t="s">
        <v>221</v>
      </c>
      <c r="I351" t="s">
        <v>259</v>
      </c>
      <c r="J351" t="s">
        <v>514</v>
      </c>
      <c r="K351" t="s">
        <v>221</v>
      </c>
      <c r="L351" t="s">
        <v>521</v>
      </c>
      <c r="M351">
        <v>4</v>
      </c>
      <c r="N351" t="s">
        <v>507</v>
      </c>
      <c r="O351" t="s">
        <v>508</v>
      </c>
      <c r="P351" t="s">
        <v>509</v>
      </c>
      <c r="Q351" t="s">
        <v>680</v>
      </c>
    </row>
    <row r="352" spans="1:17" x14ac:dyDescent="0.25">
      <c r="A352">
        <v>598023</v>
      </c>
      <c r="B352" t="s">
        <v>502</v>
      </c>
      <c r="C352" s="51">
        <v>41384</v>
      </c>
      <c r="D352" t="s">
        <v>558</v>
      </c>
      <c r="E352" t="s">
        <v>504</v>
      </c>
      <c r="F352">
        <v>0</v>
      </c>
      <c r="G352" t="s">
        <v>305</v>
      </c>
      <c r="H352" t="s">
        <v>294</v>
      </c>
      <c r="I352" t="s">
        <v>305</v>
      </c>
      <c r="J352" t="s">
        <v>505</v>
      </c>
      <c r="K352" t="s">
        <v>305</v>
      </c>
      <c r="L352" t="s">
        <v>521</v>
      </c>
      <c r="M352">
        <v>7</v>
      </c>
      <c r="N352" t="s">
        <v>507</v>
      </c>
      <c r="O352" t="s">
        <v>508</v>
      </c>
      <c r="P352" t="s">
        <v>522</v>
      </c>
      <c r="Q352" t="s">
        <v>693</v>
      </c>
    </row>
    <row r="353" spans="1:17" x14ac:dyDescent="0.25">
      <c r="A353">
        <v>598024</v>
      </c>
      <c r="B353" t="s">
        <v>517</v>
      </c>
      <c r="C353" s="51">
        <v>41385</v>
      </c>
      <c r="D353" t="s">
        <v>539</v>
      </c>
      <c r="E353" t="s">
        <v>519</v>
      </c>
      <c r="F353">
        <v>0</v>
      </c>
      <c r="G353" t="s">
        <v>520</v>
      </c>
      <c r="H353" t="s">
        <v>275</v>
      </c>
      <c r="I353" t="s">
        <v>275</v>
      </c>
      <c r="J353" t="s">
        <v>514</v>
      </c>
      <c r="K353" t="s">
        <v>520</v>
      </c>
      <c r="L353" t="s">
        <v>521</v>
      </c>
      <c r="M353">
        <v>9</v>
      </c>
      <c r="N353" t="s">
        <v>507</v>
      </c>
      <c r="O353" t="s">
        <v>508</v>
      </c>
      <c r="P353" t="s">
        <v>596</v>
      </c>
      <c r="Q353" t="s">
        <v>608</v>
      </c>
    </row>
    <row r="354" spans="1:17" x14ac:dyDescent="0.25">
      <c r="A354">
        <v>598025</v>
      </c>
      <c r="B354" t="s">
        <v>511</v>
      </c>
      <c r="C354" s="51">
        <v>41385</v>
      </c>
      <c r="D354" t="s">
        <v>127</v>
      </c>
      <c r="E354" t="s">
        <v>513</v>
      </c>
      <c r="F354">
        <v>0</v>
      </c>
      <c r="G354" t="s">
        <v>355</v>
      </c>
      <c r="H354" t="s">
        <v>662</v>
      </c>
      <c r="I354" t="s">
        <v>355</v>
      </c>
      <c r="J354" t="s">
        <v>505</v>
      </c>
      <c r="K354" t="s">
        <v>355</v>
      </c>
      <c r="L354" t="s">
        <v>521</v>
      </c>
      <c r="M354">
        <v>7</v>
      </c>
      <c r="N354" t="s">
        <v>507</v>
      </c>
      <c r="O354" t="s">
        <v>508</v>
      </c>
      <c r="P354" t="s">
        <v>590</v>
      </c>
      <c r="Q354" t="s">
        <v>698</v>
      </c>
    </row>
    <row r="355" spans="1:17" x14ac:dyDescent="0.25">
      <c r="A355">
        <v>598026</v>
      </c>
      <c r="B355" t="s">
        <v>543</v>
      </c>
      <c r="C355" s="51">
        <v>41386</v>
      </c>
      <c r="D355" t="s">
        <v>512</v>
      </c>
      <c r="E355" t="s">
        <v>545</v>
      </c>
      <c r="F355">
        <v>0</v>
      </c>
      <c r="G355" t="s">
        <v>221</v>
      </c>
      <c r="H355" t="s">
        <v>294</v>
      </c>
      <c r="I355" t="s">
        <v>294</v>
      </c>
      <c r="J355" t="s">
        <v>514</v>
      </c>
      <c r="K355" t="s">
        <v>221</v>
      </c>
      <c r="L355" t="s">
        <v>521</v>
      </c>
      <c r="M355">
        <v>5</v>
      </c>
      <c r="N355" t="s">
        <v>507</v>
      </c>
      <c r="O355" t="s">
        <v>508</v>
      </c>
      <c r="P355" t="s">
        <v>598</v>
      </c>
      <c r="Q355" t="s">
        <v>680</v>
      </c>
    </row>
    <row r="356" spans="1:17" x14ac:dyDescent="0.25">
      <c r="A356">
        <v>598027</v>
      </c>
      <c r="B356" t="s">
        <v>502</v>
      </c>
      <c r="C356" s="51">
        <v>41387</v>
      </c>
      <c r="D356" t="s">
        <v>98</v>
      </c>
      <c r="E356" t="s">
        <v>504</v>
      </c>
      <c r="F356">
        <v>0</v>
      </c>
      <c r="G356" t="s">
        <v>305</v>
      </c>
      <c r="H356" t="s">
        <v>662</v>
      </c>
      <c r="I356" t="s">
        <v>662</v>
      </c>
      <c r="J356" t="s">
        <v>505</v>
      </c>
      <c r="K356" t="s">
        <v>305</v>
      </c>
      <c r="L356" t="s">
        <v>506</v>
      </c>
      <c r="M356">
        <v>130</v>
      </c>
      <c r="N356" t="s">
        <v>507</v>
      </c>
      <c r="O356" t="s">
        <v>508</v>
      </c>
      <c r="P356" t="s">
        <v>522</v>
      </c>
      <c r="Q356" t="s">
        <v>693</v>
      </c>
    </row>
    <row r="357" spans="1:17" x14ac:dyDescent="0.25">
      <c r="A357">
        <v>598028</v>
      </c>
      <c r="B357" t="s">
        <v>650</v>
      </c>
      <c r="C357" s="51">
        <v>41410</v>
      </c>
      <c r="D357" t="s">
        <v>127</v>
      </c>
      <c r="E357" t="s">
        <v>651</v>
      </c>
      <c r="F357">
        <v>0</v>
      </c>
      <c r="G357" t="s">
        <v>355</v>
      </c>
      <c r="H357" t="s">
        <v>520</v>
      </c>
      <c r="I357" t="s">
        <v>520</v>
      </c>
      <c r="J357" t="s">
        <v>505</v>
      </c>
      <c r="K357" t="s">
        <v>355</v>
      </c>
      <c r="L357" t="s">
        <v>506</v>
      </c>
      <c r="M357">
        <v>7</v>
      </c>
      <c r="N357" t="s">
        <v>507</v>
      </c>
      <c r="O357" t="s">
        <v>508</v>
      </c>
      <c r="P357" t="s">
        <v>596</v>
      </c>
      <c r="Q357" t="s">
        <v>608</v>
      </c>
    </row>
    <row r="358" spans="1:17" x14ac:dyDescent="0.25">
      <c r="A358">
        <v>598029</v>
      </c>
      <c r="B358" t="s">
        <v>529</v>
      </c>
      <c r="C358" s="51">
        <v>41388</v>
      </c>
      <c r="D358" t="s">
        <v>619</v>
      </c>
      <c r="E358" t="s">
        <v>531</v>
      </c>
      <c r="F358">
        <v>0</v>
      </c>
      <c r="G358" t="s">
        <v>259</v>
      </c>
      <c r="H358" t="s">
        <v>275</v>
      </c>
      <c r="I358" t="s">
        <v>259</v>
      </c>
      <c r="J358" t="s">
        <v>514</v>
      </c>
      <c r="K358" t="s">
        <v>275</v>
      </c>
      <c r="L358" t="s">
        <v>521</v>
      </c>
      <c r="M358">
        <v>5</v>
      </c>
      <c r="N358" t="s">
        <v>507</v>
      </c>
      <c r="O358" t="s">
        <v>508</v>
      </c>
      <c r="P358" t="s">
        <v>596</v>
      </c>
      <c r="Q358" t="s">
        <v>608</v>
      </c>
    </row>
    <row r="359" spans="1:17" x14ac:dyDescent="0.25">
      <c r="A359">
        <v>598030</v>
      </c>
      <c r="B359" t="s">
        <v>543</v>
      </c>
      <c r="C359" s="51">
        <v>41389</v>
      </c>
      <c r="D359" t="s">
        <v>15</v>
      </c>
      <c r="E359" t="s">
        <v>545</v>
      </c>
      <c r="F359">
        <v>0</v>
      </c>
      <c r="G359" t="s">
        <v>221</v>
      </c>
      <c r="H359" t="s">
        <v>313</v>
      </c>
      <c r="I359" t="s">
        <v>313</v>
      </c>
      <c r="J359" t="s">
        <v>514</v>
      </c>
      <c r="K359" t="s">
        <v>221</v>
      </c>
      <c r="L359" t="s">
        <v>521</v>
      </c>
      <c r="M359">
        <v>5</v>
      </c>
      <c r="N359" t="s">
        <v>507</v>
      </c>
      <c r="O359" t="s">
        <v>508</v>
      </c>
      <c r="P359" t="s">
        <v>522</v>
      </c>
      <c r="Q359" t="s">
        <v>634</v>
      </c>
    </row>
    <row r="360" spans="1:17" x14ac:dyDescent="0.25">
      <c r="A360">
        <v>598031</v>
      </c>
      <c r="B360" t="s">
        <v>529</v>
      </c>
      <c r="C360" s="51">
        <v>41390</v>
      </c>
      <c r="D360" t="s">
        <v>612</v>
      </c>
      <c r="E360" t="s">
        <v>531</v>
      </c>
      <c r="F360">
        <v>0</v>
      </c>
      <c r="G360" t="s">
        <v>259</v>
      </c>
      <c r="H360" t="s">
        <v>355</v>
      </c>
      <c r="I360" t="s">
        <v>355</v>
      </c>
      <c r="J360" t="s">
        <v>514</v>
      </c>
      <c r="K360" t="s">
        <v>259</v>
      </c>
      <c r="L360" t="s">
        <v>521</v>
      </c>
      <c r="M360">
        <v>6</v>
      </c>
      <c r="N360" t="s">
        <v>507</v>
      </c>
      <c r="O360" t="s">
        <v>508</v>
      </c>
      <c r="P360" t="s">
        <v>702</v>
      </c>
      <c r="Q360" t="s">
        <v>608</v>
      </c>
    </row>
    <row r="361" spans="1:17" x14ac:dyDescent="0.25">
      <c r="A361">
        <v>598032</v>
      </c>
      <c r="B361" t="s">
        <v>535</v>
      </c>
      <c r="C361" s="51">
        <v>41391</v>
      </c>
      <c r="D361" t="s">
        <v>700</v>
      </c>
      <c r="E361" t="s">
        <v>536</v>
      </c>
      <c r="F361">
        <v>0</v>
      </c>
      <c r="G361" t="s">
        <v>294</v>
      </c>
      <c r="H361" t="s">
        <v>313</v>
      </c>
      <c r="I361" t="s">
        <v>313</v>
      </c>
      <c r="J361" t="s">
        <v>514</v>
      </c>
      <c r="K361" t="s">
        <v>294</v>
      </c>
      <c r="L361" t="s">
        <v>521</v>
      </c>
      <c r="M361">
        <v>8</v>
      </c>
      <c r="N361" t="s">
        <v>507</v>
      </c>
      <c r="O361" t="s">
        <v>508</v>
      </c>
      <c r="P361" t="s">
        <v>683</v>
      </c>
      <c r="Q361" t="s">
        <v>698</v>
      </c>
    </row>
    <row r="362" spans="1:17" x14ac:dyDescent="0.25">
      <c r="A362">
        <v>598033</v>
      </c>
      <c r="B362" t="s">
        <v>524</v>
      </c>
      <c r="C362" s="51">
        <v>41391</v>
      </c>
      <c r="D362" t="s">
        <v>619</v>
      </c>
      <c r="E362" t="s">
        <v>526</v>
      </c>
      <c r="F362">
        <v>0</v>
      </c>
      <c r="G362" t="s">
        <v>275</v>
      </c>
      <c r="H362" t="s">
        <v>305</v>
      </c>
      <c r="I362" t="s">
        <v>275</v>
      </c>
      <c r="J362" t="s">
        <v>514</v>
      </c>
      <c r="K362" t="s">
        <v>275</v>
      </c>
      <c r="L362" t="s">
        <v>506</v>
      </c>
      <c r="M362">
        <v>58</v>
      </c>
      <c r="N362" t="s">
        <v>507</v>
      </c>
      <c r="O362" t="s">
        <v>508</v>
      </c>
      <c r="P362" t="s">
        <v>509</v>
      </c>
      <c r="Q362" t="s">
        <v>598</v>
      </c>
    </row>
    <row r="363" spans="1:17" x14ac:dyDescent="0.25">
      <c r="A363">
        <v>598034</v>
      </c>
      <c r="B363" t="s">
        <v>543</v>
      </c>
      <c r="C363" s="51">
        <v>41392</v>
      </c>
      <c r="D363" t="s">
        <v>512</v>
      </c>
      <c r="E363" t="s">
        <v>545</v>
      </c>
      <c r="F363">
        <v>0</v>
      </c>
      <c r="G363" t="s">
        <v>221</v>
      </c>
      <c r="H363" t="s">
        <v>259</v>
      </c>
      <c r="I363" t="s">
        <v>259</v>
      </c>
      <c r="J363" t="s">
        <v>505</v>
      </c>
      <c r="K363" t="s">
        <v>221</v>
      </c>
      <c r="L363" t="s">
        <v>506</v>
      </c>
      <c r="M363">
        <v>14</v>
      </c>
      <c r="N363" t="s">
        <v>507</v>
      </c>
      <c r="O363" t="s">
        <v>508</v>
      </c>
      <c r="P363" t="s">
        <v>522</v>
      </c>
      <c r="Q363" t="s">
        <v>587</v>
      </c>
    </row>
    <row r="364" spans="1:17" x14ac:dyDescent="0.25">
      <c r="A364">
        <v>598035</v>
      </c>
      <c r="B364" t="s">
        <v>703</v>
      </c>
      <c r="C364" s="51">
        <v>41392</v>
      </c>
      <c r="D364" t="s">
        <v>168</v>
      </c>
      <c r="E364" t="s">
        <v>704</v>
      </c>
      <c r="F364">
        <v>0</v>
      </c>
      <c r="G364" t="s">
        <v>520</v>
      </c>
      <c r="H364" t="s">
        <v>662</v>
      </c>
      <c r="I364" t="s">
        <v>662</v>
      </c>
      <c r="J364" t="s">
        <v>505</v>
      </c>
      <c r="K364" t="s">
        <v>520</v>
      </c>
      <c r="L364" t="s">
        <v>506</v>
      </c>
      <c r="M364">
        <v>15</v>
      </c>
      <c r="N364" t="s">
        <v>507</v>
      </c>
      <c r="O364" t="s">
        <v>508</v>
      </c>
      <c r="P364" t="s">
        <v>702</v>
      </c>
      <c r="Q364" t="s">
        <v>608</v>
      </c>
    </row>
    <row r="365" spans="1:17" x14ac:dyDescent="0.25">
      <c r="A365">
        <v>598036</v>
      </c>
      <c r="B365" t="s">
        <v>535</v>
      </c>
      <c r="C365" s="51">
        <v>41393</v>
      </c>
      <c r="D365" t="s">
        <v>144</v>
      </c>
      <c r="E365" t="s">
        <v>536</v>
      </c>
      <c r="F365">
        <v>0</v>
      </c>
      <c r="G365" t="s">
        <v>294</v>
      </c>
      <c r="H365" t="s">
        <v>305</v>
      </c>
      <c r="I365" t="s">
        <v>294</v>
      </c>
      <c r="J365" t="s">
        <v>505</v>
      </c>
      <c r="K365" t="s">
        <v>294</v>
      </c>
      <c r="L365" t="s">
        <v>521</v>
      </c>
      <c r="M365">
        <v>4</v>
      </c>
      <c r="N365" t="s">
        <v>507</v>
      </c>
      <c r="O365" t="s">
        <v>508</v>
      </c>
      <c r="P365" t="s">
        <v>590</v>
      </c>
      <c r="Q365" t="s">
        <v>698</v>
      </c>
    </row>
    <row r="366" spans="1:17" x14ac:dyDescent="0.25">
      <c r="A366">
        <v>598037</v>
      </c>
      <c r="B366" t="s">
        <v>524</v>
      </c>
      <c r="C366" s="51">
        <v>41393</v>
      </c>
      <c r="D366" t="s">
        <v>93</v>
      </c>
      <c r="E366" t="s">
        <v>526</v>
      </c>
      <c r="F366">
        <v>0</v>
      </c>
      <c r="G366" t="s">
        <v>275</v>
      </c>
      <c r="H366" t="s">
        <v>355</v>
      </c>
      <c r="I366" t="s">
        <v>275</v>
      </c>
      <c r="J366" t="s">
        <v>514</v>
      </c>
      <c r="K366" t="s">
        <v>275</v>
      </c>
      <c r="L366" t="s">
        <v>506</v>
      </c>
      <c r="M366">
        <v>4</v>
      </c>
      <c r="N366" t="s">
        <v>507</v>
      </c>
      <c r="O366" t="s">
        <v>508</v>
      </c>
      <c r="P366" t="s">
        <v>509</v>
      </c>
      <c r="Q366" t="s">
        <v>680</v>
      </c>
    </row>
    <row r="367" spans="1:17" x14ac:dyDescent="0.25">
      <c r="A367">
        <v>598038</v>
      </c>
      <c r="B367" t="s">
        <v>684</v>
      </c>
      <c r="C367" s="51">
        <v>41394</v>
      </c>
      <c r="D367" t="s">
        <v>15</v>
      </c>
      <c r="E367" t="s">
        <v>686</v>
      </c>
      <c r="F367">
        <v>0</v>
      </c>
      <c r="G367" t="s">
        <v>662</v>
      </c>
      <c r="H367" t="s">
        <v>221</v>
      </c>
      <c r="I367" t="s">
        <v>221</v>
      </c>
      <c r="J367" t="s">
        <v>514</v>
      </c>
      <c r="K367" t="s">
        <v>221</v>
      </c>
      <c r="L367" t="s">
        <v>506</v>
      </c>
      <c r="M367">
        <v>37</v>
      </c>
      <c r="N367" t="s">
        <v>507</v>
      </c>
      <c r="O367" t="s">
        <v>508</v>
      </c>
      <c r="P367" t="s">
        <v>634</v>
      </c>
      <c r="Q367" t="s">
        <v>587</v>
      </c>
    </row>
    <row r="368" spans="1:17" x14ac:dyDescent="0.25">
      <c r="A368">
        <v>598039</v>
      </c>
      <c r="B368" t="s">
        <v>538</v>
      </c>
      <c r="C368" s="51">
        <v>41395</v>
      </c>
      <c r="D368" t="s">
        <v>29</v>
      </c>
      <c r="E368" t="s">
        <v>540</v>
      </c>
      <c r="F368">
        <v>0</v>
      </c>
      <c r="G368" t="s">
        <v>313</v>
      </c>
      <c r="H368" t="s">
        <v>275</v>
      </c>
      <c r="I368" t="s">
        <v>275</v>
      </c>
      <c r="J368" t="s">
        <v>514</v>
      </c>
      <c r="K368" t="s">
        <v>313</v>
      </c>
      <c r="L368" t="s">
        <v>521</v>
      </c>
      <c r="M368">
        <v>7</v>
      </c>
      <c r="N368" t="s">
        <v>507</v>
      </c>
      <c r="O368" t="s">
        <v>508</v>
      </c>
      <c r="P368" t="s">
        <v>509</v>
      </c>
      <c r="Q368" t="s">
        <v>598</v>
      </c>
    </row>
    <row r="369" spans="1:17" x14ac:dyDescent="0.25">
      <c r="A369">
        <v>598040</v>
      </c>
      <c r="B369" t="s">
        <v>703</v>
      </c>
      <c r="C369" s="51">
        <v>41395</v>
      </c>
      <c r="D369" t="s">
        <v>168</v>
      </c>
      <c r="E369" t="s">
        <v>704</v>
      </c>
      <c r="F369">
        <v>0</v>
      </c>
      <c r="G369" t="s">
        <v>520</v>
      </c>
      <c r="H369" t="s">
        <v>259</v>
      </c>
      <c r="I369" t="s">
        <v>259</v>
      </c>
      <c r="J369" t="s">
        <v>514</v>
      </c>
      <c r="K369" t="s">
        <v>520</v>
      </c>
      <c r="L369" t="s">
        <v>521</v>
      </c>
      <c r="M369">
        <v>7</v>
      </c>
      <c r="N369" t="s">
        <v>507</v>
      </c>
      <c r="O369" t="s">
        <v>508</v>
      </c>
      <c r="P369" t="s">
        <v>596</v>
      </c>
      <c r="Q369" t="s">
        <v>702</v>
      </c>
    </row>
    <row r="370" spans="1:17" x14ac:dyDescent="0.25">
      <c r="A370">
        <v>598041</v>
      </c>
      <c r="B370" t="s">
        <v>543</v>
      </c>
      <c r="C370" s="51">
        <v>41396</v>
      </c>
      <c r="D370" t="s">
        <v>20</v>
      </c>
      <c r="E370" t="s">
        <v>545</v>
      </c>
      <c r="F370">
        <v>0</v>
      </c>
      <c r="G370" t="s">
        <v>221</v>
      </c>
      <c r="H370" t="s">
        <v>355</v>
      </c>
      <c r="I370" t="s">
        <v>221</v>
      </c>
      <c r="J370" t="s">
        <v>514</v>
      </c>
      <c r="K370" t="s">
        <v>221</v>
      </c>
      <c r="L370" t="s">
        <v>506</v>
      </c>
      <c r="M370">
        <v>15</v>
      </c>
      <c r="N370" t="s">
        <v>507</v>
      </c>
      <c r="O370" t="s">
        <v>508</v>
      </c>
      <c r="P370" t="s">
        <v>590</v>
      </c>
      <c r="Q370" t="s">
        <v>683</v>
      </c>
    </row>
    <row r="371" spans="1:17" x14ac:dyDescent="0.25">
      <c r="A371">
        <v>598042</v>
      </c>
      <c r="B371" t="s">
        <v>684</v>
      </c>
      <c r="C371" s="51">
        <v>41396</v>
      </c>
      <c r="D371" t="s">
        <v>147</v>
      </c>
      <c r="E371" t="s">
        <v>686</v>
      </c>
      <c r="F371">
        <v>0</v>
      </c>
      <c r="G371" t="s">
        <v>662</v>
      </c>
      <c r="H371" t="s">
        <v>305</v>
      </c>
      <c r="I371" t="s">
        <v>305</v>
      </c>
      <c r="J371" t="s">
        <v>514</v>
      </c>
      <c r="K371" t="s">
        <v>305</v>
      </c>
      <c r="L371" t="s">
        <v>506</v>
      </c>
      <c r="M371">
        <v>17</v>
      </c>
      <c r="N371" t="s">
        <v>507</v>
      </c>
      <c r="O371" t="s">
        <v>508</v>
      </c>
      <c r="P371" t="s">
        <v>522</v>
      </c>
      <c r="Q371" t="s">
        <v>693</v>
      </c>
    </row>
    <row r="372" spans="1:17" x14ac:dyDescent="0.25">
      <c r="A372">
        <v>598043</v>
      </c>
      <c r="B372" t="s">
        <v>529</v>
      </c>
      <c r="C372" s="51">
        <v>41397</v>
      </c>
      <c r="D372" t="s">
        <v>445</v>
      </c>
      <c r="E372" t="s">
        <v>531</v>
      </c>
      <c r="F372">
        <v>0</v>
      </c>
      <c r="G372" t="s">
        <v>259</v>
      </c>
      <c r="H372" t="s">
        <v>294</v>
      </c>
      <c r="I372" t="s">
        <v>294</v>
      </c>
      <c r="J372" t="s">
        <v>514</v>
      </c>
      <c r="K372" t="s">
        <v>259</v>
      </c>
      <c r="L372" t="s">
        <v>521</v>
      </c>
      <c r="M372">
        <v>8</v>
      </c>
      <c r="N372" t="s">
        <v>507</v>
      </c>
      <c r="O372" t="s">
        <v>508</v>
      </c>
      <c r="P372" t="s">
        <v>596</v>
      </c>
      <c r="Q372" t="s">
        <v>702</v>
      </c>
    </row>
    <row r="373" spans="1:17" x14ac:dyDescent="0.25">
      <c r="A373">
        <v>598044</v>
      </c>
      <c r="B373" t="s">
        <v>538</v>
      </c>
      <c r="C373" s="51">
        <v>41398</v>
      </c>
      <c r="D373" t="s">
        <v>705</v>
      </c>
      <c r="E373" t="s">
        <v>540</v>
      </c>
      <c r="F373">
        <v>0</v>
      </c>
      <c r="G373" t="s">
        <v>313</v>
      </c>
      <c r="H373" t="s">
        <v>520</v>
      </c>
      <c r="I373" t="s">
        <v>520</v>
      </c>
      <c r="J373" t="s">
        <v>514</v>
      </c>
      <c r="K373" t="s">
        <v>313</v>
      </c>
      <c r="L373" t="s">
        <v>521</v>
      </c>
      <c r="M373">
        <v>6</v>
      </c>
      <c r="N373" t="s">
        <v>507</v>
      </c>
      <c r="O373" t="s">
        <v>508</v>
      </c>
      <c r="P373" t="s">
        <v>509</v>
      </c>
      <c r="Q373" t="s">
        <v>598</v>
      </c>
    </row>
    <row r="374" spans="1:17" x14ac:dyDescent="0.25">
      <c r="A374">
        <v>598045</v>
      </c>
      <c r="B374" t="s">
        <v>502</v>
      </c>
      <c r="C374" s="51">
        <v>41408</v>
      </c>
      <c r="D374" t="s">
        <v>549</v>
      </c>
      <c r="E374" t="s">
        <v>504</v>
      </c>
      <c r="F374">
        <v>0</v>
      </c>
      <c r="G374" t="s">
        <v>305</v>
      </c>
      <c r="H374" t="s">
        <v>355</v>
      </c>
      <c r="I374" t="s">
        <v>355</v>
      </c>
      <c r="J374" t="s">
        <v>505</v>
      </c>
      <c r="K374" t="s">
        <v>355</v>
      </c>
      <c r="L374" t="s">
        <v>521</v>
      </c>
      <c r="M374">
        <v>7</v>
      </c>
      <c r="N374" t="s">
        <v>507</v>
      </c>
      <c r="O374" t="s">
        <v>508</v>
      </c>
      <c r="P374" t="s">
        <v>596</v>
      </c>
      <c r="Q374" t="s">
        <v>608</v>
      </c>
    </row>
    <row r="375" spans="1:17" x14ac:dyDescent="0.25">
      <c r="A375">
        <v>598046</v>
      </c>
      <c r="B375" t="s">
        <v>524</v>
      </c>
      <c r="C375" s="51">
        <v>41399</v>
      </c>
      <c r="D375" t="s">
        <v>706</v>
      </c>
      <c r="E375" t="s">
        <v>526</v>
      </c>
      <c r="F375">
        <v>0</v>
      </c>
      <c r="G375" t="s">
        <v>275</v>
      </c>
      <c r="H375" t="s">
        <v>221</v>
      </c>
      <c r="I375" t="s">
        <v>275</v>
      </c>
      <c r="J375" t="s">
        <v>514</v>
      </c>
      <c r="K375" t="s">
        <v>275</v>
      </c>
      <c r="L375" t="s">
        <v>506</v>
      </c>
      <c r="M375">
        <v>60</v>
      </c>
      <c r="N375" t="s">
        <v>507</v>
      </c>
      <c r="O375" t="s">
        <v>508</v>
      </c>
      <c r="P375" t="s">
        <v>596</v>
      </c>
      <c r="Q375" t="s">
        <v>702</v>
      </c>
    </row>
    <row r="376" spans="1:17" x14ac:dyDescent="0.25">
      <c r="A376">
        <v>598047</v>
      </c>
      <c r="B376" t="s">
        <v>535</v>
      </c>
      <c r="C376" s="51">
        <v>41399</v>
      </c>
      <c r="D376" t="s">
        <v>25</v>
      </c>
      <c r="E376" t="s">
        <v>536</v>
      </c>
      <c r="F376">
        <v>0</v>
      </c>
      <c r="G376" t="s">
        <v>294</v>
      </c>
      <c r="H376" t="s">
        <v>662</v>
      </c>
      <c r="I376" t="s">
        <v>662</v>
      </c>
      <c r="J376" t="s">
        <v>514</v>
      </c>
      <c r="K376" t="s">
        <v>294</v>
      </c>
      <c r="L376" t="s">
        <v>521</v>
      </c>
      <c r="M376">
        <v>5</v>
      </c>
      <c r="N376" t="s">
        <v>507</v>
      </c>
      <c r="O376" t="s">
        <v>508</v>
      </c>
      <c r="P376" t="s">
        <v>693</v>
      </c>
      <c r="Q376" t="s">
        <v>667</v>
      </c>
    </row>
    <row r="377" spans="1:17" x14ac:dyDescent="0.25">
      <c r="A377">
        <v>598048</v>
      </c>
      <c r="B377" t="s">
        <v>502</v>
      </c>
      <c r="C377" s="51">
        <v>41373</v>
      </c>
      <c r="D377" t="s">
        <v>161</v>
      </c>
      <c r="E377" t="s">
        <v>504</v>
      </c>
      <c r="F377">
        <v>0</v>
      </c>
      <c r="G377" t="s">
        <v>305</v>
      </c>
      <c r="H377" t="s">
        <v>313</v>
      </c>
      <c r="I377" t="s">
        <v>313</v>
      </c>
      <c r="J377" t="s">
        <v>514</v>
      </c>
      <c r="K377" t="s">
        <v>305</v>
      </c>
      <c r="L377" t="s">
        <v>521</v>
      </c>
      <c r="M377">
        <v>7</v>
      </c>
      <c r="N377" t="s">
        <v>507</v>
      </c>
      <c r="O377" t="s">
        <v>508</v>
      </c>
      <c r="P377" t="s">
        <v>608</v>
      </c>
      <c r="Q377" t="s">
        <v>587</v>
      </c>
    </row>
    <row r="378" spans="1:17" x14ac:dyDescent="0.25">
      <c r="A378">
        <v>598049</v>
      </c>
      <c r="B378" t="s">
        <v>535</v>
      </c>
      <c r="C378" s="51">
        <v>41401</v>
      </c>
      <c r="D378" t="s">
        <v>25</v>
      </c>
      <c r="E378" t="s">
        <v>536</v>
      </c>
      <c r="F378">
        <v>0</v>
      </c>
      <c r="G378" t="s">
        <v>294</v>
      </c>
      <c r="H378" t="s">
        <v>520</v>
      </c>
      <c r="I378" t="s">
        <v>520</v>
      </c>
      <c r="J378" t="s">
        <v>514</v>
      </c>
      <c r="K378" t="s">
        <v>294</v>
      </c>
      <c r="L378" t="s">
        <v>521</v>
      </c>
      <c r="M378">
        <v>9</v>
      </c>
      <c r="N378" t="s">
        <v>507</v>
      </c>
      <c r="O378" t="s">
        <v>508</v>
      </c>
      <c r="P378" t="s">
        <v>522</v>
      </c>
      <c r="Q378" t="s">
        <v>667</v>
      </c>
    </row>
    <row r="379" spans="1:17" x14ac:dyDescent="0.25">
      <c r="A379">
        <v>598050</v>
      </c>
      <c r="B379" t="s">
        <v>524</v>
      </c>
      <c r="C379" s="51">
        <v>41401</v>
      </c>
      <c r="D379" t="s">
        <v>578</v>
      </c>
      <c r="E379" t="s">
        <v>526</v>
      </c>
      <c r="F379">
        <v>0</v>
      </c>
      <c r="G379" t="s">
        <v>275</v>
      </c>
      <c r="H379" t="s">
        <v>259</v>
      </c>
      <c r="I379" t="s">
        <v>275</v>
      </c>
      <c r="J379" t="s">
        <v>514</v>
      </c>
      <c r="K379" t="s">
        <v>275</v>
      </c>
      <c r="L379" t="s">
        <v>506</v>
      </c>
      <c r="M379">
        <v>65</v>
      </c>
      <c r="N379" t="s">
        <v>507</v>
      </c>
      <c r="O379" t="s">
        <v>508</v>
      </c>
      <c r="P379" t="s">
        <v>596</v>
      </c>
      <c r="Q379" t="s">
        <v>608</v>
      </c>
    </row>
    <row r="380" spans="1:17" x14ac:dyDescent="0.25">
      <c r="A380">
        <v>598051</v>
      </c>
      <c r="B380" t="s">
        <v>538</v>
      </c>
      <c r="C380" s="51">
        <v>41402</v>
      </c>
      <c r="D380" t="s">
        <v>20</v>
      </c>
      <c r="E380" t="s">
        <v>540</v>
      </c>
      <c r="F380">
        <v>0</v>
      </c>
      <c r="G380" t="s">
        <v>313</v>
      </c>
      <c r="H380" t="s">
        <v>221</v>
      </c>
      <c r="I380" t="s">
        <v>313</v>
      </c>
      <c r="J380" t="s">
        <v>505</v>
      </c>
      <c r="K380" t="s">
        <v>221</v>
      </c>
      <c r="L380" t="s">
        <v>506</v>
      </c>
      <c r="M380">
        <v>77</v>
      </c>
      <c r="N380" t="s">
        <v>507</v>
      </c>
      <c r="O380" t="s">
        <v>508</v>
      </c>
      <c r="P380" t="s">
        <v>634</v>
      </c>
      <c r="Q380" t="s">
        <v>707</v>
      </c>
    </row>
    <row r="381" spans="1:17" x14ac:dyDescent="0.25">
      <c r="A381">
        <v>598052</v>
      </c>
      <c r="B381" t="s">
        <v>511</v>
      </c>
      <c r="C381" s="51">
        <v>41403</v>
      </c>
      <c r="D381" t="s">
        <v>708</v>
      </c>
      <c r="E381" t="s">
        <v>513</v>
      </c>
      <c r="F381">
        <v>0</v>
      </c>
      <c r="G381" t="s">
        <v>355</v>
      </c>
      <c r="H381" t="s">
        <v>294</v>
      </c>
      <c r="I381" t="s">
        <v>294</v>
      </c>
      <c r="J381" t="s">
        <v>505</v>
      </c>
      <c r="K381" t="s">
        <v>294</v>
      </c>
      <c r="L381" t="s">
        <v>521</v>
      </c>
      <c r="M381">
        <v>8</v>
      </c>
      <c r="N381" t="s">
        <v>507</v>
      </c>
      <c r="O381" t="s">
        <v>508</v>
      </c>
      <c r="P381" t="s">
        <v>596</v>
      </c>
      <c r="Q381" t="s">
        <v>608</v>
      </c>
    </row>
    <row r="382" spans="1:17" x14ac:dyDescent="0.25">
      <c r="A382">
        <v>598053</v>
      </c>
      <c r="B382" t="s">
        <v>684</v>
      </c>
      <c r="C382" s="51">
        <v>41403</v>
      </c>
      <c r="D382" t="s">
        <v>614</v>
      </c>
      <c r="E382" t="s">
        <v>686</v>
      </c>
      <c r="F382">
        <v>0</v>
      </c>
      <c r="G382" t="s">
        <v>662</v>
      </c>
      <c r="H382" t="s">
        <v>259</v>
      </c>
      <c r="I382" t="s">
        <v>259</v>
      </c>
      <c r="J382" t="s">
        <v>514</v>
      </c>
      <c r="K382" t="s">
        <v>259</v>
      </c>
      <c r="L382" t="s">
        <v>506</v>
      </c>
      <c r="M382">
        <v>46</v>
      </c>
      <c r="N382" t="s">
        <v>507</v>
      </c>
      <c r="O382" t="s">
        <v>508</v>
      </c>
      <c r="P382" t="s">
        <v>509</v>
      </c>
      <c r="Q382" t="s">
        <v>598</v>
      </c>
    </row>
    <row r="383" spans="1:17" x14ac:dyDescent="0.25">
      <c r="A383">
        <v>598054</v>
      </c>
      <c r="B383" t="s">
        <v>517</v>
      </c>
      <c r="C383" s="51">
        <v>41404</v>
      </c>
      <c r="D383" t="s">
        <v>131</v>
      </c>
      <c r="E383" t="s">
        <v>519</v>
      </c>
      <c r="F383">
        <v>0</v>
      </c>
      <c r="G383" t="s">
        <v>520</v>
      </c>
      <c r="H383" t="s">
        <v>305</v>
      </c>
      <c r="I383" t="s">
        <v>520</v>
      </c>
      <c r="J383" t="s">
        <v>505</v>
      </c>
      <c r="K383" t="s">
        <v>305</v>
      </c>
      <c r="L383" t="s">
        <v>506</v>
      </c>
      <c r="M383">
        <v>4</v>
      </c>
      <c r="N383" t="s">
        <v>507</v>
      </c>
      <c r="O383" t="s">
        <v>508</v>
      </c>
      <c r="P383" t="s">
        <v>707</v>
      </c>
      <c r="Q383" t="s">
        <v>698</v>
      </c>
    </row>
    <row r="384" spans="1:17" x14ac:dyDescent="0.25">
      <c r="A384">
        <v>598055</v>
      </c>
      <c r="B384" t="s">
        <v>684</v>
      </c>
      <c r="C384" s="51">
        <v>41405</v>
      </c>
      <c r="D384" t="s">
        <v>706</v>
      </c>
      <c r="E384" t="s">
        <v>686</v>
      </c>
      <c r="F384">
        <v>0</v>
      </c>
      <c r="G384" t="s">
        <v>662</v>
      </c>
      <c r="H384" t="s">
        <v>275</v>
      </c>
      <c r="I384" t="s">
        <v>662</v>
      </c>
      <c r="J384" t="s">
        <v>514</v>
      </c>
      <c r="K384" t="s">
        <v>275</v>
      </c>
      <c r="L384" t="s">
        <v>521</v>
      </c>
      <c r="M384">
        <v>5</v>
      </c>
      <c r="N384" t="s">
        <v>507</v>
      </c>
      <c r="O384" t="s">
        <v>508</v>
      </c>
      <c r="P384" t="s">
        <v>509</v>
      </c>
      <c r="Q384" t="s">
        <v>680</v>
      </c>
    </row>
    <row r="385" spans="1:17" x14ac:dyDescent="0.25">
      <c r="A385">
        <v>598056</v>
      </c>
      <c r="B385" t="s">
        <v>511</v>
      </c>
      <c r="C385" s="51">
        <v>41405</v>
      </c>
      <c r="D385" t="s">
        <v>395</v>
      </c>
      <c r="E385" t="s">
        <v>513</v>
      </c>
      <c r="F385">
        <v>0</v>
      </c>
      <c r="G385" t="s">
        <v>355</v>
      </c>
      <c r="H385" t="s">
        <v>313</v>
      </c>
      <c r="I385" t="s">
        <v>355</v>
      </c>
      <c r="J385" t="s">
        <v>505</v>
      </c>
      <c r="K385" t="s">
        <v>313</v>
      </c>
      <c r="L385" t="s">
        <v>506</v>
      </c>
      <c r="M385">
        <v>30</v>
      </c>
      <c r="N385" t="s">
        <v>507</v>
      </c>
      <c r="O385" t="s">
        <v>508</v>
      </c>
      <c r="P385" t="s">
        <v>634</v>
      </c>
      <c r="Q385" t="s">
        <v>667</v>
      </c>
    </row>
    <row r="386" spans="1:17" x14ac:dyDescent="0.25">
      <c r="A386">
        <v>598057</v>
      </c>
      <c r="B386" t="s">
        <v>709</v>
      </c>
      <c r="C386" s="51">
        <v>41406</v>
      </c>
      <c r="D386" t="s">
        <v>612</v>
      </c>
      <c r="E386" t="s">
        <v>710</v>
      </c>
      <c r="F386">
        <v>0</v>
      </c>
      <c r="G386" t="s">
        <v>259</v>
      </c>
      <c r="H386" t="s">
        <v>305</v>
      </c>
      <c r="I386" t="s">
        <v>259</v>
      </c>
      <c r="J386" t="s">
        <v>505</v>
      </c>
      <c r="K386" t="s">
        <v>259</v>
      </c>
      <c r="L386" t="s">
        <v>521</v>
      </c>
      <c r="M386">
        <v>5</v>
      </c>
      <c r="N386" t="s">
        <v>507</v>
      </c>
      <c r="O386" t="s">
        <v>508</v>
      </c>
      <c r="P386" t="s">
        <v>707</v>
      </c>
      <c r="Q386" t="s">
        <v>698</v>
      </c>
    </row>
    <row r="387" spans="1:17" x14ac:dyDescent="0.25">
      <c r="A387">
        <v>598058</v>
      </c>
      <c r="B387" t="s">
        <v>535</v>
      </c>
      <c r="C387" s="51">
        <v>41406</v>
      </c>
      <c r="D387" t="s">
        <v>360</v>
      </c>
      <c r="E387" t="s">
        <v>536</v>
      </c>
      <c r="F387">
        <v>0</v>
      </c>
      <c r="G387" t="s">
        <v>294</v>
      </c>
      <c r="H387" t="s">
        <v>221</v>
      </c>
      <c r="I387" t="s">
        <v>294</v>
      </c>
      <c r="J387" t="s">
        <v>505</v>
      </c>
      <c r="K387" t="s">
        <v>294</v>
      </c>
      <c r="L387" t="s">
        <v>521</v>
      </c>
      <c r="M387">
        <v>5</v>
      </c>
      <c r="N387" t="s">
        <v>507</v>
      </c>
      <c r="O387" t="s">
        <v>508</v>
      </c>
      <c r="P387" t="s">
        <v>596</v>
      </c>
      <c r="Q387" t="s">
        <v>702</v>
      </c>
    </row>
    <row r="388" spans="1:17" x14ac:dyDescent="0.25">
      <c r="A388">
        <v>598059</v>
      </c>
      <c r="B388" t="s">
        <v>517</v>
      </c>
      <c r="C388" s="51">
        <v>41387</v>
      </c>
      <c r="D388" t="s">
        <v>649</v>
      </c>
      <c r="E388" t="s">
        <v>519</v>
      </c>
      <c r="F388">
        <v>0</v>
      </c>
      <c r="G388" t="s">
        <v>520</v>
      </c>
      <c r="H388" t="s">
        <v>355</v>
      </c>
      <c r="I388" t="s">
        <v>355</v>
      </c>
      <c r="J388" t="s">
        <v>505</v>
      </c>
      <c r="K388" t="s">
        <v>355</v>
      </c>
      <c r="L388" t="s">
        <v>521</v>
      </c>
      <c r="M388">
        <v>5</v>
      </c>
      <c r="N388" t="s">
        <v>507</v>
      </c>
      <c r="O388" t="s">
        <v>508</v>
      </c>
      <c r="P388" t="s">
        <v>683</v>
      </c>
      <c r="Q388" t="s">
        <v>698</v>
      </c>
    </row>
    <row r="389" spans="1:17" x14ac:dyDescent="0.25">
      <c r="A389">
        <v>598060</v>
      </c>
      <c r="B389" t="s">
        <v>524</v>
      </c>
      <c r="C389" s="51">
        <v>41407</v>
      </c>
      <c r="D389" t="s">
        <v>85</v>
      </c>
      <c r="E389" t="s">
        <v>526</v>
      </c>
      <c r="F389">
        <v>0</v>
      </c>
      <c r="G389" t="s">
        <v>275</v>
      </c>
      <c r="H389" t="s">
        <v>313</v>
      </c>
      <c r="I389" t="s">
        <v>313</v>
      </c>
      <c r="J389" t="s">
        <v>514</v>
      </c>
      <c r="K389" t="s">
        <v>275</v>
      </c>
      <c r="L389" t="s">
        <v>521</v>
      </c>
      <c r="M389">
        <v>7</v>
      </c>
      <c r="N389" t="s">
        <v>507</v>
      </c>
      <c r="O389" t="s">
        <v>508</v>
      </c>
      <c r="P389" t="s">
        <v>680</v>
      </c>
      <c r="Q389" t="s">
        <v>587</v>
      </c>
    </row>
    <row r="390" spans="1:17" x14ac:dyDescent="0.25">
      <c r="A390">
        <v>598061</v>
      </c>
      <c r="B390" t="s">
        <v>709</v>
      </c>
      <c r="C390" s="51">
        <v>41409</v>
      </c>
      <c r="D390" t="s">
        <v>176</v>
      </c>
      <c r="E390" t="s">
        <v>710</v>
      </c>
      <c r="F390">
        <v>0</v>
      </c>
      <c r="G390" t="s">
        <v>259</v>
      </c>
      <c r="H390" t="s">
        <v>662</v>
      </c>
      <c r="I390" t="s">
        <v>259</v>
      </c>
      <c r="J390" t="s">
        <v>505</v>
      </c>
      <c r="K390" t="s">
        <v>662</v>
      </c>
      <c r="L390" t="s">
        <v>506</v>
      </c>
      <c r="M390">
        <v>7</v>
      </c>
      <c r="N390" t="s">
        <v>507</v>
      </c>
      <c r="O390" t="s">
        <v>508</v>
      </c>
      <c r="P390" t="s">
        <v>707</v>
      </c>
      <c r="Q390" t="s">
        <v>698</v>
      </c>
    </row>
    <row r="391" spans="1:17" x14ac:dyDescent="0.25">
      <c r="A391">
        <v>598062</v>
      </c>
      <c r="B391" t="s">
        <v>543</v>
      </c>
      <c r="C391" s="51">
        <v>41408</v>
      </c>
      <c r="D391" t="s">
        <v>15</v>
      </c>
      <c r="E391" t="s">
        <v>545</v>
      </c>
      <c r="F391">
        <v>0</v>
      </c>
      <c r="G391" t="s">
        <v>221</v>
      </c>
      <c r="H391" t="s">
        <v>520</v>
      </c>
      <c r="I391" t="s">
        <v>221</v>
      </c>
      <c r="J391" t="s">
        <v>514</v>
      </c>
      <c r="K391" t="s">
        <v>221</v>
      </c>
      <c r="L391" t="s">
        <v>506</v>
      </c>
      <c r="M391">
        <v>33</v>
      </c>
      <c r="N391" t="s">
        <v>507</v>
      </c>
      <c r="O391" t="s">
        <v>508</v>
      </c>
      <c r="P391" t="s">
        <v>693</v>
      </c>
      <c r="Q391" t="s">
        <v>667</v>
      </c>
    </row>
    <row r="392" spans="1:17" x14ac:dyDescent="0.25">
      <c r="A392">
        <v>598063</v>
      </c>
      <c r="B392" t="s">
        <v>524</v>
      </c>
      <c r="C392" s="51">
        <v>41409</v>
      </c>
      <c r="D392" t="s">
        <v>75</v>
      </c>
      <c r="E392" t="s">
        <v>526</v>
      </c>
      <c r="F392">
        <v>0</v>
      </c>
      <c r="G392" t="s">
        <v>275</v>
      </c>
      <c r="H392" t="s">
        <v>294</v>
      </c>
      <c r="I392" t="s">
        <v>294</v>
      </c>
      <c r="J392" t="s">
        <v>505</v>
      </c>
      <c r="K392" t="s">
        <v>275</v>
      </c>
      <c r="L392" t="s">
        <v>506</v>
      </c>
      <c r="M392">
        <v>14</v>
      </c>
      <c r="N392" t="s">
        <v>507</v>
      </c>
      <c r="O392" t="s">
        <v>508</v>
      </c>
      <c r="P392" t="s">
        <v>509</v>
      </c>
      <c r="Q392" t="s">
        <v>598</v>
      </c>
    </row>
    <row r="393" spans="1:17" x14ac:dyDescent="0.25">
      <c r="A393">
        <v>598064</v>
      </c>
      <c r="B393" t="s">
        <v>511</v>
      </c>
      <c r="C393" s="51">
        <v>41400</v>
      </c>
      <c r="D393" t="s">
        <v>127</v>
      </c>
      <c r="E393" t="s">
        <v>513</v>
      </c>
      <c r="F393">
        <v>0</v>
      </c>
      <c r="G393" t="s">
        <v>355</v>
      </c>
      <c r="H393" t="s">
        <v>305</v>
      </c>
      <c r="I393" t="s">
        <v>355</v>
      </c>
      <c r="J393" t="s">
        <v>505</v>
      </c>
      <c r="K393" t="s">
        <v>355</v>
      </c>
      <c r="L393" t="s">
        <v>521</v>
      </c>
      <c r="M393">
        <v>6</v>
      </c>
      <c r="N393" t="s">
        <v>507</v>
      </c>
      <c r="O393" t="s">
        <v>508</v>
      </c>
      <c r="P393" t="s">
        <v>683</v>
      </c>
      <c r="Q393" t="s">
        <v>707</v>
      </c>
    </row>
    <row r="394" spans="1:17" x14ac:dyDescent="0.25">
      <c r="A394">
        <v>598065</v>
      </c>
      <c r="B394" t="s">
        <v>538</v>
      </c>
      <c r="C394" s="51">
        <v>41411</v>
      </c>
      <c r="D394" t="s">
        <v>23</v>
      </c>
      <c r="E394" t="s">
        <v>540</v>
      </c>
      <c r="F394">
        <v>0</v>
      </c>
      <c r="G394" t="s">
        <v>313</v>
      </c>
      <c r="H394" t="s">
        <v>294</v>
      </c>
      <c r="I394" t="s">
        <v>313</v>
      </c>
      <c r="J394" t="s">
        <v>514</v>
      </c>
      <c r="K394" t="s">
        <v>313</v>
      </c>
      <c r="L394" t="s">
        <v>506</v>
      </c>
      <c r="M394">
        <v>23</v>
      </c>
      <c r="N394" t="s">
        <v>507</v>
      </c>
      <c r="O394" t="s">
        <v>508</v>
      </c>
      <c r="P394" t="s">
        <v>509</v>
      </c>
      <c r="Q394" t="s">
        <v>680</v>
      </c>
    </row>
    <row r="395" spans="1:17" x14ac:dyDescent="0.25">
      <c r="A395">
        <v>598066</v>
      </c>
      <c r="B395" t="s">
        <v>650</v>
      </c>
      <c r="C395" s="51">
        <v>41412</v>
      </c>
      <c r="D395" t="s">
        <v>694</v>
      </c>
      <c r="E395" t="s">
        <v>651</v>
      </c>
      <c r="F395">
        <v>0</v>
      </c>
      <c r="G395" t="s">
        <v>355</v>
      </c>
      <c r="H395" t="s">
        <v>275</v>
      </c>
      <c r="I395" t="s">
        <v>275</v>
      </c>
      <c r="J395" t="s">
        <v>505</v>
      </c>
      <c r="K395" t="s">
        <v>355</v>
      </c>
      <c r="L395" t="s">
        <v>506</v>
      </c>
      <c r="M395">
        <v>50</v>
      </c>
      <c r="N395" t="s">
        <v>507</v>
      </c>
      <c r="O395" t="s">
        <v>508</v>
      </c>
      <c r="P395" t="s">
        <v>596</v>
      </c>
      <c r="Q395" t="s">
        <v>702</v>
      </c>
    </row>
    <row r="396" spans="1:17" x14ac:dyDescent="0.25">
      <c r="A396">
        <v>598067</v>
      </c>
      <c r="B396" t="s">
        <v>684</v>
      </c>
      <c r="C396" s="51">
        <v>41413</v>
      </c>
      <c r="D396" t="s">
        <v>711</v>
      </c>
      <c r="E396" t="s">
        <v>686</v>
      </c>
      <c r="F396">
        <v>0</v>
      </c>
      <c r="G396" t="s">
        <v>662</v>
      </c>
      <c r="H396" t="s">
        <v>520</v>
      </c>
      <c r="I396" t="s">
        <v>662</v>
      </c>
      <c r="J396" t="s">
        <v>514</v>
      </c>
      <c r="K396" t="s">
        <v>662</v>
      </c>
      <c r="L396" t="s">
        <v>506</v>
      </c>
      <c r="M396">
        <v>38</v>
      </c>
      <c r="N396" t="s">
        <v>507</v>
      </c>
      <c r="O396" t="s">
        <v>508</v>
      </c>
      <c r="P396" t="s">
        <v>707</v>
      </c>
      <c r="Q396" t="s">
        <v>587</v>
      </c>
    </row>
    <row r="397" spans="1:17" x14ac:dyDescent="0.25">
      <c r="A397">
        <v>598068</v>
      </c>
      <c r="B397" t="s">
        <v>502</v>
      </c>
      <c r="C397" s="51">
        <v>41412</v>
      </c>
      <c r="D397" t="s">
        <v>161</v>
      </c>
      <c r="E397" t="s">
        <v>504</v>
      </c>
      <c r="F397">
        <v>0</v>
      </c>
      <c r="G397" t="s">
        <v>305</v>
      </c>
      <c r="H397" t="s">
        <v>221</v>
      </c>
      <c r="I397" t="s">
        <v>221</v>
      </c>
      <c r="J397" t="s">
        <v>505</v>
      </c>
      <c r="K397" t="s">
        <v>305</v>
      </c>
      <c r="L397" t="s">
        <v>506</v>
      </c>
      <c r="M397">
        <v>24</v>
      </c>
      <c r="N397" t="s">
        <v>507</v>
      </c>
      <c r="O397" t="s">
        <v>508</v>
      </c>
      <c r="P397" t="s">
        <v>693</v>
      </c>
      <c r="Q397" t="s">
        <v>667</v>
      </c>
    </row>
    <row r="398" spans="1:17" x14ac:dyDescent="0.25">
      <c r="A398">
        <v>598069</v>
      </c>
      <c r="B398" t="s">
        <v>538</v>
      </c>
      <c r="C398" s="51">
        <v>41413</v>
      </c>
      <c r="D398" t="s">
        <v>395</v>
      </c>
      <c r="E398" t="s">
        <v>540</v>
      </c>
      <c r="F398">
        <v>0</v>
      </c>
      <c r="G398" t="s">
        <v>313</v>
      </c>
      <c r="H398" t="s">
        <v>259</v>
      </c>
      <c r="I398" t="s">
        <v>259</v>
      </c>
      <c r="J398" t="s">
        <v>514</v>
      </c>
      <c r="K398" t="s">
        <v>313</v>
      </c>
      <c r="L398" t="s">
        <v>521</v>
      </c>
      <c r="M398">
        <v>5</v>
      </c>
      <c r="N398" t="s">
        <v>507</v>
      </c>
      <c r="O398" t="s">
        <v>508</v>
      </c>
      <c r="P398" t="s">
        <v>509</v>
      </c>
      <c r="Q398" t="s">
        <v>598</v>
      </c>
    </row>
    <row r="399" spans="1:17" x14ac:dyDescent="0.25">
      <c r="A399">
        <v>598070</v>
      </c>
      <c r="B399" t="s">
        <v>517</v>
      </c>
      <c r="C399" s="51">
        <v>41415</v>
      </c>
      <c r="D399" t="s">
        <v>512</v>
      </c>
      <c r="E399" t="s">
        <v>519</v>
      </c>
      <c r="F399">
        <v>0</v>
      </c>
      <c r="G399" t="s">
        <v>221</v>
      </c>
      <c r="H399" t="s">
        <v>275</v>
      </c>
      <c r="I399" t="s">
        <v>221</v>
      </c>
      <c r="J399" t="s">
        <v>514</v>
      </c>
      <c r="K399" t="s">
        <v>221</v>
      </c>
      <c r="L399" t="s">
        <v>506</v>
      </c>
      <c r="M399">
        <v>48</v>
      </c>
      <c r="N399" t="s">
        <v>507</v>
      </c>
      <c r="O399" t="s">
        <v>508</v>
      </c>
      <c r="P399" t="s">
        <v>707</v>
      </c>
      <c r="Q399" t="s">
        <v>667</v>
      </c>
    </row>
    <row r="400" spans="1:17" x14ac:dyDescent="0.25">
      <c r="A400">
        <v>598071</v>
      </c>
      <c r="B400" t="s">
        <v>517</v>
      </c>
      <c r="C400" s="51">
        <v>41416</v>
      </c>
      <c r="D400" t="s">
        <v>626</v>
      </c>
      <c r="E400" t="s">
        <v>519</v>
      </c>
      <c r="F400">
        <v>0</v>
      </c>
      <c r="G400" t="s">
        <v>294</v>
      </c>
      <c r="H400" t="s">
        <v>313</v>
      </c>
      <c r="I400" t="s">
        <v>313</v>
      </c>
      <c r="J400" t="s">
        <v>514</v>
      </c>
      <c r="K400" t="s">
        <v>294</v>
      </c>
      <c r="L400" t="s">
        <v>521</v>
      </c>
      <c r="M400">
        <v>4</v>
      </c>
      <c r="N400" t="s">
        <v>507</v>
      </c>
      <c r="O400" t="s">
        <v>508</v>
      </c>
      <c r="P400" t="s">
        <v>608</v>
      </c>
      <c r="Q400" t="s">
        <v>667</v>
      </c>
    </row>
    <row r="401" spans="1:17" x14ac:dyDescent="0.25">
      <c r="A401">
        <v>598072</v>
      </c>
      <c r="B401" t="s">
        <v>529</v>
      </c>
      <c r="C401" s="51">
        <v>41418</v>
      </c>
      <c r="D401" t="s">
        <v>52</v>
      </c>
      <c r="E401" t="s">
        <v>531</v>
      </c>
      <c r="F401">
        <v>0</v>
      </c>
      <c r="G401" t="s">
        <v>275</v>
      </c>
      <c r="H401" t="s">
        <v>294</v>
      </c>
      <c r="I401" t="s">
        <v>294</v>
      </c>
      <c r="J401" t="s">
        <v>514</v>
      </c>
      <c r="K401" t="s">
        <v>275</v>
      </c>
      <c r="L401" t="s">
        <v>521</v>
      </c>
      <c r="M401">
        <v>4</v>
      </c>
      <c r="N401" t="s">
        <v>507</v>
      </c>
      <c r="O401" t="s">
        <v>508</v>
      </c>
      <c r="P401" t="s">
        <v>693</v>
      </c>
      <c r="Q401" t="s">
        <v>587</v>
      </c>
    </row>
    <row r="402" spans="1:17" x14ac:dyDescent="0.25">
      <c r="A402">
        <v>598073</v>
      </c>
      <c r="B402" t="s">
        <v>529</v>
      </c>
      <c r="C402" s="51">
        <v>41420</v>
      </c>
      <c r="D402" t="s">
        <v>85</v>
      </c>
      <c r="E402" t="s">
        <v>531</v>
      </c>
      <c r="F402">
        <v>0</v>
      </c>
      <c r="G402" t="s">
        <v>221</v>
      </c>
      <c r="H402" t="s">
        <v>275</v>
      </c>
      <c r="I402" t="s">
        <v>275</v>
      </c>
      <c r="J402" t="s">
        <v>514</v>
      </c>
      <c r="K402" t="s">
        <v>275</v>
      </c>
      <c r="L402" t="s">
        <v>506</v>
      </c>
      <c r="M402">
        <v>23</v>
      </c>
      <c r="N402" t="s">
        <v>507</v>
      </c>
      <c r="O402" t="s">
        <v>508</v>
      </c>
      <c r="P402" t="s">
        <v>596</v>
      </c>
      <c r="Q402" t="s">
        <v>587</v>
      </c>
    </row>
    <row r="403" spans="1:17" x14ac:dyDescent="0.25">
      <c r="A403">
        <v>729279</v>
      </c>
      <c r="B403" t="s">
        <v>712</v>
      </c>
      <c r="C403" s="51">
        <v>41745</v>
      </c>
      <c r="D403" t="s">
        <v>612</v>
      </c>
      <c r="E403" t="s">
        <v>713</v>
      </c>
      <c r="F403">
        <v>1</v>
      </c>
      <c r="G403" t="s">
        <v>275</v>
      </c>
      <c r="H403" t="s">
        <v>259</v>
      </c>
      <c r="I403" t="s">
        <v>259</v>
      </c>
      <c r="J403" t="s">
        <v>514</v>
      </c>
      <c r="K403" t="s">
        <v>259</v>
      </c>
      <c r="L403" t="s">
        <v>506</v>
      </c>
      <c r="M403">
        <v>41</v>
      </c>
      <c r="N403" t="s">
        <v>507</v>
      </c>
      <c r="O403" t="s">
        <v>508</v>
      </c>
      <c r="P403" t="s">
        <v>590</v>
      </c>
      <c r="Q403" t="s">
        <v>714</v>
      </c>
    </row>
    <row r="404" spans="1:17" x14ac:dyDescent="0.25">
      <c r="A404">
        <v>729281</v>
      </c>
      <c r="B404" t="s">
        <v>508</v>
      </c>
      <c r="C404" s="51">
        <v>41746</v>
      </c>
      <c r="D404" t="s">
        <v>163</v>
      </c>
      <c r="E404" t="s">
        <v>715</v>
      </c>
      <c r="F404">
        <v>1</v>
      </c>
      <c r="G404" t="s">
        <v>520</v>
      </c>
      <c r="H404" t="s">
        <v>305</v>
      </c>
      <c r="I404" t="s">
        <v>305</v>
      </c>
      <c r="J404" t="s">
        <v>505</v>
      </c>
      <c r="K404" t="s">
        <v>305</v>
      </c>
      <c r="L404" t="s">
        <v>521</v>
      </c>
      <c r="M404">
        <v>8</v>
      </c>
      <c r="N404" t="s">
        <v>507</v>
      </c>
      <c r="O404" t="s">
        <v>508</v>
      </c>
      <c r="P404" t="s">
        <v>522</v>
      </c>
      <c r="Q404" t="s">
        <v>608</v>
      </c>
    </row>
    <row r="405" spans="1:17" x14ac:dyDescent="0.25">
      <c r="A405">
        <v>729283</v>
      </c>
      <c r="B405" t="s">
        <v>712</v>
      </c>
      <c r="C405" s="51">
        <v>41747</v>
      </c>
      <c r="D405" t="s">
        <v>150</v>
      </c>
      <c r="E405" t="s">
        <v>713</v>
      </c>
      <c r="F405">
        <v>1</v>
      </c>
      <c r="G405" t="s">
        <v>221</v>
      </c>
      <c r="H405" t="s">
        <v>355</v>
      </c>
      <c r="I405" t="s">
        <v>221</v>
      </c>
      <c r="J405" t="s">
        <v>514</v>
      </c>
      <c r="K405" t="s">
        <v>355</v>
      </c>
      <c r="L405" t="s">
        <v>521</v>
      </c>
      <c r="M405">
        <v>6</v>
      </c>
      <c r="N405" t="s">
        <v>507</v>
      </c>
      <c r="O405" t="s">
        <v>508</v>
      </c>
      <c r="P405" t="s">
        <v>714</v>
      </c>
      <c r="Q405" t="s">
        <v>693</v>
      </c>
    </row>
    <row r="406" spans="1:17" x14ac:dyDescent="0.25">
      <c r="A406">
        <v>729285</v>
      </c>
      <c r="B406" t="s">
        <v>712</v>
      </c>
      <c r="C406" s="51">
        <v>41747</v>
      </c>
      <c r="D406" t="s">
        <v>25</v>
      </c>
      <c r="E406" t="s">
        <v>713</v>
      </c>
      <c r="F406">
        <v>1</v>
      </c>
      <c r="G406" t="s">
        <v>313</v>
      </c>
      <c r="H406" t="s">
        <v>294</v>
      </c>
      <c r="I406" t="s">
        <v>294</v>
      </c>
      <c r="J406" t="s">
        <v>505</v>
      </c>
      <c r="K406" t="s">
        <v>294</v>
      </c>
      <c r="L406" t="s">
        <v>521</v>
      </c>
      <c r="M406">
        <v>4</v>
      </c>
      <c r="N406" t="s">
        <v>507</v>
      </c>
      <c r="O406" t="s">
        <v>508</v>
      </c>
      <c r="P406" t="s">
        <v>533</v>
      </c>
      <c r="Q406" t="s">
        <v>714</v>
      </c>
    </row>
    <row r="407" spans="1:17" x14ac:dyDescent="0.25">
      <c r="A407">
        <v>729287</v>
      </c>
      <c r="B407" t="s">
        <v>508</v>
      </c>
      <c r="C407" s="51">
        <v>41748</v>
      </c>
      <c r="D407" t="s">
        <v>395</v>
      </c>
      <c r="E407" t="s">
        <v>716</v>
      </c>
      <c r="F407">
        <v>1</v>
      </c>
      <c r="G407" t="s">
        <v>305</v>
      </c>
      <c r="H407" t="s">
        <v>275</v>
      </c>
      <c r="I407" t="s">
        <v>305</v>
      </c>
      <c r="J407" t="s">
        <v>505</v>
      </c>
      <c r="K407" t="s">
        <v>305</v>
      </c>
      <c r="L407" t="s">
        <v>521</v>
      </c>
      <c r="M407">
        <v>7</v>
      </c>
      <c r="N407" t="s">
        <v>507</v>
      </c>
      <c r="O407" t="s">
        <v>508</v>
      </c>
      <c r="P407" t="s">
        <v>522</v>
      </c>
      <c r="Q407" t="s">
        <v>680</v>
      </c>
    </row>
    <row r="408" spans="1:17" x14ac:dyDescent="0.25">
      <c r="A408">
        <v>729289</v>
      </c>
      <c r="B408" t="s">
        <v>508</v>
      </c>
      <c r="C408" s="51">
        <v>41748</v>
      </c>
      <c r="D408" t="s">
        <v>605</v>
      </c>
      <c r="E408" t="s">
        <v>716</v>
      </c>
      <c r="F408">
        <v>1</v>
      </c>
      <c r="G408" t="s">
        <v>259</v>
      </c>
      <c r="H408" t="s">
        <v>520</v>
      </c>
      <c r="I408" t="s">
        <v>259</v>
      </c>
      <c r="J408" t="s">
        <v>514</v>
      </c>
      <c r="K408" t="s">
        <v>520</v>
      </c>
      <c r="L408" t="s">
        <v>521</v>
      </c>
      <c r="M408">
        <v>4</v>
      </c>
      <c r="N408" t="s">
        <v>507</v>
      </c>
      <c r="O408" t="s">
        <v>508</v>
      </c>
      <c r="P408" t="s">
        <v>522</v>
      </c>
      <c r="Q408" t="s">
        <v>683</v>
      </c>
    </row>
    <row r="409" spans="1:17" x14ac:dyDescent="0.25">
      <c r="A409">
        <v>729291</v>
      </c>
      <c r="B409" t="s">
        <v>508</v>
      </c>
      <c r="C409" s="51">
        <v>41749</v>
      </c>
      <c r="D409" t="s">
        <v>150</v>
      </c>
      <c r="E409" t="s">
        <v>715</v>
      </c>
      <c r="F409">
        <v>1</v>
      </c>
      <c r="G409" t="s">
        <v>294</v>
      </c>
      <c r="H409" t="s">
        <v>355</v>
      </c>
      <c r="I409" t="s">
        <v>355</v>
      </c>
      <c r="J409" t="s">
        <v>505</v>
      </c>
      <c r="K409" t="s">
        <v>355</v>
      </c>
      <c r="L409" t="s">
        <v>521</v>
      </c>
      <c r="M409">
        <v>7</v>
      </c>
      <c r="N409" t="s">
        <v>507</v>
      </c>
      <c r="O409" t="s">
        <v>508</v>
      </c>
      <c r="P409" t="s">
        <v>533</v>
      </c>
      <c r="Q409" t="s">
        <v>590</v>
      </c>
    </row>
    <row r="410" spans="1:17" x14ac:dyDescent="0.25">
      <c r="A410">
        <v>729293</v>
      </c>
      <c r="B410" t="s">
        <v>712</v>
      </c>
      <c r="C410" s="51">
        <v>41750</v>
      </c>
      <c r="D410" t="s">
        <v>20</v>
      </c>
      <c r="E410" t="s">
        <v>713</v>
      </c>
      <c r="F410">
        <v>1</v>
      </c>
      <c r="G410" t="s">
        <v>221</v>
      </c>
      <c r="H410" t="s">
        <v>520</v>
      </c>
      <c r="I410" t="s">
        <v>221</v>
      </c>
      <c r="J410" t="s">
        <v>514</v>
      </c>
      <c r="K410" t="s">
        <v>221</v>
      </c>
      <c r="L410" t="s">
        <v>506</v>
      </c>
      <c r="M410">
        <v>93</v>
      </c>
      <c r="N410" t="s">
        <v>507</v>
      </c>
      <c r="O410" t="s">
        <v>508</v>
      </c>
      <c r="P410" t="s">
        <v>714</v>
      </c>
      <c r="Q410" t="s">
        <v>693</v>
      </c>
    </row>
    <row r="411" spans="1:17" x14ac:dyDescent="0.25">
      <c r="A411">
        <v>729295</v>
      </c>
      <c r="B411" t="s">
        <v>508</v>
      </c>
      <c r="C411" s="51">
        <v>41751</v>
      </c>
      <c r="D411" t="s">
        <v>150</v>
      </c>
      <c r="E411" t="s">
        <v>715</v>
      </c>
      <c r="F411">
        <v>1</v>
      </c>
      <c r="G411" t="s">
        <v>355</v>
      </c>
      <c r="H411" t="s">
        <v>313</v>
      </c>
      <c r="I411" t="s">
        <v>313</v>
      </c>
      <c r="J411" t="s">
        <v>505</v>
      </c>
      <c r="K411" t="s">
        <v>355</v>
      </c>
      <c r="L411" t="s">
        <v>506</v>
      </c>
      <c r="M411">
        <v>72</v>
      </c>
      <c r="N411" t="s">
        <v>507</v>
      </c>
      <c r="O411" t="s">
        <v>508</v>
      </c>
      <c r="P411" t="s">
        <v>590</v>
      </c>
      <c r="Q411" t="s">
        <v>608</v>
      </c>
    </row>
    <row r="412" spans="1:17" x14ac:dyDescent="0.25">
      <c r="A412">
        <v>729297</v>
      </c>
      <c r="B412" t="s">
        <v>508</v>
      </c>
      <c r="C412" s="51">
        <v>41752</v>
      </c>
      <c r="D412" t="s">
        <v>17</v>
      </c>
      <c r="E412" t="s">
        <v>716</v>
      </c>
      <c r="F412">
        <v>1</v>
      </c>
      <c r="G412" t="s">
        <v>294</v>
      </c>
      <c r="H412" t="s">
        <v>221</v>
      </c>
      <c r="I412" t="s">
        <v>294</v>
      </c>
      <c r="J412" t="s">
        <v>505</v>
      </c>
      <c r="K412" t="s">
        <v>221</v>
      </c>
      <c r="L412" t="s">
        <v>506</v>
      </c>
      <c r="M412">
        <v>7</v>
      </c>
      <c r="N412" t="s">
        <v>507</v>
      </c>
      <c r="O412" t="s">
        <v>508</v>
      </c>
      <c r="P412" t="s">
        <v>596</v>
      </c>
      <c r="Q412" t="s">
        <v>714</v>
      </c>
    </row>
    <row r="413" spans="1:17" x14ac:dyDescent="0.25">
      <c r="A413">
        <v>729299</v>
      </c>
      <c r="B413" t="s">
        <v>508</v>
      </c>
      <c r="C413" s="51">
        <v>41753</v>
      </c>
      <c r="D413" t="s">
        <v>78</v>
      </c>
      <c r="E413" t="s">
        <v>715</v>
      </c>
      <c r="F413">
        <v>1</v>
      </c>
      <c r="G413" t="s">
        <v>305</v>
      </c>
      <c r="H413" t="s">
        <v>259</v>
      </c>
      <c r="I413" t="s">
        <v>305</v>
      </c>
      <c r="J413" t="s">
        <v>505</v>
      </c>
      <c r="K413" t="s">
        <v>259</v>
      </c>
      <c r="L413" t="s">
        <v>506</v>
      </c>
      <c r="M413">
        <v>2</v>
      </c>
      <c r="N413" t="s">
        <v>507</v>
      </c>
      <c r="O413" t="s">
        <v>508</v>
      </c>
      <c r="P413" t="s">
        <v>522</v>
      </c>
      <c r="Q413" t="s">
        <v>683</v>
      </c>
    </row>
    <row r="414" spans="1:17" x14ac:dyDescent="0.25">
      <c r="A414">
        <v>729301</v>
      </c>
      <c r="B414" t="s">
        <v>508</v>
      </c>
      <c r="C414" s="51">
        <v>41754</v>
      </c>
      <c r="D414" t="s">
        <v>390</v>
      </c>
      <c r="E414" t="s">
        <v>716</v>
      </c>
      <c r="F414">
        <v>1</v>
      </c>
      <c r="G414" t="s">
        <v>313</v>
      </c>
      <c r="H414" t="s">
        <v>520</v>
      </c>
      <c r="I414" t="s">
        <v>313</v>
      </c>
      <c r="J414" t="s">
        <v>514</v>
      </c>
      <c r="K414" t="s">
        <v>313</v>
      </c>
      <c r="L414" t="s">
        <v>506</v>
      </c>
      <c r="M414">
        <v>4</v>
      </c>
      <c r="N414" t="s">
        <v>507</v>
      </c>
      <c r="O414" t="s">
        <v>508</v>
      </c>
      <c r="P414" t="s">
        <v>590</v>
      </c>
      <c r="Q414" t="s">
        <v>608</v>
      </c>
    </row>
    <row r="415" spans="1:17" x14ac:dyDescent="0.25">
      <c r="A415">
        <v>729303</v>
      </c>
      <c r="B415" t="s">
        <v>508</v>
      </c>
      <c r="C415" s="51">
        <v>41754</v>
      </c>
      <c r="D415" t="s">
        <v>363</v>
      </c>
      <c r="E415" t="s">
        <v>716</v>
      </c>
      <c r="F415">
        <v>1</v>
      </c>
      <c r="G415" t="s">
        <v>221</v>
      </c>
      <c r="H415" t="s">
        <v>275</v>
      </c>
      <c r="I415" t="s">
        <v>275</v>
      </c>
      <c r="J415" t="s">
        <v>514</v>
      </c>
      <c r="K415" t="s">
        <v>221</v>
      </c>
      <c r="L415" t="s">
        <v>521</v>
      </c>
      <c r="M415">
        <v>7</v>
      </c>
      <c r="N415" t="s">
        <v>507</v>
      </c>
      <c r="O415" t="s">
        <v>508</v>
      </c>
      <c r="P415" t="s">
        <v>533</v>
      </c>
      <c r="Q415" t="s">
        <v>590</v>
      </c>
    </row>
    <row r="416" spans="1:17" x14ac:dyDescent="0.25">
      <c r="A416">
        <v>729305</v>
      </c>
      <c r="B416" t="s">
        <v>712</v>
      </c>
      <c r="C416" s="51">
        <v>41755</v>
      </c>
      <c r="D416" t="s">
        <v>378</v>
      </c>
      <c r="E416" t="s">
        <v>713</v>
      </c>
      <c r="F416">
        <v>1</v>
      </c>
      <c r="G416" t="s">
        <v>294</v>
      </c>
      <c r="H416" t="s">
        <v>305</v>
      </c>
      <c r="I416" t="s">
        <v>294</v>
      </c>
      <c r="J416" t="s">
        <v>505</v>
      </c>
      <c r="K416" t="s">
        <v>294</v>
      </c>
      <c r="L416" t="s">
        <v>521</v>
      </c>
      <c r="M416">
        <v>6</v>
      </c>
      <c r="N416" t="s">
        <v>507</v>
      </c>
      <c r="O416" t="s">
        <v>508</v>
      </c>
      <c r="P416" t="s">
        <v>596</v>
      </c>
      <c r="Q416" t="s">
        <v>693</v>
      </c>
    </row>
    <row r="417" spans="1:17" x14ac:dyDescent="0.25">
      <c r="A417">
        <v>729307</v>
      </c>
      <c r="B417" t="s">
        <v>712</v>
      </c>
      <c r="C417" s="51">
        <v>41755</v>
      </c>
      <c r="D417" t="s">
        <v>184</v>
      </c>
      <c r="E417" t="s">
        <v>713</v>
      </c>
      <c r="F417">
        <v>1</v>
      </c>
      <c r="G417" t="s">
        <v>259</v>
      </c>
      <c r="H417" t="s">
        <v>355</v>
      </c>
      <c r="I417" t="s">
        <v>259</v>
      </c>
      <c r="J417" t="s">
        <v>505</v>
      </c>
      <c r="K417" t="s">
        <v>355</v>
      </c>
      <c r="L417" t="s">
        <v>506</v>
      </c>
      <c r="M417">
        <v>23</v>
      </c>
      <c r="N417" t="s">
        <v>507</v>
      </c>
      <c r="O417" t="s">
        <v>508</v>
      </c>
      <c r="P417" t="s">
        <v>596</v>
      </c>
      <c r="Q417" t="s">
        <v>714</v>
      </c>
    </row>
    <row r="418" spans="1:17" x14ac:dyDescent="0.25">
      <c r="A418">
        <v>729309</v>
      </c>
      <c r="B418" t="s">
        <v>508</v>
      </c>
      <c r="C418" s="51">
        <v>41756</v>
      </c>
      <c r="D418" t="s">
        <v>357</v>
      </c>
      <c r="E418" t="s">
        <v>715</v>
      </c>
      <c r="F418">
        <v>1</v>
      </c>
      <c r="G418" t="s">
        <v>520</v>
      </c>
      <c r="H418" t="s">
        <v>275</v>
      </c>
      <c r="I418" t="s">
        <v>275</v>
      </c>
      <c r="J418" t="s">
        <v>514</v>
      </c>
      <c r="K418" t="s">
        <v>520</v>
      </c>
      <c r="L418" t="s">
        <v>521</v>
      </c>
      <c r="M418">
        <v>6</v>
      </c>
      <c r="N418" t="s">
        <v>507</v>
      </c>
      <c r="O418" t="s">
        <v>508</v>
      </c>
      <c r="P418" t="s">
        <v>522</v>
      </c>
      <c r="Q418" t="s">
        <v>683</v>
      </c>
    </row>
    <row r="419" spans="1:17" x14ac:dyDescent="0.25">
      <c r="A419">
        <v>729311</v>
      </c>
      <c r="B419" t="s">
        <v>508</v>
      </c>
      <c r="C419" s="51">
        <v>41756</v>
      </c>
      <c r="D419" t="s">
        <v>619</v>
      </c>
      <c r="E419" t="s">
        <v>715</v>
      </c>
      <c r="F419">
        <v>1</v>
      </c>
      <c r="G419" t="s">
        <v>313</v>
      </c>
      <c r="H419" t="s">
        <v>221</v>
      </c>
      <c r="I419" t="s">
        <v>313</v>
      </c>
      <c r="J419" t="s">
        <v>514</v>
      </c>
      <c r="K419" t="s">
        <v>221</v>
      </c>
      <c r="L419" t="s">
        <v>521</v>
      </c>
      <c r="M419">
        <v>5</v>
      </c>
      <c r="N419" t="s">
        <v>507</v>
      </c>
      <c r="O419" t="s">
        <v>508</v>
      </c>
      <c r="P419" t="s">
        <v>680</v>
      </c>
      <c r="Q419" t="s">
        <v>683</v>
      </c>
    </row>
    <row r="420" spans="1:17" x14ac:dyDescent="0.25">
      <c r="A420">
        <v>729313</v>
      </c>
      <c r="B420" t="s">
        <v>508</v>
      </c>
      <c r="C420" s="51">
        <v>41757</v>
      </c>
      <c r="D420" t="s">
        <v>184</v>
      </c>
      <c r="E420" t="s">
        <v>716</v>
      </c>
      <c r="F420">
        <v>1</v>
      </c>
      <c r="G420" t="s">
        <v>355</v>
      </c>
      <c r="H420" t="s">
        <v>305</v>
      </c>
      <c r="I420" t="s">
        <v>355</v>
      </c>
      <c r="J420" t="s">
        <v>505</v>
      </c>
      <c r="K420" t="s">
        <v>355</v>
      </c>
      <c r="L420" t="s">
        <v>521</v>
      </c>
      <c r="M420">
        <v>5</v>
      </c>
      <c r="N420" t="s">
        <v>507</v>
      </c>
      <c r="O420" t="s">
        <v>508</v>
      </c>
      <c r="P420" t="s">
        <v>533</v>
      </c>
      <c r="Q420" t="s">
        <v>608</v>
      </c>
    </row>
    <row r="421" spans="1:17" x14ac:dyDescent="0.25">
      <c r="A421">
        <v>729315</v>
      </c>
      <c r="B421" t="s">
        <v>712</v>
      </c>
      <c r="C421" s="51">
        <v>41758</v>
      </c>
      <c r="D421" t="s">
        <v>700</v>
      </c>
      <c r="E421" t="s">
        <v>713</v>
      </c>
      <c r="F421">
        <v>1</v>
      </c>
      <c r="G421" t="s">
        <v>259</v>
      </c>
      <c r="H421" t="s">
        <v>294</v>
      </c>
      <c r="I421" t="s">
        <v>294</v>
      </c>
      <c r="J421" t="s">
        <v>514</v>
      </c>
      <c r="K421" t="s">
        <v>294</v>
      </c>
      <c r="L421" t="s">
        <v>591</v>
      </c>
      <c r="M421" t="s">
        <v>508</v>
      </c>
      <c r="N421" t="s">
        <v>592</v>
      </c>
      <c r="O421" t="s">
        <v>508</v>
      </c>
      <c r="P421" t="s">
        <v>522</v>
      </c>
      <c r="Q421" t="s">
        <v>680</v>
      </c>
    </row>
    <row r="422" spans="1:17" x14ac:dyDescent="0.25">
      <c r="A422">
        <v>729317</v>
      </c>
      <c r="B422" t="s">
        <v>508</v>
      </c>
      <c r="C422" s="51">
        <v>41759</v>
      </c>
      <c r="D422" t="s">
        <v>166</v>
      </c>
      <c r="E422" t="s">
        <v>716</v>
      </c>
      <c r="F422">
        <v>1</v>
      </c>
      <c r="G422" t="s">
        <v>275</v>
      </c>
      <c r="H422" t="s">
        <v>313</v>
      </c>
      <c r="I422" t="s">
        <v>275</v>
      </c>
      <c r="J422" t="s">
        <v>505</v>
      </c>
      <c r="K422" t="s">
        <v>313</v>
      </c>
      <c r="L422" t="s">
        <v>506</v>
      </c>
      <c r="M422">
        <v>15</v>
      </c>
      <c r="N422" t="s">
        <v>507</v>
      </c>
      <c r="O422" t="s">
        <v>508</v>
      </c>
      <c r="P422" t="s">
        <v>596</v>
      </c>
      <c r="Q422" t="s">
        <v>590</v>
      </c>
    </row>
    <row r="423" spans="1:17" x14ac:dyDescent="0.25">
      <c r="A423">
        <v>733971</v>
      </c>
      <c r="B423" t="s">
        <v>709</v>
      </c>
      <c r="C423" s="51">
        <v>41761</v>
      </c>
      <c r="D423" t="s">
        <v>17</v>
      </c>
      <c r="E423" t="s">
        <v>710</v>
      </c>
      <c r="F423">
        <v>0</v>
      </c>
      <c r="G423" t="s">
        <v>221</v>
      </c>
      <c r="H423" t="s">
        <v>259</v>
      </c>
      <c r="I423" t="s">
        <v>221</v>
      </c>
      <c r="J423" t="s">
        <v>514</v>
      </c>
      <c r="K423" t="s">
        <v>221</v>
      </c>
      <c r="L423" t="s">
        <v>506</v>
      </c>
      <c r="M423">
        <v>34</v>
      </c>
      <c r="N423" t="s">
        <v>507</v>
      </c>
      <c r="O423" t="s">
        <v>508</v>
      </c>
      <c r="P423" t="s">
        <v>680</v>
      </c>
      <c r="Q423" t="s">
        <v>707</v>
      </c>
    </row>
    <row r="424" spans="1:17" x14ac:dyDescent="0.25">
      <c r="A424">
        <v>733973</v>
      </c>
      <c r="B424" t="s">
        <v>524</v>
      </c>
      <c r="C424" s="51">
        <v>41762</v>
      </c>
      <c r="D424" t="s">
        <v>717</v>
      </c>
      <c r="E424" t="s">
        <v>526</v>
      </c>
      <c r="F424">
        <v>0</v>
      </c>
      <c r="G424" t="s">
        <v>275</v>
      </c>
      <c r="H424" t="s">
        <v>355</v>
      </c>
      <c r="I424" t="s">
        <v>355</v>
      </c>
      <c r="J424" t="s">
        <v>514</v>
      </c>
      <c r="K424" t="s">
        <v>275</v>
      </c>
      <c r="L424" t="s">
        <v>521</v>
      </c>
      <c r="M424">
        <v>5</v>
      </c>
      <c r="N424" t="s">
        <v>507</v>
      </c>
      <c r="O424" t="s">
        <v>508</v>
      </c>
      <c r="P424" t="s">
        <v>688</v>
      </c>
      <c r="Q424" t="s">
        <v>693</v>
      </c>
    </row>
    <row r="425" spans="1:17" x14ac:dyDescent="0.25">
      <c r="A425">
        <v>733975</v>
      </c>
      <c r="B425" t="s">
        <v>517</v>
      </c>
      <c r="C425" s="51">
        <v>41762</v>
      </c>
      <c r="D425" t="s">
        <v>54</v>
      </c>
      <c r="E425" t="s">
        <v>519</v>
      </c>
      <c r="F425">
        <v>0</v>
      </c>
      <c r="G425" t="s">
        <v>520</v>
      </c>
      <c r="H425" t="s">
        <v>294</v>
      </c>
      <c r="I425" t="s">
        <v>294</v>
      </c>
      <c r="J425" t="s">
        <v>505</v>
      </c>
      <c r="K425" t="s">
        <v>294</v>
      </c>
      <c r="L425" t="s">
        <v>521</v>
      </c>
      <c r="M425">
        <v>7</v>
      </c>
      <c r="N425" t="s">
        <v>507</v>
      </c>
      <c r="O425" t="s">
        <v>508</v>
      </c>
      <c r="P425" t="s">
        <v>613</v>
      </c>
      <c r="Q425" t="s">
        <v>608</v>
      </c>
    </row>
    <row r="426" spans="1:17" x14ac:dyDescent="0.25">
      <c r="A426">
        <v>733977</v>
      </c>
      <c r="B426" t="s">
        <v>502</v>
      </c>
      <c r="C426" s="51">
        <v>41763</v>
      </c>
      <c r="D426" t="s">
        <v>147</v>
      </c>
      <c r="E426" t="s">
        <v>504</v>
      </c>
      <c r="F426">
        <v>0</v>
      </c>
      <c r="G426" t="s">
        <v>305</v>
      </c>
      <c r="H426" t="s">
        <v>313</v>
      </c>
      <c r="I426" t="s">
        <v>305</v>
      </c>
      <c r="J426" t="s">
        <v>505</v>
      </c>
      <c r="K426" t="s">
        <v>305</v>
      </c>
      <c r="L426" t="s">
        <v>521</v>
      </c>
      <c r="M426">
        <v>4</v>
      </c>
      <c r="N426" t="s">
        <v>507</v>
      </c>
      <c r="O426" t="s">
        <v>508</v>
      </c>
      <c r="P426" t="s">
        <v>596</v>
      </c>
      <c r="Q426" t="s">
        <v>683</v>
      </c>
    </row>
    <row r="427" spans="1:17" x14ac:dyDescent="0.25">
      <c r="A427">
        <v>733979</v>
      </c>
      <c r="B427" t="s">
        <v>632</v>
      </c>
      <c r="C427" s="51">
        <v>41764</v>
      </c>
      <c r="D427" t="s">
        <v>378</v>
      </c>
      <c r="E427" t="s">
        <v>633</v>
      </c>
      <c r="F427">
        <v>0</v>
      </c>
      <c r="G427" t="s">
        <v>294</v>
      </c>
      <c r="H427" t="s">
        <v>259</v>
      </c>
      <c r="I427" t="s">
        <v>259</v>
      </c>
      <c r="J427" t="s">
        <v>505</v>
      </c>
      <c r="K427" t="s">
        <v>294</v>
      </c>
      <c r="L427" t="s">
        <v>506</v>
      </c>
      <c r="M427">
        <v>10</v>
      </c>
      <c r="N427" t="s">
        <v>507</v>
      </c>
      <c r="O427" t="s">
        <v>508</v>
      </c>
      <c r="P427" t="s">
        <v>707</v>
      </c>
      <c r="Q427" t="s">
        <v>702</v>
      </c>
    </row>
    <row r="428" spans="1:17" x14ac:dyDescent="0.25">
      <c r="A428">
        <v>733981</v>
      </c>
      <c r="B428" t="s">
        <v>517</v>
      </c>
      <c r="C428" s="51">
        <v>41764</v>
      </c>
      <c r="D428" t="s">
        <v>619</v>
      </c>
      <c r="E428" t="s">
        <v>519</v>
      </c>
      <c r="F428">
        <v>0</v>
      </c>
      <c r="G428" t="s">
        <v>520</v>
      </c>
      <c r="H428" t="s">
        <v>221</v>
      </c>
      <c r="I428" t="s">
        <v>221</v>
      </c>
      <c r="J428" t="s">
        <v>505</v>
      </c>
      <c r="K428" t="s">
        <v>221</v>
      </c>
      <c r="L428" t="s">
        <v>521</v>
      </c>
      <c r="M428">
        <v>8</v>
      </c>
      <c r="N428" t="s">
        <v>507</v>
      </c>
      <c r="O428" t="s">
        <v>508</v>
      </c>
      <c r="P428" t="s">
        <v>718</v>
      </c>
      <c r="Q428" t="s">
        <v>688</v>
      </c>
    </row>
    <row r="429" spans="1:17" x14ac:dyDescent="0.25">
      <c r="A429">
        <v>733983</v>
      </c>
      <c r="B429" t="s">
        <v>524</v>
      </c>
      <c r="C429" s="51">
        <v>41765</v>
      </c>
      <c r="D429" t="s">
        <v>93</v>
      </c>
      <c r="E429" t="s">
        <v>526</v>
      </c>
      <c r="F429">
        <v>0</v>
      </c>
      <c r="G429" t="s">
        <v>275</v>
      </c>
      <c r="H429" t="s">
        <v>305</v>
      </c>
      <c r="I429" t="s">
        <v>305</v>
      </c>
      <c r="J429" t="s">
        <v>505</v>
      </c>
      <c r="K429" t="s">
        <v>275</v>
      </c>
      <c r="L429" t="s">
        <v>506</v>
      </c>
      <c r="M429">
        <v>19</v>
      </c>
      <c r="N429" t="s">
        <v>507</v>
      </c>
      <c r="O429" t="s">
        <v>508</v>
      </c>
      <c r="P429" t="s">
        <v>608</v>
      </c>
      <c r="Q429" t="s">
        <v>698</v>
      </c>
    </row>
    <row r="430" spans="1:17" x14ac:dyDescent="0.25">
      <c r="A430">
        <v>733985</v>
      </c>
      <c r="B430" t="s">
        <v>517</v>
      </c>
      <c r="C430" s="51">
        <v>41766</v>
      </c>
      <c r="D430" t="s">
        <v>614</v>
      </c>
      <c r="E430" t="s">
        <v>519</v>
      </c>
      <c r="F430">
        <v>0</v>
      </c>
      <c r="G430" t="s">
        <v>520</v>
      </c>
      <c r="H430" t="s">
        <v>259</v>
      </c>
      <c r="I430" t="s">
        <v>520</v>
      </c>
      <c r="J430" t="s">
        <v>514</v>
      </c>
      <c r="K430" t="s">
        <v>259</v>
      </c>
      <c r="L430" t="s">
        <v>521</v>
      </c>
      <c r="M430">
        <v>8</v>
      </c>
      <c r="N430" t="s">
        <v>507</v>
      </c>
      <c r="O430" t="s">
        <v>508</v>
      </c>
      <c r="P430" t="s">
        <v>688</v>
      </c>
      <c r="Q430" t="s">
        <v>693</v>
      </c>
    </row>
    <row r="431" spans="1:17" x14ac:dyDescent="0.25">
      <c r="A431">
        <v>733987</v>
      </c>
      <c r="B431" t="s">
        <v>635</v>
      </c>
      <c r="C431" s="51">
        <v>41766</v>
      </c>
      <c r="D431" t="s">
        <v>150</v>
      </c>
      <c r="E431" t="s">
        <v>637</v>
      </c>
      <c r="F431">
        <v>0</v>
      </c>
      <c r="G431" t="s">
        <v>355</v>
      </c>
      <c r="H431" t="s">
        <v>221</v>
      </c>
      <c r="I431" t="s">
        <v>221</v>
      </c>
      <c r="J431" t="s">
        <v>505</v>
      </c>
      <c r="K431" t="s">
        <v>355</v>
      </c>
      <c r="L431" t="s">
        <v>506</v>
      </c>
      <c r="M431">
        <v>44</v>
      </c>
      <c r="N431" t="s">
        <v>507</v>
      </c>
      <c r="O431" t="s">
        <v>508</v>
      </c>
      <c r="P431" t="s">
        <v>596</v>
      </c>
      <c r="Q431" t="s">
        <v>719</v>
      </c>
    </row>
    <row r="432" spans="1:17" x14ac:dyDescent="0.25">
      <c r="A432">
        <v>733989</v>
      </c>
      <c r="B432" t="s">
        <v>632</v>
      </c>
      <c r="C432" s="51">
        <v>41767</v>
      </c>
      <c r="D432" t="s">
        <v>166</v>
      </c>
      <c r="E432" t="s">
        <v>633</v>
      </c>
      <c r="F432">
        <v>0</v>
      </c>
      <c r="G432" t="s">
        <v>294</v>
      </c>
      <c r="H432" t="s">
        <v>313</v>
      </c>
      <c r="I432" t="s">
        <v>294</v>
      </c>
      <c r="J432" t="s">
        <v>505</v>
      </c>
      <c r="K432" t="s">
        <v>313</v>
      </c>
      <c r="L432" t="s">
        <v>506</v>
      </c>
      <c r="M432">
        <v>32</v>
      </c>
      <c r="N432" t="s">
        <v>507</v>
      </c>
      <c r="O432" t="s">
        <v>508</v>
      </c>
      <c r="P432" t="s">
        <v>680</v>
      </c>
      <c r="Q432" t="s">
        <v>707</v>
      </c>
    </row>
    <row r="433" spans="1:17" x14ac:dyDescent="0.25">
      <c r="A433">
        <v>733991</v>
      </c>
      <c r="B433" t="s">
        <v>502</v>
      </c>
      <c r="C433" s="51">
        <v>41768</v>
      </c>
      <c r="D433" t="s">
        <v>184</v>
      </c>
      <c r="E433" t="s">
        <v>504</v>
      </c>
      <c r="F433">
        <v>0</v>
      </c>
      <c r="G433" t="s">
        <v>305</v>
      </c>
      <c r="H433" t="s">
        <v>355</v>
      </c>
      <c r="I433" t="s">
        <v>305</v>
      </c>
      <c r="J433" t="s">
        <v>505</v>
      </c>
      <c r="K433" t="s">
        <v>355</v>
      </c>
      <c r="L433" t="s">
        <v>506</v>
      </c>
      <c r="M433">
        <v>32</v>
      </c>
      <c r="N433" t="s">
        <v>507</v>
      </c>
      <c r="O433" t="s">
        <v>508</v>
      </c>
      <c r="P433" t="s">
        <v>608</v>
      </c>
      <c r="Q433" t="s">
        <v>698</v>
      </c>
    </row>
    <row r="434" spans="1:17" x14ac:dyDescent="0.25">
      <c r="A434">
        <v>733993</v>
      </c>
      <c r="B434" t="s">
        <v>517</v>
      </c>
      <c r="C434" s="51">
        <v>41769</v>
      </c>
      <c r="D434" t="s">
        <v>391</v>
      </c>
      <c r="E434" t="s">
        <v>519</v>
      </c>
      <c r="F434">
        <v>0</v>
      </c>
      <c r="G434" t="s">
        <v>520</v>
      </c>
      <c r="H434" t="s">
        <v>313</v>
      </c>
      <c r="I434" t="s">
        <v>313</v>
      </c>
      <c r="J434" t="s">
        <v>505</v>
      </c>
      <c r="K434" t="s">
        <v>313</v>
      </c>
      <c r="L434" t="s">
        <v>521</v>
      </c>
      <c r="M434">
        <v>8</v>
      </c>
      <c r="N434" t="s">
        <v>507</v>
      </c>
      <c r="O434" t="s">
        <v>570</v>
      </c>
      <c r="P434" t="s">
        <v>718</v>
      </c>
      <c r="Q434" t="s">
        <v>688</v>
      </c>
    </row>
    <row r="435" spans="1:17" x14ac:dyDescent="0.25">
      <c r="A435">
        <v>733995</v>
      </c>
      <c r="B435" t="s">
        <v>524</v>
      </c>
      <c r="C435" s="51">
        <v>41769</v>
      </c>
      <c r="D435" t="s">
        <v>619</v>
      </c>
      <c r="E435" t="s">
        <v>526</v>
      </c>
      <c r="F435">
        <v>0</v>
      </c>
      <c r="G435" t="s">
        <v>275</v>
      </c>
      <c r="H435" t="s">
        <v>221</v>
      </c>
      <c r="I435" t="s">
        <v>221</v>
      </c>
      <c r="J435" t="s">
        <v>505</v>
      </c>
      <c r="K435" t="s">
        <v>221</v>
      </c>
      <c r="L435" t="s">
        <v>521</v>
      </c>
      <c r="M435">
        <v>4</v>
      </c>
      <c r="N435" t="s">
        <v>507</v>
      </c>
      <c r="O435" t="s">
        <v>508</v>
      </c>
      <c r="P435" t="s">
        <v>596</v>
      </c>
      <c r="Q435" t="s">
        <v>683</v>
      </c>
    </row>
    <row r="436" spans="1:17" x14ac:dyDescent="0.25">
      <c r="A436">
        <v>733997</v>
      </c>
      <c r="B436" t="s">
        <v>635</v>
      </c>
      <c r="C436" s="51">
        <v>41770</v>
      </c>
      <c r="D436" t="s">
        <v>614</v>
      </c>
      <c r="E436" t="s">
        <v>637</v>
      </c>
      <c r="F436">
        <v>0</v>
      </c>
      <c r="G436" t="s">
        <v>355</v>
      </c>
      <c r="H436" t="s">
        <v>259</v>
      </c>
      <c r="I436" t="s">
        <v>259</v>
      </c>
      <c r="J436" t="s">
        <v>505</v>
      </c>
      <c r="K436" t="s">
        <v>259</v>
      </c>
      <c r="L436" t="s">
        <v>521</v>
      </c>
      <c r="M436">
        <v>9</v>
      </c>
      <c r="N436" t="s">
        <v>507</v>
      </c>
      <c r="O436" t="s">
        <v>508</v>
      </c>
      <c r="P436" t="s">
        <v>707</v>
      </c>
      <c r="Q436" t="s">
        <v>702</v>
      </c>
    </row>
    <row r="437" spans="1:17" x14ac:dyDescent="0.25">
      <c r="A437">
        <v>733999</v>
      </c>
      <c r="B437" t="s">
        <v>502</v>
      </c>
      <c r="C437" s="51">
        <v>41770</v>
      </c>
      <c r="D437" t="s">
        <v>700</v>
      </c>
      <c r="E437" t="s">
        <v>504</v>
      </c>
      <c r="F437">
        <v>0</v>
      </c>
      <c r="G437" t="s">
        <v>305</v>
      </c>
      <c r="H437" t="s">
        <v>294</v>
      </c>
      <c r="I437" t="s">
        <v>305</v>
      </c>
      <c r="J437" t="s">
        <v>514</v>
      </c>
      <c r="K437" t="s">
        <v>294</v>
      </c>
      <c r="L437" t="s">
        <v>521</v>
      </c>
      <c r="M437">
        <v>5</v>
      </c>
      <c r="N437" t="s">
        <v>507</v>
      </c>
      <c r="O437" t="s">
        <v>508</v>
      </c>
      <c r="P437" t="s">
        <v>608</v>
      </c>
      <c r="Q437" t="s">
        <v>667</v>
      </c>
    </row>
    <row r="438" spans="1:17" x14ac:dyDescent="0.25">
      <c r="A438">
        <v>734001</v>
      </c>
      <c r="B438" t="s">
        <v>538</v>
      </c>
      <c r="C438" s="51">
        <v>41771</v>
      </c>
      <c r="D438" t="s">
        <v>1</v>
      </c>
      <c r="E438" t="s">
        <v>540</v>
      </c>
      <c r="F438">
        <v>0</v>
      </c>
      <c r="G438" t="s">
        <v>313</v>
      </c>
      <c r="H438" t="s">
        <v>275</v>
      </c>
      <c r="I438" t="s">
        <v>313</v>
      </c>
      <c r="J438" t="s">
        <v>514</v>
      </c>
      <c r="K438" t="s">
        <v>275</v>
      </c>
      <c r="L438" t="s">
        <v>521</v>
      </c>
      <c r="M438">
        <v>7</v>
      </c>
      <c r="N438" t="s">
        <v>507</v>
      </c>
      <c r="O438" t="s">
        <v>508</v>
      </c>
      <c r="P438" t="s">
        <v>596</v>
      </c>
      <c r="Q438" t="s">
        <v>683</v>
      </c>
    </row>
    <row r="439" spans="1:17" x14ac:dyDescent="0.25">
      <c r="A439">
        <v>734003</v>
      </c>
      <c r="B439" t="s">
        <v>709</v>
      </c>
      <c r="C439" s="51">
        <v>41772</v>
      </c>
      <c r="D439" t="s">
        <v>17</v>
      </c>
      <c r="E439" t="s">
        <v>710</v>
      </c>
      <c r="F439">
        <v>0</v>
      </c>
      <c r="G439" t="s">
        <v>221</v>
      </c>
      <c r="H439" t="s">
        <v>294</v>
      </c>
      <c r="I439" t="s">
        <v>294</v>
      </c>
      <c r="J439" t="s">
        <v>514</v>
      </c>
      <c r="K439" t="s">
        <v>221</v>
      </c>
      <c r="L439" t="s">
        <v>521</v>
      </c>
      <c r="M439">
        <v>5</v>
      </c>
      <c r="N439" t="s">
        <v>507</v>
      </c>
      <c r="O439" t="s">
        <v>508</v>
      </c>
      <c r="P439" t="s">
        <v>688</v>
      </c>
      <c r="Q439" t="s">
        <v>693</v>
      </c>
    </row>
    <row r="440" spans="1:17" x14ac:dyDescent="0.25">
      <c r="A440">
        <v>734005</v>
      </c>
      <c r="B440" t="s">
        <v>502</v>
      </c>
      <c r="C440" s="51">
        <v>41772</v>
      </c>
      <c r="D440" t="s">
        <v>425</v>
      </c>
      <c r="E440" t="s">
        <v>504</v>
      </c>
      <c r="F440">
        <v>0</v>
      </c>
      <c r="G440" t="s">
        <v>305</v>
      </c>
      <c r="H440" t="s">
        <v>520</v>
      </c>
      <c r="I440" t="s">
        <v>520</v>
      </c>
      <c r="J440" t="s">
        <v>505</v>
      </c>
      <c r="K440" t="s">
        <v>305</v>
      </c>
      <c r="L440" t="s">
        <v>506</v>
      </c>
      <c r="M440">
        <v>16</v>
      </c>
      <c r="N440" t="s">
        <v>507</v>
      </c>
      <c r="O440" t="s">
        <v>508</v>
      </c>
      <c r="P440" t="s">
        <v>698</v>
      </c>
      <c r="Q440" t="s">
        <v>667</v>
      </c>
    </row>
    <row r="441" spans="1:17" x14ac:dyDescent="0.25">
      <c r="A441">
        <v>734007</v>
      </c>
      <c r="B441" t="s">
        <v>538</v>
      </c>
      <c r="C441" s="51">
        <v>41773</v>
      </c>
      <c r="D441" t="s">
        <v>190</v>
      </c>
      <c r="E441" t="s">
        <v>540</v>
      </c>
      <c r="F441">
        <v>0</v>
      </c>
      <c r="G441" t="s">
        <v>313</v>
      </c>
      <c r="H441" t="s">
        <v>355</v>
      </c>
      <c r="I441" t="s">
        <v>355</v>
      </c>
      <c r="J441" t="s">
        <v>505</v>
      </c>
      <c r="K441" t="s">
        <v>355</v>
      </c>
      <c r="L441" t="s">
        <v>521</v>
      </c>
      <c r="M441">
        <v>6</v>
      </c>
      <c r="N441" t="s">
        <v>507</v>
      </c>
      <c r="O441" t="s">
        <v>508</v>
      </c>
      <c r="P441" t="s">
        <v>683</v>
      </c>
      <c r="Q441" t="s">
        <v>719</v>
      </c>
    </row>
    <row r="442" spans="1:17" x14ac:dyDescent="0.25">
      <c r="A442">
        <v>734009</v>
      </c>
      <c r="B442" t="s">
        <v>635</v>
      </c>
      <c r="C442" s="51">
        <v>41773</v>
      </c>
      <c r="D442" t="s">
        <v>19</v>
      </c>
      <c r="E442" t="s">
        <v>637</v>
      </c>
      <c r="F442">
        <v>0</v>
      </c>
      <c r="G442" t="s">
        <v>259</v>
      </c>
      <c r="H442" t="s">
        <v>275</v>
      </c>
      <c r="I442" t="s">
        <v>259</v>
      </c>
      <c r="J442" t="s">
        <v>505</v>
      </c>
      <c r="K442" t="s">
        <v>259</v>
      </c>
      <c r="L442" t="s">
        <v>521</v>
      </c>
      <c r="M442">
        <v>6</v>
      </c>
      <c r="N442" t="s">
        <v>507</v>
      </c>
      <c r="O442" t="s">
        <v>508</v>
      </c>
      <c r="P442" t="s">
        <v>680</v>
      </c>
      <c r="Q442" t="s">
        <v>707</v>
      </c>
    </row>
    <row r="443" spans="1:17" x14ac:dyDescent="0.25">
      <c r="A443">
        <v>734011</v>
      </c>
      <c r="B443" t="s">
        <v>632</v>
      </c>
      <c r="C443" s="51">
        <v>41774</v>
      </c>
      <c r="D443" t="s">
        <v>25</v>
      </c>
      <c r="E443" t="s">
        <v>633</v>
      </c>
      <c r="F443">
        <v>0</v>
      </c>
      <c r="G443" t="s">
        <v>294</v>
      </c>
      <c r="H443" t="s">
        <v>520</v>
      </c>
      <c r="I443" t="s">
        <v>520</v>
      </c>
      <c r="J443" t="s">
        <v>505</v>
      </c>
      <c r="K443" t="s">
        <v>294</v>
      </c>
      <c r="L443" t="s">
        <v>506</v>
      </c>
      <c r="M443">
        <v>62</v>
      </c>
      <c r="N443" t="s">
        <v>507</v>
      </c>
      <c r="O443" t="s">
        <v>508</v>
      </c>
      <c r="P443" t="s">
        <v>608</v>
      </c>
      <c r="Q443" t="s">
        <v>667</v>
      </c>
    </row>
    <row r="444" spans="1:17" x14ac:dyDescent="0.25">
      <c r="A444">
        <v>734013</v>
      </c>
      <c r="B444" t="s">
        <v>709</v>
      </c>
      <c r="C444" s="51">
        <v>41777</v>
      </c>
      <c r="D444" t="s">
        <v>147</v>
      </c>
      <c r="E444" t="s">
        <v>710</v>
      </c>
      <c r="F444">
        <v>0</v>
      </c>
      <c r="G444" t="s">
        <v>221</v>
      </c>
      <c r="H444" t="s">
        <v>305</v>
      </c>
      <c r="I444" t="s">
        <v>221</v>
      </c>
      <c r="J444" t="s">
        <v>514</v>
      </c>
      <c r="K444" t="s">
        <v>305</v>
      </c>
      <c r="L444" t="s">
        <v>521</v>
      </c>
      <c r="M444">
        <v>5</v>
      </c>
      <c r="N444" t="s">
        <v>507</v>
      </c>
      <c r="O444" t="s">
        <v>508</v>
      </c>
      <c r="P444" t="s">
        <v>688</v>
      </c>
      <c r="Q444" t="s">
        <v>693</v>
      </c>
    </row>
    <row r="445" spans="1:17" x14ac:dyDescent="0.25">
      <c r="A445">
        <v>734015</v>
      </c>
      <c r="B445" t="s">
        <v>538</v>
      </c>
      <c r="C445" s="51">
        <v>41777</v>
      </c>
      <c r="D445" t="s">
        <v>45</v>
      </c>
      <c r="E445" t="s">
        <v>540</v>
      </c>
      <c r="F445">
        <v>0</v>
      </c>
      <c r="G445" t="s">
        <v>313</v>
      </c>
      <c r="H445" t="s">
        <v>259</v>
      </c>
      <c r="I445" t="s">
        <v>313</v>
      </c>
      <c r="J445" t="s">
        <v>514</v>
      </c>
      <c r="K445" t="s">
        <v>259</v>
      </c>
      <c r="L445" t="s">
        <v>521</v>
      </c>
      <c r="M445">
        <v>7</v>
      </c>
      <c r="N445" t="s">
        <v>507</v>
      </c>
      <c r="O445" t="s">
        <v>508</v>
      </c>
      <c r="P445" t="s">
        <v>707</v>
      </c>
      <c r="Q445" t="s">
        <v>702</v>
      </c>
    </row>
    <row r="446" spans="1:17" x14ac:dyDescent="0.25">
      <c r="A446">
        <v>734017</v>
      </c>
      <c r="B446" t="s">
        <v>632</v>
      </c>
      <c r="C446" s="51">
        <v>41778</v>
      </c>
      <c r="D446" t="s">
        <v>512</v>
      </c>
      <c r="E446" t="s">
        <v>633</v>
      </c>
      <c r="F446">
        <v>0</v>
      </c>
      <c r="G446" t="s">
        <v>294</v>
      </c>
      <c r="H446" t="s">
        <v>275</v>
      </c>
      <c r="I446" t="s">
        <v>275</v>
      </c>
      <c r="J446" t="s">
        <v>514</v>
      </c>
      <c r="K446" t="s">
        <v>275</v>
      </c>
      <c r="L446" t="s">
        <v>506</v>
      </c>
      <c r="M446">
        <v>25</v>
      </c>
      <c r="N446" t="s">
        <v>507</v>
      </c>
      <c r="O446" t="s">
        <v>508</v>
      </c>
      <c r="P446" t="s">
        <v>608</v>
      </c>
      <c r="Q446" t="s">
        <v>667</v>
      </c>
    </row>
    <row r="447" spans="1:17" x14ac:dyDescent="0.25">
      <c r="A447">
        <v>734019</v>
      </c>
      <c r="B447" t="s">
        <v>517</v>
      </c>
      <c r="C447" s="51">
        <v>41778</v>
      </c>
      <c r="D447" t="s">
        <v>26</v>
      </c>
      <c r="E447" t="s">
        <v>519</v>
      </c>
      <c r="F447">
        <v>0</v>
      </c>
      <c r="G447" t="s">
        <v>520</v>
      </c>
      <c r="H447" t="s">
        <v>355</v>
      </c>
      <c r="I447" t="s">
        <v>355</v>
      </c>
      <c r="J447" t="s">
        <v>505</v>
      </c>
      <c r="K447" t="s">
        <v>355</v>
      </c>
      <c r="L447" t="s">
        <v>521</v>
      </c>
      <c r="M447">
        <v>4</v>
      </c>
      <c r="N447" t="s">
        <v>507</v>
      </c>
      <c r="O447" t="s">
        <v>508</v>
      </c>
      <c r="P447" t="s">
        <v>596</v>
      </c>
      <c r="Q447" t="s">
        <v>719</v>
      </c>
    </row>
    <row r="448" spans="1:17" x14ac:dyDescent="0.25">
      <c r="A448">
        <v>734021</v>
      </c>
      <c r="B448" t="s">
        <v>538</v>
      </c>
      <c r="C448" s="51">
        <v>41779</v>
      </c>
      <c r="D448" t="s">
        <v>168</v>
      </c>
      <c r="E448" t="s">
        <v>540</v>
      </c>
      <c r="F448">
        <v>0</v>
      </c>
      <c r="G448" t="s">
        <v>313</v>
      </c>
      <c r="H448" t="s">
        <v>305</v>
      </c>
      <c r="I448" t="s">
        <v>305</v>
      </c>
      <c r="J448" t="s">
        <v>514</v>
      </c>
      <c r="K448" t="s">
        <v>313</v>
      </c>
      <c r="L448" t="s">
        <v>521</v>
      </c>
      <c r="M448">
        <v>7</v>
      </c>
      <c r="N448" t="s">
        <v>507</v>
      </c>
      <c r="O448" t="s">
        <v>508</v>
      </c>
      <c r="P448" t="s">
        <v>680</v>
      </c>
      <c r="Q448" t="s">
        <v>707</v>
      </c>
    </row>
    <row r="449" spans="1:17" x14ac:dyDescent="0.25">
      <c r="A449">
        <v>734023</v>
      </c>
      <c r="B449" t="s">
        <v>529</v>
      </c>
      <c r="C449" s="51">
        <v>41779</v>
      </c>
      <c r="D449" t="s">
        <v>19</v>
      </c>
      <c r="E449" t="s">
        <v>531</v>
      </c>
      <c r="F449">
        <v>0</v>
      </c>
      <c r="G449" t="s">
        <v>259</v>
      </c>
      <c r="H449" t="s">
        <v>221</v>
      </c>
      <c r="I449" t="s">
        <v>259</v>
      </c>
      <c r="J449" t="s">
        <v>505</v>
      </c>
      <c r="K449" t="s">
        <v>259</v>
      </c>
      <c r="L449" t="s">
        <v>521</v>
      </c>
      <c r="M449">
        <v>8</v>
      </c>
      <c r="N449" t="s">
        <v>507</v>
      </c>
      <c r="O449" t="s">
        <v>508</v>
      </c>
      <c r="P449" t="s">
        <v>718</v>
      </c>
      <c r="Q449" t="s">
        <v>693</v>
      </c>
    </row>
    <row r="450" spans="1:17" x14ac:dyDescent="0.25">
      <c r="A450">
        <v>734025</v>
      </c>
      <c r="B450" t="s">
        <v>511</v>
      </c>
      <c r="C450" s="51">
        <v>41780</v>
      </c>
      <c r="D450" t="s">
        <v>720</v>
      </c>
      <c r="E450" t="s">
        <v>513</v>
      </c>
      <c r="F450">
        <v>0</v>
      </c>
      <c r="G450" t="s">
        <v>355</v>
      </c>
      <c r="H450" t="s">
        <v>275</v>
      </c>
      <c r="I450" t="s">
        <v>275</v>
      </c>
      <c r="J450" t="s">
        <v>505</v>
      </c>
      <c r="K450" t="s">
        <v>275</v>
      </c>
      <c r="L450" t="s">
        <v>521</v>
      </c>
      <c r="M450">
        <v>7</v>
      </c>
      <c r="N450" t="s">
        <v>507</v>
      </c>
      <c r="O450" t="s">
        <v>508</v>
      </c>
      <c r="P450" t="s">
        <v>596</v>
      </c>
      <c r="Q450" t="s">
        <v>683</v>
      </c>
    </row>
    <row r="451" spans="1:17" x14ac:dyDescent="0.25">
      <c r="A451">
        <v>734027</v>
      </c>
      <c r="B451" t="s">
        <v>529</v>
      </c>
      <c r="C451" s="51">
        <v>41781</v>
      </c>
      <c r="D451" t="s">
        <v>19</v>
      </c>
      <c r="E451" t="s">
        <v>531</v>
      </c>
      <c r="F451">
        <v>0</v>
      </c>
      <c r="G451" t="s">
        <v>259</v>
      </c>
      <c r="H451" t="s">
        <v>305</v>
      </c>
      <c r="I451" t="s">
        <v>305</v>
      </c>
      <c r="J451" t="s">
        <v>505</v>
      </c>
      <c r="K451" t="s">
        <v>259</v>
      </c>
      <c r="L451" t="s">
        <v>506</v>
      </c>
      <c r="M451">
        <v>30</v>
      </c>
      <c r="N451" t="s">
        <v>507</v>
      </c>
      <c r="O451" t="s">
        <v>508</v>
      </c>
      <c r="P451" t="s">
        <v>680</v>
      </c>
      <c r="Q451" t="s">
        <v>702</v>
      </c>
    </row>
    <row r="452" spans="1:17" x14ac:dyDescent="0.25">
      <c r="A452">
        <v>734029</v>
      </c>
      <c r="B452" t="s">
        <v>709</v>
      </c>
      <c r="C452" s="51">
        <v>41781</v>
      </c>
      <c r="D452" t="s">
        <v>168</v>
      </c>
      <c r="E452" t="s">
        <v>710</v>
      </c>
      <c r="F452">
        <v>0</v>
      </c>
      <c r="G452" t="s">
        <v>221</v>
      </c>
      <c r="H452" t="s">
        <v>313</v>
      </c>
      <c r="I452" t="s">
        <v>313</v>
      </c>
      <c r="J452" t="s">
        <v>505</v>
      </c>
      <c r="K452" t="s">
        <v>313</v>
      </c>
      <c r="L452" t="s">
        <v>521</v>
      </c>
      <c r="M452">
        <v>6</v>
      </c>
      <c r="N452" t="s">
        <v>507</v>
      </c>
      <c r="O452" t="s">
        <v>508</v>
      </c>
      <c r="P452" t="s">
        <v>688</v>
      </c>
      <c r="Q452" t="s">
        <v>693</v>
      </c>
    </row>
    <row r="453" spans="1:17" x14ac:dyDescent="0.25">
      <c r="A453">
        <v>734031</v>
      </c>
      <c r="B453" t="s">
        <v>524</v>
      </c>
      <c r="C453" s="51">
        <v>41782</v>
      </c>
      <c r="D453" t="s">
        <v>512</v>
      </c>
      <c r="E453" t="s">
        <v>526</v>
      </c>
      <c r="F453">
        <v>0</v>
      </c>
      <c r="G453" t="s">
        <v>275</v>
      </c>
      <c r="H453" t="s">
        <v>520</v>
      </c>
      <c r="I453" t="s">
        <v>520</v>
      </c>
      <c r="J453" t="s">
        <v>505</v>
      </c>
      <c r="K453" t="s">
        <v>275</v>
      </c>
      <c r="L453" t="s">
        <v>506</v>
      </c>
      <c r="M453">
        <v>15</v>
      </c>
      <c r="N453" t="s">
        <v>507</v>
      </c>
      <c r="O453" t="s">
        <v>508</v>
      </c>
      <c r="P453" t="s">
        <v>608</v>
      </c>
      <c r="Q453" t="s">
        <v>667</v>
      </c>
    </row>
    <row r="454" spans="1:17" x14ac:dyDescent="0.25">
      <c r="A454">
        <v>734033</v>
      </c>
      <c r="B454" t="s">
        <v>511</v>
      </c>
      <c r="C454" s="51">
        <v>41782</v>
      </c>
      <c r="D454" t="s">
        <v>556</v>
      </c>
      <c r="E454" t="s">
        <v>513</v>
      </c>
      <c r="F454">
        <v>0</v>
      </c>
      <c r="G454" t="s">
        <v>355</v>
      </c>
      <c r="H454" t="s">
        <v>294</v>
      </c>
      <c r="I454" t="s">
        <v>294</v>
      </c>
      <c r="J454" t="s">
        <v>505</v>
      </c>
      <c r="K454" t="s">
        <v>355</v>
      </c>
      <c r="L454" t="s">
        <v>506</v>
      </c>
      <c r="M454">
        <v>16</v>
      </c>
      <c r="N454" t="s">
        <v>507</v>
      </c>
      <c r="O454" t="s">
        <v>508</v>
      </c>
      <c r="P454" t="s">
        <v>596</v>
      </c>
      <c r="Q454" t="s">
        <v>719</v>
      </c>
    </row>
    <row r="455" spans="1:17" x14ac:dyDescent="0.25">
      <c r="A455">
        <v>734035</v>
      </c>
      <c r="B455" t="s">
        <v>502</v>
      </c>
      <c r="C455" s="51">
        <v>41783</v>
      </c>
      <c r="D455" t="s">
        <v>15</v>
      </c>
      <c r="E455" t="s">
        <v>504</v>
      </c>
      <c r="F455">
        <v>0</v>
      </c>
      <c r="G455" t="s">
        <v>305</v>
      </c>
      <c r="H455" t="s">
        <v>221</v>
      </c>
      <c r="I455" t="s">
        <v>221</v>
      </c>
      <c r="J455" t="s">
        <v>505</v>
      </c>
      <c r="K455" t="s">
        <v>221</v>
      </c>
      <c r="L455" t="s">
        <v>521</v>
      </c>
      <c r="M455">
        <v>8</v>
      </c>
      <c r="N455" t="s">
        <v>507</v>
      </c>
      <c r="O455" t="s">
        <v>508</v>
      </c>
      <c r="P455" t="s">
        <v>680</v>
      </c>
      <c r="Q455" t="s">
        <v>707</v>
      </c>
    </row>
    <row r="456" spans="1:17" x14ac:dyDescent="0.25">
      <c r="A456">
        <v>734037</v>
      </c>
      <c r="B456" t="s">
        <v>529</v>
      </c>
      <c r="C456" s="51">
        <v>41783</v>
      </c>
      <c r="D456" t="s">
        <v>445</v>
      </c>
      <c r="E456" t="s">
        <v>531</v>
      </c>
      <c r="F456">
        <v>0</v>
      </c>
      <c r="G456" t="s">
        <v>259</v>
      </c>
      <c r="H456" t="s">
        <v>313</v>
      </c>
      <c r="I456" t="s">
        <v>259</v>
      </c>
      <c r="J456" t="s">
        <v>505</v>
      </c>
      <c r="K456" t="s">
        <v>259</v>
      </c>
      <c r="L456" t="s">
        <v>521</v>
      </c>
      <c r="M456">
        <v>4</v>
      </c>
      <c r="N456" t="s">
        <v>507</v>
      </c>
      <c r="O456" t="s">
        <v>508</v>
      </c>
      <c r="P456" t="s">
        <v>718</v>
      </c>
      <c r="Q456" t="s">
        <v>688</v>
      </c>
    </row>
    <row r="457" spans="1:17" x14ac:dyDescent="0.25">
      <c r="A457">
        <v>734039</v>
      </c>
      <c r="B457" t="s">
        <v>511</v>
      </c>
      <c r="C457" s="51">
        <v>41784</v>
      </c>
      <c r="D457" t="s">
        <v>136</v>
      </c>
      <c r="E457" t="s">
        <v>513</v>
      </c>
      <c r="F457">
        <v>0</v>
      </c>
      <c r="G457" t="s">
        <v>355</v>
      </c>
      <c r="H457" t="s">
        <v>520</v>
      </c>
      <c r="I457" t="s">
        <v>355</v>
      </c>
      <c r="J457" t="s">
        <v>505</v>
      </c>
      <c r="K457" t="s">
        <v>355</v>
      </c>
      <c r="L457" t="s">
        <v>521</v>
      </c>
      <c r="M457">
        <v>7</v>
      </c>
      <c r="N457" t="s">
        <v>507</v>
      </c>
      <c r="O457" t="s">
        <v>508</v>
      </c>
      <c r="P457" t="s">
        <v>596</v>
      </c>
      <c r="Q457" t="s">
        <v>683</v>
      </c>
    </row>
    <row r="458" spans="1:17" x14ac:dyDescent="0.25">
      <c r="A458">
        <v>734041</v>
      </c>
      <c r="B458" t="s">
        <v>524</v>
      </c>
      <c r="C458" s="51">
        <v>41784</v>
      </c>
      <c r="D458" t="s">
        <v>717</v>
      </c>
      <c r="E458" t="s">
        <v>526</v>
      </c>
      <c r="F458">
        <v>0</v>
      </c>
      <c r="G458" t="s">
        <v>275</v>
      </c>
      <c r="H458" t="s">
        <v>294</v>
      </c>
      <c r="I458" t="s">
        <v>275</v>
      </c>
      <c r="J458" t="s">
        <v>505</v>
      </c>
      <c r="K458" t="s">
        <v>275</v>
      </c>
      <c r="L458" t="s">
        <v>521</v>
      </c>
      <c r="M458">
        <v>5</v>
      </c>
      <c r="N458" t="s">
        <v>507</v>
      </c>
      <c r="O458" t="s">
        <v>508</v>
      </c>
      <c r="P458" t="s">
        <v>698</v>
      </c>
      <c r="Q458" t="s">
        <v>667</v>
      </c>
    </row>
    <row r="459" spans="1:17" x14ac:dyDescent="0.25">
      <c r="A459">
        <v>734043</v>
      </c>
      <c r="B459" t="s">
        <v>529</v>
      </c>
      <c r="C459" s="51">
        <v>41786</v>
      </c>
      <c r="D459" t="s">
        <v>45</v>
      </c>
      <c r="E459" t="s">
        <v>531</v>
      </c>
      <c r="F459">
        <v>0</v>
      </c>
      <c r="G459" t="s">
        <v>355</v>
      </c>
      <c r="H459" t="s">
        <v>259</v>
      </c>
      <c r="I459" t="s">
        <v>355</v>
      </c>
      <c r="J459" t="s">
        <v>505</v>
      </c>
      <c r="K459" t="s">
        <v>259</v>
      </c>
      <c r="L459" t="s">
        <v>506</v>
      </c>
      <c r="M459">
        <v>28</v>
      </c>
      <c r="N459" t="s">
        <v>507</v>
      </c>
      <c r="O459" t="s">
        <v>508</v>
      </c>
      <c r="P459" t="s">
        <v>707</v>
      </c>
      <c r="Q459" t="s">
        <v>608</v>
      </c>
    </row>
    <row r="460" spans="1:17" x14ac:dyDescent="0.25">
      <c r="A460">
        <v>734045</v>
      </c>
      <c r="B460" t="s">
        <v>524</v>
      </c>
      <c r="C460" s="51">
        <v>41787</v>
      </c>
      <c r="D460" t="s">
        <v>20</v>
      </c>
      <c r="E460" t="s">
        <v>629</v>
      </c>
      <c r="F460">
        <v>0</v>
      </c>
      <c r="G460" t="s">
        <v>221</v>
      </c>
      <c r="H460" t="s">
        <v>275</v>
      </c>
      <c r="I460" t="s">
        <v>221</v>
      </c>
      <c r="J460" t="s">
        <v>505</v>
      </c>
      <c r="K460" t="s">
        <v>221</v>
      </c>
      <c r="L460" t="s">
        <v>521</v>
      </c>
      <c r="M460">
        <v>7</v>
      </c>
      <c r="N460" t="s">
        <v>507</v>
      </c>
      <c r="O460" t="s">
        <v>508</v>
      </c>
      <c r="P460" t="s">
        <v>683</v>
      </c>
      <c r="Q460" t="s">
        <v>688</v>
      </c>
    </row>
    <row r="461" spans="1:17" x14ac:dyDescent="0.25">
      <c r="A461">
        <v>734047</v>
      </c>
      <c r="B461" t="s">
        <v>524</v>
      </c>
      <c r="C461" s="51">
        <v>41789</v>
      </c>
      <c r="D461" t="s">
        <v>539</v>
      </c>
      <c r="E461" t="s">
        <v>526</v>
      </c>
      <c r="F461">
        <v>0</v>
      </c>
      <c r="G461" t="s">
        <v>221</v>
      </c>
      <c r="H461" t="s">
        <v>355</v>
      </c>
      <c r="I461" t="s">
        <v>221</v>
      </c>
      <c r="J461" t="s">
        <v>505</v>
      </c>
      <c r="K461" t="s">
        <v>355</v>
      </c>
      <c r="L461" t="s">
        <v>506</v>
      </c>
      <c r="M461">
        <v>24</v>
      </c>
      <c r="N461" t="s">
        <v>507</v>
      </c>
      <c r="O461" t="s">
        <v>508</v>
      </c>
      <c r="P461" t="s">
        <v>596</v>
      </c>
      <c r="Q461" t="s">
        <v>667</v>
      </c>
    </row>
    <row r="462" spans="1:17" x14ac:dyDescent="0.25">
      <c r="A462">
        <v>734049</v>
      </c>
      <c r="B462" t="s">
        <v>502</v>
      </c>
      <c r="C462" s="51">
        <v>41791</v>
      </c>
      <c r="D462" t="s">
        <v>176</v>
      </c>
      <c r="E462" t="s">
        <v>504</v>
      </c>
      <c r="F462">
        <v>0</v>
      </c>
      <c r="G462" t="s">
        <v>259</v>
      </c>
      <c r="H462" t="s">
        <v>355</v>
      </c>
      <c r="I462" t="s">
        <v>259</v>
      </c>
      <c r="J462" t="s">
        <v>505</v>
      </c>
      <c r="K462" t="s">
        <v>259</v>
      </c>
      <c r="L462" t="s">
        <v>521</v>
      </c>
      <c r="M462">
        <v>3</v>
      </c>
      <c r="N462" t="s">
        <v>507</v>
      </c>
      <c r="O462" t="s">
        <v>508</v>
      </c>
      <c r="P462" t="s">
        <v>596</v>
      </c>
      <c r="Q462" t="s">
        <v>688</v>
      </c>
    </row>
    <row r="463" spans="1:17" x14ac:dyDescent="0.25">
      <c r="A463">
        <v>829705</v>
      </c>
      <c r="B463" t="s">
        <v>529</v>
      </c>
      <c r="C463" s="51">
        <v>42102</v>
      </c>
      <c r="D463" t="s">
        <v>687</v>
      </c>
      <c r="E463" t="s">
        <v>531</v>
      </c>
      <c r="F463">
        <v>0</v>
      </c>
      <c r="G463" t="s">
        <v>259</v>
      </c>
      <c r="H463" t="s">
        <v>275</v>
      </c>
      <c r="I463" t="s">
        <v>259</v>
      </c>
      <c r="J463" t="s">
        <v>505</v>
      </c>
      <c r="K463" t="s">
        <v>259</v>
      </c>
      <c r="L463" t="s">
        <v>521</v>
      </c>
      <c r="M463">
        <v>7</v>
      </c>
      <c r="N463" t="s">
        <v>507</v>
      </c>
      <c r="O463" t="s">
        <v>508</v>
      </c>
      <c r="P463" t="s">
        <v>608</v>
      </c>
      <c r="Q463" t="s">
        <v>693</v>
      </c>
    </row>
    <row r="464" spans="1:17" x14ac:dyDescent="0.25">
      <c r="A464">
        <v>829707</v>
      </c>
      <c r="B464" t="s">
        <v>543</v>
      </c>
      <c r="C464" s="51">
        <v>42103</v>
      </c>
      <c r="D464" t="s">
        <v>563</v>
      </c>
      <c r="E464" t="s">
        <v>545</v>
      </c>
      <c r="F464">
        <v>0</v>
      </c>
      <c r="G464" t="s">
        <v>221</v>
      </c>
      <c r="H464" t="s">
        <v>520</v>
      </c>
      <c r="I464" t="s">
        <v>520</v>
      </c>
      <c r="J464" t="s">
        <v>505</v>
      </c>
      <c r="K464" t="s">
        <v>221</v>
      </c>
      <c r="L464" t="s">
        <v>506</v>
      </c>
      <c r="M464">
        <v>1</v>
      </c>
      <c r="N464" t="s">
        <v>507</v>
      </c>
      <c r="O464" t="s">
        <v>508</v>
      </c>
      <c r="P464" t="s">
        <v>714</v>
      </c>
      <c r="Q464" t="s">
        <v>683</v>
      </c>
    </row>
    <row r="465" spans="1:17" x14ac:dyDescent="0.25">
      <c r="A465">
        <v>829709</v>
      </c>
      <c r="B465" t="s">
        <v>684</v>
      </c>
      <c r="C465" s="51">
        <v>42104</v>
      </c>
      <c r="D465" t="s">
        <v>700</v>
      </c>
      <c r="E465" t="s">
        <v>721</v>
      </c>
      <c r="F465">
        <v>0</v>
      </c>
      <c r="G465" t="s">
        <v>355</v>
      </c>
      <c r="H465" t="s">
        <v>294</v>
      </c>
      <c r="I465" t="s">
        <v>355</v>
      </c>
      <c r="J465" t="s">
        <v>505</v>
      </c>
      <c r="K465" t="s">
        <v>294</v>
      </c>
      <c r="L465" t="s">
        <v>506</v>
      </c>
      <c r="M465">
        <v>26</v>
      </c>
      <c r="N465" t="s">
        <v>507</v>
      </c>
      <c r="O465" t="s">
        <v>508</v>
      </c>
      <c r="P465" t="s">
        <v>722</v>
      </c>
      <c r="Q465" t="s">
        <v>723</v>
      </c>
    </row>
    <row r="466" spans="1:17" x14ac:dyDescent="0.25">
      <c r="A466">
        <v>829711</v>
      </c>
      <c r="B466" t="s">
        <v>543</v>
      </c>
      <c r="C466" s="51">
        <v>42105</v>
      </c>
      <c r="D466" t="s">
        <v>503</v>
      </c>
      <c r="E466" t="s">
        <v>545</v>
      </c>
      <c r="F466">
        <v>0</v>
      </c>
      <c r="G466" t="s">
        <v>221</v>
      </c>
      <c r="H466" t="s">
        <v>313</v>
      </c>
      <c r="I466" t="s">
        <v>221</v>
      </c>
      <c r="J466" t="s">
        <v>514</v>
      </c>
      <c r="K466" t="s">
        <v>221</v>
      </c>
      <c r="L466" t="s">
        <v>506</v>
      </c>
      <c r="M466">
        <v>45</v>
      </c>
      <c r="N466" t="s">
        <v>507</v>
      </c>
      <c r="O466" t="s">
        <v>508</v>
      </c>
      <c r="P466" t="s">
        <v>714</v>
      </c>
      <c r="Q466" t="s">
        <v>683</v>
      </c>
    </row>
    <row r="467" spans="1:17" x14ac:dyDescent="0.25">
      <c r="A467">
        <v>829713</v>
      </c>
      <c r="B467" t="s">
        <v>529</v>
      </c>
      <c r="C467" s="51">
        <v>42105</v>
      </c>
      <c r="D467" t="s">
        <v>98</v>
      </c>
      <c r="E467" t="s">
        <v>531</v>
      </c>
      <c r="F467">
        <v>0</v>
      </c>
      <c r="G467" t="s">
        <v>259</v>
      </c>
      <c r="H467" t="s">
        <v>305</v>
      </c>
      <c r="I467" t="s">
        <v>305</v>
      </c>
      <c r="J467" t="s">
        <v>505</v>
      </c>
      <c r="K467" t="s">
        <v>305</v>
      </c>
      <c r="L467" t="s">
        <v>521</v>
      </c>
      <c r="M467">
        <v>3</v>
      </c>
      <c r="N467" t="s">
        <v>507</v>
      </c>
      <c r="O467" t="s">
        <v>508</v>
      </c>
      <c r="P467" t="s">
        <v>608</v>
      </c>
      <c r="Q467" t="s">
        <v>693</v>
      </c>
    </row>
    <row r="468" spans="1:17" x14ac:dyDescent="0.25">
      <c r="A468">
        <v>829715</v>
      </c>
      <c r="B468" t="s">
        <v>517</v>
      </c>
      <c r="C468" s="51">
        <v>42106</v>
      </c>
      <c r="D468" t="s">
        <v>101</v>
      </c>
      <c r="E468" t="s">
        <v>519</v>
      </c>
      <c r="F468">
        <v>0</v>
      </c>
      <c r="G468" t="s">
        <v>520</v>
      </c>
      <c r="H468" t="s">
        <v>294</v>
      </c>
      <c r="I468" t="s">
        <v>294</v>
      </c>
      <c r="J468" t="s">
        <v>505</v>
      </c>
      <c r="K468" t="s">
        <v>294</v>
      </c>
      <c r="L468" t="s">
        <v>521</v>
      </c>
      <c r="M468">
        <v>3</v>
      </c>
      <c r="N468" t="s">
        <v>507</v>
      </c>
      <c r="O468" t="s">
        <v>508</v>
      </c>
      <c r="P468" t="s">
        <v>722</v>
      </c>
      <c r="Q468" t="s">
        <v>723</v>
      </c>
    </row>
    <row r="469" spans="1:17" x14ac:dyDescent="0.25">
      <c r="A469">
        <v>829717</v>
      </c>
      <c r="B469" t="s">
        <v>524</v>
      </c>
      <c r="C469" s="51">
        <v>42106</v>
      </c>
      <c r="D469" t="s">
        <v>724</v>
      </c>
      <c r="E469" t="s">
        <v>526</v>
      </c>
      <c r="F469">
        <v>0</v>
      </c>
      <c r="G469" t="s">
        <v>275</v>
      </c>
      <c r="H469" t="s">
        <v>355</v>
      </c>
      <c r="I469" t="s">
        <v>275</v>
      </c>
      <c r="J469" t="s">
        <v>505</v>
      </c>
      <c r="K469" t="s">
        <v>355</v>
      </c>
      <c r="L469" t="s">
        <v>506</v>
      </c>
      <c r="M469">
        <v>18</v>
      </c>
      <c r="N469" t="s">
        <v>507</v>
      </c>
      <c r="O469" t="s">
        <v>508</v>
      </c>
      <c r="P469" t="s">
        <v>680</v>
      </c>
      <c r="Q469" t="s">
        <v>725</v>
      </c>
    </row>
    <row r="470" spans="1:17" x14ac:dyDescent="0.25">
      <c r="A470">
        <v>829719</v>
      </c>
      <c r="B470" t="s">
        <v>502</v>
      </c>
      <c r="C470" s="51">
        <v>42107</v>
      </c>
      <c r="D470" t="s">
        <v>168</v>
      </c>
      <c r="E470" t="s">
        <v>504</v>
      </c>
      <c r="F470">
        <v>0</v>
      </c>
      <c r="G470" t="s">
        <v>305</v>
      </c>
      <c r="H470" t="s">
        <v>313</v>
      </c>
      <c r="I470" t="s">
        <v>313</v>
      </c>
      <c r="J470" t="s">
        <v>505</v>
      </c>
      <c r="K470" t="s">
        <v>313</v>
      </c>
      <c r="L470" t="s">
        <v>521</v>
      </c>
      <c r="M470">
        <v>8</v>
      </c>
      <c r="N470" t="s">
        <v>507</v>
      </c>
      <c r="O470" t="s">
        <v>508</v>
      </c>
      <c r="P470" t="s">
        <v>718</v>
      </c>
      <c r="Q470" t="s">
        <v>714</v>
      </c>
    </row>
    <row r="471" spans="1:17" x14ac:dyDescent="0.25">
      <c r="A471">
        <v>829721</v>
      </c>
      <c r="B471" t="s">
        <v>632</v>
      </c>
      <c r="C471" s="51">
        <v>42108</v>
      </c>
      <c r="D471" t="s">
        <v>41</v>
      </c>
      <c r="E471" t="s">
        <v>633</v>
      </c>
      <c r="F471">
        <v>0</v>
      </c>
      <c r="G471" t="s">
        <v>294</v>
      </c>
      <c r="H471" t="s">
        <v>275</v>
      </c>
      <c r="I471" t="s">
        <v>275</v>
      </c>
      <c r="J471" t="s">
        <v>514</v>
      </c>
      <c r="K471" t="s">
        <v>294</v>
      </c>
      <c r="L471" t="s">
        <v>521</v>
      </c>
      <c r="M471">
        <v>7</v>
      </c>
      <c r="N471" t="s">
        <v>507</v>
      </c>
      <c r="O471" t="s">
        <v>508</v>
      </c>
      <c r="P471" t="s">
        <v>680</v>
      </c>
      <c r="Q471" t="s">
        <v>722</v>
      </c>
    </row>
    <row r="472" spans="1:17" x14ac:dyDescent="0.25">
      <c r="A472">
        <v>829723</v>
      </c>
      <c r="B472" t="s">
        <v>529</v>
      </c>
      <c r="C472" s="51">
        <v>42124</v>
      </c>
      <c r="D472" t="s">
        <v>47</v>
      </c>
      <c r="E472" t="s">
        <v>531</v>
      </c>
      <c r="F472">
        <v>0</v>
      </c>
      <c r="G472" t="s">
        <v>259</v>
      </c>
      <c r="H472" t="s">
        <v>221</v>
      </c>
      <c r="I472" t="s">
        <v>259</v>
      </c>
      <c r="J472" t="s">
        <v>505</v>
      </c>
      <c r="K472" t="s">
        <v>259</v>
      </c>
      <c r="L472" t="s">
        <v>521</v>
      </c>
      <c r="M472">
        <v>7</v>
      </c>
      <c r="N472" t="s">
        <v>507</v>
      </c>
      <c r="O472" t="s">
        <v>508</v>
      </c>
      <c r="P472" t="s">
        <v>680</v>
      </c>
      <c r="Q472" t="s">
        <v>590</v>
      </c>
    </row>
    <row r="473" spans="1:17" x14ac:dyDescent="0.25">
      <c r="A473">
        <v>829725</v>
      </c>
      <c r="B473" t="s">
        <v>684</v>
      </c>
      <c r="C473" s="51">
        <v>42109</v>
      </c>
      <c r="D473" t="s">
        <v>110</v>
      </c>
      <c r="E473" t="s">
        <v>721</v>
      </c>
      <c r="F473">
        <v>0</v>
      </c>
      <c r="G473" t="s">
        <v>355</v>
      </c>
      <c r="H473" t="s">
        <v>520</v>
      </c>
      <c r="I473" t="s">
        <v>355</v>
      </c>
      <c r="J473" t="s">
        <v>514</v>
      </c>
      <c r="K473" t="s">
        <v>520</v>
      </c>
      <c r="L473" t="s">
        <v>521</v>
      </c>
      <c r="M473">
        <v>5</v>
      </c>
      <c r="N473" t="s">
        <v>507</v>
      </c>
      <c r="O473" t="s">
        <v>508</v>
      </c>
      <c r="P473" t="s">
        <v>723</v>
      </c>
      <c r="Q473" t="s">
        <v>698</v>
      </c>
    </row>
    <row r="474" spans="1:17" x14ac:dyDescent="0.25">
      <c r="A474">
        <v>829727</v>
      </c>
      <c r="B474" t="s">
        <v>681</v>
      </c>
      <c r="C474" s="51">
        <v>42110</v>
      </c>
      <c r="D474" t="s">
        <v>25</v>
      </c>
      <c r="E474" t="s">
        <v>682</v>
      </c>
      <c r="F474">
        <v>0</v>
      </c>
      <c r="G474" t="s">
        <v>313</v>
      </c>
      <c r="H474" t="s">
        <v>294</v>
      </c>
      <c r="I474" t="s">
        <v>294</v>
      </c>
      <c r="J474" t="s">
        <v>505</v>
      </c>
      <c r="K474" t="s">
        <v>294</v>
      </c>
      <c r="L474" t="s">
        <v>521</v>
      </c>
      <c r="M474">
        <v>6</v>
      </c>
      <c r="N474" t="s">
        <v>507</v>
      </c>
      <c r="O474" t="s">
        <v>508</v>
      </c>
      <c r="P474" t="s">
        <v>719</v>
      </c>
      <c r="Q474" t="s">
        <v>608</v>
      </c>
    </row>
    <row r="475" spans="1:17" x14ac:dyDescent="0.25">
      <c r="A475">
        <v>829729</v>
      </c>
      <c r="B475" t="s">
        <v>524</v>
      </c>
      <c r="C475" s="51">
        <v>42111</v>
      </c>
      <c r="D475" t="s">
        <v>563</v>
      </c>
      <c r="E475" t="s">
        <v>526</v>
      </c>
      <c r="F475">
        <v>0</v>
      </c>
      <c r="G475" t="s">
        <v>275</v>
      </c>
      <c r="H475" t="s">
        <v>221</v>
      </c>
      <c r="I475" t="s">
        <v>275</v>
      </c>
      <c r="J475" t="s">
        <v>514</v>
      </c>
      <c r="K475" t="s">
        <v>221</v>
      </c>
      <c r="L475" t="s">
        <v>521</v>
      </c>
      <c r="M475">
        <v>6</v>
      </c>
      <c r="N475" t="s">
        <v>507</v>
      </c>
      <c r="O475" t="s">
        <v>508</v>
      </c>
      <c r="P475" t="s">
        <v>680</v>
      </c>
      <c r="Q475" t="s">
        <v>590</v>
      </c>
    </row>
    <row r="476" spans="1:17" x14ac:dyDescent="0.25">
      <c r="A476">
        <v>829731</v>
      </c>
      <c r="B476" t="s">
        <v>681</v>
      </c>
      <c r="C476" s="51">
        <v>42112</v>
      </c>
      <c r="D476" t="s">
        <v>605</v>
      </c>
      <c r="E476" t="s">
        <v>682</v>
      </c>
      <c r="F476">
        <v>0</v>
      </c>
      <c r="G476" t="s">
        <v>313</v>
      </c>
      <c r="H476" t="s">
        <v>520</v>
      </c>
      <c r="I476" t="s">
        <v>520</v>
      </c>
      <c r="J476" t="s">
        <v>514</v>
      </c>
      <c r="K476" t="s">
        <v>520</v>
      </c>
      <c r="L476" t="s">
        <v>506</v>
      </c>
      <c r="M476">
        <v>4</v>
      </c>
      <c r="N476" t="s">
        <v>507</v>
      </c>
      <c r="O476" t="s">
        <v>508</v>
      </c>
      <c r="P476" t="s">
        <v>719</v>
      </c>
      <c r="Q476" t="s">
        <v>608</v>
      </c>
    </row>
    <row r="477" spans="1:17" x14ac:dyDescent="0.25">
      <c r="A477">
        <v>829733</v>
      </c>
      <c r="B477" t="s">
        <v>684</v>
      </c>
      <c r="C477" s="51">
        <v>42112</v>
      </c>
      <c r="D477" t="s">
        <v>47</v>
      </c>
      <c r="E477" t="s">
        <v>721</v>
      </c>
      <c r="F477">
        <v>0</v>
      </c>
      <c r="G477" t="s">
        <v>355</v>
      </c>
      <c r="H477" t="s">
        <v>259</v>
      </c>
      <c r="I477" t="s">
        <v>259</v>
      </c>
      <c r="J477" t="s">
        <v>505</v>
      </c>
      <c r="K477" t="s">
        <v>259</v>
      </c>
      <c r="L477" t="s">
        <v>521</v>
      </c>
      <c r="M477">
        <v>4</v>
      </c>
      <c r="N477" t="s">
        <v>507</v>
      </c>
      <c r="O477" t="s">
        <v>508</v>
      </c>
      <c r="P477" t="s">
        <v>722</v>
      </c>
      <c r="Q477" t="s">
        <v>702</v>
      </c>
    </row>
    <row r="478" spans="1:17" x14ac:dyDescent="0.25">
      <c r="A478">
        <v>829735</v>
      </c>
      <c r="B478" t="s">
        <v>632</v>
      </c>
      <c r="C478" s="51">
        <v>42113</v>
      </c>
      <c r="D478" t="s">
        <v>25</v>
      </c>
      <c r="E478" t="s">
        <v>633</v>
      </c>
      <c r="F478">
        <v>0</v>
      </c>
      <c r="G478" t="s">
        <v>294</v>
      </c>
      <c r="H478" t="s">
        <v>221</v>
      </c>
      <c r="I478" t="s">
        <v>221</v>
      </c>
      <c r="J478" t="s">
        <v>514</v>
      </c>
      <c r="K478" t="s">
        <v>294</v>
      </c>
      <c r="L478" t="s">
        <v>521</v>
      </c>
      <c r="M478">
        <v>8</v>
      </c>
      <c r="N478" t="s">
        <v>507</v>
      </c>
      <c r="O478" t="s">
        <v>508</v>
      </c>
      <c r="P478" t="s">
        <v>680</v>
      </c>
      <c r="Q478" t="s">
        <v>590</v>
      </c>
    </row>
    <row r="479" spans="1:17" x14ac:dyDescent="0.25">
      <c r="A479">
        <v>829737</v>
      </c>
      <c r="B479" t="s">
        <v>502</v>
      </c>
      <c r="C479" s="51">
        <v>42113</v>
      </c>
      <c r="D479" t="s">
        <v>52</v>
      </c>
      <c r="E479" t="s">
        <v>504</v>
      </c>
      <c r="F479">
        <v>0</v>
      </c>
      <c r="G479" t="s">
        <v>305</v>
      </c>
      <c r="H479" t="s">
        <v>275</v>
      </c>
      <c r="I479" t="s">
        <v>305</v>
      </c>
      <c r="J479" t="s">
        <v>505</v>
      </c>
      <c r="K479" t="s">
        <v>275</v>
      </c>
      <c r="L479" t="s">
        <v>506</v>
      </c>
      <c r="M479">
        <v>18</v>
      </c>
      <c r="N479" t="s">
        <v>507</v>
      </c>
      <c r="O479" t="s">
        <v>508</v>
      </c>
      <c r="P479" t="s">
        <v>714</v>
      </c>
      <c r="Q479" t="s">
        <v>683</v>
      </c>
    </row>
    <row r="480" spans="1:17" x14ac:dyDescent="0.25">
      <c r="A480">
        <v>829739</v>
      </c>
      <c r="B480" t="s">
        <v>517</v>
      </c>
      <c r="C480" s="51">
        <v>42114</v>
      </c>
      <c r="D480" t="s">
        <v>45</v>
      </c>
      <c r="E480" t="s">
        <v>519</v>
      </c>
      <c r="F480">
        <v>0</v>
      </c>
      <c r="G480" t="s">
        <v>520</v>
      </c>
      <c r="H480" t="s">
        <v>259</v>
      </c>
      <c r="I480" t="s">
        <v>259</v>
      </c>
      <c r="J480" t="s">
        <v>505</v>
      </c>
      <c r="K480" t="s">
        <v>259</v>
      </c>
      <c r="L480" t="s">
        <v>521</v>
      </c>
      <c r="M480">
        <v>6</v>
      </c>
      <c r="N480" t="s">
        <v>507</v>
      </c>
      <c r="O480" t="s">
        <v>508</v>
      </c>
      <c r="P480" t="s">
        <v>722</v>
      </c>
      <c r="Q480" t="s">
        <v>723</v>
      </c>
    </row>
    <row r="481" spans="1:17" x14ac:dyDescent="0.25">
      <c r="A481">
        <v>829741</v>
      </c>
      <c r="B481" t="s">
        <v>632</v>
      </c>
      <c r="C481" s="51">
        <v>42115</v>
      </c>
      <c r="D481" t="s">
        <v>556</v>
      </c>
      <c r="E481" t="s">
        <v>633</v>
      </c>
      <c r="F481">
        <v>0</v>
      </c>
      <c r="G481" t="s">
        <v>294</v>
      </c>
      <c r="H481" t="s">
        <v>355</v>
      </c>
      <c r="I481" t="s">
        <v>355</v>
      </c>
      <c r="J481" t="s">
        <v>505</v>
      </c>
      <c r="K481" t="s">
        <v>355</v>
      </c>
      <c r="L481" t="s">
        <v>591</v>
      </c>
      <c r="M481" t="s">
        <v>508</v>
      </c>
      <c r="N481" t="s">
        <v>592</v>
      </c>
      <c r="O481" t="s">
        <v>508</v>
      </c>
      <c r="P481" t="s">
        <v>590</v>
      </c>
      <c r="Q481" t="s">
        <v>608</v>
      </c>
    </row>
    <row r="482" spans="1:17" x14ac:dyDescent="0.25">
      <c r="A482">
        <v>829743</v>
      </c>
      <c r="B482" t="s">
        <v>681</v>
      </c>
      <c r="C482" s="51">
        <v>42116</v>
      </c>
      <c r="D482" t="s">
        <v>168</v>
      </c>
      <c r="E482" t="s">
        <v>682</v>
      </c>
      <c r="F482">
        <v>0</v>
      </c>
      <c r="G482" t="s">
        <v>313</v>
      </c>
      <c r="H482" t="s">
        <v>259</v>
      </c>
      <c r="I482" t="s">
        <v>259</v>
      </c>
      <c r="J482" t="s">
        <v>505</v>
      </c>
      <c r="K482" t="s">
        <v>313</v>
      </c>
      <c r="L482" t="s">
        <v>506</v>
      </c>
      <c r="M482">
        <v>16</v>
      </c>
      <c r="N482" t="s">
        <v>507</v>
      </c>
      <c r="O482" t="s">
        <v>570</v>
      </c>
      <c r="P482" t="s">
        <v>714</v>
      </c>
      <c r="Q482" t="s">
        <v>683</v>
      </c>
    </row>
    <row r="483" spans="1:17" x14ac:dyDescent="0.25">
      <c r="A483">
        <v>829745</v>
      </c>
      <c r="B483" t="s">
        <v>502</v>
      </c>
      <c r="C483" s="51">
        <v>42116</v>
      </c>
      <c r="D483" t="s">
        <v>20</v>
      </c>
      <c r="E483" t="s">
        <v>504</v>
      </c>
      <c r="F483">
        <v>0</v>
      </c>
      <c r="G483" t="s">
        <v>305</v>
      </c>
      <c r="H483" t="s">
        <v>221</v>
      </c>
      <c r="I483" t="s">
        <v>305</v>
      </c>
      <c r="J483" t="s">
        <v>505</v>
      </c>
      <c r="K483" t="s">
        <v>221</v>
      </c>
      <c r="L483" t="s">
        <v>506</v>
      </c>
      <c r="M483">
        <v>27</v>
      </c>
      <c r="N483" t="s">
        <v>507</v>
      </c>
      <c r="O483" t="s">
        <v>508</v>
      </c>
      <c r="P483" t="s">
        <v>679</v>
      </c>
      <c r="Q483" t="s">
        <v>693</v>
      </c>
    </row>
    <row r="484" spans="1:17" x14ac:dyDescent="0.25">
      <c r="A484">
        <v>829747</v>
      </c>
      <c r="B484" t="s">
        <v>517</v>
      </c>
      <c r="C484" s="51">
        <v>42117</v>
      </c>
      <c r="D484" t="s">
        <v>42</v>
      </c>
      <c r="E484" t="s">
        <v>519</v>
      </c>
      <c r="F484">
        <v>0</v>
      </c>
      <c r="G484" t="s">
        <v>520</v>
      </c>
      <c r="H484" t="s">
        <v>275</v>
      </c>
      <c r="I484" t="s">
        <v>275</v>
      </c>
      <c r="J484" t="s">
        <v>505</v>
      </c>
      <c r="K484" t="s">
        <v>520</v>
      </c>
      <c r="L484" t="s">
        <v>506</v>
      </c>
      <c r="M484">
        <v>37</v>
      </c>
      <c r="N484" t="s">
        <v>507</v>
      </c>
      <c r="O484" t="s">
        <v>508</v>
      </c>
      <c r="P484" t="s">
        <v>722</v>
      </c>
      <c r="Q484" t="s">
        <v>702</v>
      </c>
    </row>
    <row r="485" spans="1:17" x14ac:dyDescent="0.25">
      <c r="A485">
        <v>829749</v>
      </c>
      <c r="B485" t="s">
        <v>632</v>
      </c>
      <c r="C485" s="51">
        <v>42118</v>
      </c>
      <c r="D485" t="s">
        <v>726</v>
      </c>
      <c r="E485" t="s">
        <v>633</v>
      </c>
      <c r="F485">
        <v>0</v>
      </c>
      <c r="G485" t="s">
        <v>294</v>
      </c>
      <c r="H485" t="s">
        <v>305</v>
      </c>
      <c r="I485" t="s">
        <v>305</v>
      </c>
      <c r="J485" t="s">
        <v>505</v>
      </c>
      <c r="K485" t="s">
        <v>305</v>
      </c>
      <c r="L485" t="s">
        <v>521</v>
      </c>
      <c r="M485">
        <v>9</v>
      </c>
      <c r="N485" t="s">
        <v>507</v>
      </c>
      <c r="O485" t="s">
        <v>508</v>
      </c>
      <c r="P485" t="s">
        <v>590</v>
      </c>
      <c r="Q485" t="s">
        <v>608</v>
      </c>
    </row>
    <row r="486" spans="1:17" x14ac:dyDescent="0.25">
      <c r="A486">
        <v>829751</v>
      </c>
      <c r="B486" t="s">
        <v>524</v>
      </c>
      <c r="C486" s="51">
        <v>42119</v>
      </c>
      <c r="D486" t="s">
        <v>386</v>
      </c>
      <c r="E486" t="s">
        <v>526</v>
      </c>
      <c r="F486">
        <v>0</v>
      </c>
      <c r="G486" t="s">
        <v>275</v>
      </c>
      <c r="H486" t="s">
        <v>313</v>
      </c>
      <c r="I486" t="s">
        <v>275</v>
      </c>
      <c r="J486" t="s">
        <v>514</v>
      </c>
      <c r="K486" t="s">
        <v>275</v>
      </c>
      <c r="L486" t="s">
        <v>506</v>
      </c>
      <c r="M486">
        <v>20</v>
      </c>
      <c r="N486" t="s">
        <v>507</v>
      </c>
      <c r="O486" t="s">
        <v>508</v>
      </c>
      <c r="P486" t="s">
        <v>596</v>
      </c>
      <c r="Q486" t="s">
        <v>723</v>
      </c>
    </row>
    <row r="487" spans="1:17" x14ac:dyDescent="0.25">
      <c r="A487">
        <v>829753</v>
      </c>
      <c r="B487" t="s">
        <v>543</v>
      </c>
      <c r="C487" s="51">
        <v>42119</v>
      </c>
      <c r="D487" t="s">
        <v>503</v>
      </c>
      <c r="E487" t="s">
        <v>545</v>
      </c>
      <c r="F487">
        <v>0</v>
      </c>
      <c r="G487" t="s">
        <v>221</v>
      </c>
      <c r="H487" t="s">
        <v>355</v>
      </c>
      <c r="I487" t="s">
        <v>221</v>
      </c>
      <c r="J487" t="s">
        <v>514</v>
      </c>
      <c r="K487" t="s">
        <v>221</v>
      </c>
      <c r="L487" t="s">
        <v>506</v>
      </c>
      <c r="M487">
        <v>97</v>
      </c>
      <c r="N487" t="s">
        <v>507</v>
      </c>
      <c r="O487" t="s">
        <v>508</v>
      </c>
      <c r="P487" t="s">
        <v>679</v>
      </c>
      <c r="Q487" t="s">
        <v>693</v>
      </c>
    </row>
    <row r="488" spans="1:17" x14ac:dyDescent="0.25">
      <c r="A488">
        <v>829757</v>
      </c>
      <c r="B488" t="s">
        <v>517</v>
      </c>
      <c r="C488" s="51">
        <v>42120</v>
      </c>
      <c r="D488" t="s">
        <v>389</v>
      </c>
      <c r="E488" t="s">
        <v>519</v>
      </c>
      <c r="F488">
        <v>0</v>
      </c>
      <c r="G488" t="s">
        <v>520</v>
      </c>
      <c r="H488" t="s">
        <v>305</v>
      </c>
      <c r="I488" t="s">
        <v>305</v>
      </c>
      <c r="J488" t="s">
        <v>505</v>
      </c>
      <c r="K488" t="s">
        <v>305</v>
      </c>
      <c r="L488" t="s">
        <v>521</v>
      </c>
      <c r="M488">
        <v>10</v>
      </c>
      <c r="N488" t="s">
        <v>507</v>
      </c>
      <c r="O488" t="s">
        <v>508</v>
      </c>
      <c r="P488" t="s">
        <v>590</v>
      </c>
      <c r="Q488" t="s">
        <v>608</v>
      </c>
    </row>
    <row r="489" spans="1:17" x14ac:dyDescent="0.25">
      <c r="A489">
        <v>829759</v>
      </c>
      <c r="B489" t="s">
        <v>511</v>
      </c>
      <c r="C489" s="51">
        <v>42121</v>
      </c>
      <c r="D489" t="s">
        <v>96</v>
      </c>
      <c r="E489" t="s">
        <v>513</v>
      </c>
      <c r="F489">
        <v>0</v>
      </c>
      <c r="G489" t="s">
        <v>355</v>
      </c>
      <c r="H489" t="s">
        <v>313</v>
      </c>
      <c r="I489" t="s">
        <v>355</v>
      </c>
      <c r="J489" t="s">
        <v>505</v>
      </c>
      <c r="K489" t="s">
        <v>313</v>
      </c>
      <c r="L489" t="s">
        <v>506</v>
      </c>
      <c r="M489">
        <v>20</v>
      </c>
      <c r="N489" t="s">
        <v>507</v>
      </c>
      <c r="O489" t="s">
        <v>508</v>
      </c>
      <c r="P489" t="s">
        <v>596</v>
      </c>
      <c r="Q489" t="s">
        <v>723</v>
      </c>
    </row>
    <row r="490" spans="1:17" x14ac:dyDescent="0.25">
      <c r="A490">
        <v>829761</v>
      </c>
      <c r="B490" t="s">
        <v>529</v>
      </c>
      <c r="C490" s="51">
        <v>42131</v>
      </c>
      <c r="D490" t="s">
        <v>90</v>
      </c>
      <c r="E490" t="s">
        <v>531</v>
      </c>
      <c r="F490">
        <v>0</v>
      </c>
      <c r="G490" t="s">
        <v>259</v>
      </c>
      <c r="H490" t="s">
        <v>520</v>
      </c>
      <c r="I490" t="s">
        <v>259</v>
      </c>
      <c r="J490" t="s">
        <v>514</v>
      </c>
      <c r="K490" t="s">
        <v>259</v>
      </c>
      <c r="L490" t="s">
        <v>506</v>
      </c>
      <c r="M490">
        <v>13</v>
      </c>
      <c r="N490" t="s">
        <v>507</v>
      </c>
      <c r="O490" t="s">
        <v>508</v>
      </c>
      <c r="P490" t="s">
        <v>680</v>
      </c>
      <c r="Q490" t="s">
        <v>590</v>
      </c>
    </row>
    <row r="491" spans="1:17" x14ac:dyDescent="0.25">
      <c r="A491">
        <v>829763</v>
      </c>
      <c r="B491" t="s">
        <v>502</v>
      </c>
      <c r="C491" s="51">
        <v>42123</v>
      </c>
      <c r="D491" t="s">
        <v>508</v>
      </c>
      <c r="E491" t="s">
        <v>504</v>
      </c>
      <c r="F491">
        <v>0</v>
      </c>
      <c r="G491" t="s">
        <v>305</v>
      </c>
      <c r="H491" t="s">
        <v>294</v>
      </c>
      <c r="I491" t="s">
        <v>294</v>
      </c>
      <c r="J491" t="s">
        <v>505</v>
      </c>
      <c r="K491" t="s">
        <v>508</v>
      </c>
      <c r="L491" t="s">
        <v>508</v>
      </c>
      <c r="M491" t="s">
        <v>508</v>
      </c>
      <c r="N491" t="s">
        <v>508</v>
      </c>
      <c r="O491" t="s">
        <v>508</v>
      </c>
      <c r="P491" t="s">
        <v>679</v>
      </c>
      <c r="Q491" t="s">
        <v>719</v>
      </c>
    </row>
    <row r="492" spans="1:17" x14ac:dyDescent="0.25">
      <c r="A492">
        <v>829765</v>
      </c>
      <c r="B492" t="s">
        <v>543</v>
      </c>
      <c r="C492" s="51">
        <v>42122</v>
      </c>
      <c r="D492" t="s">
        <v>3</v>
      </c>
      <c r="E492" t="s">
        <v>545</v>
      </c>
      <c r="F492">
        <v>0</v>
      </c>
      <c r="G492" t="s">
        <v>221</v>
      </c>
      <c r="H492" t="s">
        <v>259</v>
      </c>
      <c r="I492" t="s">
        <v>259</v>
      </c>
      <c r="J492" t="s">
        <v>505</v>
      </c>
      <c r="K492" t="s">
        <v>221</v>
      </c>
      <c r="L492" t="s">
        <v>506</v>
      </c>
      <c r="M492">
        <v>2</v>
      </c>
      <c r="N492" t="s">
        <v>507</v>
      </c>
      <c r="O492" t="s">
        <v>508</v>
      </c>
      <c r="P492" t="s">
        <v>718</v>
      </c>
      <c r="Q492" t="s">
        <v>683</v>
      </c>
    </row>
    <row r="493" spans="1:17" x14ac:dyDescent="0.25">
      <c r="A493">
        <v>829767</v>
      </c>
      <c r="B493" t="s">
        <v>517</v>
      </c>
      <c r="C493" s="51">
        <v>42125</v>
      </c>
      <c r="D493" t="s">
        <v>89</v>
      </c>
      <c r="E493" t="s">
        <v>519</v>
      </c>
      <c r="F493">
        <v>0</v>
      </c>
      <c r="G493" t="s">
        <v>520</v>
      </c>
      <c r="H493" t="s">
        <v>355</v>
      </c>
      <c r="I493" t="s">
        <v>520</v>
      </c>
      <c r="J493" t="s">
        <v>505</v>
      </c>
      <c r="K493" t="s">
        <v>520</v>
      </c>
      <c r="L493" t="s">
        <v>521</v>
      </c>
      <c r="M493">
        <v>9</v>
      </c>
      <c r="N493" t="s">
        <v>507</v>
      </c>
      <c r="O493" t="s">
        <v>508</v>
      </c>
      <c r="P493" t="s">
        <v>714</v>
      </c>
      <c r="Q493" t="s">
        <v>608</v>
      </c>
    </row>
    <row r="494" spans="1:17" x14ac:dyDescent="0.25">
      <c r="A494">
        <v>829769</v>
      </c>
      <c r="B494" t="s">
        <v>524</v>
      </c>
      <c r="C494" s="51">
        <v>42125</v>
      </c>
      <c r="D494" t="s">
        <v>1</v>
      </c>
      <c r="E494" t="s">
        <v>526</v>
      </c>
      <c r="F494">
        <v>0</v>
      </c>
      <c r="G494" t="s">
        <v>275</v>
      </c>
      <c r="H494" t="s">
        <v>294</v>
      </c>
      <c r="I494" t="s">
        <v>294</v>
      </c>
      <c r="J494" t="s">
        <v>505</v>
      </c>
      <c r="K494" t="s">
        <v>275</v>
      </c>
      <c r="L494" t="s">
        <v>506</v>
      </c>
      <c r="M494">
        <v>8</v>
      </c>
      <c r="N494" t="s">
        <v>507</v>
      </c>
      <c r="O494" t="s">
        <v>508</v>
      </c>
      <c r="P494" t="s">
        <v>596</v>
      </c>
      <c r="Q494" t="s">
        <v>702</v>
      </c>
    </row>
    <row r="495" spans="1:17" x14ac:dyDescent="0.25">
      <c r="A495">
        <v>829771</v>
      </c>
      <c r="B495" t="s">
        <v>502</v>
      </c>
      <c r="C495" s="51">
        <v>42126</v>
      </c>
      <c r="D495" t="s">
        <v>111</v>
      </c>
      <c r="E495" t="s">
        <v>504</v>
      </c>
      <c r="F495">
        <v>0</v>
      </c>
      <c r="G495" t="s">
        <v>305</v>
      </c>
      <c r="H495" t="s">
        <v>259</v>
      </c>
      <c r="I495" t="s">
        <v>305</v>
      </c>
      <c r="J495" t="s">
        <v>505</v>
      </c>
      <c r="K495" t="s">
        <v>305</v>
      </c>
      <c r="L495" t="s">
        <v>521</v>
      </c>
      <c r="M495">
        <v>7</v>
      </c>
      <c r="N495" t="s">
        <v>507</v>
      </c>
      <c r="O495" t="s">
        <v>508</v>
      </c>
      <c r="P495" t="s">
        <v>679</v>
      </c>
      <c r="Q495" t="s">
        <v>719</v>
      </c>
    </row>
    <row r="496" spans="1:17" x14ac:dyDescent="0.25">
      <c r="A496">
        <v>829773</v>
      </c>
      <c r="B496" t="s">
        <v>538</v>
      </c>
      <c r="C496" s="51">
        <v>42126</v>
      </c>
      <c r="D496" t="s">
        <v>168</v>
      </c>
      <c r="E496" t="s">
        <v>540</v>
      </c>
      <c r="F496">
        <v>0</v>
      </c>
      <c r="G496" t="s">
        <v>313</v>
      </c>
      <c r="H496" t="s">
        <v>221</v>
      </c>
      <c r="I496" t="s">
        <v>221</v>
      </c>
      <c r="J496" t="s">
        <v>505</v>
      </c>
      <c r="K496" t="s">
        <v>313</v>
      </c>
      <c r="L496" t="s">
        <v>506</v>
      </c>
      <c r="M496">
        <v>22</v>
      </c>
      <c r="N496" t="s">
        <v>507</v>
      </c>
      <c r="O496" t="s">
        <v>508</v>
      </c>
      <c r="P496" t="s">
        <v>680</v>
      </c>
      <c r="Q496" t="s">
        <v>725</v>
      </c>
    </row>
    <row r="497" spans="1:17" x14ac:dyDescent="0.25">
      <c r="A497">
        <v>829775</v>
      </c>
      <c r="B497" t="s">
        <v>511</v>
      </c>
      <c r="C497" s="51">
        <v>42127</v>
      </c>
      <c r="D497" t="s">
        <v>720</v>
      </c>
      <c r="E497" t="s">
        <v>513</v>
      </c>
      <c r="F497">
        <v>0</v>
      </c>
      <c r="G497" t="s">
        <v>355</v>
      </c>
      <c r="H497" t="s">
        <v>275</v>
      </c>
      <c r="I497" t="s">
        <v>275</v>
      </c>
      <c r="J497" t="s">
        <v>514</v>
      </c>
      <c r="K497" t="s">
        <v>275</v>
      </c>
      <c r="L497" t="s">
        <v>506</v>
      </c>
      <c r="M497">
        <v>23</v>
      </c>
      <c r="N497" t="s">
        <v>507</v>
      </c>
      <c r="O497" t="s">
        <v>508</v>
      </c>
      <c r="P497" t="s">
        <v>714</v>
      </c>
      <c r="Q497" t="s">
        <v>683</v>
      </c>
    </row>
    <row r="498" spans="1:17" x14ac:dyDescent="0.25">
      <c r="A498">
        <v>829777</v>
      </c>
      <c r="B498" t="s">
        <v>524</v>
      </c>
      <c r="C498" s="51">
        <v>42127</v>
      </c>
      <c r="D498" t="s">
        <v>25</v>
      </c>
      <c r="E498" t="s">
        <v>629</v>
      </c>
      <c r="F498">
        <v>0</v>
      </c>
      <c r="G498" t="s">
        <v>294</v>
      </c>
      <c r="H498" t="s">
        <v>520</v>
      </c>
      <c r="I498" t="s">
        <v>520</v>
      </c>
      <c r="J498" t="s">
        <v>505</v>
      </c>
      <c r="K498" t="s">
        <v>294</v>
      </c>
      <c r="L498" t="s">
        <v>506</v>
      </c>
      <c r="M498">
        <v>14</v>
      </c>
      <c r="N498" t="s">
        <v>507</v>
      </c>
      <c r="O498" t="s">
        <v>508</v>
      </c>
      <c r="P498" t="s">
        <v>596</v>
      </c>
      <c r="Q498" t="s">
        <v>723</v>
      </c>
    </row>
    <row r="499" spans="1:17" x14ac:dyDescent="0.25">
      <c r="A499">
        <v>829779</v>
      </c>
      <c r="B499" t="s">
        <v>543</v>
      </c>
      <c r="C499" s="51">
        <v>42128</v>
      </c>
      <c r="D499" t="s">
        <v>20</v>
      </c>
      <c r="E499" t="s">
        <v>545</v>
      </c>
      <c r="F499">
        <v>0</v>
      </c>
      <c r="G499" t="s">
        <v>221</v>
      </c>
      <c r="H499" t="s">
        <v>305</v>
      </c>
      <c r="I499" t="s">
        <v>221</v>
      </c>
      <c r="J499" t="s">
        <v>514</v>
      </c>
      <c r="K499" t="s">
        <v>221</v>
      </c>
      <c r="L499" t="s">
        <v>506</v>
      </c>
      <c r="M499">
        <v>24</v>
      </c>
      <c r="N499" t="s">
        <v>507</v>
      </c>
      <c r="O499" t="s">
        <v>508</v>
      </c>
      <c r="P499" t="s">
        <v>693</v>
      </c>
      <c r="Q499" t="s">
        <v>698</v>
      </c>
    </row>
    <row r="500" spans="1:17" x14ac:dyDescent="0.25">
      <c r="A500">
        <v>829781</v>
      </c>
      <c r="B500" t="s">
        <v>529</v>
      </c>
      <c r="C500" s="51">
        <v>42128</v>
      </c>
      <c r="D500" t="s">
        <v>45</v>
      </c>
      <c r="E500" t="s">
        <v>531</v>
      </c>
      <c r="F500">
        <v>0</v>
      </c>
      <c r="G500" t="s">
        <v>259</v>
      </c>
      <c r="H500" t="s">
        <v>313</v>
      </c>
      <c r="I500" t="s">
        <v>313</v>
      </c>
      <c r="J500" t="s">
        <v>505</v>
      </c>
      <c r="K500" t="s">
        <v>259</v>
      </c>
      <c r="L500" t="s">
        <v>506</v>
      </c>
      <c r="M500">
        <v>35</v>
      </c>
      <c r="N500" t="s">
        <v>507</v>
      </c>
      <c r="O500" t="s">
        <v>508</v>
      </c>
      <c r="P500" t="s">
        <v>680</v>
      </c>
      <c r="Q500" t="s">
        <v>590</v>
      </c>
    </row>
    <row r="501" spans="1:17" x14ac:dyDescent="0.25">
      <c r="A501">
        <v>829783</v>
      </c>
      <c r="B501" t="s">
        <v>524</v>
      </c>
      <c r="C501" s="51">
        <v>42129</v>
      </c>
      <c r="D501" t="s">
        <v>52</v>
      </c>
      <c r="E501" t="s">
        <v>526</v>
      </c>
      <c r="F501">
        <v>0</v>
      </c>
      <c r="G501" t="s">
        <v>275</v>
      </c>
      <c r="H501" t="s">
        <v>520</v>
      </c>
      <c r="I501" t="s">
        <v>520</v>
      </c>
      <c r="J501" t="s">
        <v>514</v>
      </c>
      <c r="K501" t="s">
        <v>275</v>
      </c>
      <c r="L501" t="s">
        <v>521</v>
      </c>
      <c r="M501">
        <v>5</v>
      </c>
      <c r="N501" t="s">
        <v>507</v>
      </c>
      <c r="O501" t="s">
        <v>508</v>
      </c>
      <c r="P501" t="s">
        <v>596</v>
      </c>
      <c r="Q501" t="s">
        <v>723</v>
      </c>
    </row>
    <row r="502" spans="1:17" x14ac:dyDescent="0.25">
      <c r="A502">
        <v>829785</v>
      </c>
      <c r="B502" t="s">
        <v>502</v>
      </c>
      <c r="C502" s="51">
        <v>42130</v>
      </c>
      <c r="D502" t="s">
        <v>98</v>
      </c>
      <c r="E502" t="s">
        <v>504</v>
      </c>
      <c r="F502">
        <v>0</v>
      </c>
      <c r="G502" t="s">
        <v>305</v>
      </c>
      <c r="H502" t="s">
        <v>355</v>
      </c>
      <c r="I502" t="s">
        <v>355</v>
      </c>
      <c r="J502" t="s">
        <v>505</v>
      </c>
      <c r="K502" t="s">
        <v>305</v>
      </c>
      <c r="L502" t="s">
        <v>506</v>
      </c>
      <c r="M502">
        <v>138</v>
      </c>
      <c r="N502" t="s">
        <v>507</v>
      </c>
      <c r="O502" t="s">
        <v>508</v>
      </c>
      <c r="P502" t="s">
        <v>714</v>
      </c>
      <c r="Q502" t="s">
        <v>683</v>
      </c>
    </row>
    <row r="503" spans="1:17" x14ac:dyDescent="0.25">
      <c r="A503">
        <v>829787</v>
      </c>
      <c r="B503" t="s">
        <v>524</v>
      </c>
      <c r="C503" s="51">
        <v>42131</v>
      </c>
      <c r="D503" t="s">
        <v>50</v>
      </c>
      <c r="E503" t="s">
        <v>629</v>
      </c>
      <c r="F503">
        <v>0</v>
      </c>
      <c r="G503" t="s">
        <v>294</v>
      </c>
      <c r="H503" t="s">
        <v>313</v>
      </c>
      <c r="I503" t="s">
        <v>294</v>
      </c>
      <c r="J503" t="s">
        <v>505</v>
      </c>
      <c r="K503" t="s">
        <v>313</v>
      </c>
      <c r="L503" t="s">
        <v>506</v>
      </c>
      <c r="M503">
        <v>7</v>
      </c>
      <c r="N503" t="s">
        <v>507</v>
      </c>
      <c r="O503" t="s">
        <v>508</v>
      </c>
      <c r="P503" t="s">
        <v>679</v>
      </c>
      <c r="Q503" t="s">
        <v>693</v>
      </c>
    </row>
    <row r="504" spans="1:17" x14ac:dyDescent="0.25">
      <c r="A504">
        <v>829789</v>
      </c>
      <c r="B504" t="s">
        <v>543</v>
      </c>
      <c r="C504" s="51">
        <v>42132</v>
      </c>
      <c r="D504" t="s">
        <v>80</v>
      </c>
      <c r="E504" t="s">
        <v>545</v>
      </c>
      <c r="F504">
        <v>0</v>
      </c>
      <c r="G504" t="s">
        <v>221</v>
      </c>
      <c r="H504" t="s">
        <v>275</v>
      </c>
      <c r="I504" t="s">
        <v>221</v>
      </c>
      <c r="J504" t="s">
        <v>514</v>
      </c>
      <c r="K504" t="s">
        <v>275</v>
      </c>
      <c r="L504" t="s">
        <v>521</v>
      </c>
      <c r="M504">
        <v>6</v>
      </c>
      <c r="N504" t="s">
        <v>507</v>
      </c>
      <c r="O504" t="s">
        <v>508</v>
      </c>
      <c r="P504" t="s">
        <v>723</v>
      </c>
      <c r="Q504" t="s">
        <v>702</v>
      </c>
    </row>
    <row r="505" spans="1:17" x14ac:dyDescent="0.25">
      <c r="A505">
        <v>829791</v>
      </c>
      <c r="B505" t="s">
        <v>529</v>
      </c>
      <c r="C505" s="51">
        <v>42133</v>
      </c>
      <c r="D505" t="s">
        <v>47</v>
      </c>
      <c r="E505" t="s">
        <v>531</v>
      </c>
      <c r="F505">
        <v>0</v>
      </c>
      <c r="G505" t="s">
        <v>259</v>
      </c>
      <c r="H505" t="s">
        <v>355</v>
      </c>
      <c r="I505" t="s">
        <v>355</v>
      </c>
      <c r="J505" t="s">
        <v>514</v>
      </c>
      <c r="K505" t="s">
        <v>259</v>
      </c>
      <c r="L505" t="s">
        <v>521</v>
      </c>
      <c r="M505">
        <v>1</v>
      </c>
      <c r="N505" t="s">
        <v>507</v>
      </c>
      <c r="O505" t="s">
        <v>508</v>
      </c>
      <c r="P505" t="s">
        <v>680</v>
      </c>
      <c r="Q505" t="s">
        <v>596</v>
      </c>
    </row>
    <row r="506" spans="1:17" x14ac:dyDescent="0.25">
      <c r="A506">
        <v>829793</v>
      </c>
      <c r="B506" t="s">
        <v>703</v>
      </c>
      <c r="C506" s="51">
        <v>42133</v>
      </c>
      <c r="D506" t="s">
        <v>112</v>
      </c>
      <c r="E506" t="s">
        <v>704</v>
      </c>
      <c r="F506">
        <v>0</v>
      </c>
      <c r="G506" t="s">
        <v>520</v>
      </c>
      <c r="H506" t="s">
        <v>313</v>
      </c>
      <c r="I506" t="s">
        <v>313</v>
      </c>
      <c r="J506" t="s">
        <v>514</v>
      </c>
      <c r="K506" t="s">
        <v>313</v>
      </c>
      <c r="L506" t="s">
        <v>506</v>
      </c>
      <c r="M506">
        <v>6</v>
      </c>
      <c r="N506" t="s">
        <v>507</v>
      </c>
      <c r="O506" t="s">
        <v>508</v>
      </c>
      <c r="P506" t="s">
        <v>683</v>
      </c>
      <c r="Q506" t="s">
        <v>608</v>
      </c>
    </row>
    <row r="507" spans="1:17" x14ac:dyDescent="0.25">
      <c r="A507">
        <v>829795</v>
      </c>
      <c r="B507" t="s">
        <v>524</v>
      </c>
      <c r="C507" s="51">
        <v>42134</v>
      </c>
      <c r="D507" t="s">
        <v>147</v>
      </c>
      <c r="E507" t="s">
        <v>526</v>
      </c>
      <c r="F507">
        <v>0</v>
      </c>
      <c r="G507" t="s">
        <v>275</v>
      </c>
      <c r="H507" t="s">
        <v>305</v>
      </c>
      <c r="I507" t="s">
        <v>305</v>
      </c>
      <c r="J507" t="s">
        <v>514</v>
      </c>
      <c r="K507" t="s">
        <v>305</v>
      </c>
      <c r="L507" t="s">
        <v>506</v>
      </c>
      <c r="M507">
        <v>39</v>
      </c>
      <c r="N507" t="s">
        <v>507</v>
      </c>
      <c r="O507" t="s">
        <v>508</v>
      </c>
      <c r="P507" t="s">
        <v>679</v>
      </c>
      <c r="Q507" t="s">
        <v>693</v>
      </c>
    </row>
    <row r="508" spans="1:17" x14ac:dyDescent="0.25">
      <c r="A508">
        <v>829797</v>
      </c>
      <c r="B508" t="s">
        <v>543</v>
      </c>
      <c r="C508" s="51">
        <v>42134</v>
      </c>
      <c r="D508" t="s">
        <v>17</v>
      </c>
      <c r="E508" t="s">
        <v>545</v>
      </c>
      <c r="F508">
        <v>0</v>
      </c>
      <c r="G508" t="s">
        <v>221</v>
      </c>
      <c r="H508" t="s">
        <v>294</v>
      </c>
      <c r="I508" t="s">
        <v>221</v>
      </c>
      <c r="J508" t="s">
        <v>514</v>
      </c>
      <c r="K508" t="s">
        <v>221</v>
      </c>
      <c r="L508" t="s">
        <v>506</v>
      </c>
      <c r="M508">
        <v>12</v>
      </c>
      <c r="N508" t="s">
        <v>507</v>
      </c>
      <c r="O508" t="s">
        <v>508</v>
      </c>
      <c r="P508" t="s">
        <v>590</v>
      </c>
      <c r="Q508" t="s">
        <v>702</v>
      </c>
    </row>
    <row r="509" spans="1:17" x14ac:dyDescent="0.25">
      <c r="A509">
        <v>829799</v>
      </c>
      <c r="B509" t="s">
        <v>538</v>
      </c>
      <c r="C509" s="51">
        <v>42135</v>
      </c>
      <c r="D509" t="s">
        <v>168</v>
      </c>
      <c r="E509" t="s">
        <v>540</v>
      </c>
      <c r="F509">
        <v>0</v>
      </c>
      <c r="G509" t="s">
        <v>313</v>
      </c>
      <c r="H509" t="s">
        <v>355</v>
      </c>
      <c r="I509" t="s">
        <v>313</v>
      </c>
      <c r="J509" t="s">
        <v>514</v>
      </c>
      <c r="K509" t="s">
        <v>313</v>
      </c>
      <c r="L509" t="s">
        <v>506</v>
      </c>
      <c r="M509">
        <v>5</v>
      </c>
      <c r="N509" t="s">
        <v>507</v>
      </c>
      <c r="O509" t="s">
        <v>508</v>
      </c>
      <c r="P509" t="s">
        <v>680</v>
      </c>
      <c r="Q509" t="s">
        <v>596</v>
      </c>
    </row>
    <row r="510" spans="1:17" x14ac:dyDescent="0.25">
      <c r="A510">
        <v>829801</v>
      </c>
      <c r="B510" t="s">
        <v>703</v>
      </c>
      <c r="C510" s="51">
        <v>42136</v>
      </c>
      <c r="D510" t="s">
        <v>727</v>
      </c>
      <c r="E510" t="s">
        <v>704</v>
      </c>
      <c r="F510">
        <v>0</v>
      </c>
      <c r="G510" t="s">
        <v>520</v>
      </c>
      <c r="H510" t="s">
        <v>221</v>
      </c>
      <c r="I510" t="s">
        <v>221</v>
      </c>
      <c r="J510" t="s">
        <v>514</v>
      </c>
      <c r="K510" t="s">
        <v>520</v>
      </c>
      <c r="L510" t="s">
        <v>521</v>
      </c>
      <c r="M510">
        <v>6</v>
      </c>
      <c r="N510" t="s">
        <v>507</v>
      </c>
      <c r="O510" t="s">
        <v>508</v>
      </c>
      <c r="P510" t="s">
        <v>714</v>
      </c>
      <c r="Q510" t="s">
        <v>683</v>
      </c>
    </row>
    <row r="511" spans="1:17" x14ac:dyDescent="0.25">
      <c r="A511">
        <v>829803</v>
      </c>
      <c r="B511" t="s">
        <v>511</v>
      </c>
      <c r="C511" s="51">
        <v>42137</v>
      </c>
      <c r="D511" t="s">
        <v>26</v>
      </c>
      <c r="E511" t="s">
        <v>513</v>
      </c>
      <c r="F511">
        <v>0</v>
      </c>
      <c r="G511" t="s">
        <v>355</v>
      </c>
      <c r="H511" t="s">
        <v>305</v>
      </c>
      <c r="I511" t="s">
        <v>305</v>
      </c>
      <c r="J511" t="s">
        <v>505</v>
      </c>
      <c r="K511" t="s">
        <v>355</v>
      </c>
      <c r="L511" t="s">
        <v>506</v>
      </c>
      <c r="M511">
        <v>22</v>
      </c>
      <c r="N511" t="s">
        <v>507</v>
      </c>
      <c r="O511" t="s">
        <v>508</v>
      </c>
      <c r="P511" t="s">
        <v>679</v>
      </c>
      <c r="Q511" t="s">
        <v>693</v>
      </c>
    </row>
    <row r="512" spans="1:17" x14ac:dyDescent="0.25">
      <c r="A512">
        <v>829805</v>
      </c>
      <c r="B512" t="s">
        <v>524</v>
      </c>
      <c r="C512" s="51">
        <v>42138</v>
      </c>
      <c r="D512" t="s">
        <v>80</v>
      </c>
      <c r="E512" t="s">
        <v>526</v>
      </c>
      <c r="F512">
        <v>0</v>
      </c>
      <c r="G512" t="s">
        <v>275</v>
      </c>
      <c r="H512" t="s">
        <v>259</v>
      </c>
      <c r="I512" t="s">
        <v>259</v>
      </c>
      <c r="J512" t="s">
        <v>505</v>
      </c>
      <c r="K512" t="s">
        <v>275</v>
      </c>
      <c r="L512" t="s">
        <v>506</v>
      </c>
      <c r="M512">
        <v>5</v>
      </c>
      <c r="N512" t="s">
        <v>507</v>
      </c>
      <c r="O512" t="s">
        <v>508</v>
      </c>
      <c r="P512" t="s">
        <v>714</v>
      </c>
      <c r="Q512" t="s">
        <v>683</v>
      </c>
    </row>
    <row r="513" spans="1:17" x14ac:dyDescent="0.25">
      <c r="A513">
        <v>829807</v>
      </c>
      <c r="B513" t="s">
        <v>538</v>
      </c>
      <c r="C513" s="51">
        <v>42139</v>
      </c>
      <c r="D513" t="s">
        <v>161</v>
      </c>
      <c r="E513" t="s">
        <v>540</v>
      </c>
      <c r="F513">
        <v>0</v>
      </c>
      <c r="G513" t="s">
        <v>313</v>
      </c>
      <c r="H513" t="s">
        <v>305</v>
      </c>
      <c r="I513" t="s">
        <v>313</v>
      </c>
      <c r="J513" t="s">
        <v>514</v>
      </c>
      <c r="K513" t="s">
        <v>305</v>
      </c>
      <c r="L513" t="s">
        <v>521</v>
      </c>
      <c r="M513">
        <v>6</v>
      </c>
      <c r="N513" t="s">
        <v>507</v>
      </c>
      <c r="O513" t="s">
        <v>570</v>
      </c>
      <c r="P513" t="s">
        <v>680</v>
      </c>
      <c r="Q513" t="s">
        <v>596</v>
      </c>
    </row>
    <row r="514" spans="1:17" x14ac:dyDescent="0.25">
      <c r="A514">
        <v>829809</v>
      </c>
      <c r="B514" t="s">
        <v>511</v>
      </c>
      <c r="C514" s="51">
        <v>42140</v>
      </c>
      <c r="D514" t="s">
        <v>60</v>
      </c>
      <c r="E514" t="s">
        <v>513</v>
      </c>
      <c r="F514">
        <v>0</v>
      </c>
      <c r="G514" t="s">
        <v>355</v>
      </c>
      <c r="H514" t="s">
        <v>221</v>
      </c>
      <c r="I514" t="s">
        <v>355</v>
      </c>
      <c r="J514" t="s">
        <v>514</v>
      </c>
      <c r="K514" t="s">
        <v>221</v>
      </c>
      <c r="L514" t="s">
        <v>521</v>
      </c>
      <c r="M514">
        <v>7</v>
      </c>
      <c r="N514" t="s">
        <v>507</v>
      </c>
      <c r="O514" t="s">
        <v>508</v>
      </c>
      <c r="P514" t="s">
        <v>702</v>
      </c>
      <c r="Q514" t="s">
        <v>693</v>
      </c>
    </row>
    <row r="515" spans="1:17" x14ac:dyDescent="0.25">
      <c r="A515">
        <v>829811</v>
      </c>
      <c r="B515" t="s">
        <v>524</v>
      </c>
      <c r="C515" s="51">
        <v>42140</v>
      </c>
      <c r="D515" t="s">
        <v>360</v>
      </c>
      <c r="E515" t="s">
        <v>629</v>
      </c>
      <c r="F515">
        <v>0</v>
      </c>
      <c r="G515" t="s">
        <v>294</v>
      </c>
      <c r="H515" t="s">
        <v>259</v>
      </c>
      <c r="I515" t="s">
        <v>294</v>
      </c>
      <c r="J515" t="s">
        <v>514</v>
      </c>
      <c r="K515" t="s">
        <v>294</v>
      </c>
      <c r="L515" t="s">
        <v>506</v>
      </c>
      <c r="M515">
        <v>9</v>
      </c>
      <c r="N515" t="s">
        <v>507</v>
      </c>
      <c r="O515" t="s">
        <v>508</v>
      </c>
      <c r="P515" t="s">
        <v>718</v>
      </c>
      <c r="Q515" t="s">
        <v>714</v>
      </c>
    </row>
    <row r="516" spans="1:17" x14ac:dyDescent="0.25">
      <c r="A516">
        <v>829813</v>
      </c>
      <c r="B516" t="s">
        <v>502</v>
      </c>
      <c r="C516" s="51">
        <v>42141</v>
      </c>
      <c r="D516" t="s">
        <v>508</v>
      </c>
      <c r="E516" t="s">
        <v>504</v>
      </c>
      <c r="F516">
        <v>0</v>
      </c>
      <c r="G516" t="s">
        <v>305</v>
      </c>
      <c r="H516" t="s">
        <v>520</v>
      </c>
      <c r="I516" t="s">
        <v>305</v>
      </c>
      <c r="J516" t="s">
        <v>505</v>
      </c>
      <c r="K516" t="s">
        <v>508</v>
      </c>
      <c r="L516" t="s">
        <v>508</v>
      </c>
      <c r="M516" t="s">
        <v>508</v>
      </c>
      <c r="N516" t="s">
        <v>508</v>
      </c>
      <c r="O516" t="s">
        <v>508</v>
      </c>
      <c r="P516" t="s">
        <v>596</v>
      </c>
      <c r="Q516" t="s">
        <v>725</v>
      </c>
    </row>
    <row r="517" spans="1:17" x14ac:dyDescent="0.25">
      <c r="A517">
        <v>829815</v>
      </c>
      <c r="B517" t="s">
        <v>538</v>
      </c>
      <c r="C517" s="51">
        <v>42141</v>
      </c>
      <c r="D517" t="s">
        <v>384</v>
      </c>
      <c r="E517" t="s">
        <v>540</v>
      </c>
      <c r="F517">
        <v>0</v>
      </c>
      <c r="G517" t="s">
        <v>313</v>
      </c>
      <c r="H517" t="s">
        <v>275</v>
      </c>
      <c r="I517" t="s">
        <v>313</v>
      </c>
      <c r="J517" t="s">
        <v>514</v>
      </c>
      <c r="K517" t="s">
        <v>275</v>
      </c>
      <c r="L517" t="s">
        <v>521</v>
      </c>
      <c r="M517">
        <v>9</v>
      </c>
      <c r="N517" t="s">
        <v>507</v>
      </c>
      <c r="O517" t="s">
        <v>508</v>
      </c>
      <c r="P517" t="s">
        <v>723</v>
      </c>
      <c r="Q517" t="s">
        <v>698</v>
      </c>
    </row>
    <row r="518" spans="1:17" x14ac:dyDescent="0.25">
      <c r="A518">
        <v>829817</v>
      </c>
      <c r="B518" t="s">
        <v>524</v>
      </c>
      <c r="C518" s="51">
        <v>42143</v>
      </c>
      <c r="D518" t="s">
        <v>85</v>
      </c>
      <c r="E518" t="s">
        <v>526</v>
      </c>
      <c r="F518">
        <v>0</v>
      </c>
      <c r="G518" t="s">
        <v>221</v>
      </c>
      <c r="H518" t="s">
        <v>275</v>
      </c>
      <c r="I518" t="s">
        <v>275</v>
      </c>
      <c r="J518" t="s">
        <v>514</v>
      </c>
      <c r="K518" t="s">
        <v>275</v>
      </c>
      <c r="L518" t="s">
        <v>506</v>
      </c>
      <c r="M518">
        <v>25</v>
      </c>
      <c r="N518" t="s">
        <v>507</v>
      </c>
      <c r="O518" t="s">
        <v>508</v>
      </c>
      <c r="P518" t="s">
        <v>596</v>
      </c>
      <c r="Q518" t="s">
        <v>714</v>
      </c>
    </row>
    <row r="519" spans="1:17" x14ac:dyDescent="0.25">
      <c r="A519">
        <v>829819</v>
      </c>
      <c r="B519" t="s">
        <v>684</v>
      </c>
      <c r="C519" s="51">
        <v>42144</v>
      </c>
      <c r="D519" t="s">
        <v>147</v>
      </c>
      <c r="E519" t="s">
        <v>721</v>
      </c>
      <c r="F519">
        <v>0</v>
      </c>
      <c r="G519" t="s">
        <v>305</v>
      </c>
      <c r="H519" t="s">
        <v>294</v>
      </c>
      <c r="I519" t="s">
        <v>305</v>
      </c>
      <c r="J519" t="s">
        <v>514</v>
      </c>
      <c r="K519" t="s">
        <v>305</v>
      </c>
      <c r="L519" t="s">
        <v>506</v>
      </c>
      <c r="M519">
        <v>71</v>
      </c>
      <c r="N519" t="s">
        <v>507</v>
      </c>
      <c r="O519" t="s">
        <v>508</v>
      </c>
      <c r="P519" t="s">
        <v>680</v>
      </c>
      <c r="Q519" t="s">
        <v>693</v>
      </c>
    </row>
    <row r="520" spans="1:17" x14ac:dyDescent="0.25">
      <c r="A520">
        <v>829821</v>
      </c>
      <c r="B520" t="s">
        <v>709</v>
      </c>
      <c r="C520" s="51">
        <v>42146</v>
      </c>
      <c r="D520" t="s">
        <v>563</v>
      </c>
      <c r="E520" t="s">
        <v>710</v>
      </c>
      <c r="F520">
        <v>0</v>
      </c>
      <c r="G520" t="s">
        <v>221</v>
      </c>
      <c r="H520" t="s">
        <v>305</v>
      </c>
      <c r="I520" t="s">
        <v>221</v>
      </c>
      <c r="J520" t="s">
        <v>505</v>
      </c>
      <c r="K520" t="s">
        <v>221</v>
      </c>
      <c r="L520" t="s">
        <v>521</v>
      </c>
      <c r="M520">
        <v>3</v>
      </c>
      <c r="N520" t="s">
        <v>507</v>
      </c>
      <c r="O520" t="s">
        <v>508</v>
      </c>
      <c r="P520" t="s">
        <v>680</v>
      </c>
      <c r="Q520" t="s">
        <v>723</v>
      </c>
    </row>
    <row r="521" spans="1:17" x14ac:dyDescent="0.25">
      <c r="A521">
        <v>829823</v>
      </c>
      <c r="B521" t="s">
        <v>529</v>
      </c>
      <c r="C521" s="51">
        <v>42148</v>
      </c>
      <c r="D521" t="s">
        <v>93</v>
      </c>
      <c r="E521" t="s">
        <v>531</v>
      </c>
      <c r="F521">
        <v>0</v>
      </c>
      <c r="G521" t="s">
        <v>275</v>
      </c>
      <c r="H521" t="s">
        <v>221</v>
      </c>
      <c r="I521" t="s">
        <v>221</v>
      </c>
      <c r="J521" t="s">
        <v>505</v>
      </c>
      <c r="K521" t="s">
        <v>275</v>
      </c>
      <c r="L521" t="s">
        <v>506</v>
      </c>
      <c r="M521">
        <v>41</v>
      </c>
      <c r="N521" t="s">
        <v>507</v>
      </c>
      <c r="O521" t="s">
        <v>508</v>
      </c>
      <c r="P521" t="s">
        <v>596</v>
      </c>
      <c r="Q521" t="s">
        <v>714</v>
      </c>
    </row>
    <row r="522" spans="1:17" x14ac:dyDescent="0.25">
      <c r="A522">
        <v>980901</v>
      </c>
      <c r="B522" t="s">
        <v>524</v>
      </c>
      <c r="C522" s="51">
        <v>42469</v>
      </c>
      <c r="D522" t="s">
        <v>25</v>
      </c>
      <c r="E522" t="s">
        <v>526</v>
      </c>
      <c r="F522">
        <v>0</v>
      </c>
      <c r="G522" t="s">
        <v>275</v>
      </c>
      <c r="H522" t="s">
        <v>728</v>
      </c>
      <c r="I522" t="s">
        <v>275</v>
      </c>
      <c r="J522" t="s">
        <v>514</v>
      </c>
      <c r="K522" t="s">
        <v>728</v>
      </c>
      <c r="L522" t="s">
        <v>521</v>
      </c>
      <c r="M522">
        <v>9</v>
      </c>
      <c r="N522" t="s">
        <v>507</v>
      </c>
      <c r="O522" t="s">
        <v>508</v>
      </c>
      <c r="P522" t="s">
        <v>596</v>
      </c>
      <c r="Q522" t="s">
        <v>702</v>
      </c>
    </row>
    <row r="523" spans="1:17" x14ac:dyDescent="0.25">
      <c r="A523">
        <v>980903</v>
      </c>
      <c r="B523" t="s">
        <v>529</v>
      </c>
      <c r="C523" s="51">
        <v>42470</v>
      </c>
      <c r="D523" t="s">
        <v>47</v>
      </c>
      <c r="E523" t="s">
        <v>531</v>
      </c>
      <c r="F523">
        <v>0</v>
      </c>
      <c r="G523" t="s">
        <v>259</v>
      </c>
      <c r="H523" t="s">
        <v>520</v>
      </c>
      <c r="I523" t="s">
        <v>259</v>
      </c>
      <c r="J523" t="s">
        <v>505</v>
      </c>
      <c r="K523" t="s">
        <v>259</v>
      </c>
      <c r="L523" t="s">
        <v>521</v>
      </c>
      <c r="M523">
        <v>9</v>
      </c>
      <c r="N523" t="s">
        <v>507</v>
      </c>
      <c r="O523" t="s">
        <v>508</v>
      </c>
      <c r="P523" t="s">
        <v>608</v>
      </c>
      <c r="Q523" t="s">
        <v>693</v>
      </c>
    </row>
    <row r="524" spans="1:17" x14ac:dyDescent="0.25">
      <c r="A524">
        <v>980905</v>
      </c>
      <c r="B524" t="s">
        <v>511</v>
      </c>
      <c r="C524" s="51">
        <v>42471</v>
      </c>
      <c r="D524" t="s">
        <v>390</v>
      </c>
      <c r="E524" t="s">
        <v>729</v>
      </c>
      <c r="F524">
        <v>0</v>
      </c>
      <c r="G524" t="s">
        <v>355</v>
      </c>
      <c r="H524" t="s">
        <v>730</v>
      </c>
      <c r="I524" t="s">
        <v>730</v>
      </c>
      <c r="J524" t="s">
        <v>505</v>
      </c>
      <c r="K524" t="s">
        <v>730</v>
      </c>
      <c r="L524" t="s">
        <v>521</v>
      </c>
      <c r="M524">
        <v>5</v>
      </c>
      <c r="N524" t="s">
        <v>507</v>
      </c>
      <c r="O524" t="s">
        <v>508</v>
      </c>
      <c r="P524" t="s">
        <v>680</v>
      </c>
      <c r="Q524" t="s">
        <v>683</v>
      </c>
    </row>
    <row r="525" spans="1:17" x14ac:dyDescent="0.25">
      <c r="A525">
        <v>980907</v>
      </c>
      <c r="B525" t="s">
        <v>502</v>
      </c>
      <c r="C525" s="51">
        <v>42472</v>
      </c>
      <c r="D525" t="s">
        <v>147</v>
      </c>
      <c r="E525" t="s">
        <v>504</v>
      </c>
      <c r="F525">
        <v>0</v>
      </c>
      <c r="G525" t="s">
        <v>305</v>
      </c>
      <c r="H525" t="s">
        <v>313</v>
      </c>
      <c r="I525" t="s">
        <v>313</v>
      </c>
      <c r="J525" t="s">
        <v>505</v>
      </c>
      <c r="K525" t="s">
        <v>305</v>
      </c>
      <c r="L525" t="s">
        <v>506</v>
      </c>
      <c r="M525">
        <v>45</v>
      </c>
      <c r="N525" t="s">
        <v>507</v>
      </c>
      <c r="O525" t="s">
        <v>508</v>
      </c>
      <c r="P525" t="s">
        <v>596</v>
      </c>
      <c r="Q525" t="s">
        <v>731</v>
      </c>
    </row>
    <row r="526" spans="1:17" x14ac:dyDescent="0.25">
      <c r="A526">
        <v>980909</v>
      </c>
      <c r="B526" t="s">
        <v>529</v>
      </c>
      <c r="C526" s="51">
        <v>42473</v>
      </c>
      <c r="D526" t="s">
        <v>93</v>
      </c>
      <c r="E526" t="s">
        <v>531</v>
      </c>
      <c r="F526">
        <v>0</v>
      </c>
      <c r="G526" t="s">
        <v>259</v>
      </c>
      <c r="H526" t="s">
        <v>275</v>
      </c>
      <c r="I526" t="s">
        <v>275</v>
      </c>
      <c r="J526" t="s">
        <v>505</v>
      </c>
      <c r="K526" t="s">
        <v>275</v>
      </c>
      <c r="L526" t="s">
        <v>521</v>
      </c>
      <c r="M526">
        <v>6</v>
      </c>
      <c r="N526" t="s">
        <v>507</v>
      </c>
      <c r="O526" t="s">
        <v>508</v>
      </c>
      <c r="P526" t="s">
        <v>732</v>
      </c>
      <c r="Q526" t="s">
        <v>608</v>
      </c>
    </row>
    <row r="527" spans="1:17" x14ac:dyDescent="0.25">
      <c r="A527">
        <v>980911</v>
      </c>
      <c r="B527" t="s">
        <v>733</v>
      </c>
      <c r="C527" s="51">
        <v>42474</v>
      </c>
      <c r="D527" t="s">
        <v>390</v>
      </c>
      <c r="E527" t="s">
        <v>734</v>
      </c>
      <c r="F527">
        <v>0</v>
      </c>
      <c r="G527" t="s">
        <v>730</v>
      </c>
      <c r="H527" t="s">
        <v>728</v>
      </c>
      <c r="I527" t="s">
        <v>728</v>
      </c>
      <c r="J527" t="s">
        <v>514</v>
      </c>
      <c r="K527" t="s">
        <v>730</v>
      </c>
      <c r="L527" t="s">
        <v>521</v>
      </c>
      <c r="M527">
        <v>7</v>
      </c>
      <c r="N527" t="s">
        <v>507</v>
      </c>
      <c r="O527" t="s">
        <v>508</v>
      </c>
      <c r="P527" t="s">
        <v>683</v>
      </c>
      <c r="Q527" t="s">
        <v>702</v>
      </c>
    </row>
    <row r="528" spans="1:17" x14ac:dyDescent="0.25">
      <c r="A528">
        <v>980913</v>
      </c>
      <c r="B528" t="s">
        <v>517</v>
      </c>
      <c r="C528" s="51">
        <v>42475</v>
      </c>
      <c r="D528" t="s">
        <v>23</v>
      </c>
      <c r="E528" t="s">
        <v>519</v>
      </c>
      <c r="F528">
        <v>0</v>
      </c>
      <c r="G528" t="s">
        <v>520</v>
      </c>
      <c r="H528" t="s">
        <v>355</v>
      </c>
      <c r="I528" t="s">
        <v>520</v>
      </c>
      <c r="J528" t="s">
        <v>505</v>
      </c>
      <c r="K528" t="s">
        <v>520</v>
      </c>
      <c r="L528" t="s">
        <v>521</v>
      </c>
      <c r="M528">
        <v>8</v>
      </c>
      <c r="N528" t="s">
        <v>507</v>
      </c>
      <c r="O528" t="s">
        <v>508</v>
      </c>
      <c r="P528" t="s">
        <v>608</v>
      </c>
      <c r="Q528" t="s">
        <v>693</v>
      </c>
    </row>
    <row r="529" spans="1:17" x14ac:dyDescent="0.25">
      <c r="A529">
        <v>980915</v>
      </c>
      <c r="B529" t="s">
        <v>538</v>
      </c>
      <c r="C529" s="51">
        <v>42476</v>
      </c>
      <c r="D529" t="s">
        <v>614</v>
      </c>
      <c r="E529" t="s">
        <v>540</v>
      </c>
      <c r="F529">
        <v>0</v>
      </c>
      <c r="G529" t="s">
        <v>313</v>
      </c>
      <c r="H529" t="s">
        <v>259</v>
      </c>
      <c r="I529" t="s">
        <v>313</v>
      </c>
      <c r="J529" t="s">
        <v>514</v>
      </c>
      <c r="K529" t="s">
        <v>259</v>
      </c>
      <c r="L529" t="s">
        <v>521</v>
      </c>
      <c r="M529">
        <v>8</v>
      </c>
      <c r="N529" t="s">
        <v>507</v>
      </c>
      <c r="O529" t="s">
        <v>508</v>
      </c>
      <c r="P529" t="s">
        <v>680</v>
      </c>
      <c r="Q529" t="s">
        <v>702</v>
      </c>
    </row>
    <row r="530" spans="1:17" x14ac:dyDescent="0.25">
      <c r="A530">
        <v>980917</v>
      </c>
      <c r="B530" t="s">
        <v>524</v>
      </c>
      <c r="C530" s="51">
        <v>42476</v>
      </c>
      <c r="D530" t="s">
        <v>390</v>
      </c>
      <c r="E530" t="s">
        <v>526</v>
      </c>
      <c r="F530">
        <v>0</v>
      </c>
      <c r="G530" t="s">
        <v>275</v>
      </c>
      <c r="H530" t="s">
        <v>730</v>
      </c>
      <c r="I530" t="s">
        <v>730</v>
      </c>
      <c r="J530" t="s">
        <v>505</v>
      </c>
      <c r="K530" t="s">
        <v>730</v>
      </c>
      <c r="L530" t="s">
        <v>521</v>
      </c>
      <c r="M530">
        <v>3</v>
      </c>
      <c r="N530" t="s">
        <v>507</v>
      </c>
      <c r="O530" t="s">
        <v>508</v>
      </c>
      <c r="P530" t="s">
        <v>596</v>
      </c>
      <c r="Q530" t="s">
        <v>731</v>
      </c>
    </row>
    <row r="531" spans="1:17" x14ac:dyDescent="0.25">
      <c r="A531">
        <v>980919</v>
      </c>
      <c r="B531" t="s">
        <v>511</v>
      </c>
      <c r="C531" s="51">
        <v>42477</v>
      </c>
      <c r="D531" t="s">
        <v>136</v>
      </c>
      <c r="E531" t="s">
        <v>729</v>
      </c>
      <c r="F531">
        <v>0</v>
      </c>
      <c r="G531" t="s">
        <v>355</v>
      </c>
      <c r="H531" t="s">
        <v>728</v>
      </c>
      <c r="I531" t="s">
        <v>728</v>
      </c>
      <c r="J531" t="s">
        <v>514</v>
      </c>
      <c r="K531" t="s">
        <v>355</v>
      </c>
      <c r="L531" t="s">
        <v>521</v>
      </c>
      <c r="M531">
        <v>6</v>
      </c>
      <c r="N531" t="s">
        <v>507</v>
      </c>
      <c r="O531" t="s">
        <v>508</v>
      </c>
      <c r="P531" t="s">
        <v>608</v>
      </c>
      <c r="Q531" t="s">
        <v>693</v>
      </c>
    </row>
    <row r="532" spans="1:17" x14ac:dyDescent="0.25">
      <c r="A532">
        <v>980921</v>
      </c>
      <c r="B532" t="s">
        <v>502</v>
      </c>
      <c r="C532" s="51">
        <v>42477</v>
      </c>
      <c r="D532" t="s">
        <v>91</v>
      </c>
      <c r="E532" t="s">
        <v>504</v>
      </c>
      <c r="F532">
        <v>0</v>
      </c>
      <c r="G532" t="s">
        <v>305</v>
      </c>
      <c r="H532" t="s">
        <v>520</v>
      </c>
      <c r="I532" t="s">
        <v>520</v>
      </c>
      <c r="J532" t="s">
        <v>505</v>
      </c>
      <c r="K532" t="s">
        <v>520</v>
      </c>
      <c r="L532" t="s">
        <v>521</v>
      </c>
      <c r="M532">
        <v>7</v>
      </c>
      <c r="N532" t="s">
        <v>507</v>
      </c>
      <c r="O532" t="s">
        <v>508</v>
      </c>
      <c r="P532" t="s">
        <v>683</v>
      </c>
      <c r="Q532" t="s">
        <v>735</v>
      </c>
    </row>
    <row r="533" spans="1:17" x14ac:dyDescent="0.25">
      <c r="A533">
        <v>980923</v>
      </c>
      <c r="B533" t="s">
        <v>538</v>
      </c>
      <c r="C533" s="51">
        <v>42478</v>
      </c>
      <c r="D533" t="s">
        <v>168</v>
      </c>
      <c r="E533" t="s">
        <v>540</v>
      </c>
      <c r="F533">
        <v>0</v>
      </c>
      <c r="G533" t="s">
        <v>313</v>
      </c>
      <c r="H533" t="s">
        <v>275</v>
      </c>
      <c r="I533" t="s">
        <v>313</v>
      </c>
      <c r="J533" t="s">
        <v>505</v>
      </c>
      <c r="K533" t="s">
        <v>313</v>
      </c>
      <c r="L533" t="s">
        <v>521</v>
      </c>
      <c r="M533">
        <v>7</v>
      </c>
      <c r="N533" t="s">
        <v>507</v>
      </c>
      <c r="O533" t="s">
        <v>508</v>
      </c>
      <c r="P533" t="s">
        <v>596</v>
      </c>
      <c r="Q533" t="s">
        <v>731</v>
      </c>
    </row>
    <row r="534" spans="1:17" x14ac:dyDescent="0.25">
      <c r="A534">
        <v>980925</v>
      </c>
      <c r="B534" t="s">
        <v>511</v>
      </c>
      <c r="C534" s="51">
        <v>42479</v>
      </c>
      <c r="D534" t="s">
        <v>19</v>
      </c>
      <c r="E534" t="s">
        <v>729</v>
      </c>
      <c r="F534">
        <v>0</v>
      </c>
      <c r="G534" t="s">
        <v>355</v>
      </c>
      <c r="H534" t="s">
        <v>259</v>
      </c>
      <c r="I534" t="s">
        <v>259</v>
      </c>
      <c r="J534" t="s">
        <v>505</v>
      </c>
      <c r="K534" t="s">
        <v>259</v>
      </c>
      <c r="L534" t="s">
        <v>521</v>
      </c>
      <c r="M534">
        <v>6</v>
      </c>
      <c r="N534" t="s">
        <v>507</v>
      </c>
      <c r="O534" t="s">
        <v>508</v>
      </c>
      <c r="P534" t="s">
        <v>608</v>
      </c>
      <c r="Q534" t="s">
        <v>693</v>
      </c>
    </row>
    <row r="535" spans="1:17" x14ac:dyDescent="0.25">
      <c r="A535">
        <v>980927</v>
      </c>
      <c r="B535" t="s">
        <v>524</v>
      </c>
      <c r="C535" s="51">
        <v>42480</v>
      </c>
      <c r="D535" t="s">
        <v>93</v>
      </c>
      <c r="E535" t="s">
        <v>526</v>
      </c>
      <c r="F535">
        <v>0</v>
      </c>
      <c r="G535" t="s">
        <v>275</v>
      </c>
      <c r="H535" t="s">
        <v>305</v>
      </c>
      <c r="I535" t="s">
        <v>275</v>
      </c>
      <c r="J535" t="s">
        <v>505</v>
      </c>
      <c r="K535" t="s">
        <v>275</v>
      </c>
      <c r="L535" t="s">
        <v>521</v>
      </c>
      <c r="M535">
        <v>6</v>
      </c>
      <c r="N535" t="s">
        <v>507</v>
      </c>
      <c r="O535" t="s">
        <v>508</v>
      </c>
      <c r="P535" t="s">
        <v>680</v>
      </c>
      <c r="Q535" t="s">
        <v>702</v>
      </c>
    </row>
    <row r="536" spans="1:17" x14ac:dyDescent="0.25">
      <c r="A536">
        <v>980929</v>
      </c>
      <c r="B536" t="s">
        <v>733</v>
      </c>
      <c r="C536" s="51">
        <v>42481</v>
      </c>
      <c r="D536" t="s">
        <v>166</v>
      </c>
      <c r="E536" t="s">
        <v>734</v>
      </c>
      <c r="F536">
        <v>0</v>
      </c>
      <c r="G536" t="s">
        <v>730</v>
      </c>
      <c r="H536" t="s">
        <v>313</v>
      </c>
      <c r="I536" t="s">
        <v>313</v>
      </c>
      <c r="J536" t="s">
        <v>505</v>
      </c>
      <c r="K536" t="s">
        <v>313</v>
      </c>
      <c r="L536" t="s">
        <v>521</v>
      </c>
      <c r="M536">
        <v>10</v>
      </c>
      <c r="N536" t="s">
        <v>507</v>
      </c>
      <c r="O536" t="s">
        <v>508</v>
      </c>
      <c r="P536" t="s">
        <v>736</v>
      </c>
      <c r="Q536" t="s">
        <v>596</v>
      </c>
    </row>
    <row r="537" spans="1:17" x14ac:dyDescent="0.25">
      <c r="A537">
        <v>980931</v>
      </c>
      <c r="B537" t="s">
        <v>684</v>
      </c>
      <c r="C537" s="51">
        <v>42482</v>
      </c>
      <c r="D537" t="s">
        <v>147</v>
      </c>
      <c r="E537" t="s">
        <v>721</v>
      </c>
      <c r="F537">
        <v>0</v>
      </c>
      <c r="G537" t="s">
        <v>728</v>
      </c>
      <c r="H537" t="s">
        <v>305</v>
      </c>
      <c r="I537" t="s">
        <v>728</v>
      </c>
      <c r="J537" t="s">
        <v>505</v>
      </c>
      <c r="K537" t="s">
        <v>305</v>
      </c>
      <c r="L537" t="s">
        <v>506</v>
      </c>
      <c r="M537">
        <v>13</v>
      </c>
      <c r="N537" t="s">
        <v>507</v>
      </c>
      <c r="O537" t="s">
        <v>508</v>
      </c>
      <c r="P537" t="s">
        <v>723</v>
      </c>
      <c r="Q537" t="s">
        <v>731</v>
      </c>
    </row>
    <row r="538" spans="1:17" x14ac:dyDescent="0.25">
      <c r="A538">
        <v>980933</v>
      </c>
      <c r="B538" t="s">
        <v>517</v>
      </c>
      <c r="C538" s="51">
        <v>42483</v>
      </c>
      <c r="D538" t="s">
        <v>144</v>
      </c>
      <c r="E538" t="s">
        <v>519</v>
      </c>
      <c r="F538">
        <v>0</v>
      </c>
      <c r="G538" t="s">
        <v>520</v>
      </c>
      <c r="H538" t="s">
        <v>275</v>
      </c>
      <c r="I538" t="s">
        <v>275</v>
      </c>
      <c r="J538" t="s">
        <v>505</v>
      </c>
      <c r="K538" t="s">
        <v>520</v>
      </c>
      <c r="L538" t="s">
        <v>506</v>
      </c>
      <c r="M538">
        <v>10</v>
      </c>
      <c r="N538" t="s">
        <v>507</v>
      </c>
      <c r="O538" t="s">
        <v>508</v>
      </c>
      <c r="P538" t="s">
        <v>608</v>
      </c>
      <c r="Q538" t="s">
        <v>693</v>
      </c>
    </row>
    <row r="539" spans="1:17" x14ac:dyDescent="0.25">
      <c r="A539">
        <v>980935</v>
      </c>
      <c r="B539" t="s">
        <v>538</v>
      </c>
      <c r="C539" s="51">
        <v>42483</v>
      </c>
      <c r="D539" t="s">
        <v>138</v>
      </c>
      <c r="E539" t="s">
        <v>540</v>
      </c>
      <c r="F539">
        <v>0</v>
      </c>
      <c r="G539" t="s">
        <v>313</v>
      </c>
      <c r="H539" t="s">
        <v>355</v>
      </c>
      <c r="I539" t="s">
        <v>313</v>
      </c>
      <c r="J539" t="s">
        <v>505</v>
      </c>
      <c r="K539" t="s">
        <v>313</v>
      </c>
      <c r="L539" t="s">
        <v>521</v>
      </c>
      <c r="M539">
        <v>5</v>
      </c>
      <c r="N539" t="s">
        <v>507</v>
      </c>
      <c r="O539" t="s">
        <v>508</v>
      </c>
      <c r="P539" t="s">
        <v>680</v>
      </c>
      <c r="Q539" t="s">
        <v>702</v>
      </c>
    </row>
    <row r="540" spans="1:17" x14ac:dyDescent="0.25">
      <c r="A540">
        <v>980937</v>
      </c>
      <c r="B540" t="s">
        <v>733</v>
      </c>
      <c r="C540" s="51">
        <v>42484</v>
      </c>
      <c r="D540" t="s">
        <v>161</v>
      </c>
      <c r="E540" t="s">
        <v>734</v>
      </c>
      <c r="F540">
        <v>0</v>
      </c>
      <c r="G540" t="s">
        <v>730</v>
      </c>
      <c r="H540" t="s">
        <v>305</v>
      </c>
      <c r="I540" t="s">
        <v>305</v>
      </c>
      <c r="J540" t="s">
        <v>514</v>
      </c>
      <c r="K540" t="s">
        <v>730</v>
      </c>
      <c r="L540" t="s">
        <v>521</v>
      </c>
      <c r="M540">
        <v>6</v>
      </c>
      <c r="N540" t="s">
        <v>507</v>
      </c>
      <c r="O540" t="s">
        <v>508</v>
      </c>
      <c r="P540" t="s">
        <v>736</v>
      </c>
      <c r="Q540" t="s">
        <v>688</v>
      </c>
    </row>
    <row r="541" spans="1:17" x14ac:dyDescent="0.25">
      <c r="A541">
        <v>980939</v>
      </c>
      <c r="B541" t="s">
        <v>684</v>
      </c>
      <c r="C541" s="51">
        <v>42484</v>
      </c>
      <c r="D541" t="s">
        <v>94</v>
      </c>
      <c r="E541" t="s">
        <v>721</v>
      </c>
      <c r="F541">
        <v>0</v>
      </c>
      <c r="G541" t="s">
        <v>728</v>
      </c>
      <c r="H541" t="s">
        <v>259</v>
      </c>
      <c r="I541" t="s">
        <v>259</v>
      </c>
      <c r="J541" t="s">
        <v>505</v>
      </c>
      <c r="K541" t="s">
        <v>259</v>
      </c>
      <c r="L541" t="s">
        <v>521</v>
      </c>
      <c r="M541">
        <v>2</v>
      </c>
      <c r="N541" t="s">
        <v>507</v>
      </c>
      <c r="O541" t="s">
        <v>508</v>
      </c>
      <c r="P541" t="s">
        <v>723</v>
      </c>
      <c r="Q541" t="s">
        <v>735</v>
      </c>
    </row>
    <row r="542" spans="1:17" x14ac:dyDescent="0.25">
      <c r="A542">
        <v>980941</v>
      </c>
      <c r="B542" t="s">
        <v>511</v>
      </c>
      <c r="C542" s="51">
        <v>42485</v>
      </c>
      <c r="D542" t="s">
        <v>395</v>
      </c>
      <c r="E542" t="s">
        <v>729</v>
      </c>
      <c r="F542">
        <v>0</v>
      </c>
      <c r="G542" t="s">
        <v>355</v>
      </c>
      <c r="H542" t="s">
        <v>275</v>
      </c>
      <c r="I542" t="s">
        <v>355</v>
      </c>
      <c r="J542" t="s">
        <v>505</v>
      </c>
      <c r="K542" t="s">
        <v>275</v>
      </c>
      <c r="L542" t="s">
        <v>506</v>
      </c>
      <c r="M542">
        <v>25</v>
      </c>
      <c r="N542" t="s">
        <v>507</v>
      </c>
      <c r="O542" t="s">
        <v>508</v>
      </c>
      <c r="P542" t="s">
        <v>732</v>
      </c>
      <c r="Q542" t="s">
        <v>667</v>
      </c>
    </row>
    <row r="543" spans="1:17" x14ac:dyDescent="0.25">
      <c r="A543">
        <v>980943</v>
      </c>
      <c r="B543" t="s">
        <v>538</v>
      </c>
      <c r="C543" s="51">
        <v>42486</v>
      </c>
      <c r="D543" t="s">
        <v>737</v>
      </c>
      <c r="E543" t="s">
        <v>540</v>
      </c>
      <c r="F543">
        <v>0</v>
      </c>
      <c r="G543" t="s">
        <v>313</v>
      </c>
      <c r="H543" t="s">
        <v>728</v>
      </c>
      <c r="I543" t="s">
        <v>728</v>
      </c>
      <c r="J543" t="s">
        <v>505</v>
      </c>
      <c r="K543" t="s">
        <v>728</v>
      </c>
      <c r="L543" t="s">
        <v>506</v>
      </c>
      <c r="M543">
        <v>34</v>
      </c>
      <c r="N543" t="s">
        <v>507</v>
      </c>
      <c r="O543" t="s">
        <v>570</v>
      </c>
      <c r="P543" t="s">
        <v>738</v>
      </c>
      <c r="Q543" t="s">
        <v>702</v>
      </c>
    </row>
    <row r="544" spans="1:17" x14ac:dyDescent="0.25">
      <c r="A544">
        <v>980945</v>
      </c>
      <c r="B544" t="s">
        <v>517</v>
      </c>
      <c r="C544" s="51">
        <v>42487</v>
      </c>
      <c r="D544" t="s">
        <v>126</v>
      </c>
      <c r="E544" t="s">
        <v>519</v>
      </c>
      <c r="F544">
        <v>0</v>
      </c>
      <c r="G544" t="s">
        <v>520</v>
      </c>
      <c r="H544" t="s">
        <v>730</v>
      </c>
      <c r="I544" t="s">
        <v>520</v>
      </c>
      <c r="J544" t="s">
        <v>505</v>
      </c>
      <c r="K544" t="s">
        <v>730</v>
      </c>
      <c r="L544" t="s">
        <v>506</v>
      </c>
      <c r="M544">
        <v>1</v>
      </c>
      <c r="N544" t="s">
        <v>507</v>
      </c>
      <c r="O544" t="s">
        <v>508</v>
      </c>
      <c r="P544" t="s">
        <v>590</v>
      </c>
      <c r="Q544" t="s">
        <v>608</v>
      </c>
    </row>
    <row r="545" spans="1:17" x14ac:dyDescent="0.25">
      <c r="A545">
        <v>980947</v>
      </c>
      <c r="B545" t="s">
        <v>524</v>
      </c>
      <c r="C545" s="51">
        <v>42488</v>
      </c>
      <c r="D545" t="s">
        <v>93</v>
      </c>
      <c r="E545" t="s">
        <v>526</v>
      </c>
      <c r="F545">
        <v>0</v>
      </c>
      <c r="G545" t="s">
        <v>275</v>
      </c>
      <c r="H545" t="s">
        <v>259</v>
      </c>
      <c r="I545" t="s">
        <v>275</v>
      </c>
      <c r="J545" t="s">
        <v>505</v>
      </c>
      <c r="K545" t="s">
        <v>275</v>
      </c>
      <c r="L545" t="s">
        <v>521</v>
      </c>
      <c r="M545">
        <v>6</v>
      </c>
      <c r="N545" t="s">
        <v>507</v>
      </c>
      <c r="O545" t="s">
        <v>508</v>
      </c>
      <c r="P545" t="s">
        <v>732</v>
      </c>
      <c r="Q545" t="s">
        <v>667</v>
      </c>
    </row>
    <row r="546" spans="1:17" x14ac:dyDescent="0.25">
      <c r="A546">
        <v>980949</v>
      </c>
      <c r="B546" t="s">
        <v>684</v>
      </c>
      <c r="C546" s="51">
        <v>42489</v>
      </c>
      <c r="D546" t="s">
        <v>619</v>
      </c>
      <c r="E546" t="s">
        <v>721</v>
      </c>
      <c r="F546">
        <v>0</v>
      </c>
      <c r="G546" t="s">
        <v>728</v>
      </c>
      <c r="H546" t="s">
        <v>730</v>
      </c>
      <c r="I546" t="s">
        <v>730</v>
      </c>
      <c r="J546" t="s">
        <v>505</v>
      </c>
      <c r="K546" t="s">
        <v>730</v>
      </c>
      <c r="L546" t="s">
        <v>521</v>
      </c>
      <c r="M546">
        <v>3</v>
      </c>
      <c r="N546" t="s">
        <v>507</v>
      </c>
      <c r="O546" t="s">
        <v>508</v>
      </c>
      <c r="P546" t="s">
        <v>723</v>
      </c>
      <c r="Q546" t="s">
        <v>688</v>
      </c>
    </row>
    <row r="547" spans="1:17" x14ac:dyDescent="0.25">
      <c r="A547">
        <v>980951</v>
      </c>
      <c r="B547" t="s">
        <v>517</v>
      </c>
      <c r="C547" s="51">
        <v>42490</v>
      </c>
      <c r="D547" t="s">
        <v>415</v>
      </c>
      <c r="E547" t="s">
        <v>519</v>
      </c>
      <c r="F547">
        <v>0</v>
      </c>
      <c r="G547" t="s">
        <v>520</v>
      </c>
      <c r="H547" t="s">
        <v>259</v>
      </c>
      <c r="I547" t="s">
        <v>259</v>
      </c>
      <c r="J547" t="s">
        <v>505</v>
      </c>
      <c r="K547" t="s">
        <v>520</v>
      </c>
      <c r="L547" t="s">
        <v>506</v>
      </c>
      <c r="M547">
        <v>27</v>
      </c>
      <c r="N547" t="s">
        <v>507</v>
      </c>
      <c r="O547" t="s">
        <v>508</v>
      </c>
      <c r="P547" t="s">
        <v>739</v>
      </c>
      <c r="Q547" t="s">
        <v>590</v>
      </c>
    </row>
    <row r="548" spans="1:17" x14ac:dyDescent="0.25">
      <c r="A548">
        <v>980953</v>
      </c>
      <c r="B548" t="s">
        <v>538</v>
      </c>
      <c r="C548" s="51">
        <v>42490</v>
      </c>
      <c r="D548" t="s">
        <v>168</v>
      </c>
      <c r="E548" t="s">
        <v>540</v>
      </c>
      <c r="F548">
        <v>0</v>
      </c>
      <c r="G548" t="s">
        <v>313</v>
      </c>
      <c r="H548" t="s">
        <v>305</v>
      </c>
      <c r="I548" t="s">
        <v>305</v>
      </c>
      <c r="J548" t="s">
        <v>505</v>
      </c>
      <c r="K548" t="s">
        <v>313</v>
      </c>
      <c r="L548" t="s">
        <v>506</v>
      </c>
      <c r="M548">
        <v>15</v>
      </c>
      <c r="N548" t="s">
        <v>507</v>
      </c>
      <c r="O548" t="s">
        <v>508</v>
      </c>
      <c r="P548" t="s">
        <v>680</v>
      </c>
      <c r="Q548" t="s">
        <v>596</v>
      </c>
    </row>
    <row r="549" spans="1:17" x14ac:dyDescent="0.25">
      <c r="A549">
        <v>980955</v>
      </c>
      <c r="B549" t="s">
        <v>733</v>
      </c>
      <c r="C549" s="51">
        <v>42491</v>
      </c>
      <c r="D549" t="s">
        <v>26</v>
      </c>
      <c r="E549" t="s">
        <v>734</v>
      </c>
      <c r="F549">
        <v>0</v>
      </c>
      <c r="G549" t="s">
        <v>730</v>
      </c>
      <c r="H549" t="s">
        <v>355</v>
      </c>
      <c r="I549" t="s">
        <v>730</v>
      </c>
      <c r="J549" t="s">
        <v>505</v>
      </c>
      <c r="K549" t="s">
        <v>355</v>
      </c>
      <c r="L549" t="s">
        <v>506</v>
      </c>
      <c r="M549">
        <v>23</v>
      </c>
      <c r="N549" t="s">
        <v>507</v>
      </c>
      <c r="O549" t="s">
        <v>508</v>
      </c>
      <c r="P549" t="s">
        <v>688</v>
      </c>
      <c r="Q549" t="s">
        <v>731</v>
      </c>
    </row>
    <row r="550" spans="1:17" x14ac:dyDescent="0.25">
      <c r="A550">
        <v>980957</v>
      </c>
      <c r="B550" t="s">
        <v>684</v>
      </c>
      <c r="C550" s="51">
        <v>42491</v>
      </c>
      <c r="D550" t="s">
        <v>93</v>
      </c>
      <c r="E550" t="s">
        <v>721</v>
      </c>
      <c r="F550">
        <v>0</v>
      </c>
      <c r="G550" t="s">
        <v>728</v>
      </c>
      <c r="H550" t="s">
        <v>275</v>
      </c>
      <c r="I550" t="s">
        <v>275</v>
      </c>
      <c r="J550" t="s">
        <v>505</v>
      </c>
      <c r="K550" t="s">
        <v>275</v>
      </c>
      <c r="L550" t="s">
        <v>521</v>
      </c>
      <c r="M550">
        <v>8</v>
      </c>
      <c r="N550" t="s">
        <v>507</v>
      </c>
      <c r="O550" t="s">
        <v>508</v>
      </c>
      <c r="P550" t="s">
        <v>738</v>
      </c>
      <c r="Q550" t="s">
        <v>667</v>
      </c>
    </row>
    <row r="551" spans="1:17" x14ac:dyDescent="0.25">
      <c r="A551">
        <v>980959</v>
      </c>
      <c r="B551" t="s">
        <v>502</v>
      </c>
      <c r="C551" s="51">
        <v>42492</v>
      </c>
      <c r="D551" t="s">
        <v>47</v>
      </c>
      <c r="E551" t="s">
        <v>504</v>
      </c>
      <c r="F551">
        <v>0</v>
      </c>
      <c r="G551" t="s">
        <v>305</v>
      </c>
      <c r="H551" t="s">
        <v>259</v>
      </c>
      <c r="I551" t="s">
        <v>259</v>
      </c>
      <c r="J551" t="s">
        <v>505</v>
      </c>
      <c r="K551" t="s">
        <v>259</v>
      </c>
      <c r="L551" t="s">
        <v>521</v>
      </c>
      <c r="M551">
        <v>5</v>
      </c>
      <c r="N551" t="s">
        <v>507</v>
      </c>
      <c r="O551" t="s">
        <v>508</v>
      </c>
      <c r="P551" t="s">
        <v>590</v>
      </c>
      <c r="Q551" t="s">
        <v>608</v>
      </c>
    </row>
    <row r="552" spans="1:17" x14ac:dyDescent="0.25">
      <c r="A552">
        <v>980961</v>
      </c>
      <c r="B552" t="s">
        <v>733</v>
      </c>
      <c r="C552" s="51">
        <v>42493</v>
      </c>
      <c r="D552" t="s">
        <v>37</v>
      </c>
      <c r="E552" t="s">
        <v>734</v>
      </c>
      <c r="F552">
        <v>0</v>
      </c>
      <c r="G552" t="s">
        <v>730</v>
      </c>
      <c r="H552" t="s">
        <v>520</v>
      </c>
      <c r="I552" t="s">
        <v>520</v>
      </c>
      <c r="J552" t="s">
        <v>505</v>
      </c>
      <c r="K552" t="s">
        <v>520</v>
      </c>
      <c r="L552" t="s">
        <v>521</v>
      </c>
      <c r="M552">
        <v>8</v>
      </c>
      <c r="N552" t="s">
        <v>507</v>
      </c>
      <c r="O552" t="s">
        <v>508</v>
      </c>
      <c r="P552" t="s">
        <v>723</v>
      </c>
      <c r="Q552" t="s">
        <v>688</v>
      </c>
    </row>
    <row r="553" spans="1:17" x14ac:dyDescent="0.25">
      <c r="A553">
        <v>980963</v>
      </c>
      <c r="B553" t="s">
        <v>529</v>
      </c>
      <c r="C553" s="51">
        <v>42494</v>
      </c>
      <c r="D553" t="s">
        <v>47</v>
      </c>
      <c r="E553" t="s">
        <v>531</v>
      </c>
      <c r="F553">
        <v>0</v>
      </c>
      <c r="G553" t="s">
        <v>259</v>
      </c>
      <c r="H553" t="s">
        <v>355</v>
      </c>
      <c r="I553" t="s">
        <v>355</v>
      </c>
      <c r="J553" t="s">
        <v>505</v>
      </c>
      <c r="K553" t="s">
        <v>259</v>
      </c>
      <c r="L553" t="s">
        <v>506</v>
      </c>
      <c r="M553">
        <v>7</v>
      </c>
      <c r="N553" t="s">
        <v>507</v>
      </c>
      <c r="O553" t="s">
        <v>508</v>
      </c>
      <c r="P553" t="s">
        <v>680</v>
      </c>
      <c r="Q553" t="s">
        <v>596</v>
      </c>
    </row>
    <row r="554" spans="1:17" x14ac:dyDescent="0.25">
      <c r="A554">
        <v>980965</v>
      </c>
      <c r="B554" t="s">
        <v>517</v>
      </c>
      <c r="C554" s="51">
        <v>42495</v>
      </c>
      <c r="D554" t="s">
        <v>25</v>
      </c>
      <c r="E554" t="s">
        <v>519</v>
      </c>
      <c r="F554">
        <v>0</v>
      </c>
      <c r="G554" t="s">
        <v>520</v>
      </c>
      <c r="H554" t="s">
        <v>728</v>
      </c>
      <c r="I554" t="s">
        <v>728</v>
      </c>
      <c r="J554" t="s">
        <v>505</v>
      </c>
      <c r="K554" t="s">
        <v>728</v>
      </c>
      <c r="L554" t="s">
        <v>521</v>
      </c>
      <c r="M554">
        <v>7</v>
      </c>
      <c r="N554" t="s">
        <v>507</v>
      </c>
      <c r="O554" t="s">
        <v>508</v>
      </c>
      <c r="P554" t="s">
        <v>693</v>
      </c>
      <c r="Q554" t="s">
        <v>667</v>
      </c>
    </row>
    <row r="555" spans="1:17" x14ac:dyDescent="0.25">
      <c r="A555">
        <v>980967</v>
      </c>
      <c r="B555" t="s">
        <v>538</v>
      </c>
      <c r="C555" s="51">
        <v>42496</v>
      </c>
      <c r="D555" t="s">
        <v>166</v>
      </c>
      <c r="E555" t="s">
        <v>540</v>
      </c>
      <c r="F555">
        <v>0</v>
      </c>
      <c r="G555" t="s">
        <v>313</v>
      </c>
      <c r="H555" t="s">
        <v>730</v>
      </c>
      <c r="I555" t="s">
        <v>313</v>
      </c>
      <c r="J555" t="s">
        <v>505</v>
      </c>
      <c r="K555" t="s">
        <v>313</v>
      </c>
      <c r="L555" t="s">
        <v>521</v>
      </c>
      <c r="M555">
        <v>5</v>
      </c>
      <c r="N555" t="s">
        <v>507</v>
      </c>
      <c r="O555" t="s">
        <v>508</v>
      </c>
      <c r="P555" t="s">
        <v>590</v>
      </c>
      <c r="Q555" t="s">
        <v>608</v>
      </c>
    </row>
    <row r="556" spans="1:17" x14ac:dyDescent="0.25">
      <c r="A556">
        <v>980969</v>
      </c>
      <c r="B556" t="s">
        <v>502</v>
      </c>
      <c r="C556" s="51">
        <v>42497</v>
      </c>
      <c r="D556" t="s">
        <v>161</v>
      </c>
      <c r="E556" t="s">
        <v>504</v>
      </c>
      <c r="F556">
        <v>0</v>
      </c>
      <c r="G556" t="s">
        <v>305</v>
      </c>
      <c r="H556" t="s">
        <v>728</v>
      </c>
      <c r="I556" t="s">
        <v>305</v>
      </c>
      <c r="J556" t="s">
        <v>505</v>
      </c>
      <c r="K556" t="s">
        <v>305</v>
      </c>
      <c r="L556" t="s">
        <v>521</v>
      </c>
      <c r="M556">
        <v>7</v>
      </c>
      <c r="N556" t="s">
        <v>507</v>
      </c>
      <c r="O556" t="s">
        <v>508</v>
      </c>
      <c r="P556" t="s">
        <v>723</v>
      </c>
      <c r="Q556" t="s">
        <v>688</v>
      </c>
    </row>
    <row r="557" spans="1:17" x14ac:dyDescent="0.25">
      <c r="A557">
        <v>980971</v>
      </c>
      <c r="B557" t="s">
        <v>511</v>
      </c>
      <c r="C557" s="51">
        <v>42497</v>
      </c>
      <c r="D557" t="s">
        <v>33</v>
      </c>
      <c r="E557" t="s">
        <v>729</v>
      </c>
      <c r="F557">
        <v>0</v>
      </c>
      <c r="G557" t="s">
        <v>355</v>
      </c>
      <c r="H557" t="s">
        <v>520</v>
      </c>
      <c r="I557" t="s">
        <v>520</v>
      </c>
      <c r="J557" t="s">
        <v>505</v>
      </c>
      <c r="K557" t="s">
        <v>355</v>
      </c>
      <c r="L557" t="s">
        <v>506</v>
      </c>
      <c r="M557">
        <v>9</v>
      </c>
      <c r="N557" t="s">
        <v>507</v>
      </c>
      <c r="O557" t="s">
        <v>508</v>
      </c>
      <c r="P557" t="s">
        <v>596</v>
      </c>
      <c r="Q557" t="s">
        <v>702</v>
      </c>
    </row>
    <row r="558" spans="1:17" x14ac:dyDescent="0.25">
      <c r="A558">
        <v>980973</v>
      </c>
      <c r="B558" t="s">
        <v>681</v>
      </c>
      <c r="C558" s="51">
        <v>42498</v>
      </c>
      <c r="D558" t="s">
        <v>563</v>
      </c>
      <c r="E558" t="s">
        <v>682</v>
      </c>
      <c r="F558">
        <v>0</v>
      </c>
      <c r="G558" t="s">
        <v>275</v>
      </c>
      <c r="H558" t="s">
        <v>313</v>
      </c>
      <c r="I558" t="s">
        <v>275</v>
      </c>
      <c r="J558" t="s">
        <v>505</v>
      </c>
      <c r="K558" t="s">
        <v>313</v>
      </c>
      <c r="L558" t="s">
        <v>506</v>
      </c>
      <c r="M558">
        <v>85</v>
      </c>
      <c r="N558" t="s">
        <v>507</v>
      </c>
      <c r="O558" t="s">
        <v>508</v>
      </c>
      <c r="P558" t="s">
        <v>608</v>
      </c>
      <c r="Q558" t="s">
        <v>693</v>
      </c>
    </row>
    <row r="559" spans="1:17" x14ac:dyDescent="0.25">
      <c r="A559">
        <v>980975</v>
      </c>
      <c r="B559" t="s">
        <v>529</v>
      </c>
      <c r="C559" s="51">
        <v>42498</v>
      </c>
      <c r="D559" t="s">
        <v>575</v>
      </c>
      <c r="E559" t="s">
        <v>531</v>
      </c>
      <c r="F559">
        <v>0</v>
      </c>
      <c r="G559" t="s">
        <v>259</v>
      </c>
      <c r="H559" t="s">
        <v>730</v>
      </c>
      <c r="I559" t="s">
        <v>730</v>
      </c>
      <c r="J559" t="s">
        <v>505</v>
      </c>
      <c r="K559" t="s">
        <v>730</v>
      </c>
      <c r="L559" t="s">
        <v>521</v>
      </c>
      <c r="M559">
        <v>5</v>
      </c>
      <c r="N559" t="s">
        <v>507</v>
      </c>
      <c r="O559" t="s">
        <v>508</v>
      </c>
      <c r="P559" t="s">
        <v>590</v>
      </c>
      <c r="Q559" t="s">
        <v>667</v>
      </c>
    </row>
    <row r="560" spans="1:17" x14ac:dyDescent="0.25">
      <c r="A560">
        <v>980977</v>
      </c>
      <c r="B560" t="s">
        <v>511</v>
      </c>
      <c r="C560" s="51">
        <v>42499</v>
      </c>
      <c r="D560" t="s">
        <v>360</v>
      </c>
      <c r="E560" t="s">
        <v>729</v>
      </c>
      <c r="F560">
        <v>0</v>
      </c>
      <c r="G560" t="s">
        <v>355</v>
      </c>
      <c r="H560" t="s">
        <v>305</v>
      </c>
      <c r="I560" t="s">
        <v>355</v>
      </c>
      <c r="J560" t="s">
        <v>505</v>
      </c>
      <c r="K560" t="s">
        <v>305</v>
      </c>
      <c r="L560" t="s">
        <v>506</v>
      </c>
      <c r="M560">
        <v>1</v>
      </c>
      <c r="N560" t="s">
        <v>507</v>
      </c>
      <c r="O560" t="s">
        <v>508</v>
      </c>
      <c r="P560" t="s">
        <v>680</v>
      </c>
      <c r="Q560" t="s">
        <v>596</v>
      </c>
    </row>
    <row r="561" spans="1:17" x14ac:dyDescent="0.25">
      <c r="A561">
        <v>980979</v>
      </c>
      <c r="B561" t="s">
        <v>681</v>
      </c>
      <c r="C561" s="51">
        <v>42500</v>
      </c>
      <c r="D561" t="s">
        <v>146</v>
      </c>
      <c r="E561" t="s">
        <v>682</v>
      </c>
      <c r="F561">
        <v>0</v>
      </c>
      <c r="G561" t="s">
        <v>728</v>
      </c>
      <c r="H561" t="s">
        <v>313</v>
      </c>
      <c r="I561" t="s">
        <v>313</v>
      </c>
      <c r="J561" t="s">
        <v>514</v>
      </c>
      <c r="K561" t="s">
        <v>313</v>
      </c>
      <c r="L561" t="s">
        <v>506</v>
      </c>
      <c r="M561">
        <v>4</v>
      </c>
      <c r="N561" t="s">
        <v>507</v>
      </c>
      <c r="O561" t="s">
        <v>508</v>
      </c>
      <c r="P561" t="s">
        <v>723</v>
      </c>
      <c r="Q561" t="s">
        <v>731</v>
      </c>
    </row>
    <row r="562" spans="1:17" x14ac:dyDescent="0.25">
      <c r="A562">
        <v>980981</v>
      </c>
      <c r="B562" t="s">
        <v>502</v>
      </c>
      <c r="C562" s="51">
        <v>42501</v>
      </c>
      <c r="D562" t="s">
        <v>86</v>
      </c>
      <c r="E562" t="s">
        <v>504</v>
      </c>
      <c r="F562">
        <v>0</v>
      </c>
      <c r="G562" t="s">
        <v>305</v>
      </c>
      <c r="H562" t="s">
        <v>275</v>
      </c>
      <c r="I562" t="s">
        <v>275</v>
      </c>
      <c r="J562" t="s">
        <v>505</v>
      </c>
      <c r="K562" t="s">
        <v>275</v>
      </c>
      <c r="L562" t="s">
        <v>521</v>
      </c>
      <c r="M562">
        <v>6</v>
      </c>
      <c r="N562" t="s">
        <v>507</v>
      </c>
      <c r="O562" t="s">
        <v>508</v>
      </c>
      <c r="P562" t="s">
        <v>738</v>
      </c>
      <c r="Q562" t="s">
        <v>693</v>
      </c>
    </row>
    <row r="563" spans="1:17" x14ac:dyDescent="0.25">
      <c r="A563">
        <v>980983</v>
      </c>
      <c r="B563" t="s">
        <v>538</v>
      </c>
      <c r="C563" s="51">
        <v>42502</v>
      </c>
      <c r="D563" t="s">
        <v>126</v>
      </c>
      <c r="E563" t="s">
        <v>540</v>
      </c>
      <c r="F563">
        <v>0</v>
      </c>
      <c r="G563" t="s">
        <v>313</v>
      </c>
      <c r="H563" t="s">
        <v>520</v>
      </c>
      <c r="I563" t="s">
        <v>520</v>
      </c>
      <c r="J563" t="s">
        <v>505</v>
      </c>
      <c r="K563" t="s">
        <v>520</v>
      </c>
      <c r="L563" t="s">
        <v>521</v>
      </c>
      <c r="M563">
        <v>7</v>
      </c>
      <c r="N563" t="s">
        <v>507</v>
      </c>
      <c r="O563" t="s">
        <v>508</v>
      </c>
      <c r="P563" t="s">
        <v>736</v>
      </c>
      <c r="Q563" t="s">
        <v>590</v>
      </c>
    </row>
    <row r="564" spans="1:17" x14ac:dyDescent="0.25">
      <c r="A564">
        <v>980985</v>
      </c>
      <c r="B564" t="s">
        <v>681</v>
      </c>
      <c r="C564" s="51">
        <v>42503</v>
      </c>
      <c r="D564" t="s">
        <v>33</v>
      </c>
      <c r="E564" t="s">
        <v>682</v>
      </c>
      <c r="F564">
        <v>0</v>
      </c>
      <c r="G564" t="s">
        <v>275</v>
      </c>
      <c r="H564" t="s">
        <v>355</v>
      </c>
      <c r="I564" t="s">
        <v>275</v>
      </c>
      <c r="J564" t="s">
        <v>514</v>
      </c>
      <c r="K564" t="s">
        <v>355</v>
      </c>
      <c r="L564" t="s">
        <v>521</v>
      </c>
      <c r="M564">
        <v>7</v>
      </c>
      <c r="N564" t="s">
        <v>507</v>
      </c>
      <c r="O564" t="s">
        <v>508</v>
      </c>
      <c r="P564" t="s">
        <v>596</v>
      </c>
      <c r="Q564" t="s">
        <v>702</v>
      </c>
    </row>
    <row r="565" spans="1:17" x14ac:dyDescent="0.25">
      <c r="A565">
        <v>980987</v>
      </c>
      <c r="B565" t="s">
        <v>502</v>
      </c>
      <c r="C565" s="51">
        <v>42504</v>
      </c>
      <c r="D565" t="s">
        <v>147</v>
      </c>
      <c r="E565" t="s">
        <v>504</v>
      </c>
      <c r="F565">
        <v>0</v>
      </c>
      <c r="G565" t="s">
        <v>305</v>
      </c>
      <c r="H565" t="s">
        <v>730</v>
      </c>
      <c r="I565" t="s">
        <v>730</v>
      </c>
      <c r="J565" t="s">
        <v>505</v>
      </c>
      <c r="K565" t="s">
        <v>305</v>
      </c>
      <c r="L565" t="s">
        <v>506</v>
      </c>
      <c r="M565">
        <v>144</v>
      </c>
      <c r="N565" t="s">
        <v>507</v>
      </c>
      <c r="O565" t="s">
        <v>508</v>
      </c>
      <c r="P565" t="s">
        <v>738</v>
      </c>
      <c r="Q565" t="s">
        <v>731</v>
      </c>
    </row>
    <row r="566" spans="1:17" x14ac:dyDescent="0.25">
      <c r="A566">
        <v>980989</v>
      </c>
      <c r="B566" t="s">
        <v>529</v>
      </c>
      <c r="C566" s="51">
        <v>42504</v>
      </c>
      <c r="D566" t="s">
        <v>445</v>
      </c>
      <c r="E566" t="s">
        <v>531</v>
      </c>
      <c r="F566">
        <v>0</v>
      </c>
      <c r="G566" t="s">
        <v>259</v>
      </c>
      <c r="H566" t="s">
        <v>728</v>
      </c>
      <c r="I566" t="s">
        <v>728</v>
      </c>
      <c r="J566" t="s">
        <v>514</v>
      </c>
      <c r="K566" t="s">
        <v>259</v>
      </c>
      <c r="L566" t="s">
        <v>521</v>
      </c>
      <c r="M566">
        <v>8</v>
      </c>
      <c r="N566" t="s">
        <v>507</v>
      </c>
      <c r="O566" t="s">
        <v>570</v>
      </c>
      <c r="P566" t="s">
        <v>735</v>
      </c>
      <c r="Q566" t="s">
        <v>688</v>
      </c>
    </row>
    <row r="567" spans="1:17" x14ac:dyDescent="0.25">
      <c r="A567">
        <v>980991</v>
      </c>
      <c r="B567" t="s">
        <v>511</v>
      </c>
      <c r="C567" s="51">
        <v>42505</v>
      </c>
      <c r="D567" t="s">
        <v>740</v>
      </c>
      <c r="E567" t="s">
        <v>729</v>
      </c>
      <c r="F567">
        <v>0</v>
      </c>
      <c r="G567" t="s">
        <v>355</v>
      </c>
      <c r="H567" t="s">
        <v>313</v>
      </c>
      <c r="I567" t="s">
        <v>355</v>
      </c>
      <c r="J567" t="s">
        <v>514</v>
      </c>
      <c r="K567" t="s">
        <v>313</v>
      </c>
      <c r="L567" t="s">
        <v>521</v>
      </c>
      <c r="M567">
        <v>7</v>
      </c>
      <c r="N567" t="s">
        <v>507</v>
      </c>
      <c r="O567" t="s">
        <v>508</v>
      </c>
      <c r="P567" t="s">
        <v>739</v>
      </c>
      <c r="Q567" t="s">
        <v>590</v>
      </c>
    </row>
    <row r="568" spans="1:17" x14ac:dyDescent="0.25">
      <c r="A568">
        <v>980993</v>
      </c>
      <c r="B568" t="s">
        <v>681</v>
      </c>
      <c r="C568" s="51">
        <v>42505</v>
      </c>
      <c r="D568" t="s">
        <v>86</v>
      </c>
      <c r="E568" t="s">
        <v>682</v>
      </c>
      <c r="F568">
        <v>0</v>
      </c>
      <c r="G568" t="s">
        <v>275</v>
      </c>
      <c r="H568" t="s">
        <v>520</v>
      </c>
      <c r="I568" t="s">
        <v>520</v>
      </c>
      <c r="J568" t="s">
        <v>505</v>
      </c>
      <c r="K568" t="s">
        <v>275</v>
      </c>
      <c r="L568" t="s">
        <v>506</v>
      </c>
      <c r="M568">
        <v>80</v>
      </c>
      <c r="N568" t="s">
        <v>507</v>
      </c>
      <c r="O568" t="s">
        <v>508</v>
      </c>
      <c r="P568" t="s">
        <v>732</v>
      </c>
      <c r="Q568" t="s">
        <v>702</v>
      </c>
    </row>
    <row r="569" spans="1:17" x14ac:dyDescent="0.25">
      <c r="A569">
        <v>980995</v>
      </c>
      <c r="B569" t="s">
        <v>529</v>
      </c>
      <c r="C569" s="51">
        <v>42506</v>
      </c>
      <c r="D569" t="s">
        <v>161</v>
      </c>
      <c r="E569" t="s">
        <v>531</v>
      </c>
      <c r="F569">
        <v>0</v>
      </c>
      <c r="G569" t="s">
        <v>259</v>
      </c>
      <c r="H569" t="s">
        <v>305</v>
      </c>
      <c r="I569" t="s">
        <v>305</v>
      </c>
      <c r="J569" t="s">
        <v>505</v>
      </c>
      <c r="K569" t="s">
        <v>305</v>
      </c>
      <c r="L569" t="s">
        <v>521</v>
      </c>
      <c r="M569">
        <v>9</v>
      </c>
      <c r="N569" t="s">
        <v>507</v>
      </c>
      <c r="O569" t="s">
        <v>508</v>
      </c>
      <c r="P569" t="s">
        <v>723</v>
      </c>
      <c r="Q569" t="s">
        <v>735</v>
      </c>
    </row>
    <row r="570" spans="1:17" x14ac:dyDescent="0.25">
      <c r="A570">
        <v>980997</v>
      </c>
      <c r="B570" t="s">
        <v>681</v>
      </c>
      <c r="C570" s="51">
        <v>42507</v>
      </c>
      <c r="D570" t="s">
        <v>737</v>
      </c>
      <c r="E570" t="s">
        <v>682</v>
      </c>
      <c r="F570">
        <v>0</v>
      </c>
      <c r="G570" t="s">
        <v>728</v>
      </c>
      <c r="H570" t="s">
        <v>520</v>
      </c>
      <c r="I570" t="s">
        <v>728</v>
      </c>
      <c r="J570" t="s">
        <v>505</v>
      </c>
      <c r="K570" t="s">
        <v>728</v>
      </c>
      <c r="L570" t="s">
        <v>506</v>
      </c>
      <c r="M570">
        <v>19</v>
      </c>
      <c r="N570" t="s">
        <v>507</v>
      </c>
      <c r="O570" t="s">
        <v>570</v>
      </c>
      <c r="P570" t="s">
        <v>732</v>
      </c>
      <c r="Q570" t="s">
        <v>693</v>
      </c>
    </row>
    <row r="571" spans="1:17" x14ac:dyDescent="0.25">
      <c r="A571">
        <v>980999</v>
      </c>
      <c r="B571" t="s">
        <v>502</v>
      </c>
      <c r="C571" s="51">
        <v>42508</v>
      </c>
      <c r="D571" t="s">
        <v>161</v>
      </c>
      <c r="E571" t="s">
        <v>504</v>
      </c>
      <c r="F571">
        <v>0</v>
      </c>
      <c r="G571" t="s">
        <v>305</v>
      </c>
      <c r="H571" t="s">
        <v>355</v>
      </c>
      <c r="I571" t="s">
        <v>355</v>
      </c>
      <c r="J571" t="s">
        <v>505</v>
      </c>
      <c r="K571" t="s">
        <v>305</v>
      </c>
      <c r="L571" t="s">
        <v>506</v>
      </c>
      <c r="M571">
        <v>82</v>
      </c>
      <c r="N571" t="s">
        <v>507</v>
      </c>
      <c r="O571" t="s">
        <v>570</v>
      </c>
      <c r="P571" t="s">
        <v>739</v>
      </c>
      <c r="Q571" t="s">
        <v>590</v>
      </c>
    </row>
    <row r="572" spans="1:17" x14ac:dyDescent="0.25">
      <c r="A572">
        <v>981001</v>
      </c>
      <c r="B572" t="s">
        <v>741</v>
      </c>
      <c r="C572" s="51">
        <v>42509</v>
      </c>
      <c r="D572" t="s">
        <v>619</v>
      </c>
      <c r="E572" t="s">
        <v>742</v>
      </c>
      <c r="F572">
        <v>0</v>
      </c>
      <c r="G572" t="s">
        <v>730</v>
      </c>
      <c r="H572" t="s">
        <v>259</v>
      </c>
      <c r="I572" t="s">
        <v>730</v>
      </c>
      <c r="J572" t="s">
        <v>505</v>
      </c>
      <c r="K572" t="s">
        <v>730</v>
      </c>
      <c r="L572" t="s">
        <v>521</v>
      </c>
      <c r="M572">
        <v>6</v>
      </c>
      <c r="N572" t="s">
        <v>507</v>
      </c>
      <c r="O572" t="s">
        <v>508</v>
      </c>
      <c r="P572" t="s">
        <v>680</v>
      </c>
      <c r="Q572" t="s">
        <v>702</v>
      </c>
    </row>
    <row r="573" spans="1:17" x14ac:dyDescent="0.25">
      <c r="A573">
        <v>981003</v>
      </c>
      <c r="B573" t="s">
        <v>703</v>
      </c>
      <c r="C573" s="51">
        <v>42510</v>
      </c>
      <c r="D573" t="s">
        <v>54</v>
      </c>
      <c r="E573" t="s">
        <v>704</v>
      </c>
      <c r="F573">
        <v>0</v>
      </c>
      <c r="G573" t="s">
        <v>520</v>
      </c>
      <c r="H573" t="s">
        <v>313</v>
      </c>
      <c r="I573" t="s">
        <v>520</v>
      </c>
      <c r="J573" t="s">
        <v>505</v>
      </c>
      <c r="K573" t="s">
        <v>520</v>
      </c>
      <c r="L573" t="s">
        <v>521</v>
      </c>
      <c r="M573">
        <v>6</v>
      </c>
      <c r="N573" t="s">
        <v>507</v>
      </c>
      <c r="O573" t="s">
        <v>508</v>
      </c>
      <c r="P573" t="s">
        <v>735</v>
      </c>
      <c r="Q573" t="s">
        <v>688</v>
      </c>
    </row>
    <row r="574" spans="1:17" x14ac:dyDescent="0.25">
      <c r="A574">
        <v>981005</v>
      </c>
      <c r="B574" t="s">
        <v>681</v>
      </c>
      <c r="C574" s="51">
        <v>42511</v>
      </c>
      <c r="D574" t="s">
        <v>15</v>
      </c>
      <c r="E574" t="s">
        <v>682</v>
      </c>
      <c r="F574">
        <v>0</v>
      </c>
      <c r="G574" t="s">
        <v>728</v>
      </c>
      <c r="H574" t="s">
        <v>355</v>
      </c>
      <c r="I574" t="s">
        <v>355</v>
      </c>
      <c r="J574" t="s">
        <v>514</v>
      </c>
      <c r="K574" t="s">
        <v>728</v>
      </c>
      <c r="L574" t="s">
        <v>521</v>
      </c>
      <c r="M574">
        <v>4</v>
      </c>
      <c r="N574" t="s">
        <v>507</v>
      </c>
      <c r="O574" t="s">
        <v>508</v>
      </c>
      <c r="P574" t="s">
        <v>596</v>
      </c>
      <c r="Q574" t="s">
        <v>732</v>
      </c>
    </row>
    <row r="575" spans="1:17" x14ac:dyDescent="0.25">
      <c r="A575">
        <v>981007</v>
      </c>
      <c r="B575" t="s">
        <v>741</v>
      </c>
      <c r="C575" s="51">
        <v>42511</v>
      </c>
      <c r="D575" t="s">
        <v>20</v>
      </c>
      <c r="E575" t="s">
        <v>742</v>
      </c>
      <c r="F575">
        <v>0</v>
      </c>
      <c r="G575" t="s">
        <v>730</v>
      </c>
      <c r="H575" t="s">
        <v>275</v>
      </c>
      <c r="I575" t="s">
        <v>730</v>
      </c>
      <c r="J575" t="s">
        <v>505</v>
      </c>
      <c r="K575" t="s">
        <v>730</v>
      </c>
      <c r="L575" t="s">
        <v>521</v>
      </c>
      <c r="M575">
        <v>6</v>
      </c>
      <c r="N575" t="s">
        <v>507</v>
      </c>
      <c r="O575" t="s">
        <v>508</v>
      </c>
      <c r="P575" t="s">
        <v>680</v>
      </c>
      <c r="Q575" t="s">
        <v>702</v>
      </c>
    </row>
    <row r="576" spans="1:17" x14ac:dyDescent="0.25">
      <c r="A576">
        <v>981009</v>
      </c>
      <c r="B576" t="s">
        <v>529</v>
      </c>
      <c r="C576" s="51">
        <v>42512</v>
      </c>
      <c r="D576" t="s">
        <v>445</v>
      </c>
      <c r="E576" t="s">
        <v>531</v>
      </c>
      <c r="F576">
        <v>0</v>
      </c>
      <c r="G576" t="s">
        <v>259</v>
      </c>
      <c r="H576" t="s">
        <v>313</v>
      </c>
      <c r="I576" t="s">
        <v>313</v>
      </c>
      <c r="J576" t="s">
        <v>505</v>
      </c>
      <c r="K576" t="s">
        <v>259</v>
      </c>
      <c r="L576" t="s">
        <v>506</v>
      </c>
      <c r="M576">
        <v>22</v>
      </c>
      <c r="N576" t="s">
        <v>507</v>
      </c>
      <c r="O576" t="s">
        <v>508</v>
      </c>
      <c r="P576" t="s">
        <v>739</v>
      </c>
      <c r="Q576" t="s">
        <v>590</v>
      </c>
    </row>
    <row r="577" spans="1:17" x14ac:dyDescent="0.25">
      <c r="A577">
        <v>981011</v>
      </c>
      <c r="B577" t="s">
        <v>703</v>
      </c>
      <c r="C577" s="51">
        <v>42512</v>
      </c>
      <c r="D577" t="s">
        <v>161</v>
      </c>
      <c r="E577" t="s">
        <v>704</v>
      </c>
      <c r="F577">
        <v>0</v>
      </c>
      <c r="G577" t="s">
        <v>520</v>
      </c>
      <c r="H577" t="s">
        <v>305</v>
      </c>
      <c r="I577" t="s">
        <v>305</v>
      </c>
      <c r="J577" t="s">
        <v>505</v>
      </c>
      <c r="K577" t="s">
        <v>305</v>
      </c>
      <c r="L577" t="s">
        <v>521</v>
      </c>
      <c r="M577">
        <v>6</v>
      </c>
      <c r="N577" t="s">
        <v>507</v>
      </c>
      <c r="O577" t="s">
        <v>508</v>
      </c>
      <c r="P577" t="s">
        <v>735</v>
      </c>
      <c r="Q577" t="s">
        <v>688</v>
      </c>
    </row>
    <row r="578" spans="1:17" x14ac:dyDescent="0.25">
      <c r="A578">
        <v>981013</v>
      </c>
      <c r="B578" t="s">
        <v>502</v>
      </c>
      <c r="C578" s="51">
        <v>42514</v>
      </c>
      <c r="D578" t="s">
        <v>147</v>
      </c>
      <c r="E578" t="s">
        <v>504</v>
      </c>
      <c r="F578">
        <v>0</v>
      </c>
      <c r="G578" t="s">
        <v>730</v>
      </c>
      <c r="H578" t="s">
        <v>305</v>
      </c>
      <c r="I578" t="s">
        <v>305</v>
      </c>
      <c r="J578" t="s">
        <v>505</v>
      </c>
      <c r="K578" t="s">
        <v>305</v>
      </c>
      <c r="L578" t="s">
        <v>521</v>
      </c>
      <c r="M578">
        <v>4</v>
      </c>
      <c r="N578" t="s">
        <v>507</v>
      </c>
      <c r="O578" t="s">
        <v>508</v>
      </c>
      <c r="P578" t="s">
        <v>680</v>
      </c>
      <c r="Q578" t="s">
        <v>596</v>
      </c>
    </row>
    <row r="579" spans="1:17" x14ac:dyDescent="0.25">
      <c r="A579">
        <v>981015</v>
      </c>
      <c r="B579" t="s">
        <v>517</v>
      </c>
      <c r="C579" s="51">
        <v>42515</v>
      </c>
      <c r="D579" t="s">
        <v>112</v>
      </c>
      <c r="E579" t="s">
        <v>519</v>
      </c>
      <c r="F579">
        <v>0</v>
      </c>
      <c r="G579" t="s">
        <v>313</v>
      </c>
      <c r="H579" t="s">
        <v>259</v>
      </c>
      <c r="I579" t="s">
        <v>259</v>
      </c>
      <c r="J579" t="s">
        <v>505</v>
      </c>
      <c r="K579" t="s">
        <v>313</v>
      </c>
      <c r="L579" t="s">
        <v>506</v>
      </c>
      <c r="M579">
        <v>22</v>
      </c>
      <c r="N579" t="s">
        <v>507</v>
      </c>
      <c r="O579" t="s">
        <v>508</v>
      </c>
      <c r="P579" t="s">
        <v>590</v>
      </c>
      <c r="Q579" t="s">
        <v>693</v>
      </c>
    </row>
    <row r="580" spans="1:17" x14ac:dyDescent="0.25">
      <c r="A580">
        <v>981017</v>
      </c>
      <c r="B580" t="s">
        <v>517</v>
      </c>
      <c r="C580" s="51">
        <v>42517</v>
      </c>
      <c r="D580" t="s">
        <v>168</v>
      </c>
      <c r="E580" t="s">
        <v>519</v>
      </c>
      <c r="F580">
        <v>0</v>
      </c>
      <c r="G580" t="s">
        <v>730</v>
      </c>
      <c r="H580" t="s">
        <v>313</v>
      </c>
      <c r="I580" t="s">
        <v>313</v>
      </c>
      <c r="J580" t="s">
        <v>505</v>
      </c>
      <c r="K580" t="s">
        <v>313</v>
      </c>
      <c r="L580" t="s">
        <v>521</v>
      </c>
      <c r="M580">
        <v>4</v>
      </c>
      <c r="N580" t="s">
        <v>507</v>
      </c>
      <c r="O580" t="s">
        <v>508</v>
      </c>
      <c r="P580" t="s">
        <v>590</v>
      </c>
      <c r="Q580" t="s">
        <v>702</v>
      </c>
    </row>
    <row r="581" spans="1:17" x14ac:dyDescent="0.25">
      <c r="A581">
        <v>981019</v>
      </c>
      <c r="B581" t="s">
        <v>502</v>
      </c>
      <c r="C581" s="51">
        <v>42519</v>
      </c>
      <c r="D581" t="s">
        <v>48</v>
      </c>
      <c r="E581" t="s">
        <v>504</v>
      </c>
      <c r="F581">
        <v>0</v>
      </c>
      <c r="G581" t="s">
        <v>305</v>
      </c>
      <c r="H581" t="s">
        <v>313</v>
      </c>
      <c r="I581" t="s">
        <v>313</v>
      </c>
      <c r="J581" t="s">
        <v>514</v>
      </c>
      <c r="K581" t="s">
        <v>313</v>
      </c>
      <c r="L581" t="s">
        <v>506</v>
      </c>
      <c r="M581">
        <v>8</v>
      </c>
      <c r="N581" t="s">
        <v>507</v>
      </c>
      <c r="O581" t="s">
        <v>508</v>
      </c>
      <c r="P581" t="s">
        <v>596</v>
      </c>
      <c r="Q581" t="s">
        <v>688</v>
      </c>
    </row>
    <row r="582" spans="1:17" x14ac:dyDescent="0.25">
      <c r="A582">
        <v>1082591</v>
      </c>
      <c r="B582" t="s">
        <v>538</v>
      </c>
      <c r="C582" s="51">
        <v>42830</v>
      </c>
      <c r="D582" t="s">
        <v>425</v>
      </c>
      <c r="E582" t="s">
        <v>540</v>
      </c>
      <c r="F582">
        <v>0</v>
      </c>
      <c r="G582" t="s">
        <v>313</v>
      </c>
      <c r="H582" t="s">
        <v>305</v>
      </c>
      <c r="I582" t="s">
        <v>305</v>
      </c>
      <c r="J582" t="s">
        <v>505</v>
      </c>
      <c r="K582" t="s">
        <v>313</v>
      </c>
      <c r="L582" t="s">
        <v>506</v>
      </c>
      <c r="M582">
        <v>35</v>
      </c>
      <c r="N582" t="s">
        <v>507</v>
      </c>
      <c r="O582" t="s">
        <v>508</v>
      </c>
      <c r="P582" t="s">
        <v>738</v>
      </c>
      <c r="Q582" t="s">
        <v>707</v>
      </c>
    </row>
    <row r="583" spans="1:17" x14ac:dyDescent="0.25">
      <c r="A583">
        <v>1082592</v>
      </c>
      <c r="B583" t="s">
        <v>684</v>
      </c>
      <c r="C583" s="51">
        <v>42831</v>
      </c>
      <c r="D583" t="s">
        <v>41</v>
      </c>
      <c r="E583" t="s">
        <v>721</v>
      </c>
      <c r="F583">
        <v>0</v>
      </c>
      <c r="G583" t="s">
        <v>743</v>
      </c>
      <c r="H583" t="s">
        <v>275</v>
      </c>
      <c r="I583" t="s">
        <v>743</v>
      </c>
      <c r="J583" t="s">
        <v>505</v>
      </c>
      <c r="K583" t="s">
        <v>743</v>
      </c>
      <c r="L583" t="s">
        <v>521</v>
      </c>
      <c r="M583">
        <v>7</v>
      </c>
      <c r="N583" t="s">
        <v>507</v>
      </c>
      <c r="O583" t="s">
        <v>508</v>
      </c>
      <c r="P583" t="s">
        <v>735</v>
      </c>
      <c r="Q583" t="s">
        <v>608</v>
      </c>
    </row>
    <row r="584" spans="1:17" x14ac:dyDescent="0.25">
      <c r="A584">
        <v>1082593</v>
      </c>
      <c r="B584" t="s">
        <v>733</v>
      </c>
      <c r="C584" s="51">
        <v>42832</v>
      </c>
      <c r="D584" t="s">
        <v>78</v>
      </c>
      <c r="E584" t="s">
        <v>734</v>
      </c>
      <c r="F584">
        <v>0</v>
      </c>
      <c r="G584" t="s">
        <v>730</v>
      </c>
      <c r="H584" t="s">
        <v>259</v>
      </c>
      <c r="I584" t="s">
        <v>259</v>
      </c>
      <c r="J584" t="s">
        <v>505</v>
      </c>
      <c r="K584" t="s">
        <v>259</v>
      </c>
      <c r="L584" t="s">
        <v>521</v>
      </c>
      <c r="M584">
        <v>10</v>
      </c>
      <c r="N584" t="s">
        <v>507</v>
      </c>
      <c r="O584" t="s">
        <v>508</v>
      </c>
      <c r="P584" t="s">
        <v>732</v>
      </c>
      <c r="Q584" t="s">
        <v>702</v>
      </c>
    </row>
    <row r="585" spans="1:17" x14ac:dyDescent="0.25">
      <c r="A585">
        <v>1082594</v>
      </c>
      <c r="B585" t="s">
        <v>675</v>
      </c>
      <c r="C585" s="51">
        <v>42833</v>
      </c>
      <c r="D585" t="s">
        <v>150</v>
      </c>
      <c r="E585" t="s">
        <v>676</v>
      </c>
      <c r="F585">
        <v>0</v>
      </c>
      <c r="G585" t="s">
        <v>355</v>
      </c>
      <c r="H585" t="s">
        <v>743</v>
      </c>
      <c r="I585" t="s">
        <v>355</v>
      </c>
      <c r="J585" t="s">
        <v>505</v>
      </c>
      <c r="K585" t="s">
        <v>355</v>
      </c>
      <c r="L585" t="s">
        <v>521</v>
      </c>
      <c r="M585">
        <v>6</v>
      </c>
      <c r="N585" t="s">
        <v>507</v>
      </c>
      <c r="O585" t="s">
        <v>508</v>
      </c>
      <c r="P585" t="s">
        <v>680</v>
      </c>
      <c r="Q585" t="s">
        <v>693</v>
      </c>
    </row>
    <row r="586" spans="1:17" x14ac:dyDescent="0.25">
      <c r="A586">
        <v>1082595</v>
      </c>
      <c r="B586" t="s">
        <v>744</v>
      </c>
      <c r="C586" s="51">
        <v>42833</v>
      </c>
      <c r="D586" t="s">
        <v>174</v>
      </c>
      <c r="E586" t="s">
        <v>745</v>
      </c>
      <c r="F586">
        <v>0</v>
      </c>
      <c r="G586" t="s">
        <v>305</v>
      </c>
      <c r="H586" t="s">
        <v>520</v>
      </c>
      <c r="I586" t="s">
        <v>305</v>
      </c>
      <c r="J586" t="s">
        <v>514</v>
      </c>
      <c r="K586" t="s">
        <v>305</v>
      </c>
      <c r="L586" t="s">
        <v>506</v>
      </c>
      <c r="M586">
        <v>15</v>
      </c>
      <c r="N586" t="s">
        <v>507</v>
      </c>
      <c r="O586" t="s">
        <v>508</v>
      </c>
      <c r="P586" t="s">
        <v>608</v>
      </c>
      <c r="Q586" t="s">
        <v>731</v>
      </c>
    </row>
    <row r="587" spans="1:17" x14ac:dyDescent="0.25">
      <c r="A587">
        <v>1082596</v>
      </c>
      <c r="B587" t="s">
        <v>538</v>
      </c>
      <c r="C587" s="51">
        <v>42834</v>
      </c>
      <c r="D587" t="s">
        <v>181</v>
      </c>
      <c r="E587" t="s">
        <v>540</v>
      </c>
      <c r="F587">
        <v>0</v>
      </c>
      <c r="G587" t="s">
        <v>313</v>
      </c>
      <c r="H587" t="s">
        <v>730</v>
      </c>
      <c r="I587" t="s">
        <v>313</v>
      </c>
      <c r="J587" t="s">
        <v>505</v>
      </c>
      <c r="K587" t="s">
        <v>313</v>
      </c>
      <c r="L587" t="s">
        <v>521</v>
      </c>
      <c r="M587">
        <v>9</v>
      </c>
      <c r="N587" t="s">
        <v>507</v>
      </c>
      <c r="O587" t="s">
        <v>508</v>
      </c>
      <c r="P587" t="s">
        <v>746</v>
      </c>
      <c r="Q587" t="s">
        <v>707</v>
      </c>
    </row>
    <row r="588" spans="1:17" x14ac:dyDescent="0.25">
      <c r="A588">
        <v>1082597</v>
      </c>
      <c r="B588" t="s">
        <v>524</v>
      </c>
      <c r="C588" s="51">
        <v>42834</v>
      </c>
      <c r="D588" t="s">
        <v>59</v>
      </c>
      <c r="E588" t="s">
        <v>526</v>
      </c>
      <c r="F588">
        <v>0</v>
      </c>
      <c r="G588" t="s">
        <v>275</v>
      </c>
      <c r="H588" t="s">
        <v>259</v>
      </c>
      <c r="I588" t="s">
        <v>275</v>
      </c>
      <c r="J588" t="s">
        <v>505</v>
      </c>
      <c r="K588" t="s">
        <v>275</v>
      </c>
      <c r="L588" t="s">
        <v>521</v>
      </c>
      <c r="M588">
        <v>4</v>
      </c>
      <c r="N588" t="s">
        <v>507</v>
      </c>
      <c r="O588" t="s">
        <v>508</v>
      </c>
      <c r="P588" t="s">
        <v>732</v>
      </c>
      <c r="Q588" t="s">
        <v>702</v>
      </c>
    </row>
    <row r="589" spans="1:17" x14ac:dyDescent="0.25">
      <c r="A589">
        <v>1082598</v>
      </c>
      <c r="B589" t="s">
        <v>675</v>
      </c>
      <c r="C589" s="51">
        <v>42835</v>
      </c>
      <c r="D589" t="s">
        <v>26</v>
      </c>
      <c r="E589" t="s">
        <v>676</v>
      </c>
      <c r="F589">
        <v>0</v>
      </c>
      <c r="G589" t="s">
        <v>355</v>
      </c>
      <c r="H589" t="s">
        <v>305</v>
      </c>
      <c r="I589" t="s">
        <v>305</v>
      </c>
      <c r="J589" t="s">
        <v>514</v>
      </c>
      <c r="K589" t="s">
        <v>355</v>
      </c>
      <c r="L589" t="s">
        <v>521</v>
      </c>
      <c r="M589">
        <v>8</v>
      </c>
      <c r="N589" t="s">
        <v>507</v>
      </c>
      <c r="O589" t="s">
        <v>508</v>
      </c>
      <c r="P589" t="s">
        <v>680</v>
      </c>
      <c r="Q589" t="s">
        <v>693</v>
      </c>
    </row>
    <row r="590" spans="1:17" x14ac:dyDescent="0.25">
      <c r="A590">
        <v>1082599</v>
      </c>
      <c r="B590" t="s">
        <v>684</v>
      </c>
      <c r="C590" s="51">
        <v>42836</v>
      </c>
      <c r="D590" t="s">
        <v>144</v>
      </c>
      <c r="E590" t="s">
        <v>721</v>
      </c>
      <c r="F590">
        <v>0</v>
      </c>
      <c r="G590" t="s">
        <v>743</v>
      </c>
      <c r="H590" t="s">
        <v>520</v>
      </c>
      <c r="I590" t="s">
        <v>743</v>
      </c>
      <c r="J590" t="s">
        <v>505</v>
      </c>
      <c r="K590" t="s">
        <v>520</v>
      </c>
      <c r="L590" t="s">
        <v>506</v>
      </c>
      <c r="M590">
        <v>97</v>
      </c>
      <c r="N590" t="s">
        <v>507</v>
      </c>
      <c r="O590" t="s">
        <v>508</v>
      </c>
      <c r="P590" t="s">
        <v>738</v>
      </c>
      <c r="Q590" t="s">
        <v>608</v>
      </c>
    </row>
    <row r="591" spans="1:17" x14ac:dyDescent="0.25">
      <c r="A591">
        <v>1082600</v>
      </c>
      <c r="B591" t="s">
        <v>524</v>
      </c>
      <c r="C591" s="51">
        <v>42837</v>
      </c>
      <c r="D591" t="s">
        <v>84</v>
      </c>
      <c r="E591" t="s">
        <v>526</v>
      </c>
      <c r="F591">
        <v>0</v>
      </c>
      <c r="G591" t="s">
        <v>275</v>
      </c>
      <c r="H591" t="s">
        <v>313</v>
      </c>
      <c r="I591" t="s">
        <v>275</v>
      </c>
      <c r="J591" t="s">
        <v>505</v>
      </c>
      <c r="K591" t="s">
        <v>275</v>
      </c>
      <c r="L591" t="s">
        <v>521</v>
      </c>
      <c r="M591">
        <v>4</v>
      </c>
      <c r="N591" t="s">
        <v>507</v>
      </c>
      <c r="O591" t="s">
        <v>508</v>
      </c>
      <c r="P591" t="s">
        <v>732</v>
      </c>
      <c r="Q591" t="s">
        <v>702</v>
      </c>
    </row>
    <row r="592" spans="1:17" x14ac:dyDescent="0.25">
      <c r="A592">
        <v>1082601</v>
      </c>
      <c r="B592" t="s">
        <v>529</v>
      </c>
      <c r="C592" s="51">
        <v>42838</v>
      </c>
      <c r="D592" t="s">
        <v>69</v>
      </c>
      <c r="E592" t="s">
        <v>531</v>
      </c>
      <c r="F592">
        <v>0</v>
      </c>
      <c r="G592" t="s">
        <v>259</v>
      </c>
      <c r="H592" t="s">
        <v>355</v>
      </c>
      <c r="I592" t="s">
        <v>259</v>
      </c>
      <c r="J592" t="s">
        <v>505</v>
      </c>
      <c r="K592" t="s">
        <v>259</v>
      </c>
      <c r="L592" t="s">
        <v>521</v>
      </c>
      <c r="M592">
        <v>8</v>
      </c>
      <c r="N592" t="s">
        <v>507</v>
      </c>
      <c r="O592" t="s">
        <v>508</v>
      </c>
      <c r="P592" t="s">
        <v>746</v>
      </c>
      <c r="Q592" t="s">
        <v>707</v>
      </c>
    </row>
    <row r="593" spans="1:17" x14ac:dyDescent="0.25">
      <c r="A593">
        <v>1082602</v>
      </c>
      <c r="B593" t="s">
        <v>502</v>
      </c>
      <c r="C593" s="51">
        <v>42839</v>
      </c>
      <c r="D593" t="s">
        <v>85</v>
      </c>
      <c r="E593" t="s">
        <v>504</v>
      </c>
      <c r="F593">
        <v>0</v>
      </c>
      <c r="G593" t="s">
        <v>305</v>
      </c>
      <c r="H593" t="s">
        <v>275</v>
      </c>
      <c r="I593" t="s">
        <v>275</v>
      </c>
      <c r="J593" t="s">
        <v>505</v>
      </c>
      <c r="K593" t="s">
        <v>275</v>
      </c>
      <c r="L593" t="s">
        <v>521</v>
      </c>
      <c r="M593">
        <v>4</v>
      </c>
      <c r="N593" t="s">
        <v>507</v>
      </c>
      <c r="O593" t="s">
        <v>508</v>
      </c>
      <c r="P593" t="s">
        <v>739</v>
      </c>
      <c r="Q593" t="s">
        <v>680</v>
      </c>
    </row>
    <row r="594" spans="1:17" x14ac:dyDescent="0.25">
      <c r="A594">
        <v>1082603</v>
      </c>
      <c r="B594" t="s">
        <v>733</v>
      </c>
      <c r="C594" s="51">
        <v>42839</v>
      </c>
      <c r="D594" t="s">
        <v>121</v>
      </c>
      <c r="E594" t="s">
        <v>734</v>
      </c>
      <c r="F594">
        <v>0</v>
      </c>
      <c r="G594" t="s">
        <v>730</v>
      </c>
      <c r="H594" t="s">
        <v>743</v>
      </c>
      <c r="I594" t="s">
        <v>730</v>
      </c>
      <c r="J594" t="s">
        <v>505</v>
      </c>
      <c r="K594" t="s">
        <v>730</v>
      </c>
      <c r="L594" t="s">
        <v>521</v>
      </c>
      <c r="M594">
        <v>7</v>
      </c>
      <c r="N594" t="s">
        <v>507</v>
      </c>
      <c r="O594" t="s">
        <v>508</v>
      </c>
      <c r="P594" t="s">
        <v>735</v>
      </c>
      <c r="Q594" t="s">
        <v>608</v>
      </c>
    </row>
    <row r="595" spans="1:17" x14ac:dyDescent="0.25">
      <c r="A595">
        <v>1082604</v>
      </c>
      <c r="B595" t="s">
        <v>529</v>
      </c>
      <c r="C595" s="51">
        <v>42840</v>
      </c>
      <c r="D595" t="s">
        <v>19</v>
      </c>
      <c r="E595" t="s">
        <v>531</v>
      </c>
      <c r="F595">
        <v>0</v>
      </c>
      <c r="G595" t="s">
        <v>259</v>
      </c>
      <c r="H595" t="s">
        <v>313</v>
      </c>
      <c r="I595" t="s">
        <v>313</v>
      </c>
      <c r="J595" t="s">
        <v>505</v>
      </c>
      <c r="K595" t="s">
        <v>259</v>
      </c>
      <c r="L595" t="s">
        <v>506</v>
      </c>
      <c r="M595">
        <v>17</v>
      </c>
      <c r="N595" t="s">
        <v>507</v>
      </c>
      <c r="O595" t="s">
        <v>508</v>
      </c>
      <c r="P595" t="s">
        <v>738</v>
      </c>
      <c r="Q595" t="s">
        <v>707</v>
      </c>
    </row>
    <row r="596" spans="1:17" x14ac:dyDescent="0.25">
      <c r="A596">
        <v>1082605</v>
      </c>
      <c r="B596" t="s">
        <v>517</v>
      </c>
      <c r="C596" s="51">
        <v>42840</v>
      </c>
      <c r="D596" t="s">
        <v>717</v>
      </c>
      <c r="E596" t="s">
        <v>519</v>
      </c>
      <c r="F596">
        <v>0</v>
      </c>
      <c r="G596" t="s">
        <v>520</v>
      </c>
      <c r="H596" t="s">
        <v>355</v>
      </c>
      <c r="I596" t="s">
        <v>520</v>
      </c>
      <c r="J596" t="s">
        <v>514</v>
      </c>
      <c r="K596" t="s">
        <v>520</v>
      </c>
      <c r="L596" t="s">
        <v>506</v>
      </c>
      <c r="M596">
        <v>51</v>
      </c>
      <c r="N596" t="s">
        <v>507</v>
      </c>
      <c r="O596" t="s">
        <v>508</v>
      </c>
      <c r="P596" t="s">
        <v>747</v>
      </c>
      <c r="Q596" t="s">
        <v>732</v>
      </c>
    </row>
    <row r="597" spans="1:17" x14ac:dyDescent="0.25">
      <c r="A597">
        <v>1082606</v>
      </c>
      <c r="B597" t="s">
        <v>524</v>
      </c>
      <c r="C597" s="51">
        <v>42841</v>
      </c>
      <c r="D597" t="s">
        <v>59</v>
      </c>
      <c r="E597" t="s">
        <v>526</v>
      </c>
      <c r="F597">
        <v>0</v>
      </c>
      <c r="G597" t="s">
        <v>275</v>
      </c>
      <c r="H597" t="s">
        <v>730</v>
      </c>
      <c r="I597" t="s">
        <v>275</v>
      </c>
      <c r="J597" t="s">
        <v>505</v>
      </c>
      <c r="K597" t="s">
        <v>275</v>
      </c>
      <c r="L597" t="s">
        <v>521</v>
      </c>
      <c r="M597">
        <v>6</v>
      </c>
      <c r="N597" t="s">
        <v>507</v>
      </c>
      <c r="O597" t="s">
        <v>508</v>
      </c>
      <c r="P597" t="s">
        <v>735</v>
      </c>
      <c r="Q597" t="s">
        <v>608</v>
      </c>
    </row>
    <row r="598" spans="1:17" x14ac:dyDescent="0.25">
      <c r="A598">
        <v>1082607</v>
      </c>
      <c r="B598" t="s">
        <v>502</v>
      </c>
      <c r="C598" s="51">
        <v>42841</v>
      </c>
      <c r="D598" t="s">
        <v>124</v>
      </c>
      <c r="E598" t="s">
        <v>504</v>
      </c>
      <c r="F598">
        <v>0</v>
      </c>
      <c r="G598" t="s">
        <v>305</v>
      </c>
      <c r="H598" t="s">
        <v>743</v>
      </c>
      <c r="I598" t="s">
        <v>305</v>
      </c>
      <c r="J598" t="s">
        <v>505</v>
      </c>
      <c r="K598" t="s">
        <v>743</v>
      </c>
      <c r="L598" t="s">
        <v>506</v>
      </c>
      <c r="M598">
        <v>27</v>
      </c>
      <c r="N598" t="s">
        <v>507</v>
      </c>
      <c r="O598" t="s">
        <v>508</v>
      </c>
      <c r="P598" t="s">
        <v>739</v>
      </c>
      <c r="Q598" t="s">
        <v>693</v>
      </c>
    </row>
    <row r="599" spans="1:17" x14ac:dyDescent="0.25">
      <c r="A599">
        <v>1082608</v>
      </c>
      <c r="B599" t="s">
        <v>517</v>
      </c>
      <c r="C599" s="51">
        <v>42842</v>
      </c>
      <c r="D599" t="s">
        <v>89</v>
      </c>
      <c r="E599" t="s">
        <v>519</v>
      </c>
      <c r="F599">
        <v>0</v>
      </c>
      <c r="G599" t="s">
        <v>520</v>
      </c>
      <c r="H599" t="s">
        <v>259</v>
      </c>
      <c r="I599" t="s">
        <v>520</v>
      </c>
      <c r="J599" t="s">
        <v>514</v>
      </c>
      <c r="K599" t="s">
        <v>259</v>
      </c>
      <c r="L599" t="s">
        <v>521</v>
      </c>
      <c r="M599">
        <v>4</v>
      </c>
      <c r="N599" t="s">
        <v>507</v>
      </c>
      <c r="O599" t="s">
        <v>508</v>
      </c>
      <c r="P599" t="s">
        <v>732</v>
      </c>
      <c r="Q599" t="s">
        <v>702</v>
      </c>
    </row>
    <row r="600" spans="1:17" x14ac:dyDescent="0.25">
      <c r="A600">
        <v>1082609</v>
      </c>
      <c r="B600" t="s">
        <v>538</v>
      </c>
      <c r="C600" s="51">
        <v>42842</v>
      </c>
      <c r="D600" t="s">
        <v>166</v>
      </c>
      <c r="E600" t="s">
        <v>540</v>
      </c>
      <c r="F600">
        <v>0</v>
      </c>
      <c r="G600" t="s">
        <v>313</v>
      </c>
      <c r="H600" t="s">
        <v>355</v>
      </c>
      <c r="I600" t="s">
        <v>355</v>
      </c>
      <c r="J600" t="s">
        <v>505</v>
      </c>
      <c r="K600" t="s">
        <v>313</v>
      </c>
      <c r="L600" t="s">
        <v>506</v>
      </c>
      <c r="M600">
        <v>5</v>
      </c>
      <c r="N600" t="s">
        <v>507</v>
      </c>
      <c r="O600" t="s">
        <v>508</v>
      </c>
      <c r="P600" t="s">
        <v>738</v>
      </c>
      <c r="Q600" t="s">
        <v>746</v>
      </c>
    </row>
    <row r="601" spans="1:17" x14ac:dyDescent="0.25">
      <c r="A601">
        <v>1082610</v>
      </c>
      <c r="B601" t="s">
        <v>733</v>
      </c>
      <c r="C601" s="51">
        <v>42843</v>
      </c>
      <c r="D601" t="s">
        <v>98</v>
      </c>
      <c r="E601" t="s">
        <v>734</v>
      </c>
      <c r="F601">
        <v>0</v>
      </c>
      <c r="G601" t="s">
        <v>730</v>
      </c>
      <c r="H601" t="s">
        <v>305</v>
      </c>
      <c r="I601" t="s">
        <v>730</v>
      </c>
      <c r="J601" t="s">
        <v>505</v>
      </c>
      <c r="K601" t="s">
        <v>305</v>
      </c>
      <c r="L601" t="s">
        <v>506</v>
      </c>
      <c r="M601">
        <v>21</v>
      </c>
      <c r="N601" t="s">
        <v>507</v>
      </c>
      <c r="O601" t="s">
        <v>508</v>
      </c>
      <c r="P601" t="s">
        <v>608</v>
      </c>
      <c r="Q601" t="s">
        <v>731</v>
      </c>
    </row>
    <row r="602" spans="1:17" x14ac:dyDescent="0.25">
      <c r="A602">
        <v>1082611</v>
      </c>
      <c r="B602" t="s">
        <v>538</v>
      </c>
      <c r="C602" s="51">
        <v>42844</v>
      </c>
      <c r="D602" t="s">
        <v>175</v>
      </c>
      <c r="E602" t="s">
        <v>540</v>
      </c>
      <c r="F602">
        <v>0</v>
      </c>
      <c r="G602" t="s">
        <v>313</v>
      </c>
      <c r="H602" t="s">
        <v>520</v>
      </c>
      <c r="I602" t="s">
        <v>313</v>
      </c>
      <c r="J602" t="s">
        <v>514</v>
      </c>
      <c r="K602" t="s">
        <v>313</v>
      </c>
      <c r="L602" t="s">
        <v>506</v>
      </c>
      <c r="M602">
        <v>15</v>
      </c>
      <c r="N602" t="s">
        <v>507</v>
      </c>
      <c r="O602" t="s">
        <v>508</v>
      </c>
      <c r="P602" t="s">
        <v>723</v>
      </c>
      <c r="Q602" t="s">
        <v>707</v>
      </c>
    </row>
    <row r="603" spans="1:17" x14ac:dyDescent="0.25">
      <c r="A603">
        <v>1082612</v>
      </c>
      <c r="B603" t="s">
        <v>675</v>
      </c>
      <c r="C603" s="51">
        <v>42845</v>
      </c>
      <c r="D603" t="s">
        <v>130</v>
      </c>
      <c r="E603" t="s">
        <v>676</v>
      </c>
      <c r="F603">
        <v>0</v>
      </c>
      <c r="G603" t="s">
        <v>355</v>
      </c>
      <c r="H603" t="s">
        <v>275</v>
      </c>
      <c r="I603" t="s">
        <v>275</v>
      </c>
      <c r="J603" t="s">
        <v>505</v>
      </c>
      <c r="K603" t="s">
        <v>275</v>
      </c>
      <c r="L603" t="s">
        <v>521</v>
      </c>
      <c r="M603">
        <v>8</v>
      </c>
      <c r="N603" t="s">
        <v>507</v>
      </c>
      <c r="O603" t="s">
        <v>508</v>
      </c>
      <c r="P603" t="s">
        <v>590</v>
      </c>
      <c r="Q603" t="s">
        <v>693</v>
      </c>
    </row>
    <row r="604" spans="1:17" x14ac:dyDescent="0.25">
      <c r="A604">
        <v>1082613</v>
      </c>
      <c r="B604" t="s">
        <v>529</v>
      </c>
      <c r="C604" s="51">
        <v>42846</v>
      </c>
      <c r="D604" t="s">
        <v>20</v>
      </c>
      <c r="E604" t="s">
        <v>531</v>
      </c>
      <c r="F604">
        <v>0</v>
      </c>
      <c r="G604" t="s">
        <v>259</v>
      </c>
      <c r="H604" t="s">
        <v>730</v>
      </c>
      <c r="I604" t="s">
        <v>730</v>
      </c>
      <c r="J604" t="s">
        <v>505</v>
      </c>
      <c r="K604" t="s">
        <v>730</v>
      </c>
      <c r="L604" t="s">
        <v>521</v>
      </c>
      <c r="M604">
        <v>4</v>
      </c>
      <c r="N604" t="s">
        <v>507</v>
      </c>
      <c r="O604" t="s">
        <v>508</v>
      </c>
      <c r="P604" t="s">
        <v>723</v>
      </c>
      <c r="Q604" t="s">
        <v>732</v>
      </c>
    </row>
    <row r="605" spans="1:17" x14ac:dyDescent="0.25">
      <c r="A605">
        <v>1082614</v>
      </c>
      <c r="B605" t="s">
        <v>524</v>
      </c>
      <c r="C605" s="51">
        <v>42847</v>
      </c>
      <c r="D605" t="s">
        <v>384</v>
      </c>
      <c r="E605" t="s">
        <v>526</v>
      </c>
      <c r="F605">
        <v>0</v>
      </c>
      <c r="G605" t="s">
        <v>275</v>
      </c>
      <c r="H605" t="s">
        <v>520</v>
      </c>
      <c r="I605" t="s">
        <v>520</v>
      </c>
      <c r="J605" t="s">
        <v>505</v>
      </c>
      <c r="K605" t="s">
        <v>275</v>
      </c>
      <c r="L605" t="s">
        <v>506</v>
      </c>
      <c r="M605">
        <v>14</v>
      </c>
      <c r="N605" t="s">
        <v>507</v>
      </c>
      <c r="O605" t="s">
        <v>508</v>
      </c>
      <c r="P605" t="s">
        <v>735</v>
      </c>
      <c r="Q605" t="s">
        <v>608</v>
      </c>
    </row>
    <row r="606" spans="1:17" x14ac:dyDescent="0.25">
      <c r="A606">
        <v>1082615</v>
      </c>
      <c r="B606" t="s">
        <v>684</v>
      </c>
      <c r="C606" s="51">
        <v>42847</v>
      </c>
      <c r="D606" t="s">
        <v>15</v>
      </c>
      <c r="E606" t="s">
        <v>721</v>
      </c>
      <c r="F606">
        <v>0</v>
      </c>
      <c r="G606" t="s">
        <v>743</v>
      </c>
      <c r="H606" t="s">
        <v>313</v>
      </c>
      <c r="I606" t="s">
        <v>743</v>
      </c>
      <c r="J606" t="s">
        <v>505</v>
      </c>
      <c r="K606" t="s">
        <v>743</v>
      </c>
      <c r="L606" t="s">
        <v>521</v>
      </c>
      <c r="M606">
        <v>6</v>
      </c>
      <c r="N606" t="s">
        <v>507</v>
      </c>
      <c r="O606" t="s">
        <v>508</v>
      </c>
      <c r="P606" t="s">
        <v>738</v>
      </c>
      <c r="Q606" t="s">
        <v>746</v>
      </c>
    </row>
    <row r="607" spans="1:17" x14ac:dyDescent="0.25">
      <c r="A607">
        <v>1082616</v>
      </c>
      <c r="B607" t="s">
        <v>733</v>
      </c>
      <c r="C607" s="51">
        <v>42848</v>
      </c>
      <c r="D607" t="s">
        <v>740</v>
      </c>
      <c r="E607" t="s">
        <v>734</v>
      </c>
      <c r="F607">
        <v>0</v>
      </c>
      <c r="G607" t="s">
        <v>730</v>
      </c>
      <c r="H607" t="s">
        <v>355</v>
      </c>
      <c r="I607" t="s">
        <v>730</v>
      </c>
      <c r="J607" t="s">
        <v>505</v>
      </c>
      <c r="K607" t="s">
        <v>355</v>
      </c>
      <c r="L607" t="s">
        <v>506</v>
      </c>
      <c r="M607">
        <v>26</v>
      </c>
      <c r="N607" t="s">
        <v>507</v>
      </c>
      <c r="O607" t="s">
        <v>508</v>
      </c>
      <c r="P607" t="s">
        <v>680</v>
      </c>
      <c r="Q607" t="s">
        <v>590</v>
      </c>
    </row>
    <row r="608" spans="1:17" x14ac:dyDescent="0.25">
      <c r="A608">
        <v>1082617</v>
      </c>
      <c r="B608" t="s">
        <v>529</v>
      </c>
      <c r="C608" s="51">
        <v>42848</v>
      </c>
      <c r="D608" t="s">
        <v>89</v>
      </c>
      <c r="E608" t="s">
        <v>531</v>
      </c>
      <c r="F608">
        <v>0</v>
      </c>
      <c r="G608" t="s">
        <v>259</v>
      </c>
      <c r="H608" t="s">
        <v>305</v>
      </c>
      <c r="I608" t="s">
        <v>305</v>
      </c>
      <c r="J608" t="s">
        <v>505</v>
      </c>
      <c r="K608" t="s">
        <v>259</v>
      </c>
      <c r="L608" t="s">
        <v>506</v>
      </c>
      <c r="M608">
        <v>82</v>
      </c>
      <c r="N608" t="s">
        <v>507</v>
      </c>
      <c r="O608" t="s">
        <v>508</v>
      </c>
      <c r="P608" t="s">
        <v>723</v>
      </c>
      <c r="Q608" t="s">
        <v>702</v>
      </c>
    </row>
    <row r="609" spans="1:17" x14ac:dyDescent="0.25">
      <c r="A609">
        <v>1082618</v>
      </c>
      <c r="B609" t="s">
        <v>524</v>
      </c>
      <c r="C609" s="51">
        <v>42849</v>
      </c>
      <c r="D609" t="s">
        <v>124</v>
      </c>
      <c r="E609" t="s">
        <v>526</v>
      </c>
      <c r="F609">
        <v>0</v>
      </c>
      <c r="G609" t="s">
        <v>275</v>
      </c>
      <c r="H609" t="s">
        <v>743</v>
      </c>
      <c r="I609" t="s">
        <v>275</v>
      </c>
      <c r="J609" t="s">
        <v>505</v>
      </c>
      <c r="K609" t="s">
        <v>743</v>
      </c>
      <c r="L609" t="s">
        <v>506</v>
      </c>
      <c r="M609">
        <v>3</v>
      </c>
      <c r="N609" t="s">
        <v>507</v>
      </c>
      <c r="O609" t="s">
        <v>508</v>
      </c>
      <c r="P609" t="s">
        <v>735</v>
      </c>
      <c r="Q609" t="s">
        <v>608</v>
      </c>
    </row>
    <row r="610" spans="1:17" x14ac:dyDescent="0.25">
      <c r="A610">
        <v>1082620</v>
      </c>
      <c r="B610" t="s">
        <v>684</v>
      </c>
      <c r="C610" s="51">
        <v>42851</v>
      </c>
      <c r="D610" t="s">
        <v>19</v>
      </c>
      <c r="E610" t="s">
        <v>721</v>
      </c>
      <c r="F610">
        <v>0</v>
      </c>
      <c r="G610" t="s">
        <v>743</v>
      </c>
      <c r="H610" t="s">
        <v>259</v>
      </c>
      <c r="I610" t="s">
        <v>259</v>
      </c>
      <c r="J610" t="s">
        <v>505</v>
      </c>
      <c r="K610" t="s">
        <v>259</v>
      </c>
      <c r="L610" t="s">
        <v>521</v>
      </c>
      <c r="M610">
        <v>7</v>
      </c>
      <c r="N610" t="s">
        <v>507</v>
      </c>
      <c r="O610" t="s">
        <v>508</v>
      </c>
      <c r="P610" t="s">
        <v>738</v>
      </c>
      <c r="Q610" t="s">
        <v>707</v>
      </c>
    </row>
    <row r="611" spans="1:17" x14ac:dyDescent="0.25">
      <c r="A611">
        <v>1082621</v>
      </c>
      <c r="B611" t="s">
        <v>502</v>
      </c>
      <c r="C611" s="51">
        <v>42852</v>
      </c>
      <c r="D611" t="s">
        <v>121</v>
      </c>
      <c r="E611" t="s">
        <v>504</v>
      </c>
      <c r="F611">
        <v>0</v>
      </c>
      <c r="G611" t="s">
        <v>305</v>
      </c>
      <c r="H611" t="s">
        <v>730</v>
      </c>
      <c r="I611" t="s">
        <v>730</v>
      </c>
      <c r="J611" t="s">
        <v>505</v>
      </c>
      <c r="K611" t="s">
        <v>730</v>
      </c>
      <c r="L611" t="s">
        <v>521</v>
      </c>
      <c r="M611">
        <v>7</v>
      </c>
      <c r="N611" t="s">
        <v>507</v>
      </c>
      <c r="O611" t="s">
        <v>508</v>
      </c>
      <c r="P611" t="s">
        <v>680</v>
      </c>
      <c r="Q611" t="s">
        <v>693</v>
      </c>
    </row>
    <row r="612" spans="1:17" x14ac:dyDescent="0.25">
      <c r="A612">
        <v>1082622</v>
      </c>
      <c r="B612" t="s">
        <v>529</v>
      </c>
      <c r="C612" s="51">
        <v>42853</v>
      </c>
      <c r="D612" t="s">
        <v>614</v>
      </c>
      <c r="E612" t="s">
        <v>531</v>
      </c>
      <c r="F612">
        <v>0</v>
      </c>
      <c r="G612" t="s">
        <v>259</v>
      </c>
      <c r="H612" t="s">
        <v>520</v>
      </c>
      <c r="I612" t="s">
        <v>259</v>
      </c>
      <c r="J612" t="s">
        <v>505</v>
      </c>
      <c r="K612" t="s">
        <v>259</v>
      </c>
      <c r="L612" t="s">
        <v>521</v>
      </c>
      <c r="M612">
        <v>7</v>
      </c>
      <c r="N612" t="s">
        <v>507</v>
      </c>
      <c r="O612" t="s">
        <v>508</v>
      </c>
      <c r="P612" t="s">
        <v>707</v>
      </c>
      <c r="Q612" t="s">
        <v>608</v>
      </c>
    </row>
    <row r="613" spans="1:17" x14ac:dyDescent="0.25">
      <c r="A613">
        <v>1082623</v>
      </c>
      <c r="B613" t="s">
        <v>511</v>
      </c>
      <c r="C613" s="51">
        <v>42853</v>
      </c>
      <c r="D613" t="s">
        <v>181</v>
      </c>
      <c r="E613" t="s">
        <v>729</v>
      </c>
      <c r="F613">
        <v>0</v>
      </c>
      <c r="G613" t="s">
        <v>355</v>
      </c>
      <c r="H613" t="s">
        <v>313</v>
      </c>
      <c r="I613" t="s">
        <v>355</v>
      </c>
      <c r="J613" t="s">
        <v>505</v>
      </c>
      <c r="K613" t="s">
        <v>313</v>
      </c>
      <c r="L613" t="s">
        <v>506</v>
      </c>
      <c r="M613">
        <v>26</v>
      </c>
      <c r="N613" t="s">
        <v>507</v>
      </c>
      <c r="O613" t="s">
        <v>508</v>
      </c>
      <c r="P613" t="s">
        <v>732</v>
      </c>
      <c r="Q613" t="s">
        <v>702</v>
      </c>
    </row>
    <row r="614" spans="1:17" x14ac:dyDescent="0.25">
      <c r="A614">
        <v>1082624</v>
      </c>
      <c r="B614" t="s">
        <v>684</v>
      </c>
      <c r="C614" s="51">
        <v>42854</v>
      </c>
      <c r="D614" t="s">
        <v>57</v>
      </c>
      <c r="E614" t="s">
        <v>721</v>
      </c>
      <c r="F614">
        <v>0</v>
      </c>
      <c r="G614" t="s">
        <v>743</v>
      </c>
      <c r="H614" t="s">
        <v>305</v>
      </c>
      <c r="I614" t="s">
        <v>305</v>
      </c>
      <c r="J614" t="s">
        <v>505</v>
      </c>
      <c r="K614" t="s">
        <v>743</v>
      </c>
      <c r="L614" t="s">
        <v>506</v>
      </c>
      <c r="M614">
        <v>61</v>
      </c>
      <c r="N614" t="s">
        <v>507</v>
      </c>
      <c r="O614" t="s">
        <v>508</v>
      </c>
      <c r="P614" t="s">
        <v>739</v>
      </c>
      <c r="Q614" t="s">
        <v>590</v>
      </c>
    </row>
    <row r="615" spans="1:17" x14ac:dyDescent="0.25">
      <c r="A615">
        <v>1082625</v>
      </c>
      <c r="B615" t="s">
        <v>733</v>
      </c>
      <c r="C615" s="51">
        <v>42854</v>
      </c>
      <c r="D615" t="s">
        <v>86</v>
      </c>
      <c r="E615" t="s">
        <v>734</v>
      </c>
      <c r="F615">
        <v>0</v>
      </c>
      <c r="G615" t="s">
        <v>730</v>
      </c>
      <c r="H615" t="s">
        <v>275</v>
      </c>
      <c r="I615" t="s">
        <v>730</v>
      </c>
      <c r="J615" t="s">
        <v>514</v>
      </c>
      <c r="K615" t="s">
        <v>275</v>
      </c>
      <c r="L615" t="s">
        <v>591</v>
      </c>
      <c r="M615" t="s">
        <v>508</v>
      </c>
      <c r="N615" t="s">
        <v>592</v>
      </c>
      <c r="O615" t="s">
        <v>508</v>
      </c>
      <c r="P615" t="s">
        <v>680</v>
      </c>
      <c r="Q615" t="s">
        <v>723</v>
      </c>
    </row>
    <row r="616" spans="1:17" x14ac:dyDescent="0.25">
      <c r="A616">
        <v>1082626</v>
      </c>
      <c r="B616" t="s">
        <v>511</v>
      </c>
      <c r="C616" s="51">
        <v>42855</v>
      </c>
      <c r="D616" t="s">
        <v>184</v>
      </c>
      <c r="E616" t="s">
        <v>729</v>
      </c>
      <c r="F616">
        <v>0</v>
      </c>
      <c r="G616" t="s">
        <v>355</v>
      </c>
      <c r="H616" t="s">
        <v>520</v>
      </c>
      <c r="I616" t="s">
        <v>355</v>
      </c>
      <c r="J616" t="s">
        <v>505</v>
      </c>
      <c r="K616" t="s">
        <v>355</v>
      </c>
      <c r="L616" t="s">
        <v>521</v>
      </c>
      <c r="M616">
        <v>10</v>
      </c>
      <c r="N616" t="s">
        <v>507</v>
      </c>
      <c r="O616" t="s">
        <v>508</v>
      </c>
      <c r="P616" t="s">
        <v>747</v>
      </c>
      <c r="Q616" t="s">
        <v>702</v>
      </c>
    </row>
    <row r="617" spans="1:17" x14ac:dyDescent="0.25">
      <c r="A617">
        <v>1082627</v>
      </c>
      <c r="B617" t="s">
        <v>538</v>
      </c>
      <c r="C617" s="51">
        <v>42855</v>
      </c>
      <c r="D617" t="s">
        <v>168</v>
      </c>
      <c r="E617" t="s">
        <v>540</v>
      </c>
      <c r="F617">
        <v>0</v>
      </c>
      <c r="G617" t="s">
        <v>313</v>
      </c>
      <c r="H617" t="s">
        <v>259</v>
      </c>
      <c r="I617" t="s">
        <v>259</v>
      </c>
      <c r="J617" t="s">
        <v>505</v>
      </c>
      <c r="K617" t="s">
        <v>313</v>
      </c>
      <c r="L617" t="s">
        <v>506</v>
      </c>
      <c r="M617">
        <v>48</v>
      </c>
      <c r="N617" t="s">
        <v>507</v>
      </c>
      <c r="O617" t="s">
        <v>508</v>
      </c>
      <c r="P617" t="s">
        <v>738</v>
      </c>
      <c r="Q617" t="s">
        <v>608</v>
      </c>
    </row>
    <row r="618" spans="1:17" x14ac:dyDescent="0.25">
      <c r="A618">
        <v>1082628</v>
      </c>
      <c r="B618" t="s">
        <v>524</v>
      </c>
      <c r="C618" s="51">
        <v>42856</v>
      </c>
      <c r="D618" t="s">
        <v>93</v>
      </c>
      <c r="E618" t="s">
        <v>526</v>
      </c>
      <c r="F618">
        <v>0</v>
      </c>
      <c r="G618" t="s">
        <v>275</v>
      </c>
      <c r="H618" t="s">
        <v>305</v>
      </c>
      <c r="I618" t="s">
        <v>305</v>
      </c>
      <c r="J618" t="s">
        <v>514</v>
      </c>
      <c r="K618" t="s">
        <v>275</v>
      </c>
      <c r="L618" t="s">
        <v>521</v>
      </c>
      <c r="M618">
        <v>5</v>
      </c>
      <c r="N618" t="s">
        <v>507</v>
      </c>
      <c r="O618" t="s">
        <v>508</v>
      </c>
      <c r="P618" t="s">
        <v>680</v>
      </c>
      <c r="Q618" t="s">
        <v>723</v>
      </c>
    </row>
    <row r="619" spans="1:17" x14ac:dyDescent="0.25">
      <c r="A619">
        <v>1082629</v>
      </c>
      <c r="B619" t="s">
        <v>684</v>
      </c>
      <c r="C619" s="51">
        <v>42856</v>
      </c>
      <c r="D619" t="s">
        <v>124</v>
      </c>
      <c r="E619" t="s">
        <v>721</v>
      </c>
      <c r="F619">
        <v>0</v>
      </c>
      <c r="G619" t="s">
        <v>743</v>
      </c>
      <c r="H619" t="s">
        <v>730</v>
      </c>
      <c r="I619" t="s">
        <v>743</v>
      </c>
      <c r="J619" t="s">
        <v>505</v>
      </c>
      <c r="K619" t="s">
        <v>743</v>
      </c>
      <c r="L619" t="s">
        <v>521</v>
      </c>
      <c r="M619">
        <v>5</v>
      </c>
      <c r="N619" t="s">
        <v>507</v>
      </c>
      <c r="O619" t="s">
        <v>508</v>
      </c>
      <c r="P619" t="s">
        <v>590</v>
      </c>
      <c r="Q619" t="s">
        <v>693</v>
      </c>
    </row>
    <row r="620" spans="1:17" x14ac:dyDescent="0.25">
      <c r="A620">
        <v>1082630</v>
      </c>
      <c r="B620" t="s">
        <v>517</v>
      </c>
      <c r="C620" s="51">
        <v>42857</v>
      </c>
      <c r="D620" t="s">
        <v>113</v>
      </c>
      <c r="E620" t="s">
        <v>519</v>
      </c>
      <c r="F620">
        <v>0</v>
      </c>
      <c r="G620" t="s">
        <v>520</v>
      </c>
      <c r="H620" t="s">
        <v>313</v>
      </c>
      <c r="I620" t="s">
        <v>520</v>
      </c>
      <c r="J620" t="s">
        <v>505</v>
      </c>
      <c r="K620" t="s">
        <v>520</v>
      </c>
      <c r="L620" t="s">
        <v>521</v>
      </c>
      <c r="M620">
        <v>6</v>
      </c>
      <c r="N620" t="s">
        <v>507</v>
      </c>
      <c r="O620" t="s">
        <v>508</v>
      </c>
      <c r="P620" t="s">
        <v>747</v>
      </c>
      <c r="Q620" t="s">
        <v>732</v>
      </c>
    </row>
    <row r="621" spans="1:17" x14ac:dyDescent="0.25">
      <c r="A621">
        <v>1082631</v>
      </c>
      <c r="B621" t="s">
        <v>529</v>
      </c>
      <c r="C621" s="51">
        <v>42858</v>
      </c>
      <c r="D621" t="s">
        <v>62</v>
      </c>
      <c r="E621" t="s">
        <v>531</v>
      </c>
      <c r="F621">
        <v>0</v>
      </c>
      <c r="G621" t="s">
        <v>259</v>
      </c>
      <c r="H621" t="s">
        <v>743</v>
      </c>
      <c r="I621" t="s">
        <v>743</v>
      </c>
      <c r="J621" t="s">
        <v>505</v>
      </c>
      <c r="K621" t="s">
        <v>743</v>
      </c>
      <c r="L621" t="s">
        <v>521</v>
      </c>
      <c r="M621">
        <v>4</v>
      </c>
      <c r="N621" t="s">
        <v>507</v>
      </c>
      <c r="O621" t="s">
        <v>508</v>
      </c>
      <c r="P621" t="s">
        <v>739</v>
      </c>
      <c r="Q621" t="s">
        <v>735</v>
      </c>
    </row>
    <row r="622" spans="1:17" x14ac:dyDescent="0.25">
      <c r="A622">
        <v>1082632</v>
      </c>
      <c r="B622" t="s">
        <v>517</v>
      </c>
      <c r="C622" s="51">
        <v>42859</v>
      </c>
      <c r="D622" t="s">
        <v>37</v>
      </c>
      <c r="E622" t="s">
        <v>519</v>
      </c>
      <c r="F622">
        <v>0</v>
      </c>
      <c r="G622" t="s">
        <v>520</v>
      </c>
      <c r="H622" t="s">
        <v>730</v>
      </c>
      <c r="I622" t="s">
        <v>520</v>
      </c>
      <c r="J622" t="s">
        <v>505</v>
      </c>
      <c r="K622" t="s">
        <v>520</v>
      </c>
      <c r="L622" t="s">
        <v>521</v>
      </c>
      <c r="M622">
        <v>7</v>
      </c>
      <c r="N622" t="s">
        <v>507</v>
      </c>
      <c r="O622" t="s">
        <v>508</v>
      </c>
      <c r="P622" t="s">
        <v>590</v>
      </c>
      <c r="Q622" t="s">
        <v>732</v>
      </c>
    </row>
    <row r="623" spans="1:17" x14ac:dyDescent="0.25">
      <c r="A623">
        <v>1082633</v>
      </c>
      <c r="B623" t="s">
        <v>502</v>
      </c>
      <c r="C623" s="51">
        <v>42860</v>
      </c>
      <c r="D623" t="s">
        <v>184</v>
      </c>
      <c r="E623" t="s">
        <v>504</v>
      </c>
      <c r="F623">
        <v>0</v>
      </c>
      <c r="G623" t="s">
        <v>305</v>
      </c>
      <c r="H623" t="s">
        <v>355</v>
      </c>
      <c r="I623" t="s">
        <v>305</v>
      </c>
      <c r="J623" t="s">
        <v>505</v>
      </c>
      <c r="K623" t="s">
        <v>355</v>
      </c>
      <c r="L623" t="s">
        <v>506</v>
      </c>
      <c r="M623">
        <v>19</v>
      </c>
      <c r="N623" t="s">
        <v>507</v>
      </c>
      <c r="O623" t="s">
        <v>508</v>
      </c>
      <c r="P623" t="s">
        <v>723</v>
      </c>
      <c r="Q623" t="s">
        <v>693</v>
      </c>
    </row>
    <row r="624" spans="1:17" x14ac:dyDescent="0.25">
      <c r="A624">
        <v>1082634</v>
      </c>
      <c r="B624" t="s">
        <v>538</v>
      </c>
      <c r="C624" s="51">
        <v>42861</v>
      </c>
      <c r="D624" t="s">
        <v>131</v>
      </c>
      <c r="E624" t="s">
        <v>540</v>
      </c>
      <c r="F624">
        <v>0</v>
      </c>
      <c r="G624" t="s">
        <v>313</v>
      </c>
      <c r="H624" t="s">
        <v>743</v>
      </c>
      <c r="I624" t="s">
        <v>313</v>
      </c>
      <c r="J624" t="s">
        <v>505</v>
      </c>
      <c r="K624" t="s">
        <v>743</v>
      </c>
      <c r="L624" t="s">
        <v>506</v>
      </c>
      <c r="M624">
        <v>12</v>
      </c>
      <c r="N624" t="s">
        <v>507</v>
      </c>
      <c r="O624" t="s">
        <v>508</v>
      </c>
      <c r="P624" t="s">
        <v>739</v>
      </c>
      <c r="Q624" t="s">
        <v>680</v>
      </c>
    </row>
    <row r="625" spans="1:17" x14ac:dyDescent="0.25">
      <c r="A625">
        <v>1082635</v>
      </c>
      <c r="B625" t="s">
        <v>517</v>
      </c>
      <c r="C625" s="51">
        <v>42861</v>
      </c>
      <c r="D625" t="s">
        <v>720</v>
      </c>
      <c r="E625" t="s">
        <v>519</v>
      </c>
      <c r="F625">
        <v>0</v>
      </c>
      <c r="G625" t="s">
        <v>520</v>
      </c>
      <c r="H625" t="s">
        <v>275</v>
      </c>
      <c r="I625" t="s">
        <v>520</v>
      </c>
      <c r="J625" t="s">
        <v>505</v>
      </c>
      <c r="K625" t="s">
        <v>275</v>
      </c>
      <c r="L625" t="s">
        <v>506</v>
      </c>
      <c r="M625">
        <v>146</v>
      </c>
      <c r="N625" t="s">
        <v>507</v>
      </c>
      <c r="O625" t="s">
        <v>508</v>
      </c>
      <c r="P625" t="s">
        <v>732</v>
      </c>
      <c r="Q625" t="s">
        <v>702</v>
      </c>
    </row>
    <row r="626" spans="1:17" x14ac:dyDescent="0.25">
      <c r="A626">
        <v>1082636</v>
      </c>
      <c r="B626" t="s">
        <v>502</v>
      </c>
      <c r="C626" s="51">
        <v>42862</v>
      </c>
      <c r="D626" t="s">
        <v>69</v>
      </c>
      <c r="E626" t="s">
        <v>504</v>
      </c>
      <c r="F626">
        <v>0</v>
      </c>
      <c r="G626" t="s">
        <v>305</v>
      </c>
      <c r="H626" t="s">
        <v>259</v>
      </c>
      <c r="I626" t="s">
        <v>259</v>
      </c>
      <c r="J626" t="s">
        <v>505</v>
      </c>
      <c r="K626" t="s">
        <v>259</v>
      </c>
      <c r="L626" t="s">
        <v>521</v>
      </c>
      <c r="M626">
        <v>6</v>
      </c>
      <c r="N626" t="s">
        <v>507</v>
      </c>
      <c r="O626" t="s">
        <v>508</v>
      </c>
      <c r="P626" t="s">
        <v>738</v>
      </c>
      <c r="Q626" t="s">
        <v>693</v>
      </c>
    </row>
    <row r="627" spans="1:17" x14ac:dyDescent="0.25">
      <c r="A627">
        <v>1082637</v>
      </c>
      <c r="B627" t="s">
        <v>511</v>
      </c>
      <c r="C627" s="51">
        <v>42862</v>
      </c>
      <c r="D627" t="s">
        <v>619</v>
      </c>
      <c r="E627" t="s">
        <v>729</v>
      </c>
      <c r="F627">
        <v>0</v>
      </c>
      <c r="G627" t="s">
        <v>355</v>
      </c>
      <c r="H627" t="s">
        <v>730</v>
      </c>
      <c r="I627" t="s">
        <v>730</v>
      </c>
      <c r="J627" t="s">
        <v>505</v>
      </c>
      <c r="K627" t="s">
        <v>730</v>
      </c>
      <c r="L627" t="s">
        <v>521</v>
      </c>
      <c r="M627">
        <v>6</v>
      </c>
      <c r="N627" t="s">
        <v>507</v>
      </c>
      <c r="O627" t="s">
        <v>508</v>
      </c>
      <c r="P627" t="s">
        <v>735</v>
      </c>
      <c r="Q627" t="s">
        <v>731</v>
      </c>
    </row>
    <row r="628" spans="1:17" x14ac:dyDescent="0.25">
      <c r="A628">
        <v>1082638</v>
      </c>
      <c r="B628" t="s">
        <v>538</v>
      </c>
      <c r="C628" s="51">
        <v>42863</v>
      </c>
      <c r="D628" t="s">
        <v>39</v>
      </c>
      <c r="E628" t="s">
        <v>540</v>
      </c>
      <c r="F628">
        <v>0</v>
      </c>
      <c r="G628" t="s">
        <v>313</v>
      </c>
      <c r="H628" t="s">
        <v>275</v>
      </c>
      <c r="I628" t="s">
        <v>275</v>
      </c>
      <c r="J628" t="s">
        <v>514</v>
      </c>
      <c r="K628" t="s">
        <v>313</v>
      </c>
      <c r="L628" t="s">
        <v>521</v>
      </c>
      <c r="M628">
        <v>7</v>
      </c>
      <c r="N628" t="s">
        <v>507</v>
      </c>
      <c r="O628" t="s">
        <v>508</v>
      </c>
      <c r="P628" t="s">
        <v>739</v>
      </c>
      <c r="Q628" t="s">
        <v>590</v>
      </c>
    </row>
    <row r="629" spans="1:17" x14ac:dyDescent="0.25">
      <c r="A629">
        <v>1082639</v>
      </c>
      <c r="B629" t="s">
        <v>511</v>
      </c>
      <c r="C629" s="51">
        <v>42864</v>
      </c>
      <c r="D629" t="s">
        <v>363</v>
      </c>
      <c r="E629" t="s">
        <v>729</v>
      </c>
      <c r="F629">
        <v>0</v>
      </c>
      <c r="G629" t="s">
        <v>355</v>
      </c>
      <c r="H629" t="s">
        <v>259</v>
      </c>
      <c r="I629" t="s">
        <v>259</v>
      </c>
      <c r="J629" t="s">
        <v>505</v>
      </c>
      <c r="K629" t="s">
        <v>355</v>
      </c>
      <c r="L629" t="s">
        <v>506</v>
      </c>
      <c r="M629">
        <v>14</v>
      </c>
      <c r="N629" t="s">
        <v>507</v>
      </c>
      <c r="O629" t="s">
        <v>508</v>
      </c>
      <c r="P629" t="s">
        <v>735</v>
      </c>
      <c r="Q629" t="s">
        <v>608</v>
      </c>
    </row>
    <row r="630" spans="1:17" x14ac:dyDescent="0.25">
      <c r="A630">
        <v>1082640</v>
      </c>
      <c r="B630" t="s">
        <v>741</v>
      </c>
      <c r="C630" s="51">
        <v>42865</v>
      </c>
      <c r="D630" t="s">
        <v>42</v>
      </c>
      <c r="E630" t="s">
        <v>742</v>
      </c>
      <c r="F630">
        <v>0</v>
      </c>
      <c r="G630" t="s">
        <v>730</v>
      </c>
      <c r="H630" t="s">
        <v>520</v>
      </c>
      <c r="I630" t="s">
        <v>520</v>
      </c>
      <c r="J630" t="s">
        <v>505</v>
      </c>
      <c r="K630" t="s">
        <v>520</v>
      </c>
      <c r="L630" t="s">
        <v>521</v>
      </c>
      <c r="M630">
        <v>2</v>
      </c>
      <c r="N630" t="s">
        <v>507</v>
      </c>
      <c r="O630" t="s">
        <v>508</v>
      </c>
      <c r="P630" t="s">
        <v>747</v>
      </c>
      <c r="Q630" t="s">
        <v>680</v>
      </c>
    </row>
    <row r="631" spans="1:17" x14ac:dyDescent="0.25">
      <c r="A631">
        <v>1082641</v>
      </c>
      <c r="B631" t="s">
        <v>524</v>
      </c>
      <c r="C631" s="51">
        <v>42866</v>
      </c>
      <c r="D631" t="s">
        <v>190</v>
      </c>
      <c r="E631" t="s">
        <v>526</v>
      </c>
      <c r="F631">
        <v>0</v>
      </c>
      <c r="G631" t="s">
        <v>275</v>
      </c>
      <c r="H631" t="s">
        <v>355</v>
      </c>
      <c r="I631" t="s">
        <v>275</v>
      </c>
      <c r="J631" t="s">
        <v>505</v>
      </c>
      <c r="K631" t="s">
        <v>355</v>
      </c>
      <c r="L631" t="s">
        <v>506</v>
      </c>
      <c r="M631">
        <v>7</v>
      </c>
      <c r="N631" t="s">
        <v>507</v>
      </c>
      <c r="O631" t="s">
        <v>508</v>
      </c>
      <c r="P631" t="s">
        <v>746</v>
      </c>
      <c r="Q631" t="s">
        <v>735</v>
      </c>
    </row>
    <row r="632" spans="1:17" x14ac:dyDescent="0.25">
      <c r="A632">
        <v>1082642</v>
      </c>
      <c r="B632" t="s">
        <v>517</v>
      </c>
      <c r="C632" s="51">
        <v>42867</v>
      </c>
      <c r="D632" t="s">
        <v>54</v>
      </c>
      <c r="E632" t="s">
        <v>519</v>
      </c>
      <c r="F632">
        <v>0</v>
      </c>
      <c r="G632" t="s">
        <v>520</v>
      </c>
      <c r="H632" t="s">
        <v>743</v>
      </c>
      <c r="I632" t="s">
        <v>520</v>
      </c>
      <c r="J632" t="s">
        <v>514</v>
      </c>
      <c r="K632" t="s">
        <v>520</v>
      </c>
      <c r="L632" t="s">
        <v>506</v>
      </c>
      <c r="M632">
        <v>7</v>
      </c>
      <c r="N632" t="s">
        <v>507</v>
      </c>
      <c r="O632" t="s">
        <v>508</v>
      </c>
      <c r="P632" t="s">
        <v>739</v>
      </c>
      <c r="Q632" t="s">
        <v>702</v>
      </c>
    </row>
    <row r="633" spans="1:17" x14ac:dyDescent="0.25">
      <c r="A633">
        <v>1082643</v>
      </c>
      <c r="B633" t="s">
        <v>741</v>
      </c>
      <c r="C633" s="51">
        <v>42868</v>
      </c>
      <c r="D633" t="s">
        <v>155</v>
      </c>
      <c r="E633" t="s">
        <v>742</v>
      </c>
      <c r="F633">
        <v>0</v>
      </c>
      <c r="G633" t="s">
        <v>730</v>
      </c>
      <c r="H633" t="s">
        <v>313</v>
      </c>
      <c r="I633" t="s">
        <v>313</v>
      </c>
      <c r="J633" t="s">
        <v>505</v>
      </c>
      <c r="K633" t="s">
        <v>313</v>
      </c>
      <c r="L633" t="s">
        <v>521</v>
      </c>
      <c r="M633">
        <v>8</v>
      </c>
      <c r="N633" t="s">
        <v>507</v>
      </c>
      <c r="O633" t="s">
        <v>508</v>
      </c>
      <c r="P633" t="s">
        <v>680</v>
      </c>
      <c r="Q633" t="s">
        <v>732</v>
      </c>
    </row>
    <row r="634" spans="1:17" x14ac:dyDescent="0.25">
      <c r="A634">
        <v>1082644</v>
      </c>
      <c r="B634" t="s">
        <v>529</v>
      </c>
      <c r="C634" s="51">
        <v>42868</v>
      </c>
      <c r="D634" t="s">
        <v>1</v>
      </c>
      <c r="E634" t="s">
        <v>531</v>
      </c>
      <c r="F634">
        <v>0</v>
      </c>
      <c r="G634" t="s">
        <v>259</v>
      </c>
      <c r="H634" t="s">
        <v>275</v>
      </c>
      <c r="I634" t="s">
        <v>259</v>
      </c>
      <c r="J634" t="s">
        <v>505</v>
      </c>
      <c r="K634" t="s">
        <v>275</v>
      </c>
      <c r="L634" t="s">
        <v>506</v>
      </c>
      <c r="M634">
        <v>9</v>
      </c>
      <c r="N634" t="s">
        <v>507</v>
      </c>
      <c r="O634" t="s">
        <v>508</v>
      </c>
      <c r="P634" t="s">
        <v>735</v>
      </c>
      <c r="Q634" t="s">
        <v>608</v>
      </c>
    </row>
    <row r="635" spans="1:17" x14ac:dyDescent="0.25">
      <c r="A635">
        <v>1082645</v>
      </c>
      <c r="B635" t="s">
        <v>684</v>
      </c>
      <c r="C635" s="51">
        <v>42869</v>
      </c>
      <c r="D635" t="s">
        <v>131</v>
      </c>
      <c r="E635" t="s">
        <v>721</v>
      </c>
      <c r="F635">
        <v>0</v>
      </c>
      <c r="G635" t="s">
        <v>743</v>
      </c>
      <c r="H635" t="s">
        <v>355</v>
      </c>
      <c r="I635" t="s">
        <v>743</v>
      </c>
      <c r="J635" t="s">
        <v>505</v>
      </c>
      <c r="K635" t="s">
        <v>743</v>
      </c>
      <c r="L635" t="s">
        <v>521</v>
      </c>
      <c r="M635">
        <v>9</v>
      </c>
      <c r="N635" t="s">
        <v>507</v>
      </c>
      <c r="O635" t="s">
        <v>508</v>
      </c>
      <c r="P635" t="s">
        <v>738</v>
      </c>
      <c r="Q635" t="s">
        <v>746</v>
      </c>
    </row>
    <row r="636" spans="1:17" x14ac:dyDescent="0.25">
      <c r="A636">
        <v>1082646</v>
      </c>
      <c r="B636" t="s">
        <v>517</v>
      </c>
      <c r="C636" s="51">
        <v>42869</v>
      </c>
      <c r="D636" t="s">
        <v>151</v>
      </c>
      <c r="E636" t="s">
        <v>519</v>
      </c>
      <c r="F636">
        <v>0</v>
      </c>
      <c r="G636" t="s">
        <v>520</v>
      </c>
      <c r="H636" t="s">
        <v>305</v>
      </c>
      <c r="I636" t="s">
        <v>305</v>
      </c>
      <c r="J636" t="s">
        <v>514</v>
      </c>
      <c r="K636" t="s">
        <v>305</v>
      </c>
      <c r="L636" t="s">
        <v>506</v>
      </c>
      <c r="M636">
        <v>10</v>
      </c>
      <c r="N636" t="s">
        <v>507</v>
      </c>
      <c r="O636" t="s">
        <v>508</v>
      </c>
      <c r="P636" t="s">
        <v>702</v>
      </c>
      <c r="Q636" t="s">
        <v>693</v>
      </c>
    </row>
    <row r="637" spans="1:17" x14ac:dyDescent="0.25">
      <c r="A637">
        <v>1082647</v>
      </c>
      <c r="B637" t="s">
        <v>524</v>
      </c>
      <c r="C637" s="51">
        <v>42871</v>
      </c>
      <c r="D637" t="s">
        <v>162</v>
      </c>
      <c r="E637" t="s">
        <v>526</v>
      </c>
      <c r="F637">
        <v>0</v>
      </c>
      <c r="G637" t="s">
        <v>275</v>
      </c>
      <c r="H637" t="s">
        <v>743</v>
      </c>
      <c r="I637" t="s">
        <v>275</v>
      </c>
      <c r="J637" t="s">
        <v>505</v>
      </c>
      <c r="K637" t="s">
        <v>743</v>
      </c>
      <c r="L637" t="s">
        <v>506</v>
      </c>
      <c r="M637">
        <v>20</v>
      </c>
      <c r="N637" t="s">
        <v>507</v>
      </c>
      <c r="O637" t="s">
        <v>508</v>
      </c>
      <c r="P637" t="s">
        <v>608</v>
      </c>
      <c r="Q637" t="s">
        <v>693</v>
      </c>
    </row>
    <row r="638" spans="1:17" x14ac:dyDescent="0.25">
      <c r="A638">
        <v>1082648</v>
      </c>
      <c r="B638" t="s">
        <v>502</v>
      </c>
      <c r="C638" s="51">
        <v>42872</v>
      </c>
      <c r="D638" t="s">
        <v>89</v>
      </c>
      <c r="E638" t="s">
        <v>504</v>
      </c>
      <c r="F638">
        <v>0</v>
      </c>
      <c r="G638" t="s">
        <v>313</v>
      </c>
      <c r="H638" t="s">
        <v>259</v>
      </c>
      <c r="I638" t="s">
        <v>259</v>
      </c>
      <c r="J638" t="s">
        <v>505</v>
      </c>
      <c r="K638" t="s">
        <v>259</v>
      </c>
      <c r="L638" t="s">
        <v>521</v>
      </c>
      <c r="M638">
        <v>7</v>
      </c>
      <c r="N638" t="s">
        <v>507</v>
      </c>
      <c r="O638" t="s">
        <v>570</v>
      </c>
      <c r="P638" t="s">
        <v>680</v>
      </c>
      <c r="Q638" t="s">
        <v>732</v>
      </c>
    </row>
    <row r="639" spans="1:17" x14ac:dyDescent="0.25">
      <c r="A639">
        <v>1082649</v>
      </c>
      <c r="B639" t="s">
        <v>502</v>
      </c>
      <c r="C639" s="51">
        <v>42874</v>
      </c>
      <c r="D639" t="s">
        <v>11</v>
      </c>
      <c r="E639" t="s">
        <v>504</v>
      </c>
      <c r="F639">
        <v>0</v>
      </c>
      <c r="G639" t="s">
        <v>275</v>
      </c>
      <c r="H639" t="s">
        <v>259</v>
      </c>
      <c r="I639" t="s">
        <v>275</v>
      </c>
      <c r="J639" t="s">
        <v>505</v>
      </c>
      <c r="K639" t="s">
        <v>275</v>
      </c>
      <c r="L639" t="s">
        <v>521</v>
      </c>
      <c r="M639">
        <v>6</v>
      </c>
      <c r="N639" t="s">
        <v>507</v>
      </c>
      <c r="O639" t="s">
        <v>508</v>
      </c>
      <c r="P639" t="s">
        <v>707</v>
      </c>
      <c r="Q639" t="s">
        <v>732</v>
      </c>
    </row>
    <row r="640" spans="1:17" x14ac:dyDescent="0.25">
      <c r="A640">
        <v>1082650</v>
      </c>
      <c r="B640" t="s">
        <v>538</v>
      </c>
      <c r="C640" s="51">
        <v>42876</v>
      </c>
      <c r="D640" t="s">
        <v>86</v>
      </c>
      <c r="E640" t="s">
        <v>540</v>
      </c>
      <c r="F640">
        <v>0</v>
      </c>
      <c r="G640" t="s">
        <v>275</v>
      </c>
      <c r="H640" t="s">
        <v>743</v>
      </c>
      <c r="I640" t="s">
        <v>275</v>
      </c>
      <c r="J640" t="s">
        <v>514</v>
      </c>
      <c r="K640" t="s">
        <v>275</v>
      </c>
      <c r="L640" t="s">
        <v>506</v>
      </c>
      <c r="M640">
        <v>1</v>
      </c>
      <c r="N640" t="s">
        <v>507</v>
      </c>
      <c r="O640" t="s">
        <v>508</v>
      </c>
      <c r="P640" t="s">
        <v>707</v>
      </c>
      <c r="Q640" t="s">
        <v>608</v>
      </c>
    </row>
    <row r="641" spans="1:17" x14ac:dyDescent="0.25">
      <c r="A641">
        <v>1136561</v>
      </c>
      <c r="B641" t="s">
        <v>524</v>
      </c>
      <c r="C641" s="51">
        <v>43197</v>
      </c>
      <c r="D641" t="s">
        <v>3</v>
      </c>
      <c r="E641" t="s">
        <v>526</v>
      </c>
      <c r="F641">
        <v>0</v>
      </c>
      <c r="G641" t="s">
        <v>275</v>
      </c>
      <c r="H641" t="s">
        <v>221</v>
      </c>
      <c r="I641" t="s">
        <v>221</v>
      </c>
      <c r="J641" t="s">
        <v>505</v>
      </c>
      <c r="K641" t="s">
        <v>221</v>
      </c>
      <c r="L641" t="s">
        <v>521</v>
      </c>
      <c r="M641">
        <v>1</v>
      </c>
      <c r="N641" t="s">
        <v>507</v>
      </c>
      <c r="O641" t="s">
        <v>508</v>
      </c>
      <c r="P641" t="s">
        <v>723</v>
      </c>
      <c r="Q641" t="s">
        <v>735</v>
      </c>
    </row>
    <row r="642" spans="1:17" x14ac:dyDescent="0.25">
      <c r="A642">
        <v>1136562</v>
      </c>
      <c r="B642" t="s">
        <v>511</v>
      </c>
      <c r="C642" s="51">
        <v>43198</v>
      </c>
      <c r="D642" t="s">
        <v>107</v>
      </c>
      <c r="E642" t="s">
        <v>729</v>
      </c>
      <c r="F642">
        <v>0</v>
      </c>
      <c r="G642" t="s">
        <v>355</v>
      </c>
      <c r="H642" t="s">
        <v>520</v>
      </c>
      <c r="I642" t="s">
        <v>355</v>
      </c>
      <c r="J642" t="s">
        <v>505</v>
      </c>
      <c r="K642" t="s">
        <v>355</v>
      </c>
      <c r="L642" t="s">
        <v>521</v>
      </c>
      <c r="M642">
        <v>6</v>
      </c>
      <c r="N642" t="s">
        <v>507</v>
      </c>
      <c r="O642" t="s">
        <v>508</v>
      </c>
      <c r="P642" t="s">
        <v>739</v>
      </c>
      <c r="Q642" t="s">
        <v>667</v>
      </c>
    </row>
    <row r="643" spans="1:17" x14ac:dyDescent="0.25">
      <c r="A643">
        <v>1136563</v>
      </c>
      <c r="B643" t="s">
        <v>529</v>
      </c>
      <c r="C643" s="51">
        <v>43198</v>
      </c>
      <c r="D643" t="s">
        <v>69</v>
      </c>
      <c r="E643" t="s">
        <v>531</v>
      </c>
      <c r="F643">
        <v>0</v>
      </c>
      <c r="G643" t="s">
        <v>259</v>
      </c>
      <c r="H643" t="s">
        <v>305</v>
      </c>
      <c r="I643" t="s">
        <v>259</v>
      </c>
      <c r="J643" t="s">
        <v>505</v>
      </c>
      <c r="K643" t="s">
        <v>259</v>
      </c>
      <c r="L643" t="s">
        <v>521</v>
      </c>
      <c r="M643">
        <v>4</v>
      </c>
      <c r="N643" t="s">
        <v>507</v>
      </c>
      <c r="O643" t="s">
        <v>508</v>
      </c>
      <c r="P643" t="s">
        <v>693</v>
      </c>
      <c r="Q643" t="s">
        <v>746</v>
      </c>
    </row>
    <row r="644" spans="1:17" x14ac:dyDescent="0.25">
      <c r="A644">
        <v>1136564</v>
      </c>
      <c r="B644" t="s">
        <v>538</v>
      </c>
      <c r="C644" s="51">
        <v>43199</v>
      </c>
      <c r="D644" t="s">
        <v>39</v>
      </c>
      <c r="E644" t="s">
        <v>540</v>
      </c>
      <c r="F644">
        <v>0</v>
      </c>
      <c r="G644" t="s">
        <v>313</v>
      </c>
      <c r="H644" t="s">
        <v>294</v>
      </c>
      <c r="I644" t="s">
        <v>313</v>
      </c>
      <c r="J644" t="s">
        <v>505</v>
      </c>
      <c r="K644" t="s">
        <v>313</v>
      </c>
      <c r="L644" t="s">
        <v>521</v>
      </c>
      <c r="M644">
        <v>9</v>
      </c>
      <c r="N644" t="s">
        <v>507</v>
      </c>
      <c r="O644" t="s">
        <v>508</v>
      </c>
      <c r="P644" t="s">
        <v>683</v>
      </c>
      <c r="Q644" t="s">
        <v>707</v>
      </c>
    </row>
    <row r="645" spans="1:17" x14ac:dyDescent="0.25">
      <c r="A645">
        <v>1136565</v>
      </c>
      <c r="B645" t="s">
        <v>543</v>
      </c>
      <c r="C645" s="51">
        <v>43200</v>
      </c>
      <c r="D645" t="s">
        <v>43</v>
      </c>
      <c r="E645" t="s">
        <v>545</v>
      </c>
      <c r="F645">
        <v>0</v>
      </c>
      <c r="G645" t="s">
        <v>221</v>
      </c>
      <c r="H645" t="s">
        <v>259</v>
      </c>
      <c r="I645" t="s">
        <v>221</v>
      </c>
      <c r="J645" t="s">
        <v>505</v>
      </c>
      <c r="K645" t="s">
        <v>221</v>
      </c>
      <c r="L645" t="s">
        <v>521</v>
      </c>
      <c r="M645">
        <v>5</v>
      </c>
      <c r="N645" t="s">
        <v>507</v>
      </c>
      <c r="O645" t="s">
        <v>508</v>
      </c>
      <c r="P645" t="s">
        <v>723</v>
      </c>
      <c r="Q645" t="s">
        <v>680</v>
      </c>
    </row>
    <row r="646" spans="1:17" x14ac:dyDescent="0.25">
      <c r="A646">
        <v>1136566</v>
      </c>
      <c r="B646" t="s">
        <v>535</v>
      </c>
      <c r="C646" s="51">
        <v>43201</v>
      </c>
      <c r="D646" t="s">
        <v>144</v>
      </c>
      <c r="E646" t="s">
        <v>536</v>
      </c>
      <c r="F646">
        <v>0</v>
      </c>
      <c r="G646" t="s">
        <v>294</v>
      </c>
      <c r="H646" t="s">
        <v>520</v>
      </c>
      <c r="I646" t="s">
        <v>520</v>
      </c>
      <c r="J646" t="s">
        <v>505</v>
      </c>
      <c r="K646" t="s">
        <v>294</v>
      </c>
      <c r="L646" t="s">
        <v>506</v>
      </c>
      <c r="M646">
        <v>10</v>
      </c>
      <c r="N646" t="s">
        <v>507</v>
      </c>
      <c r="O646" t="s">
        <v>570</v>
      </c>
      <c r="P646" t="s">
        <v>739</v>
      </c>
      <c r="Q646" t="s">
        <v>732</v>
      </c>
    </row>
    <row r="647" spans="1:17" x14ac:dyDescent="0.25">
      <c r="A647">
        <v>1136567</v>
      </c>
      <c r="B647" t="s">
        <v>538</v>
      </c>
      <c r="C647" s="51">
        <v>43202</v>
      </c>
      <c r="D647" t="s">
        <v>181</v>
      </c>
      <c r="E647" t="s">
        <v>540</v>
      </c>
      <c r="F647">
        <v>0</v>
      </c>
      <c r="G647" t="s">
        <v>313</v>
      </c>
      <c r="H647" t="s">
        <v>275</v>
      </c>
      <c r="I647" t="s">
        <v>313</v>
      </c>
      <c r="J647" t="s">
        <v>505</v>
      </c>
      <c r="K647" t="s">
        <v>313</v>
      </c>
      <c r="L647" t="s">
        <v>521</v>
      </c>
      <c r="M647">
        <v>1</v>
      </c>
      <c r="N647" t="s">
        <v>507</v>
      </c>
      <c r="O647" t="s">
        <v>508</v>
      </c>
      <c r="P647" t="s">
        <v>707</v>
      </c>
      <c r="Q647" t="s">
        <v>702</v>
      </c>
    </row>
    <row r="648" spans="1:17" x14ac:dyDescent="0.25">
      <c r="A648">
        <v>1136568</v>
      </c>
      <c r="B648" t="s">
        <v>744</v>
      </c>
      <c r="C648" s="51">
        <v>43203</v>
      </c>
      <c r="D648" t="s">
        <v>45</v>
      </c>
      <c r="E648" t="s">
        <v>745</v>
      </c>
      <c r="F648">
        <v>0</v>
      </c>
      <c r="G648" t="s">
        <v>305</v>
      </c>
      <c r="H648" t="s">
        <v>355</v>
      </c>
      <c r="I648" t="s">
        <v>305</v>
      </c>
      <c r="J648" t="s">
        <v>505</v>
      </c>
      <c r="K648" t="s">
        <v>305</v>
      </c>
      <c r="L648" t="s">
        <v>521</v>
      </c>
      <c r="M648">
        <v>4</v>
      </c>
      <c r="N648" t="s">
        <v>507</v>
      </c>
      <c r="O648" t="s">
        <v>508</v>
      </c>
      <c r="P648" t="s">
        <v>746</v>
      </c>
      <c r="Q648" t="s">
        <v>608</v>
      </c>
    </row>
    <row r="649" spans="1:17" x14ac:dyDescent="0.25">
      <c r="A649">
        <v>1136569</v>
      </c>
      <c r="B649" t="s">
        <v>524</v>
      </c>
      <c r="C649" s="51">
        <v>43204</v>
      </c>
      <c r="D649" t="s">
        <v>170</v>
      </c>
      <c r="E649" t="s">
        <v>526</v>
      </c>
      <c r="F649">
        <v>0</v>
      </c>
      <c r="G649" t="s">
        <v>275</v>
      </c>
      <c r="H649" t="s">
        <v>520</v>
      </c>
      <c r="I649" t="s">
        <v>520</v>
      </c>
      <c r="J649" t="s">
        <v>505</v>
      </c>
      <c r="K649" t="s">
        <v>520</v>
      </c>
      <c r="L649" t="s">
        <v>521</v>
      </c>
      <c r="M649">
        <v>7</v>
      </c>
      <c r="N649" t="s">
        <v>507</v>
      </c>
      <c r="O649" t="s">
        <v>508</v>
      </c>
      <c r="P649" t="s">
        <v>739</v>
      </c>
      <c r="Q649" t="s">
        <v>732</v>
      </c>
    </row>
    <row r="650" spans="1:17" x14ac:dyDescent="0.25">
      <c r="A650">
        <v>1136570</v>
      </c>
      <c r="B650" t="s">
        <v>529</v>
      </c>
      <c r="C650" s="51">
        <v>43204</v>
      </c>
      <c r="D650" t="s">
        <v>397</v>
      </c>
      <c r="E650" t="s">
        <v>531</v>
      </c>
      <c r="F650">
        <v>0</v>
      </c>
      <c r="G650" t="s">
        <v>259</v>
      </c>
      <c r="H650" t="s">
        <v>313</v>
      </c>
      <c r="I650" t="s">
        <v>313</v>
      </c>
      <c r="J650" t="s">
        <v>505</v>
      </c>
      <c r="K650" t="s">
        <v>313</v>
      </c>
      <c r="L650" t="s">
        <v>521</v>
      </c>
      <c r="M650">
        <v>5</v>
      </c>
      <c r="N650" t="s">
        <v>507</v>
      </c>
      <c r="O650" t="s">
        <v>508</v>
      </c>
      <c r="P650" t="s">
        <v>680</v>
      </c>
      <c r="Q650" t="s">
        <v>735</v>
      </c>
    </row>
    <row r="651" spans="1:17" x14ac:dyDescent="0.25">
      <c r="A651">
        <v>1136571</v>
      </c>
      <c r="B651" t="s">
        <v>744</v>
      </c>
      <c r="C651" s="51">
        <v>43205</v>
      </c>
      <c r="D651" t="s">
        <v>144</v>
      </c>
      <c r="E651" t="s">
        <v>745</v>
      </c>
      <c r="F651">
        <v>0</v>
      </c>
      <c r="G651" t="s">
        <v>305</v>
      </c>
      <c r="H651" t="s">
        <v>294</v>
      </c>
      <c r="I651" t="s">
        <v>305</v>
      </c>
      <c r="J651" t="s">
        <v>505</v>
      </c>
      <c r="K651" t="s">
        <v>294</v>
      </c>
      <c r="L651" t="s">
        <v>506</v>
      </c>
      <c r="M651">
        <v>19</v>
      </c>
      <c r="N651" t="s">
        <v>507</v>
      </c>
      <c r="O651" t="s">
        <v>508</v>
      </c>
      <c r="P651" t="s">
        <v>693</v>
      </c>
      <c r="Q651" t="s">
        <v>608</v>
      </c>
    </row>
    <row r="652" spans="1:17" x14ac:dyDescent="0.25">
      <c r="A652">
        <v>1136572</v>
      </c>
      <c r="B652" t="s">
        <v>511</v>
      </c>
      <c r="C652" s="51">
        <v>43205</v>
      </c>
      <c r="D652" t="s">
        <v>98</v>
      </c>
      <c r="E652" t="s">
        <v>729</v>
      </c>
      <c r="F652">
        <v>0</v>
      </c>
      <c r="G652" t="s">
        <v>355</v>
      </c>
      <c r="H652" t="s">
        <v>221</v>
      </c>
      <c r="I652" t="s">
        <v>221</v>
      </c>
      <c r="J652" t="s">
        <v>505</v>
      </c>
      <c r="K652" t="s">
        <v>355</v>
      </c>
      <c r="L652" t="s">
        <v>506</v>
      </c>
      <c r="M652">
        <v>4</v>
      </c>
      <c r="N652" t="s">
        <v>507</v>
      </c>
      <c r="O652" t="s">
        <v>508</v>
      </c>
      <c r="P652" t="s">
        <v>683</v>
      </c>
      <c r="Q652" t="s">
        <v>702</v>
      </c>
    </row>
    <row r="653" spans="1:17" x14ac:dyDescent="0.25">
      <c r="A653">
        <v>1136573</v>
      </c>
      <c r="B653" t="s">
        <v>529</v>
      </c>
      <c r="C653" s="51">
        <v>43206</v>
      </c>
      <c r="D653" t="s">
        <v>59</v>
      </c>
      <c r="E653" t="s">
        <v>531</v>
      </c>
      <c r="F653">
        <v>0</v>
      </c>
      <c r="G653" t="s">
        <v>259</v>
      </c>
      <c r="H653" t="s">
        <v>520</v>
      </c>
      <c r="I653" t="s">
        <v>520</v>
      </c>
      <c r="J653" t="s">
        <v>505</v>
      </c>
      <c r="K653" t="s">
        <v>259</v>
      </c>
      <c r="L653" t="s">
        <v>506</v>
      </c>
      <c r="M653">
        <v>71</v>
      </c>
      <c r="N653" t="s">
        <v>507</v>
      </c>
      <c r="O653" t="s">
        <v>508</v>
      </c>
      <c r="P653" t="s">
        <v>680</v>
      </c>
      <c r="Q653" t="s">
        <v>735</v>
      </c>
    </row>
    <row r="654" spans="1:17" x14ac:dyDescent="0.25">
      <c r="A654">
        <v>1136574</v>
      </c>
      <c r="B654" t="s">
        <v>524</v>
      </c>
      <c r="C654" s="51">
        <v>43207</v>
      </c>
      <c r="D654" t="s">
        <v>93</v>
      </c>
      <c r="E654" t="s">
        <v>526</v>
      </c>
      <c r="F654">
        <v>0</v>
      </c>
      <c r="G654" t="s">
        <v>275</v>
      </c>
      <c r="H654" t="s">
        <v>305</v>
      </c>
      <c r="I654" t="s">
        <v>305</v>
      </c>
      <c r="J654" t="s">
        <v>505</v>
      </c>
      <c r="K654" t="s">
        <v>275</v>
      </c>
      <c r="L654" t="s">
        <v>506</v>
      </c>
      <c r="M654">
        <v>46</v>
      </c>
      <c r="N654" t="s">
        <v>507</v>
      </c>
      <c r="O654" t="s">
        <v>508</v>
      </c>
      <c r="P654" t="s">
        <v>667</v>
      </c>
      <c r="Q654" t="s">
        <v>732</v>
      </c>
    </row>
    <row r="655" spans="1:17" x14ac:dyDescent="0.25">
      <c r="A655">
        <v>1136575</v>
      </c>
      <c r="B655" t="s">
        <v>535</v>
      </c>
      <c r="C655" s="51">
        <v>43208</v>
      </c>
      <c r="D655" t="s">
        <v>59</v>
      </c>
      <c r="E655" t="s">
        <v>536</v>
      </c>
      <c r="F655">
        <v>0</v>
      </c>
      <c r="G655" t="s">
        <v>294</v>
      </c>
      <c r="H655" t="s">
        <v>259</v>
      </c>
      <c r="I655" t="s">
        <v>259</v>
      </c>
      <c r="J655" t="s">
        <v>505</v>
      </c>
      <c r="K655" t="s">
        <v>259</v>
      </c>
      <c r="L655" t="s">
        <v>521</v>
      </c>
      <c r="M655">
        <v>7</v>
      </c>
      <c r="N655" t="s">
        <v>507</v>
      </c>
      <c r="O655" t="s">
        <v>508</v>
      </c>
      <c r="P655" t="s">
        <v>746</v>
      </c>
      <c r="Q655" t="s">
        <v>608</v>
      </c>
    </row>
    <row r="656" spans="1:17" x14ac:dyDescent="0.25">
      <c r="A656">
        <v>1136576</v>
      </c>
      <c r="B656" t="s">
        <v>511</v>
      </c>
      <c r="C656" s="51">
        <v>43209</v>
      </c>
      <c r="D656" t="s">
        <v>98</v>
      </c>
      <c r="E656" t="s">
        <v>729</v>
      </c>
      <c r="F656">
        <v>0</v>
      </c>
      <c r="G656" t="s">
        <v>355</v>
      </c>
      <c r="H656" t="s">
        <v>313</v>
      </c>
      <c r="I656" t="s">
        <v>355</v>
      </c>
      <c r="J656" t="s">
        <v>514</v>
      </c>
      <c r="K656" t="s">
        <v>355</v>
      </c>
      <c r="L656" t="s">
        <v>506</v>
      </c>
      <c r="M656">
        <v>15</v>
      </c>
      <c r="N656" t="s">
        <v>507</v>
      </c>
      <c r="O656" t="s">
        <v>508</v>
      </c>
      <c r="P656" t="s">
        <v>707</v>
      </c>
      <c r="Q656" t="s">
        <v>680</v>
      </c>
    </row>
    <row r="657" spans="1:17" x14ac:dyDescent="0.25">
      <c r="A657">
        <v>1136577</v>
      </c>
      <c r="B657" t="s">
        <v>684</v>
      </c>
      <c r="C657" s="51">
        <v>43210</v>
      </c>
      <c r="D657" t="s">
        <v>360</v>
      </c>
      <c r="E657" t="s">
        <v>721</v>
      </c>
      <c r="F657">
        <v>0</v>
      </c>
      <c r="G657" t="s">
        <v>221</v>
      </c>
      <c r="H657" t="s">
        <v>294</v>
      </c>
      <c r="I657" t="s">
        <v>294</v>
      </c>
      <c r="J657" t="s">
        <v>505</v>
      </c>
      <c r="K657" t="s">
        <v>221</v>
      </c>
      <c r="L657" t="s">
        <v>506</v>
      </c>
      <c r="M657">
        <v>64</v>
      </c>
      <c r="N657" t="s">
        <v>507</v>
      </c>
      <c r="O657" t="s">
        <v>508</v>
      </c>
      <c r="P657" t="s">
        <v>739</v>
      </c>
      <c r="Q657" t="s">
        <v>732</v>
      </c>
    </row>
    <row r="658" spans="1:17" x14ac:dyDescent="0.25">
      <c r="A658">
        <v>1136578</v>
      </c>
      <c r="B658" t="s">
        <v>529</v>
      </c>
      <c r="C658" s="51">
        <v>43211</v>
      </c>
      <c r="D658" t="s">
        <v>107</v>
      </c>
      <c r="E658" t="s">
        <v>531</v>
      </c>
      <c r="F658">
        <v>0</v>
      </c>
      <c r="G658" t="s">
        <v>259</v>
      </c>
      <c r="H658" t="s">
        <v>355</v>
      </c>
      <c r="I658" t="s">
        <v>355</v>
      </c>
      <c r="J658" t="s">
        <v>505</v>
      </c>
      <c r="K658" t="s">
        <v>355</v>
      </c>
      <c r="L658" t="s">
        <v>521</v>
      </c>
      <c r="M658">
        <v>9</v>
      </c>
      <c r="N658" t="s">
        <v>507</v>
      </c>
      <c r="O658" t="s">
        <v>570</v>
      </c>
      <c r="P658" t="s">
        <v>693</v>
      </c>
      <c r="Q658" t="s">
        <v>746</v>
      </c>
    </row>
    <row r="659" spans="1:17" x14ac:dyDescent="0.25">
      <c r="A659">
        <v>1136579</v>
      </c>
      <c r="B659" t="s">
        <v>744</v>
      </c>
      <c r="C659" s="51">
        <v>43211</v>
      </c>
      <c r="D659" t="s">
        <v>147</v>
      </c>
      <c r="E659" t="s">
        <v>745</v>
      </c>
      <c r="F659">
        <v>0</v>
      </c>
      <c r="G659" t="s">
        <v>305</v>
      </c>
      <c r="H659" t="s">
        <v>520</v>
      </c>
      <c r="I659" t="s">
        <v>305</v>
      </c>
      <c r="J659" t="s">
        <v>505</v>
      </c>
      <c r="K659" t="s">
        <v>305</v>
      </c>
      <c r="L659" t="s">
        <v>521</v>
      </c>
      <c r="M659">
        <v>6</v>
      </c>
      <c r="N659" t="s">
        <v>507</v>
      </c>
      <c r="O659" t="s">
        <v>508</v>
      </c>
      <c r="P659" t="s">
        <v>723</v>
      </c>
      <c r="Q659" t="s">
        <v>702</v>
      </c>
    </row>
    <row r="660" spans="1:17" x14ac:dyDescent="0.25">
      <c r="A660">
        <v>1136580</v>
      </c>
      <c r="B660" t="s">
        <v>538</v>
      </c>
      <c r="C660" s="51">
        <v>43212</v>
      </c>
      <c r="D660" t="s">
        <v>1</v>
      </c>
      <c r="E660" t="s">
        <v>540</v>
      </c>
      <c r="F660">
        <v>0</v>
      </c>
      <c r="G660" t="s">
        <v>313</v>
      </c>
      <c r="H660" t="s">
        <v>221</v>
      </c>
      <c r="I660" t="s">
        <v>313</v>
      </c>
      <c r="J660" t="s">
        <v>505</v>
      </c>
      <c r="K660" t="s">
        <v>221</v>
      </c>
      <c r="L660" t="s">
        <v>506</v>
      </c>
      <c r="M660">
        <v>4</v>
      </c>
      <c r="N660" t="s">
        <v>507</v>
      </c>
      <c r="O660" t="s">
        <v>508</v>
      </c>
      <c r="P660" t="s">
        <v>683</v>
      </c>
      <c r="Q660" t="s">
        <v>680</v>
      </c>
    </row>
    <row r="661" spans="1:17" x14ac:dyDescent="0.25">
      <c r="A661">
        <v>1136581</v>
      </c>
      <c r="B661" t="s">
        <v>535</v>
      </c>
      <c r="C661" s="51">
        <v>43212</v>
      </c>
      <c r="D661" t="s">
        <v>129</v>
      </c>
      <c r="E661" t="s">
        <v>536</v>
      </c>
      <c r="F661">
        <v>0</v>
      </c>
      <c r="G661" t="s">
        <v>294</v>
      </c>
      <c r="H661" t="s">
        <v>275</v>
      </c>
      <c r="I661" t="s">
        <v>275</v>
      </c>
      <c r="J661" t="s">
        <v>514</v>
      </c>
      <c r="K661" t="s">
        <v>294</v>
      </c>
      <c r="L661" t="s">
        <v>521</v>
      </c>
      <c r="M661">
        <v>3</v>
      </c>
      <c r="N661" t="s">
        <v>507</v>
      </c>
      <c r="O661" t="s">
        <v>508</v>
      </c>
      <c r="P661" t="s">
        <v>739</v>
      </c>
      <c r="Q661" t="s">
        <v>667</v>
      </c>
    </row>
    <row r="662" spans="1:17" x14ac:dyDescent="0.25">
      <c r="A662">
        <v>1136582</v>
      </c>
      <c r="B662" t="s">
        <v>517</v>
      </c>
      <c r="C662" s="51">
        <v>43213</v>
      </c>
      <c r="D662" t="s">
        <v>387</v>
      </c>
      <c r="E662" t="s">
        <v>519</v>
      </c>
      <c r="F662">
        <v>0</v>
      </c>
      <c r="G662" t="s">
        <v>520</v>
      </c>
      <c r="H662" t="s">
        <v>355</v>
      </c>
      <c r="I662" t="s">
        <v>520</v>
      </c>
      <c r="J662" t="s">
        <v>505</v>
      </c>
      <c r="K662" t="s">
        <v>355</v>
      </c>
      <c r="L662" t="s">
        <v>506</v>
      </c>
      <c r="M662">
        <v>4</v>
      </c>
      <c r="N662" t="s">
        <v>507</v>
      </c>
      <c r="O662" t="s">
        <v>508</v>
      </c>
      <c r="P662" t="s">
        <v>735</v>
      </c>
      <c r="Q662" t="s">
        <v>702</v>
      </c>
    </row>
    <row r="663" spans="1:17" x14ac:dyDescent="0.25">
      <c r="A663">
        <v>1136583</v>
      </c>
      <c r="B663" t="s">
        <v>524</v>
      </c>
      <c r="C663" s="51">
        <v>43214</v>
      </c>
      <c r="D663" t="s">
        <v>181</v>
      </c>
      <c r="E663" t="s">
        <v>526</v>
      </c>
      <c r="F663">
        <v>0</v>
      </c>
      <c r="G663" t="s">
        <v>275</v>
      </c>
      <c r="H663" t="s">
        <v>313</v>
      </c>
      <c r="I663" t="s">
        <v>275</v>
      </c>
      <c r="J663" t="s">
        <v>505</v>
      </c>
      <c r="K663" t="s">
        <v>313</v>
      </c>
      <c r="L663" t="s">
        <v>506</v>
      </c>
      <c r="M663">
        <v>31</v>
      </c>
      <c r="N663" t="s">
        <v>507</v>
      </c>
      <c r="O663" t="s">
        <v>508</v>
      </c>
      <c r="P663" t="s">
        <v>693</v>
      </c>
      <c r="Q663" t="s">
        <v>608</v>
      </c>
    </row>
    <row r="664" spans="1:17" x14ac:dyDescent="0.25">
      <c r="A664">
        <v>1136584</v>
      </c>
      <c r="B664" t="s">
        <v>744</v>
      </c>
      <c r="C664" s="51">
        <v>43215</v>
      </c>
      <c r="D664" t="s">
        <v>15</v>
      </c>
      <c r="E664" t="s">
        <v>745</v>
      </c>
      <c r="F664">
        <v>0</v>
      </c>
      <c r="G664" t="s">
        <v>305</v>
      </c>
      <c r="H664" t="s">
        <v>221</v>
      </c>
      <c r="I664" t="s">
        <v>221</v>
      </c>
      <c r="J664" t="s">
        <v>505</v>
      </c>
      <c r="K664" t="s">
        <v>221</v>
      </c>
      <c r="L664" t="s">
        <v>521</v>
      </c>
      <c r="M664">
        <v>5</v>
      </c>
      <c r="N664" t="s">
        <v>507</v>
      </c>
      <c r="O664" t="s">
        <v>508</v>
      </c>
      <c r="P664" t="s">
        <v>707</v>
      </c>
      <c r="Q664" t="s">
        <v>731</v>
      </c>
    </row>
    <row r="665" spans="1:17" x14ac:dyDescent="0.25">
      <c r="A665">
        <v>1136585</v>
      </c>
      <c r="B665" t="s">
        <v>538</v>
      </c>
      <c r="C665" s="51">
        <v>43216</v>
      </c>
      <c r="D665" t="s">
        <v>387</v>
      </c>
      <c r="E665" t="s">
        <v>540</v>
      </c>
      <c r="F665">
        <v>0</v>
      </c>
      <c r="G665" t="s">
        <v>313</v>
      </c>
      <c r="H665" t="s">
        <v>355</v>
      </c>
      <c r="I665" t="s">
        <v>355</v>
      </c>
      <c r="J665" t="s">
        <v>505</v>
      </c>
      <c r="K665" t="s">
        <v>313</v>
      </c>
      <c r="L665" t="s">
        <v>506</v>
      </c>
      <c r="M665">
        <v>13</v>
      </c>
      <c r="N665" t="s">
        <v>507</v>
      </c>
      <c r="O665" t="s">
        <v>508</v>
      </c>
      <c r="P665" t="s">
        <v>747</v>
      </c>
      <c r="Q665" t="s">
        <v>702</v>
      </c>
    </row>
    <row r="666" spans="1:17" x14ac:dyDescent="0.25">
      <c r="A666">
        <v>1136586</v>
      </c>
      <c r="B666" t="s">
        <v>517</v>
      </c>
      <c r="C666" s="51">
        <v>43217</v>
      </c>
      <c r="D666" t="s">
        <v>42</v>
      </c>
      <c r="E666" t="s">
        <v>519</v>
      </c>
      <c r="F666">
        <v>0</v>
      </c>
      <c r="G666" t="s">
        <v>520</v>
      </c>
      <c r="H666" t="s">
        <v>259</v>
      </c>
      <c r="I666" t="s">
        <v>259</v>
      </c>
      <c r="J666" t="s">
        <v>505</v>
      </c>
      <c r="K666" t="s">
        <v>520</v>
      </c>
      <c r="L666" t="s">
        <v>506</v>
      </c>
      <c r="M666">
        <v>55</v>
      </c>
      <c r="N666" t="s">
        <v>507</v>
      </c>
      <c r="O666" t="s">
        <v>508</v>
      </c>
      <c r="P666" t="s">
        <v>693</v>
      </c>
      <c r="Q666" t="s">
        <v>608</v>
      </c>
    </row>
    <row r="667" spans="1:17" x14ac:dyDescent="0.25">
      <c r="A667">
        <v>1136587</v>
      </c>
      <c r="B667" t="s">
        <v>684</v>
      </c>
      <c r="C667" s="51">
        <v>43218</v>
      </c>
      <c r="D667" t="s">
        <v>93</v>
      </c>
      <c r="E667" t="s">
        <v>721</v>
      </c>
      <c r="F667">
        <v>0</v>
      </c>
      <c r="G667" t="s">
        <v>221</v>
      </c>
      <c r="H667" t="s">
        <v>275</v>
      </c>
      <c r="I667" t="s">
        <v>275</v>
      </c>
      <c r="J667" t="s">
        <v>505</v>
      </c>
      <c r="K667" t="s">
        <v>275</v>
      </c>
      <c r="L667" t="s">
        <v>521</v>
      </c>
      <c r="M667">
        <v>8</v>
      </c>
      <c r="N667" t="s">
        <v>507</v>
      </c>
      <c r="O667" t="s">
        <v>508</v>
      </c>
      <c r="P667" t="s">
        <v>723</v>
      </c>
      <c r="Q667" t="s">
        <v>732</v>
      </c>
    </row>
    <row r="668" spans="1:17" x14ac:dyDescent="0.25">
      <c r="A668">
        <v>1136588</v>
      </c>
      <c r="B668" t="s">
        <v>535</v>
      </c>
      <c r="C668" s="51">
        <v>43219</v>
      </c>
      <c r="D668" t="s">
        <v>175</v>
      </c>
      <c r="E668" t="s">
        <v>536</v>
      </c>
      <c r="F668">
        <v>0</v>
      </c>
      <c r="G668" t="s">
        <v>294</v>
      </c>
      <c r="H668" t="s">
        <v>313</v>
      </c>
      <c r="I668" t="s">
        <v>313</v>
      </c>
      <c r="J668" t="s">
        <v>514</v>
      </c>
      <c r="K668" t="s">
        <v>313</v>
      </c>
      <c r="L668" t="s">
        <v>506</v>
      </c>
      <c r="M668">
        <v>11</v>
      </c>
      <c r="N668" t="s">
        <v>507</v>
      </c>
      <c r="O668" t="s">
        <v>508</v>
      </c>
      <c r="P668" t="s">
        <v>688</v>
      </c>
      <c r="Q668" t="s">
        <v>735</v>
      </c>
    </row>
    <row r="669" spans="1:17" x14ac:dyDescent="0.25">
      <c r="A669">
        <v>1136589</v>
      </c>
      <c r="B669" t="s">
        <v>744</v>
      </c>
      <c r="C669" s="51">
        <v>43219</v>
      </c>
      <c r="D669" t="s">
        <v>78</v>
      </c>
      <c r="E669" t="s">
        <v>745</v>
      </c>
      <c r="F669">
        <v>0</v>
      </c>
      <c r="G669" t="s">
        <v>305</v>
      </c>
      <c r="H669" t="s">
        <v>259</v>
      </c>
      <c r="I669" t="s">
        <v>259</v>
      </c>
      <c r="J669" t="s">
        <v>505</v>
      </c>
      <c r="K669" t="s">
        <v>259</v>
      </c>
      <c r="L669" t="s">
        <v>521</v>
      </c>
      <c r="M669">
        <v>6</v>
      </c>
      <c r="N669" t="s">
        <v>507</v>
      </c>
      <c r="O669" t="s">
        <v>508</v>
      </c>
      <c r="P669" t="s">
        <v>707</v>
      </c>
      <c r="Q669" t="s">
        <v>680</v>
      </c>
    </row>
    <row r="670" spans="1:17" x14ac:dyDescent="0.25">
      <c r="A670">
        <v>1136590</v>
      </c>
      <c r="B670" t="s">
        <v>684</v>
      </c>
      <c r="C670" s="51">
        <v>43220</v>
      </c>
      <c r="D670" t="s">
        <v>360</v>
      </c>
      <c r="E670" t="s">
        <v>721</v>
      </c>
      <c r="F670">
        <v>0</v>
      </c>
      <c r="G670" t="s">
        <v>221</v>
      </c>
      <c r="H670" t="s">
        <v>520</v>
      </c>
      <c r="I670" t="s">
        <v>520</v>
      </c>
      <c r="J670" t="s">
        <v>505</v>
      </c>
      <c r="K670" t="s">
        <v>221</v>
      </c>
      <c r="L670" t="s">
        <v>506</v>
      </c>
      <c r="M670">
        <v>13</v>
      </c>
      <c r="N670" t="s">
        <v>507</v>
      </c>
      <c r="O670" t="s">
        <v>508</v>
      </c>
      <c r="P670" t="s">
        <v>738</v>
      </c>
      <c r="Q670" t="s">
        <v>693</v>
      </c>
    </row>
    <row r="671" spans="1:17" x14ac:dyDescent="0.25">
      <c r="A671">
        <v>1136591</v>
      </c>
      <c r="B671" t="s">
        <v>744</v>
      </c>
      <c r="C671" s="51">
        <v>43221</v>
      </c>
      <c r="D671" t="s">
        <v>70</v>
      </c>
      <c r="E671" t="s">
        <v>745</v>
      </c>
      <c r="F671">
        <v>0</v>
      </c>
      <c r="G671" t="s">
        <v>305</v>
      </c>
      <c r="H671" t="s">
        <v>275</v>
      </c>
      <c r="I671" t="s">
        <v>275</v>
      </c>
      <c r="J671" t="s">
        <v>505</v>
      </c>
      <c r="K671" t="s">
        <v>305</v>
      </c>
      <c r="L671" t="s">
        <v>506</v>
      </c>
      <c r="M671">
        <v>14</v>
      </c>
      <c r="N671" t="s">
        <v>507</v>
      </c>
      <c r="O671" t="s">
        <v>508</v>
      </c>
      <c r="P671" t="s">
        <v>590</v>
      </c>
      <c r="Q671" t="s">
        <v>732</v>
      </c>
    </row>
    <row r="672" spans="1:17" x14ac:dyDescent="0.25">
      <c r="A672">
        <v>1136592</v>
      </c>
      <c r="B672" t="s">
        <v>517</v>
      </c>
      <c r="C672" s="51">
        <v>43222</v>
      </c>
      <c r="D672" t="s">
        <v>37</v>
      </c>
      <c r="E672" t="s">
        <v>519</v>
      </c>
      <c r="F672">
        <v>0</v>
      </c>
      <c r="G672" t="s">
        <v>520</v>
      </c>
      <c r="H672" t="s">
        <v>294</v>
      </c>
      <c r="I672" t="s">
        <v>294</v>
      </c>
      <c r="J672" t="s">
        <v>505</v>
      </c>
      <c r="K672" t="s">
        <v>520</v>
      </c>
      <c r="L672" t="s">
        <v>506</v>
      </c>
      <c r="M672">
        <v>4</v>
      </c>
      <c r="N672" t="s">
        <v>507</v>
      </c>
      <c r="O672" t="s">
        <v>570</v>
      </c>
      <c r="P672" t="s">
        <v>731</v>
      </c>
      <c r="Q672" t="s">
        <v>702</v>
      </c>
    </row>
    <row r="673" spans="1:17" x14ac:dyDescent="0.25">
      <c r="A673">
        <v>1136593</v>
      </c>
      <c r="B673" t="s">
        <v>529</v>
      </c>
      <c r="C673" s="51">
        <v>43223</v>
      </c>
      <c r="D673" t="s">
        <v>69</v>
      </c>
      <c r="E673" t="s">
        <v>531</v>
      </c>
      <c r="F673">
        <v>0</v>
      </c>
      <c r="G673" t="s">
        <v>259</v>
      </c>
      <c r="H673" t="s">
        <v>221</v>
      </c>
      <c r="I673" t="s">
        <v>259</v>
      </c>
      <c r="J673" t="s">
        <v>505</v>
      </c>
      <c r="K673" t="s">
        <v>259</v>
      </c>
      <c r="L673" t="s">
        <v>521</v>
      </c>
      <c r="M673">
        <v>6</v>
      </c>
      <c r="N673" t="s">
        <v>507</v>
      </c>
      <c r="O673" t="s">
        <v>508</v>
      </c>
      <c r="P673" t="s">
        <v>596</v>
      </c>
      <c r="Q673" t="s">
        <v>746</v>
      </c>
    </row>
    <row r="674" spans="1:17" x14ac:dyDescent="0.25">
      <c r="A674">
        <v>1136594</v>
      </c>
      <c r="B674" t="s">
        <v>675</v>
      </c>
      <c r="C674" s="51">
        <v>43224</v>
      </c>
      <c r="D674" t="s">
        <v>94</v>
      </c>
      <c r="E674" t="s">
        <v>676</v>
      </c>
      <c r="F674">
        <v>0</v>
      </c>
      <c r="G674" t="s">
        <v>355</v>
      </c>
      <c r="H674" t="s">
        <v>275</v>
      </c>
      <c r="I674" t="s">
        <v>275</v>
      </c>
      <c r="J674" t="s">
        <v>505</v>
      </c>
      <c r="K674" t="s">
        <v>275</v>
      </c>
      <c r="L674" t="s">
        <v>521</v>
      </c>
      <c r="M674">
        <v>6</v>
      </c>
      <c r="N674" t="s">
        <v>507</v>
      </c>
      <c r="O674" t="s">
        <v>508</v>
      </c>
      <c r="P674" t="s">
        <v>738</v>
      </c>
      <c r="Q674" t="s">
        <v>608</v>
      </c>
    </row>
    <row r="675" spans="1:17" x14ac:dyDescent="0.25">
      <c r="A675">
        <v>1136595</v>
      </c>
      <c r="B675" t="s">
        <v>684</v>
      </c>
      <c r="C675" s="51">
        <v>43225</v>
      </c>
      <c r="D675" t="s">
        <v>17</v>
      </c>
      <c r="E675" t="s">
        <v>721</v>
      </c>
      <c r="F675">
        <v>0</v>
      </c>
      <c r="G675" t="s">
        <v>221</v>
      </c>
      <c r="H675" t="s">
        <v>305</v>
      </c>
      <c r="I675" t="s">
        <v>221</v>
      </c>
      <c r="J675" t="s">
        <v>505</v>
      </c>
      <c r="K675" t="s">
        <v>221</v>
      </c>
      <c r="L675" t="s">
        <v>521</v>
      </c>
      <c r="M675">
        <v>6</v>
      </c>
      <c r="N675" t="s">
        <v>507</v>
      </c>
      <c r="O675" t="s">
        <v>508</v>
      </c>
      <c r="P675" t="s">
        <v>732</v>
      </c>
      <c r="Q675" t="s">
        <v>747</v>
      </c>
    </row>
    <row r="676" spans="1:17" x14ac:dyDescent="0.25">
      <c r="A676">
        <v>1136596</v>
      </c>
      <c r="B676" t="s">
        <v>538</v>
      </c>
      <c r="C676" s="51">
        <v>43225</v>
      </c>
      <c r="D676" t="s">
        <v>181</v>
      </c>
      <c r="E676" t="s">
        <v>540</v>
      </c>
      <c r="F676">
        <v>0</v>
      </c>
      <c r="G676" t="s">
        <v>313</v>
      </c>
      <c r="H676" t="s">
        <v>520</v>
      </c>
      <c r="I676" t="s">
        <v>520</v>
      </c>
      <c r="J676" t="s">
        <v>514</v>
      </c>
      <c r="K676" t="s">
        <v>313</v>
      </c>
      <c r="L676" t="s">
        <v>521</v>
      </c>
      <c r="M676">
        <v>7</v>
      </c>
      <c r="N676" t="s">
        <v>507</v>
      </c>
      <c r="O676" t="s">
        <v>508</v>
      </c>
      <c r="P676" t="s">
        <v>688</v>
      </c>
      <c r="Q676" t="s">
        <v>702</v>
      </c>
    </row>
    <row r="677" spans="1:17" x14ac:dyDescent="0.25">
      <c r="A677">
        <v>1136597</v>
      </c>
      <c r="B677" t="s">
        <v>524</v>
      </c>
      <c r="C677" s="51">
        <v>43226</v>
      </c>
      <c r="D677" t="s">
        <v>80</v>
      </c>
      <c r="E677" t="s">
        <v>526</v>
      </c>
      <c r="F677">
        <v>0</v>
      </c>
      <c r="G677" t="s">
        <v>275</v>
      </c>
      <c r="H677" t="s">
        <v>259</v>
      </c>
      <c r="I677" t="s">
        <v>259</v>
      </c>
      <c r="J677" t="s">
        <v>505</v>
      </c>
      <c r="K677" t="s">
        <v>275</v>
      </c>
      <c r="L677" t="s">
        <v>506</v>
      </c>
      <c r="M677">
        <v>13</v>
      </c>
      <c r="N677" t="s">
        <v>507</v>
      </c>
      <c r="O677" t="s">
        <v>508</v>
      </c>
      <c r="P677" t="s">
        <v>596</v>
      </c>
      <c r="Q677" t="s">
        <v>746</v>
      </c>
    </row>
    <row r="678" spans="1:17" x14ac:dyDescent="0.25">
      <c r="A678">
        <v>1136598</v>
      </c>
      <c r="B678" t="s">
        <v>675</v>
      </c>
      <c r="C678" s="51">
        <v>43226</v>
      </c>
      <c r="D678" t="s">
        <v>179</v>
      </c>
      <c r="E678" t="s">
        <v>676</v>
      </c>
      <c r="F678">
        <v>0</v>
      </c>
      <c r="G678" t="s">
        <v>355</v>
      </c>
      <c r="H678" t="s">
        <v>294</v>
      </c>
      <c r="I678" t="s">
        <v>355</v>
      </c>
      <c r="J678" t="s">
        <v>505</v>
      </c>
      <c r="K678" t="s">
        <v>355</v>
      </c>
      <c r="L678" t="s">
        <v>521</v>
      </c>
      <c r="M678">
        <v>6</v>
      </c>
      <c r="N678" t="s">
        <v>507</v>
      </c>
      <c r="O678" t="s">
        <v>508</v>
      </c>
      <c r="P678" t="s">
        <v>693</v>
      </c>
      <c r="Q678" t="s">
        <v>608</v>
      </c>
    </row>
    <row r="679" spans="1:17" x14ac:dyDescent="0.25">
      <c r="A679">
        <v>1136599</v>
      </c>
      <c r="B679" t="s">
        <v>538</v>
      </c>
      <c r="C679" s="51">
        <v>43227</v>
      </c>
      <c r="D679" t="s">
        <v>175</v>
      </c>
      <c r="E679" t="s">
        <v>540</v>
      </c>
      <c r="F679">
        <v>0</v>
      </c>
      <c r="G679" t="s">
        <v>313</v>
      </c>
      <c r="H679" t="s">
        <v>305</v>
      </c>
      <c r="I679" t="s">
        <v>305</v>
      </c>
      <c r="J679" t="s">
        <v>505</v>
      </c>
      <c r="K679" t="s">
        <v>313</v>
      </c>
      <c r="L679" t="s">
        <v>506</v>
      </c>
      <c r="M679">
        <v>5</v>
      </c>
      <c r="N679" t="s">
        <v>507</v>
      </c>
      <c r="O679" t="s">
        <v>508</v>
      </c>
      <c r="P679" t="s">
        <v>688</v>
      </c>
      <c r="Q679" t="s">
        <v>731</v>
      </c>
    </row>
    <row r="680" spans="1:17" x14ac:dyDescent="0.25">
      <c r="A680">
        <v>1136600</v>
      </c>
      <c r="B680" t="s">
        <v>535</v>
      </c>
      <c r="C680" s="51">
        <v>43228</v>
      </c>
      <c r="D680" t="s">
        <v>130</v>
      </c>
      <c r="E680" t="s">
        <v>536</v>
      </c>
      <c r="F680">
        <v>0</v>
      </c>
      <c r="G680" t="s">
        <v>294</v>
      </c>
      <c r="H680" t="s">
        <v>355</v>
      </c>
      <c r="I680" t="s">
        <v>294</v>
      </c>
      <c r="J680" t="s">
        <v>514</v>
      </c>
      <c r="K680" t="s">
        <v>294</v>
      </c>
      <c r="L680" t="s">
        <v>506</v>
      </c>
      <c r="M680">
        <v>15</v>
      </c>
      <c r="N680" t="s">
        <v>507</v>
      </c>
      <c r="O680" t="s">
        <v>508</v>
      </c>
      <c r="P680" t="s">
        <v>590</v>
      </c>
      <c r="Q680" t="s">
        <v>732</v>
      </c>
    </row>
    <row r="681" spans="1:17" x14ac:dyDescent="0.25">
      <c r="A681">
        <v>1136601</v>
      </c>
      <c r="B681" t="s">
        <v>529</v>
      </c>
      <c r="C681" s="51">
        <v>43229</v>
      </c>
      <c r="D681" t="s">
        <v>81</v>
      </c>
      <c r="E681" t="s">
        <v>531</v>
      </c>
      <c r="F681">
        <v>0</v>
      </c>
      <c r="G681" t="s">
        <v>259</v>
      </c>
      <c r="H681" t="s">
        <v>275</v>
      </c>
      <c r="I681" t="s">
        <v>259</v>
      </c>
      <c r="J681" t="s">
        <v>505</v>
      </c>
      <c r="K681" t="s">
        <v>275</v>
      </c>
      <c r="L681" t="s">
        <v>506</v>
      </c>
      <c r="M681">
        <v>102</v>
      </c>
      <c r="N681" t="s">
        <v>507</v>
      </c>
      <c r="O681" t="s">
        <v>508</v>
      </c>
      <c r="P681" t="s">
        <v>739</v>
      </c>
      <c r="Q681" t="s">
        <v>680</v>
      </c>
    </row>
    <row r="682" spans="1:17" x14ac:dyDescent="0.25">
      <c r="A682">
        <v>1136602</v>
      </c>
      <c r="B682" t="s">
        <v>517</v>
      </c>
      <c r="C682" s="51">
        <v>43230</v>
      </c>
      <c r="D682" t="s">
        <v>39</v>
      </c>
      <c r="E682" t="s">
        <v>519</v>
      </c>
      <c r="F682">
        <v>0</v>
      </c>
      <c r="G682" t="s">
        <v>520</v>
      </c>
      <c r="H682" t="s">
        <v>313</v>
      </c>
      <c r="I682" t="s">
        <v>520</v>
      </c>
      <c r="J682" t="s">
        <v>514</v>
      </c>
      <c r="K682" t="s">
        <v>313</v>
      </c>
      <c r="L682" t="s">
        <v>521</v>
      </c>
      <c r="M682">
        <v>9</v>
      </c>
      <c r="N682" t="s">
        <v>507</v>
      </c>
      <c r="O682" t="s">
        <v>508</v>
      </c>
      <c r="P682" t="s">
        <v>738</v>
      </c>
      <c r="Q682" t="s">
        <v>693</v>
      </c>
    </row>
    <row r="683" spans="1:17" x14ac:dyDescent="0.25">
      <c r="A683">
        <v>1136603</v>
      </c>
      <c r="B683" t="s">
        <v>535</v>
      </c>
      <c r="C683" s="51">
        <v>43231</v>
      </c>
      <c r="D683" t="s">
        <v>130</v>
      </c>
      <c r="E683" t="s">
        <v>536</v>
      </c>
      <c r="F683">
        <v>0</v>
      </c>
      <c r="G683" t="s">
        <v>294</v>
      </c>
      <c r="H683" t="s">
        <v>221</v>
      </c>
      <c r="I683" t="s">
        <v>221</v>
      </c>
      <c r="J683" t="s">
        <v>514</v>
      </c>
      <c r="K683" t="s">
        <v>294</v>
      </c>
      <c r="L683" t="s">
        <v>521</v>
      </c>
      <c r="M683">
        <v>4</v>
      </c>
      <c r="N683" t="s">
        <v>507</v>
      </c>
      <c r="O683" t="s">
        <v>508</v>
      </c>
      <c r="P683" t="s">
        <v>590</v>
      </c>
      <c r="Q683" t="s">
        <v>747</v>
      </c>
    </row>
    <row r="684" spans="1:17" x14ac:dyDescent="0.25">
      <c r="A684">
        <v>1136604</v>
      </c>
      <c r="B684" t="s">
        <v>675</v>
      </c>
      <c r="C684" s="51">
        <v>43232</v>
      </c>
      <c r="D684" t="s">
        <v>69</v>
      </c>
      <c r="E684" t="s">
        <v>676</v>
      </c>
      <c r="F684">
        <v>0</v>
      </c>
      <c r="G684" t="s">
        <v>355</v>
      </c>
      <c r="H684" t="s">
        <v>259</v>
      </c>
      <c r="I684" t="s">
        <v>355</v>
      </c>
      <c r="J684" t="s">
        <v>505</v>
      </c>
      <c r="K684" t="s">
        <v>259</v>
      </c>
      <c r="L684" t="s">
        <v>506</v>
      </c>
      <c r="M684">
        <v>31</v>
      </c>
      <c r="N684" t="s">
        <v>507</v>
      </c>
      <c r="O684" t="s">
        <v>508</v>
      </c>
      <c r="P684" t="s">
        <v>731</v>
      </c>
      <c r="Q684" t="s">
        <v>702</v>
      </c>
    </row>
    <row r="685" spans="1:17" x14ac:dyDescent="0.25">
      <c r="A685">
        <v>1136605</v>
      </c>
      <c r="B685" t="s">
        <v>517</v>
      </c>
      <c r="C685" s="51">
        <v>43232</v>
      </c>
      <c r="D685" t="s">
        <v>147</v>
      </c>
      <c r="E685" t="s">
        <v>519</v>
      </c>
      <c r="F685">
        <v>0</v>
      </c>
      <c r="G685" t="s">
        <v>520</v>
      </c>
      <c r="H685" t="s">
        <v>305</v>
      </c>
      <c r="I685" t="s">
        <v>305</v>
      </c>
      <c r="J685" t="s">
        <v>505</v>
      </c>
      <c r="K685" t="s">
        <v>305</v>
      </c>
      <c r="L685" t="s">
        <v>521</v>
      </c>
      <c r="M685">
        <v>5</v>
      </c>
      <c r="N685" t="s">
        <v>507</v>
      </c>
      <c r="O685" t="s">
        <v>508</v>
      </c>
      <c r="P685" t="s">
        <v>739</v>
      </c>
      <c r="Q685" t="s">
        <v>596</v>
      </c>
    </row>
    <row r="686" spans="1:17" x14ac:dyDescent="0.25">
      <c r="A686">
        <v>1136606</v>
      </c>
      <c r="B686" t="s">
        <v>684</v>
      </c>
      <c r="C686" s="51">
        <v>43233</v>
      </c>
      <c r="D686" t="s">
        <v>1</v>
      </c>
      <c r="E686" t="s">
        <v>721</v>
      </c>
      <c r="F686">
        <v>0</v>
      </c>
      <c r="G686" t="s">
        <v>221</v>
      </c>
      <c r="H686" t="s">
        <v>313</v>
      </c>
      <c r="I686" t="s">
        <v>221</v>
      </c>
      <c r="J686" t="s">
        <v>505</v>
      </c>
      <c r="K686" t="s">
        <v>221</v>
      </c>
      <c r="L686" t="s">
        <v>521</v>
      </c>
      <c r="M686">
        <v>8</v>
      </c>
      <c r="N686" t="s">
        <v>507</v>
      </c>
      <c r="O686" t="s">
        <v>508</v>
      </c>
      <c r="P686" t="s">
        <v>590</v>
      </c>
      <c r="Q686" t="s">
        <v>747</v>
      </c>
    </row>
    <row r="687" spans="1:17" x14ac:dyDescent="0.25">
      <c r="A687">
        <v>1136607</v>
      </c>
      <c r="B687" t="s">
        <v>524</v>
      </c>
      <c r="C687" s="51">
        <v>43233</v>
      </c>
      <c r="D687" t="s">
        <v>130</v>
      </c>
      <c r="E687" t="s">
        <v>526</v>
      </c>
      <c r="F687">
        <v>0</v>
      </c>
      <c r="G687" t="s">
        <v>275</v>
      </c>
      <c r="H687" t="s">
        <v>294</v>
      </c>
      <c r="I687" t="s">
        <v>294</v>
      </c>
      <c r="J687" t="s">
        <v>505</v>
      </c>
      <c r="K687" t="s">
        <v>294</v>
      </c>
      <c r="L687" t="s">
        <v>521</v>
      </c>
      <c r="M687">
        <v>7</v>
      </c>
      <c r="N687" t="s">
        <v>507</v>
      </c>
      <c r="O687" t="s">
        <v>508</v>
      </c>
      <c r="P687" t="s">
        <v>732</v>
      </c>
      <c r="Q687" t="s">
        <v>608</v>
      </c>
    </row>
    <row r="688" spans="1:17" x14ac:dyDescent="0.25">
      <c r="A688">
        <v>1136608</v>
      </c>
      <c r="B688" t="s">
        <v>675</v>
      </c>
      <c r="C688" s="51">
        <v>43234</v>
      </c>
      <c r="D688" t="s">
        <v>45</v>
      </c>
      <c r="E688" t="s">
        <v>676</v>
      </c>
      <c r="F688">
        <v>0</v>
      </c>
      <c r="G688" t="s">
        <v>355</v>
      </c>
      <c r="H688" t="s">
        <v>305</v>
      </c>
      <c r="I688" t="s">
        <v>305</v>
      </c>
      <c r="J688" t="s">
        <v>505</v>
      </c>
      <c r="K688" t="s">
        <v>305</v>
      </c>
      <c r="L688" t="s">
        <v>521</v>
      </c>
      <c r="M688">
        <v>10</v>
      </c>
      <c r="N688" t="s">
        <v>507</v>
      </c>
      <c r="O688" t="s">
        <v>508</v>
      </c>
      <c r="P688" t="s">
        <v>688</v>
      </c>
      <c r="Q688" t="s">
        <v>731</v>
      </c>
    </row>
    <row r="689" spans="1:17" x14ac:dyDescent="0.25">
      <c r="A689">
        <v>1136609</v>
      </c>
      <c r="B689" t="s">
        <v>529</v>
      </c>
      <c r="C689" s="51">
        <v>43235</v>
      </c>
      <c r="D689" t="s">
        <v>56</v>
      </c>
      <c r="E689" t="s">
        <v>531</v>
      </c>
      <c r="F689">
        <v>0</v>
      </c>
      <c r="G689" t="s">
        <v>259</v>
      </c>
      <c r="H689" t="s">
        <v>294</v>
      </c>
      <c r="I689" t="s">
        <v>259</v>
      </c>
      <c r="J689" t="s">
        <v>505</v>
      </c>
      <c r="K689" t="s">
        <v>259</v>
      </c>
      <c r="L689" t="s">
        <v>521</v>
      </c>
      <c r="M689">
        <v>6</v>
      </c>
      <c r="N689" t="s">
        <v>507</v>
      </c>
      <c r="O689" t="s">
        <v>508</v>
      </c>
      <c r="P689" t="s">
        <v>596</v>
      </c>
      <c r="Q689" t="s">
        <v>680</v>
      </c>
    </row>
    <row r="690" spans="1:17" x14ac:dyDescent="0.25">
      <c r="A690">
        <v>1136610</v>
      </c>
      <c r="B690" t="s">
        <v>524</v>
      </c>
      <c r="C690" s="51">
        <v>43236</v>
      </c>
      <c r="D690" t="s">
        <v>84</v>
      </c>
      <c r="E690" t="s">
        <v>526</v>
      </c>
      <c r="F690">
        <v>0</v>
      </c>
      <c r="G690" t="s">
        <v>275</v>
      </c>
      <c r="H690" t="s">
        <v>355</v>
      </c>
      <c r="I690" t="s">
        <v>355</v>
      </c>
      <c r="J690" t="s">
        <v>505</v>
      </c>
      <c r="K690" t="s">
        <v>275</v>
      </c>
      <c r="L690" t="s">
        <v>506</v>
      </c>
      <c r="M690">
        <v>3</v>
      </c>
      <c r="N690" t="s">
        <v>507</v>
      </c>
      <c r="O690" t="s">
        <v>508</v>
      </c>
      <c r="P690" t="s">
        <v>590</v>
      </c>
      <c r="Q690" t="s">
        <v>732</v>
      </c>
    </row>
    <row r="691" spans="1:17" x14ac:dyDescent="0.25">
      <c r="A691">
        <v>1136611</v>
      </c>
      <c r="B691" t="s">
        <v>744</v>
      </c>
      <c r="C691" s="51">
        <v>43237</v>
      </c>
      <c r="D691" t="s">
        <v>147</v>
      </c>
      <c r="E691" t="s">
        <v>745</v>
      </c>
      <c r="F691">
        <v>0</v>
      </c>
      <c r="G691" t="s">
        <v>305</v>
      </c>
      <c r="H691" t="s">
        <v>313</v>
      </c>
      <c r="I691" t="s">
        <v>313</v>
      </c>
      <c r="J691" t="s">
        <v>505</v>
      </c>
      <c r="K691" t="s">
        <v>305</v>
      </c>
      <c r="L691" t="s">
        <v>506</v>
      </c>
      <c r="M691">
        <v>14</v>
      </c>
      <c r="N691" t="s">
        <v>507</v>
      </c>
      <c r="O691" t="s">
        <v>508</v>
      </c>
      <c r="P691" t="s">
        <v>738</v>
      </c>
      <c r="Q691" t="s">
        <v>608</v>
      </c>
    </row>
    <row r="692" spans="1:17" x14ac:dyDescent="0.25">
      <c r="A692">
        <v>1136612</v>
      </c>
      <c r="B692" t="s">
        <v>517</v>
      </c>
      <c r="C692" s="51">
        <v>43238</v>
      </c>
      <c r="D692" t="s">
        <v>151</v>
      </c>
      <c r="E692" t="s">
        <v>519</v>
      </c>
      <c r="F692">
        <v>0</v>
      </c>
      <c r="G692" t="s">
        <v>520</v>
      </c>
      <c r="H692" t="s">
        <v>221</v>
      </c>
      <c r="I692" t="s">
        <v>221</v>
      </c>
      <c r="J692" t="s">
        <v>505</v>
      </c>
      <c r="K692" t="s">
        <v>520</v>
      </c>
      <c r="L692" t="s">
        <v>506</v>
      </c>
      <c r="M692">
        <v>34</v>
      </c>
      <c r="N692" t="s">
        <v>507</v>
      </c>
      <c r="O692" t="s">
        <v>508</v>
      </c>
      <c r="P692" t="s">
        <v>683</v>
      </c>
      <c r="Q692" t="s">
        <v>596</v>
      </c>
    </row>
    <row r="693" spans="1:17" x14ac:dyDescent="0.25">
      <c r="A693">
        <v>1136613</v>
      </c>
      <c r="B693" t="s">
        <v>535</v>
      </c>
      <c r="C693" s="51">
        <v>43239</v>
      </c>
      <c r="D693" t="s">
        <v>143</v>
      </c>
      <c r="E693" t="s">
        <v>536</v>
      </c>
      <c r="F693">
        <v>0</v>
      </c>
      <c r="G693" t="s">
        <v>294</v>
      </c>
      <c r="H693" t="s">
        <v>305</v>
      </c>
      <c r="I693" t="s">
        <v>294</v>
      </c>
      <c r="J693" t="s">
        <v>514</v>
      </c>
      <c r="K693" t="s">
        <v>294</v>
      </c>
      <c r="L693" t="s">
        <v>506</v>
      </c>
      <c r="M693">
        <v>30</v>
      </c>
      <c r="N693" t="s">
        <v>507</v>
      </c>
      <c r="O693" t="s">
        <v>508</v>
      </c>
      <c r="P693" t="s">
        <v>688</v>
      </c>
      <c r="Q693" t="s">
        <v>731</v>
      </c>
    </row>
    <row r="694" spans="1:17" x14ac:dyDescent="0.25">
      <c r="A694">
        <v>1136614</v>
      </c>
      <c r="B694" t="s">
        <v>538</v>
      </c>
      <c r="C694" s="51">
        <v>43239</v>
      </c>
      <c r="D694" t="s">
        <v>78</v>
      </c>
      <c r="E694" t="s">
        <v>540</v>
      </c>
      <c r="F694">
        <v>0</v>
      </c>
      <c r="G694" t="s">
        <v>313</v>
      </c>
      <c r="H694" t="s">
        <v>259</v>
      </c>
      <c r="I694" t="s">
        <v>313</v>
      </c>
      <c r="J694" t="s">
        <v>514</v>
      </c>
      <c r="K694" t="s">
        <v>259</v>
      </c>
      <c r="L694" t="s">
        <v>521</v>
      </c>
      <c r="M694">
        <v>5</v>
      </c>
      <c r="N694" t="s">
        <v>507</v>
      </c>
      <c r="O694" t="s">
        <v>508</v>
      </c>
      <c r="P694" t="s">
        <v>680</v>
      </c>
      <c r="Q694" t="s">
        <v>608</v>
      </c>
    </row>
    <row r="695" spans="1:17" x14ac:dyDescent="0.25">
      <c r="A695">
        <v>1136615</v>
      </c>
      <c r="B695" t="s">
        <v>517</v>
      </c>
      <c r="C695" s="51">
        <v>43240</v>
      </c>
      <c r="D695" t="s">
        <v>23</v>
      </c>
      <c r="E695" t="s">
        <v>519</v>
      </c>
      <c r="F695">
        <v>0</v>
      </c>
      <c r="G695" t="s">
        <v>520</v>
      </c>
      <c r="H695" t="s">
        <v>275</v>
      </c>
      <c r="I695" t="s">
        <v>520</v>
      </c>
      <c r="J695" t="s">
        <v>514</v>
      </c>
      <c r="K695" t="s">
        <v>520</v>
      </c>
      <c r="L695" t="s">
        <v>506</v>
      </c>
      <c r="M695">
        <v>11</v>
      </c>
      <c r="N695" t="s">
        <v>507</v>
      </c>
      <c r="O695" t="s">
        <v>508</v>
      </c>
      <c r="P695" t="s">
        <v>596</v>
      </c>
      <c r="Q695" t="s">
        <v>702</v>
      </c>
    </row>
    <row r="696" spans="1:17" x14ac:dyDescent="0.25">
      <c r="A696">
        <v>1136616</v>
      </c>
      <c r="B696" t="s">
        <v>684</v>
      </c>
      <c r="C696" s="51">
        <v>43240</v>
      </c>
      <c r="D696" t="s">
        <v>12</v>
      </c>
      <c r="E696" t="s">
        <v>721</v>
      </c>
      <c r="F696">
        <v>0</v>
      </c>
      <c r="G696" t="s">
        <v>221</v>
      </c>
      <c r="H696" t="s">
        <v>355</v>
      </c>
      <c r="I696" t="s">
        <v>221</v>
      </c>
      <c r="J696" t="s">
        <v>505</v>
      </c>
      <c r="K696" t="s">
        <v>221</v>
      </c>
      <c r="L696" t="s">
        <v>521</v>
      </c>
      <c r="M696">
        <v>5</v>
      </c>
      <c r="N696" t="s">
        <v>507</v>
      </c>
      <c r="O696" t="s">
        <v>508</v>
      </c>
      <c r="P696" t="s">
        <v>732</v>
      </c>
      <c r="Q696" t="s">
        <v>747</v>
      </c>
    </row>
    <row r="697" spans="1:17" x14ac:dyDescent="0.25">
      <c r="A697">
        <v>1136617</v>
      </c>
      <c r="B697" t="s">
        <v>524</v>
      </c>
      <c r="C697" s="51">
        <v>43242</v>
      </c>
      <c r="D697" t="s">
        <v>5</v>
      </c>
      <c r="E697" t="s">
        <v>526</v>
      </c>
      <c r="F697">
        <v>0</v>
      </c>
      <c r="G697" t="s">
        <v>313</v>
      </c>
      <c r="H697" t="s">
        <v>221</v>
      </c>
      <c r="I697" t="s">
        <v>221</v>
      </c>
      <c r="J697" t="s">
        <v>505</v>
      </c>
      <c r="K697" t="s">
        <v>221</v>
      </c>
      <c r="L697" t="s">
        <v>521</v>
      </c>
      <c r="M697">
        <v>2</v>
      </c>
      <c r="N697" t="s">
        <v>507</v>
      </c>
      <c r="O697" t="s">
        <v>508</v>
      </c>
      <c r="P697" t="s">
        <v>693</v>
      </c>
      <c r="Q697" t="s">
        <v>590</v>
      </c>
    </row>
    <row r="698" spans="1:17" x14ac:dyDescent="0.25">
      <c r="A698">
        <v>1136618</v>
      </c>
      <c r="B698" t="s">
        <v>529</v>
      </c>
      <c r="C698" s="51">
        <v>43243</v>
      </c>
      <c r="D698" t="s">
        <v>47</v>
      </c>
      <c r="E698" t="s">
        <v>531</v>
      </c>
      <c r="F698">
        <v>0</v>
      </c>
      <c r="G698" t="s">
        <v>259</v>
      </c>
      <c r="H698" t="s">
        <v>294</v>
      </c>
      <c r="I698" t="s">
        <v>294</v>
      </c>
      <c r="J698" t="s">
        <v>505</v>
      </c>
      <c r="K698" t="s">
        <v>259</v>
      </c>
      <c r="L698" t="s">
        <v>506</v>
      </c>
      <c r="M698">
        <v>25</v>
      </c>
      <c r="N698" t="s">
        <v>507</v>
      </c>
      <c r="O698" t="s">
        <v>508</v>
      </c>
      <c r="P698" t="s">
        <v>680</v>
      </c>
      <c r="Q698" t="s">
        <v>732</v>
      </c>
    </row>
    <row r="699" spans="1:17" x14ac:dyDescent="0.25">
      <c r="A699">
        <v>1136619</v>
      </c>
      <c r="B699" t="s">
        <v>529</v>
      </c>
      <c r="C699" s="51">
        <v>43245</v>
      </c>
      <c r="D699" t="s">
        <v>181</v>
      </c>
      <c r="E699" t="s">
        <v>531</v>
      </c>
      <c r="F699">
        <v>0</v>
      </c>
      <c r="G699" t="s">
        <v>259</v>
      </c>
      <c r="H699" t="s">
        <v>313</v>
      </c>
      <c r="I699" t="s">
        <v>259</v>
      </c>
      <c r="J699" t="s">
        <v>505</v>
      </c>
      <c r="K699" t="s">
        <v>313</v>
      </c>
      <c r="L699" t="s">
        <v>506</v>
      </c>
      <c r="M699">
        <v>14</v>
      </c>
      <c r="N699" t="s">
        <v>507</v>
      </c>
      <c r="O699" t="s">
        <v>508</v>
      </c>
      <c r="P699" t="s">
        <v>596</v>
      </c>
      <c r="Q699" t="s">
        <v>732</v>
      </c>
    </row>
    <row r="700" spans="1:17" x14ac:dyDescent="0.25">
      <c r="A700">
        <v>1136620</v>
      </c>
      <c r="B700" t="s">
        <v>524</v>
      </c>
      <c r="C700" s="51">
        <v>43247</v>
      </c>
      <c r="D700" t="s">
        <v>360</v>
      </c>
      <c r="E700" t="s">
        <v>526</v>
      </c>
      <c r="F700">
        <v>0</v>
      </c>
      <c r="G700" t="s">
        <v>221</v>
      </c>
      <c r="H700" t="s">
        <v>313</v>
      </c>
      <c r="I700" t="s">
        <v>221</v>
      </c>
      <c r="J700" t="s">
        <v>505</v>
      </c>
      <c r="K700" t="s">
        <v>221</v>
      </c>
      <c r="L700" t="s">
        <v>521</v>
      </c>
      <c r="M700">
        <v>8</v>
      </c>
      <c r="N700" t="s">
        <v>507</v>
      </c>
      <c r="O700" t="s">
        <v>508</v>
      </c>
      <c r="P700" t="s">
        <v>590</v>
      </c>
      <c r="Q700" t="s">
        <v>608</v>
      </c>
    </row>
    <row r="701" spans="1:17" x14ac:dyDescent="0.25">
      <c r="A701">
        <v>1175356</v>
      </c>
      <c r="B701" t="s">
        <v>543</v>
      </c>
      <c r="C701" s="51">
        <v>43547</v>
      </c>
      <c r="D701" t="s">
        <v>52</v>
      </c>
      <c r="E701" t="s">
        <v>545</v>
      </c>
      <c r="F701">
        <v>0</v>
      </c>
      <c r="G701" t="s">
        <v>221</v>
      </c>
      <c r="H701" t="s">
        <v>305</v>
      </c>
      <c r="I701" t="s">
        <v>221</v>
      </c>
      <c r="J701" t="s">
        <v>505</v>
      </c>
      <c r="K701" t="s">
        <v>221</v>
      </c>
      <c r="L701" t="s">
        <v>521</v>
      </c>
      <c r="M701">
        <v>7</v>
      </c>
      <c r="N701" t="s">
        <v>507</v>
      </c>
      <c r="O701" t="s">
        <v>508</v>
      </c>
      <c r="P701" t="s">
        <v>738</v>
      </c>
      <c r="Q701" t="s">
        <v>688</v>
      </c>
    </row>
    <row r="702" spans="1:17" x14ac:dyDescent="0.25">
      <c r="A702">
        <v>1175357</v>
      </c>
      <c r="B702" t="s">
        <v>529</v>
      </c>
      <c r="C702" s="51">
        <v>43548</v>
      </c>
      <c r="D702" t="s">
        <v>47</v>
      </c>
      <c r="E702" t="s">
        <v>531</v>
      </c>
      <c r="F702">
        <v>0</v>
      </c>
      <c r="G702" t="s">
        <v>259</v>
      </c>
      <c r="H702" t="s">
        <v>313</v>
      </c>
      <c r="I702" t="s">
        <v>259</v>
      </c>
      <c r="J702" t="s">
        <v>505</v>
      </c>
      <c r="K702" t="s">
        <v>259</v>
      </c>
      <c r="L702" t="s">
        <v>521</v>
      </c>
      <c r="M702">
        <v>6</v>
      </c>
      <c r="N702" t="s">
        <v>507</v>
      </c>
      <c r="O702" t="s">
        <v>508</v>
      </c>
      <c r="P702" t="s">
        <v>723</v>
      </c>
      <c r="Q702" t="s">
        <v>680</v>
      </c>
    </row>
    <row r="703" spans="1:17" x14ac:dyDescent="0.25">
      <c r="A703">
        <v>1175358</v>
      </c>
      <c r="B703" t="s">
        <v>524</v>
      </c>
      <c r="C703" s="51">
        <v>43548</v>
      </c>
      <c r="D703" t="s">
        <v>37</v>
      </c>
      <c r="E703" t="s">
        <v>526</v>
      </c>
      <c r="F703">
        <v>0</v>
      </c>
      <c r="G703" t="s">
        <v>275</v>
      </c>
      <c r="H703" t="s">
        <v>242</v>
      </c>
      <c r="I703" t="s">
        <v>275</v>
      </c>
      <c r="J703" t="s">
        <v>505</v>
      </c>
      <c r="K703" t="s">
        <v>242</v>
      </c>
      <c r="L703" t="s">
        <v>506</v>
      </c>
      <c r="M703">
        <v>37</v>
      </c>
      <c r="N703" t="s">
        <v>507</v>
      </c>
      <c r="O703" t="s">
        <v>508</v>
      </c>
      <c r="P703" t="s">
        <v>747</v>
      </c>
      <c r="Q703" t="s">
        <v>608</v>
      </c>
    </row>
    <row r="704" spans="1:17" x14ac:dyDescent="0.25">
      <c r="A704">
        <v>1175359</v>
      </c>
      <c r="B704" t="s">
        <v>535</v>
      </c>
      <c r="C704" s="51">
        <v>43549</v>
      </c>
      <c r="D704" t="s">
        <v>98</v>
      </c>
      <c r="E704" t="s">
        <v>536</v>
      </c>
      <c r="F704">
        <v>0</v>
      </c>
      <c r="G704" t="s">
        <v>294</v>
      </c>
      <c r="H704" t="s">
        <v>355</v>
      </c>
      <c r="I704" t="s">
        <v>294</v>
      </c>
      <c r="J704" t="s">
        <v>505</v>
      </c>
      <c r="K704" t="s">
        <v>355</v>
      </c>
      <c r="L704" t="s">
        <v>506</v>
      </c>
      <c r="M704">
        <v>14</v>
      </c>
      <c r="N704" t="s">
        <v>507</v>
      </c>
      <c r="O704" t="s">
        <v>508</v>
      </c>
      <c r="P704" t="s">
        <v>739</v>
      </c>
      <c r="Q704" t="s">
        <v>693</v>
      </c>
    </row>
    <row r="705" spans="1:17" x14ac:dyDescent="0.25">
      <c r="A705">
        <v>1175360</v>
      </c>
      <c r="B705" t="s">
        <v>517</v>
      </c>
      <c r="C705" s="51">
        <v>43550</v>
      </c>
      <c r="D705" t="s">
        <v>360</v>
      </c>
      <c r="E705" t="s">
        <v>519</v>
      </c>
      <c r="F705">
        <v>0</v>
      </c>
      <c r="G705" t="s">
        <v>242</v>
      </c>
      <c r="H705" t="s">
        <v>221</v>
      </c>
      <c r="I705" t="s">
        <v>242</v>
      </c>
      <c r="J705" t="s">
        <v>514</v>
      </c>
      <c r="K705" t="s">
        <v>221</v>
      </c>
      <c r="L705" t="s">
        <v>521</v>
      </c>
      <c r="M705">
        <v>6</v>
      </c>
      <c r="N705" t="s">
        <v>507</v>
      </c>
      <c r="O705" t="s">
        <v>508</v>
      </c>
      <c r="P705" t="s">
        <v>590</v>
      </c>
      <c r="Q705" t="s">
        <v>732</v>
      </c>
    </row>
    <row r="706" spans="1:17" x14ac:dyDescent="0.25">
      <c r="A706">
        <v>1175361</v>
      </c>
      <c r="B706" t="s">
        <v>529</v>
      </c>
      <c r="C706" s="51">
        <v>43551</v>
      </c>
      <c r="D706" t="s">
        <v>47</v>
      </c>
      <c r="E706" t="s">
        <v>531</v>
      </c>
      <c r="F706">
        <v>0</v>
      </c>
      <c r="G706" t="s">
        <v>259</v>
      </c>
      <c r="H706" t="s">
        <v>355</v>
      </c>
      <c r="I706" t="s">
        <v>355</v>
      </c>
      <c r="J706" t="s">
        <v>505</v>
      </c>
      <c r="K706" t="s">
        <v>259</v>
      </c>
      <c r="L706" t="s">
        <v>506</v>
      </c>
      <c r="M706">
        <v>28</v>
      </c>
      <c r="N706" t="s">
        <v>507</v>
      </c>
      <c r="O706" t="s">
        <v>508</v>
      </c>
      <c r="P706" t="s">
        <v>683</v>
      </c>
      <c r="Q706" t="s">
        <v>680</v>
      </c>
    </row>
    <row r="707" spans="1:17" x14ac:dyDescent="0.25">
      <c r="A707">
        <v>1175362</v>
      </c>
      <c r="B707" t="s">
        <v>744</v>
      </c>
      <c r="C707" s="51">
        <v>43552</v>
      </c>
      <c r="D707" t="s">
        <v>84</v>
      </c>
      <c r="E707" t="s">
        <v>745</v>
      </c>
      <c r="F707">
        <v>0</v>
      </c>
      <c r="G707" t="s">
        <v>305</v>
      </c>
      <c r="H707" t="s">
        <v>275</v>
      </c>
      <c r="I707" t="s">
        <v>305</v>
      </c>
      <c r="J707" t="s">
        <v>505</v>
      </c>
      <c r="K707" t="s">
        <v>275</v>
      </c>
      <c r="L707" t="s">
        <v>506</v>
      </c>
      <c r="M707">
        <v>6</v>
      </c>
      <c r="N707" t="s">
        <v>507</v>
      </c>
      <c r="O707" t="s">
        <v>508</v>
      </c>
      <c r="P707" t="s">
        <v>702</v>
      </c>
      <c r="Q707" t="s">
        <v>608</v>
      </c>
    </row>
    <row r="708" spans="1:17" x14ac:dyDescent="0.25">
      <c r="A708">
        <v>1175363</v>
      </c>
      <c r="B708" t="s">
        <v>538</v>
      </c>
      <c r="C708" s="51">
        <v>43553</v>
      </c>
      <c r="D708" t="s">
        <v>181</v>
      </c>
      <c r="E708" t="s">
        <v>540</v>
      </c>
      <c r="F708">
        <v>0</v>
      </c>
      <c r="G708" t="s">
        <v>313</v>
      </c>
      <c r="H708" t="s">
        <v>294</v>
      </c>
      <c r="I708" t="s">
        <v>294</v>
      </c>
      <c r="J708" t="s">
        <v>514</v>
      </c>
      <c r="K708" t="s">
        <v>313</v>
      </c>
      <c r="L708" t="s">
        <v>521</v>
      </c>
      <c r="M708">
        <v>5</v>
      </c>
      <c r="N708" t="s">
        <v>507</v>
      </c>
      <c r="O708" t="s">
        <v>508</v>
      </c>
      <c r="P708" t="s">
        <v>693</v>
      </c>
      <c r="Q708" t="s">
        <v>688</v>
      </c>
    </row>
    <row r="709" spans="1:17" x14ac:dyDescent="0.25">
      <c r="A709">
        <v>1175364</v>
      </c>
      <c r="B709" t="s">
        <v>511</v>
      </c>
      <c r="C709" s="51">
        <v>43554</v>
      </c>
      <c r="D709" t="s">
        <v>110</v>
      </c>
      <c r="E709" t="s">
        <v>729</v>
      </c>
      <c r="F709">
        <v>0</v>
      </c>
      <c r="G709" t="s">
        <v>355</v>
      </c>
      <c r="H709" t="s">
        <v>275</v>
      </c>
      <c r="I709" t="s">
        <v>355</v>
      </c>
      <c r="J709" t="s">
        <v>505</v>
      </c>
      <c r="K709" t="s">
        <v>355</v>
      </c>
      <c r="L709" t="s">
        <v>521</v>
      </c>
      <c r="M709">
        <v>8</v>
      </c>
      <c r="N709" t="s">
        <v>507</v>
      </c>
      <c r="O709" t="s">
        <v>508</v>
      </c>
      <c r="P709" t="s">
        <v>683</v>
      </c>
      <c r="Q709" t="s">
        <v>723</v>
      </c>
    </row>
    <row r="710" spans="1:17" x14ac:dyDescent="0.25">
      <c r="A710">
        <v>1175365</v>
      </c>
      <c r="B710" t="s">
        <v>517</v>
      </c>
      <c r="C710" s="51">
        <v>43554</v>
      </c>
      <c r="D710" t="s">
        <v>35</v>
      </c>
      <c r="E710" t="s">
        <v>519</v>
      </c>
      <c r="F710">
        <v>0</v>
      </c>
      <c r="G710" t="s">
        <v>242</v>
      </c>
      <c r="H710" t="s">
        <v>259</v>
      </c>
      <c r="I710" t="s">
        <v>242</v>
      </c>
      <c r="J710" t="s">
        <v>505</v>
      </c>
      <c r="K710" t="s">
        <v>242</v>
      </c>
      <c r="L710" t="s">
        <v>591</v>
      </c>
      <c r="M710" t="s">
        <v>508</v>
      </c>
      <c r="N710" t="s">
        <v>592</v>
      </c>
      <c r="O710" t="s">
        <v>508</v>
      </c>
      <c r="P710" t="s">
        <v>738</v>
      </c>
      <c r="Q710" t="s">
        <v>732</v>
      </c>
    </row>
    <row r="711" spans="1:17" x14ac:dyDescent="0.25">
      <c r="A711">
        <v>1175366</v>
      </c>
      <c r="B711" t="s">
        <v>538</v>
      </c>
      <c r="C711" s="51">
        <v>43555</v>
      </c>
      <c r="D711" t="s">
        <v>171</v>
      </c>
      <c r="E711" t="s">
        <v>540</v>
      </c>
      <c r="F711">
        <v>0</v>
      </c>
      <c r="G711" t="s">
        <v>313</v>
      </c>
      <c r="H711" t="s">
        <v>305</v>
      </c>
      <c r="I711" t="s">
        <v>305</v>
      </c>
      <c r="J711" t="s">
        <v>505</v>
      </c>
      <c r="K711" t="s">
        <v>313</v>
      </c>
      <c r="L711" t="s">
        <v>506</v>
      </c>
      <c r="M711">
        <v>118</v>
      </c>
      <c r="N711" t="s">
        <v>507</v>
      </c>
      <c r="O711" t="s">
        <v>508</v>
      </c>
      <c r="P711" t="s">
        <v>739</v>
      </c>
      <c r="Q711" t="s">
        <v>608</v>
      </c>
    </row>
    <row r="712" spans="1:17" x14ac:dyDescent="0.25">
      <c r="A712">
        <v>1175367</v>
      </c>
      <c r="B712" t="s">
        <v>543</v>
      </c>
      <c r="C712" s="51">
        <v>43555</v>
      </c>
      <c r="D712" t="s">
        <v>15</v>
      </c>
      <c r="E712" t="s">
        <v>545</v>
      </c>
      <c r="F712">
        <v>0</v>
      </c>
      <c r="G712" t="s">
        <v>221</v>
      </c>
      <c r="H712" t="s">
        <v>294</v>
      </c>
      <c r="I712" t="s">
        <v>294</v>
      </c>
      <c r="J712" t="s">
        <v>505</v>
      </c>
      <c r="K712" t="s">
        <v>221</v>
      </c>
      <c r="L712" t="s">
        <v>506</v>
      </c>
      <c r="M712">
        <v>8</v>
      </c>
      <c r="N712" t="s">
        <v>507</v>
      </c>
      <c r="O712" t="s">
        <v>508</v>
      </c>
      <c r="P712" t="s">
        <v>747</v>
      </c>
      <c r="Q712" t="s">
        <v>702</v>
      </c>
    </row>
    <row r="713" spans="1:17" x14ac:dyDescent="0.25">
      <c r="A713">
        <v>1175368</v>
      </c>
      <c r="B713" t="s">
        <v>511</v>
      </c>
      <c r="C713" s="51">
        <v>43556</v>
      </c>
      <c r="D713" t="s">
        <v>21</v>
      </c>
      <c r="E713" t="s">
        <v>729</v>
      </c>
      <c r="F713">
        <v>0</v>
      </c>
      <c r="G713" t="s">
        <v>355</v>
      </c>
      <c r="H713" t="s">
        <v>242</v>
      </c>
      <c r="I713" t="s">
        <v>242</v>
      </c>
      <c r="J713" t="s">
        <v>505</v>
      </c>
      <c r="K713" t="s">
        <v>355</v>
      </c>
      <c r="L713" t="s">
        <v>506</v>
      </c>
      <c r="M713">
        <v>14</v>
      </c>
      <c r="N713" t="s">
        <v>507</v>
      </c>
      <c r="O713" t="s">
        <v>508</v>
      </c>
      <c r="P713" t="s">
        <v>723</v>
      </c>
      <c r="Q713" t="s">
        <v>680</v>
      </c>
    </row>
    <row r="714" spans="1:17" x14ac:dyDescent="0.25">
      <c r="A714">
        <v>1175369</v>
      </c>
      <c r="B714" t="s">
        <v>535</v>
      </c>
      <c r="C714" s="51">
        <v>43557</v>
      </c>
      <c r="D714" t="s">
        <v>143</v>
      </c>
      <c r="E714" t="s">
        <v>536</v>
      </c>
      <c r="F714">
        <v>0</v>
      </c>
      <c r="G714" t="s">
        <v>294</v>
      </c>
      <c r="H714" t="s">
        <v>305</v>
      </c>
      <c r="I714" t="s">
        <v>294</v>
      </c>
      <c r="J714" t="s">
        <v>505</v>
      </c>
      <c r="K714" t="s">
        <v>294</v>
      </c>
      <c r="L714" t="s">
        <v>521</v>
      </c>
      <c r="M714">
        <v>7</v>
      </c>
      <c r="N714" t="s">
        <v>507</v>
      </c>
      <c r="O714" t="s">
        <v>508</v>
      </c>
      <c r="P714" t="s">
        <v>738</v>
      </c>
      <c r="Q714" t="s">
        <v>590</v>
      </c>
    </row>
    <row r="715" spans="1:17" x14ac:dyDescent="0.25">
      <c r="A715">
        <v>1175370</v>
      </c>
      <c r="B715" t="s">
        <v>524</v>
      </c>
      <c r="C715" s="51">
        <v>43558</v>
      </c>
      <c r="D715" t="s">
        <v>80</v>
      </c>
      <c r="E715" t="s">
        <v>526</v>
      </c>
      <c r="F715">
        <v>0</v>
      </c>
      <c r="G715" t="s">
        <v>275</v>
      </c>
      <c r="H715" t="s">
        <v>221</v>
      </c>
      <c r="I715" t="s">
        <v>221</v>
      </c>
      <c r="J715" t="s">
        <v>505</v>
      </c>
      <c r="K715" t="s">
        <v>275</v>
      </c>
      <c r="L715" t="s">
        <v>506</v>
      </c>
      <c r="M715">
        <v>37</v>
      </c>
      <c r="N715" t="s">
        <v>507</v>
      </c>
      <c r="O715" t="s">
        <v>508</v>
      </c>
      <c r="P715" t="s">
        <v>667</v>
      </c>
      <c r="Q715" t="s">
        <v>688</v>
      </c>
    </row>
    <row r="716" spans="1:17" x14ac:dyDescent="0.25">
      <c r="A716">
        <v>1175371</v>
      </c>
      <c r="B716" t="s">
        <v>517</v>
      </c>
      <c r="C716" s="51">
        <v>43559</v>
      </c>
      <c r="D716" t="s">
        <v>171</v>
      </c>
      <c r="E716" t="s">
        <v>519</v>
      </c>
      <c r="F716">
        <v>0</v>
      </c>
      <c r="G716" t="s">
        <v>242</v>
      </c>
      <c r="H716" t="s">
        <v>313</v>
      </c>
      <c r="I716" t="s">
        <v>313</v>
      </c>
      <c r="J716" t="s">
        <v>505</v>
      </c>
      <c r="K716" t="s">
        <v>313</v>
      </c>
      <c r="L716" t="s">
        <v>521</v>
      </c>
      <c r="M716">
        <v>5</v>
      </c>
      <c r="N716" t="s">
        <v>507</v>
      </c>
      <c r="O716" t="s">
        <v>508</v>
      </c>
      <c r="P716" t="s">
        <v>739</v>
      </c>
      <c r="Q716" t="s">
        <v>693</v>
      </c>
    </row>
    <row r="717" spans="1:17" x14ac:dyDescent="0.25">
      <c r="A717">
        <v>1175372</v>
      </c>
      <c r="B717" t="s">
        <v>744</v>
      </c>
      <c r="C717" s="51">
        <v>43560</v>
      </c>
      <c r="D717" t="s">
        <v>47</v>
      </c>
      <c r="E717" t="s">
        <v>745</v>
      </c>
      <c r="F717">
        <v>0</v>
      </c>
      <c r="G717" t="s">
        <v>305</v>
      </c>
      <c r="H717" t="s">
        <v>259</v>
      </c>
      <c r="I717" t="s">
        <v>259</v>
      </c>
      <c r="J717" t="s">
        <v>505</v>
      </c>
      <c r="K717" t="s">
        <v>259</v>
      </c>
      <c r="L717" t="s">
        <v>521</v>
      </c>
      <c r="M717">
        <v>5</v>
      </c>
      <c r="N717" t="s">
        <v>507</v>
      </c>
      <c r="O717" t="s">
        <v>508</v>
      </c>
      <c r="P717" t="s">
        <v>723</v>
      </c>
      <c r="Q717" t="s">
        <v>680</v>
      </c>
    </row>
    <row r="718" spans="1:17" x14ac:dyDescent="0.25">
      <c r="A718">
        <v>1178393</v>
      </c>
      <c r="B718" t="s">
        <v>543</v>
      </c>
      <c r="C718" s="51">
        <v>43561</v>
      </c>
      <c r="D718" t="s">
        <v>52</v>
      </c>
      <c r="E718" t="s">
        <v>545</v>
      </c>
      <c r="F718">
        <v>0</v>
      </c>
      <c r="G718" t="s">
        <v>221</v>
      </c>
      <c r="H718" t="s">
        <v>355</v>
      </c>
      <c r="I718" t="s">
        <v>221</v>
      </c>
      <c r="J718" t="s">
        <v>514</v>
      </c>
      <c r="K718" t="s">
        <v>221</v>
      </c>
      <c r="L718" t="s">
        <v>506</v>
      </c>
      <c r="M718">
        <v>22</v>
      </c>
      <c r="N718" t="s">
        <v>507</v>
      </c>
      <c r="O718" t="s">
        <v>508</v>
      </c>
      <c r="P718" t="s">
        <v>739</v>
      </c>
      <c r="Q718" t="s">
        <v>667</v>
      </c>
    </row>
    <row r="719" spans="1:17" x14ac:dyDescent="0.25">
      <c r="A719">
        <v>1178394</v>
      </c>
      <c r="B719" t="s">
        <v>538</v>
      </c>
      <c r="C719" s="51">
        <v>43561</v>
      </c>
      <c r="D719" t="s">
        <v>446</v>
      </c>
      <c r="E719" t="s">
        <v>540</v>
      </c>
      <c r="F719">
        <v>0</v>
      </c>
      <c r="G719" t="s">
        <v>313</v>
      </c>
      <c r="H719" t="s">
        <v>275</v>
      </c>
      <c r="I719" t="s">
        <v>313</v>
      </c>
      <c r="J719" t="s">
        <v>505</v>
      </c>
      <c r="K719" t="s">
        <v>275</v>
      </c>
      <c r="L719" t="s">
        <v>506</v>
      </c>
      <c r="M719">
        <v>40</v>
      </c>
      <c r="N719" t="s">
        <v>507</v>
      </c>
      <c r="O719" t="s">
        <v>508</v>
      </c>
      <c r="P719" t="s">
        <v>738</v>
      </c>
      <c r="Q719" t="s">
        <v>732</v>
      </c>
    </row>
    <row r="720" spans="1:17" x14ac:dyDescent="0.25">
      <c r="A720">
        <v>1178395</v>
      </c>
      <c r="B720" t="s">
        <v>744</v>
      </c>
      <c r="C720" s="51">
        <v>43562</v>
      </c>
      <c r="D720" t="s">
        <v>31</v>
      </c>
      <c r="E720" t="s">
        <v>745</v>
      </c>
      <c r="F720">
        <v>0</v>
      </c>
      <c r="G720" t="s">
        <v>305</v>
      </c>
      <c r="H720" t="s">
        <v>242</v>
      </c>
      <c r="I720" t="s">
        <v>242</v>
      </c>
      <c r="J720" t="s">
        <v>505</v>
      </c>
      <c r="K720" t="s">
        <v>242</v>
      </c>
      <c r="L720" t="s">
        <v>521</v>
      </c>
      <c r="M720">
        <v>4</v>
      </c>
      <c r="N720" t="s">
        <v>507</v>
      </c>
      <c r="O720" t="s">
        <v>508</v>
      </c>
      <c r="P720" t="s">
        <v>747</v>
      </c>
      <c r="Q720" t="s">
        <v>608</v>
      </c>
    </row>
    <row r="721" spans="1:17" x14ac:dyDescent="0.25">
      <c r="A721">
        <v>1178396</v>
      </c>
      <c r="B721" t="s">
        <v>535</v>
      </c>
      <c r="C721" s="51">
        <v>43562</v>
      </c>
      <c r="D721" t="s">
        <v>375</v>
      </c>
      <c r="E721" t="s">
        <v>536</v>
      </c>
      <c r="F721">
        <v>0</v>
      </c>
      <c r="G721" t="s">
        <v>294</v>
      </c>
      <c r="H721" t="s">
        <v>259</v>
      </c>
      <c r="I721" t="s">
        <v>259</v>
      </c>
      <c r="J721" t="s">
        <v>505</v>
      </c>
      <c r="K721" t="s">
        <v>259</v>
      </c>
      <c r="L721" t="s">
        <v>521</v>
      </c>
      <c r="M721">
        <v>8</v>
      </c>
      <c r="N721" t="s">
        <v>507</v>
      </c>
      <c r="O721" t="s">
        <v>508</v>
      </c>
      <c r="P721" t="s">
        <v>723</v>
      </c>
      <c r="Q721" t="s">
        <v>680</v>
      </c>
    </row>
    <row r="722" spans="1:17" x14ac:dyDescent="0.25">
      <c r="A722">
        <v>1178397</v>
      </c>
      <c r="B722" t="s">
        <v>511</v>
      </c>
      <c r="C722" s="51">
        <v>43563</v>
      </c>
      <c r="D722" t="s">
        <v>107</v>
      </c>
      <c r="E722" t="s">
        <v>729</v>
      </c>
      <c r="F722">
        <v>0</v>
      </c>
      <c r="G722" t="s">
        <v>355</v>
      </c>
      <c r="H722" t="s">
        <v>313</v>
      </c>
      <c r="I722" t="s">
        <v>355</v>
      </c>
      <c r="J722" t="s">
        <v>505</v>
      </c>
      <c r="K722" t="s">
        <v>355</v>
      </c>
      <c r="L722" t="s">
        <v>521</v>
      </c>
      <c r="M722">
        <v>6</v>
      </c>
      <c r="N722" t="s">
        <v>507</v>
      </c>
      <c r="O722" t="s">
        <v>508</v>
      </c>
      <c r="P722" t="s">
        <v>738</v>
      </c>
      <c r="Q722" t="s">
        <v>590</v>
      </c>
    </row>
    <row r="723" spans="1:17" x14ac:dyDescent="0.25">
      <c r="A723">
        <v>1178398</v>
      </c>
      <c r="B723" t="s">
        <v>543</v>
      </c>
      <c r="C723" s="51">
        <v>43564</v>
      </c>
      <c r="D723" t="s">
        <v>4</v>
      </c>
      <c r="E723" t="s">
        <v>545</v>
      </c>
      <c r="F723">
        <v>0</v>
      </c>
      <c r="G723" t="s">
        <v>221</v>
      </c>
      <c r="H723" t="s">
        <v>259</v>
      </c>
      <c r="I723" t="s">
        <v>221</v>
      </c>
      <c r="J723" t="s">
        <v>505</v>
      </c>
      <c r="K723" t="s">
        <v>221</v>
      </c>
      <c r="L723" t="s">
        <v>521</v>
      </c>
      <c r="M723">
        <v>7</v>
      </c>
      <c r="N723" t="s">
        <v>507</v>
      </c>
      <c r="O723" t="s">
        <v>508</v>
      </c>
      <c r="P723" t="s">
        <v>667</v>
      </c>
      <c r="Q723" t="s">
        <v>693</v>
      </c>
    </row>
    <row r="724" spans="1:17" x14ac:dyDescent="0.25">
      <c r="A724">
        <v>1178399</v>
      </c>
      <c r="B724" t="s">
        <v>524</v>
      </c>
      <c r="C724" s="51">
        <v>43565</v>
      </c>
      <c r="D724" t="s">
        <v>85</v>
      </c>
      <c r="E724" t="s">
        <v>526</v>
      </c>
      <c r="F724">
        <v>0</v>
      </c>
      <c r="G724" t="s">
        <v>275</v>
      </c>
      <c r="H724" t="s">
        <v>355</v>
      </c>
      <c r="I724" t="s">
        <v>275</v>
      </c>
      <c r="J724" t="s">
        <v>505</v>
      </c>
      <c r="K724" t="s">
        <v>275</v>
      </c>
      <c r="L724" t="s">
        <v>521</v>
      </c>
      <c r="M724">
        <v>3</v>
      </c>
      <c r="N724" t="s">
        <v>507</v>
      </c>
      <c r="O724" t="s">
        <v>508</v>
      </c>
      <c r="P724" t="s">
        <v>747</v>
      </c>
      <c r="Q724" t="s">
        <v>608</v>
      </c>
    </row>
    <row r="725" spans="1:17" x14ac:dyDescent="0.25">
      <c r="A725">
        <v>1178400</v>
      </c>
      <c r="B725" t="s">
        <v>535</v>
      </c>
      <c r="C725" s="51">
        <v>43566</v>
      </c>
      <c r="D725" t="s">
        <v>15</v>
      </c>
      <c r="E725" t="s">
        <v>536</v>
      </c>
      <c r="F725">
        <v>0</v>
      </c>
      <c r="G725" t="s">
        <v>294</v>
      </c>
      <c r="H725" t="s">
        <v>221</v>
      </c>
      <c r="I725" t="s">
        <v>221</v>
      </c>
      <c r="J725" t="s">
        <v>505</v>
      </c>
      <c r="K725" t="s">
        <v>221</v>
      </c>
      <c r="L725" t="s">
        <v>521</v>
      </c>
      <c r="M725">
        <v>4</v>
      </c>
      <c r="N725" t="s">
        <v>507</v>
      </c>
      <c r="O725" t="s">
        <v>508</v>
      </c>
      <c r="P725" t="s">
        <v>748</v>
      </c>
      <c r="Q725" t="s">
        <v>688</v>
      </c>
    </row>
    <row r="726" spans="1:17" x14ac:dyDescent="0.25">
      <c r="A726">
        <v>1178401</v>
      </c>
      <c r="B726" t="s">
        <v>529</v>
      </c>
      <c r="C726" s="51">
        <v>43567</v>
      </c>
      <c r="D726" t="s">
        <v>39</v>
      </c>
      <c r="E726" t="s">
        <v>531</v>
      </c>
      <c r="F726">
        <v>0</v>
      </c>
      <c r="G726" t="s">
        <v>259</v>
      </c>
      <c r="H726" t="s">
        <v>242</v>
      </c>
      <c r="I726" t="s">
        <v>242</v>
      </c>
      <c r="J726" t="s">
        <v>505</v>
      </c>
      <c r="K726" t="s">
        <v>242</v>
      </c>
      <c r="L726" t="s">
        <v>521</v>
      </c>
      <c r="M726">
        <v>7</v>
      </c>
      <c r="N726" t="s">
        <v>507</v>
      </c>
      <c r="O726" t="s">
        <v>508</v>
      </c>
      <c r="P726" t="s">
        <v>747</v>
      </c>
      <c r="Q726" t="s">
        <v>702</v>
      </c>
    </row>
    <row r="727" spans="1:17" x14ac:dyDescent="0.25">
      <c r="A727">
        <v>1178402</v>
      </c>
      <c r="B727" t="s">
        <v>524</v>
      </c>
      <c r="C727" s="51">
        <v>43568</v>
      </c>
      <c r="D727" t="s">
        <v>130</v>
      </c>
      <c r="E727" t="s">
        <v>526</v>
      </c>
      <c r="F727">
        <v>0</v>
      </c>
      <c r="G727" t="s">
        <v>275</v>
      </c>
      <c r="H727" t="s">
        <v>294</v>
      </c>
      <c r="I727" t="s">
        <v>294</v>
      </c>
      <c r="J727" t="s">
        <v>505</v>
      </c>
      <c r="K727" t="s">
        <v>294</v>
      </c>
      <c r="L727" t="s">
        <v>521</v>
      </c>
      <c r="M727">
        <v>4</v>
      </c>
      <c r="N727" t="s">
        <v>507</v>
      </c>
      <c r="O727" t="s">
        <v>508</v>
      </c>
      <c r="P727" t="s">
        <v>732</v>
      </c>
      <c r="Q727" t="s">
        <v>735</v>
      </c>
    </row>
    <row r="728" spans="1:17" x14ac:dyDescent="0.25">
      <c r="A728">
        <v>1178403</v>
      </c>
      <c r="B728" t="s">
        <v>511</v>
      </c>
      <c r="C728" s="51">
        <v>43568</v>
      </c>
      <c r="D728" t="s">
        <v>147</v>
      </c>
      <c r="E728" t="s">
        <v>729</v>
      </c>
      <c r="F728">
        <v>0</v>
      </c>
      <c r="G728" t="s">
        <v>355</v>
      </c>
      <c r="H728" t="s">
        <v>305</v>
      </c>
      <c r="I728" t="s">
        <v>305</v>
      </c>
      <c r="J728" t="s">
        <v>505</v>
      </c>
      <c r="K728" t="s">
        <v>305</v>
      </c>
      <c r="L728" t="s">
        <v>521</v>
      </c>
      <c r="M728">
        <v>8</v>
      </c>
      <c r="N728" t="s">
        <v>507</v>
      </c>
      <c r="O728" t="s">
        <v>508</v>
      </c>
      <c r="P728" t="s">
        <v>748</v>
      </c>
      <c r="Q728" t="s">
        <v>608</v>
      </c>
    </row>
    <row r="729" spans="1:17" x14ac:dyDescent="0.25">
      <c r="A729">
        <v>1178404</v>
      </c>
      <c r="B729" t="s">
        <v>529</v>
      </c>
      <c r="C729" s="51">
        <v>43569</v>
      </c>
      <c r="D729" t="s">
        <v>6</v>
      </c>
      <c r="E729" t="s">
        <v>531</v>
      </c>
      <c r="F729">
        <v>0</v>
      </c>
      <c r="G729" t="s">
        <v>259</v>
      </c>
      <c r="H729" t="s">
        <v>221</v>
      </c>
      <c r="I729" t="s">
        <v>221</v>
      </c>
      <c r="J729" t="s">
        <v>505</v>
      </c>
      <c r="K729" t="s">
        <v>221</v>
      </c>
      <c r="L729" t="s">
        <v>521</v>
      </c>
      <c r="M729">
        <v>5</v>
      </c>
      <c r="N729" t="s">
        <v>507</v>
      </c>
      <c r="O729" t="s">
        <v>508</v>
      </c>
      <c r="P729" t="s">
        <v>667</v>
      </c>
      <c r="Q729" t="s">
        <v>702</v>
      </c>
    </row>
    <row r="730" spans="1:17" x14ac:dyDescent="0.25">
      <c r="A730">
        <v>1178405</v>
      </c>
      <c r="B730" t="s">
        <v>538</v>
      </c>
      <c r="C730" s="51">
        <v>43569</v>
      </c>
      <c r="D730" t="s">
        <v>362</v>
      </c>
      <c r="E730" t="s">
        <v>540</v>
      </c>
      <c r="F730">
        <v>0</v>
      </c>
      <c r="G730" t="s">
        <v>313</v>
      </c>
      <c r="H730" t="s">
        <v>242</v>
      </c>
      <c r="I730" t="s">
        <v>313</v>
      </c>
      <c r="J730" t="s">
        <v>505</v>
      </c>
      <c r="K730" t="s">
        <v>242</v>
      </c>
      <c r="L730" t="s">
        <v>506</v>
      </c>
      <c r="M730">
        <v>39</v>
      </c>
      <c r="N730" t="s">
        <v>507</v>
      </c>
      <c r="O730" t="s">
        <v>508</v>
      </c>
      <c r="P730" t="s">
        <v>688</v>
      </c>
      <c r="Q730" t="s">
        <v>680</v>
      </c>
    </row>
    <row r="731" spans="1:17" x14ac:dyDescent="0.25">
      <c r="A731">
        <v>1178406</v>
      </c>
      <c r="B731" t="s">
        <v>524</v>
      </c>
      <c r="C731" s="51">
        <v>43570</v>
      </c>
      <c r="D731" t="s">
        <v>386</v>
      </c>
      <c r="E731" t="s">
        <v>526</v>
      </c>
      <c r="F731">
        <v>0</v>
      </c>
      <c r="G731" t="s">
        <v>275</v>
      </c>
      <c r="H731" t="s">
        <v>305</v>
      </c>
      <c r="I731" t="s">
        <v>275</v>
      </c>
      <c r="J731" t="s">
        <v>505</v>
      </c>
      <c r="K731" t="s">
        <v>275</v>
      </c>
      <c r="L731" t="s">
        <v>521</v>
      </c>
      <c r="M731">
        <v>5</v>
      </c>
      <c r="N731" t="s">
        <v>507</v>
      </c>
      <c r="O731" t="s">
        <v>508</v>
      </c>
      <c r="P731" t="s">
        <v>590</v>
      </c>
      <c r="Q731" t="s">
        <v>732</v>
      </c>
    </row>
    <row r="732" spans="1:17" x14ac:dyDescent="0.25">
      <c r="A732">
        <v>1178407</v>
      </c>
      <c r="B732" t="s">
        <v>511</v>
      </c>
      <c r="C732" s="51">
        <v>43571</v>
      </c>
      <c r="D732" t="s">
        <v>36</v>
      </c>
      <c r="E732" t="s">
        <v>729</v>
      </c>
      <c r="F732">
        <v>0</v>
      </c>
      <c r="G732" t="s">
        <v>355</v>
      </c>
      <c r="H732" t="s">
        <v>294</v>
      </c>
      <c r="I732" t="s">
        <v>294</v>
      </c>
      <c r="J732" t="s">
        <v>505</v>
      </c>
      <c r="K732" t="s">
        <v>355</v>
      </c>
      <c r="L732" t="s">
        <v>506</v>
      </c>
      <c r="M732">
        <v>12</v>
      </c>
      <c r="N732" t="s">
        <v>507</v>
      </c>
      <c r="O732" t="s">
        <v>508</v>
      </c>
      <c r="P732" t="s">
        <v>683</v>
      </c>
      <c r="Q732" t="s">
        <v>680</v>
      </c>
    </row>
    <row r="733" spans="1:17" x14ac:dyDescent="0.25">
      <c r="A733">
        <v>1178408</v>
      </c>
      <c r="B733" t="s">
        <v>538</v>
      </c>
      <c r="C733" s="51">
        <v>43572</v>
      </c>
      <c r="D733" t="s">
        <v>168</v>
      </c>
      <c r="E733" t="s">
        <v>540</v>
      </c>
      <c r="F733">
        <v>0</v>
      </c>
      <c r="G733" t="s">
        <v>313</v>
      </c>
      <c r="H733" t="s">
        <v>221</v>
      </c>
      <c r="I733" t="s">
        <v>221</v>
      </c>
      <c r="J733" t="s">
        <v>514</v>
      </c>
      <c r="K733" t="s">
        <v>313</v>
      </c>
      <c r="L733" t="s">
        <v>521</v>
      </c>
      <c r="M733">
        <v>6</v>
      </c>
      <c r="N733" t="s">
        <v>507</v>
      </c>
      <c r="O733" t="s">
        <v>508</v>
      </c>
      <c r="P733" t="s">
        <v>748</v>
      </c>
      <c r="Q733" t="s">
        <v>749</v>
      </c>
    </row>
    <row r="734" spans="1:17" x14ac:dyDescent="0.25">
      <c r="A734">
        <v>1178409</v>
      </c>
      <c r="B734" t="s">
        <v>517</v>
      </c>
      <c r="C734" s="51">
        <v>43573</v>
      </c>
      <c r="D734" t="s">
        <v>80</v>
      </c>
      <c r="E734" t="s">
        <v>519</v>
      </c>
      <c r="F734">
        <v>0</v>
      </c>
      <c r="G734" t="s">
        <v>242</v>
      </c>
      <c r="H734" t="s">
        <v>275</v>
      </c>
      <c r="I734" t="s">
        <v>275</v>
      </c>
      <c r="J734" t="s">
        <v>514</v>
      </c>
      <c r="K734" t="s">
        <v>275</v>
      </c>
      <c r="L734" t="s">
        <v>506</v>
      </c>
      <c r="M734">
        <v>40</v>
      </c>
      <c r="N734" t="s">
        <v>507</v>
      </c>
      <c r="O734" t="s">
        <v>508</v>
      </c>
      <c r="P734" t="s">
        <v>688</v>
      </c>
      <c r="Q734" t="s">
        <v>707</v>
      </c>
    </row>
    <row r="735" spans="1:17" x14ac:dyDescent="0.25">
      <c r="A735">
        <v>1178410</v>
      </c>
      <c r="B735" t="s">
        <v>529</v>
      </c>
      <c r="C735" s="51">
        <v>43574</v>
      </c>
      <c r="D735" t="s">
        <v>161</v>
      </c>
      <c r="E735" t="s">
        <v>531</v>
      </c>
      <c r="F735">
        <v>0</v>
      </c>
      <c r="G735" t="s">
        <v>259</v>
      </c>
      <c r="H735" t="s">
        <v>305</v>
      </c>
      <c r="I735" t="s">
        <v>259</v>
      </c>
      <c r="J735" t="s">
        <v>505</v>
      </c>
      <c r="K735" t="s">
        <v>305</v>
      </c>
      <c r="L735" t="s">
        <v>506</v>
      </c>
      <c r="M735">
        <v>10</v>
      </c>
      <c r="N735" t="s">
        <v>507</v>
      </c>
      <c r="O735" t="s">
        <v>508</v>
      </c>
      <c r="P735" t="s">
        <v>749</v>
      </c>
      <c r="Q735" t="s">
        <v>732</v>
      </c>
    </row>
    <row r="736" spans="1:17" x14ac:dyDescent="0.25">
      <c r="A736">
        <v>1178411</v>
      </c>
      <c r="B736" t="s">
        <v>535</v>
      </c>
      <c r="C736" s="51">
        <v>43575</v>
      </c>
      <c r="D736" t="s">
        <v>41</v>
      </c>
      <c r="E736" t="s">
        <v>536</v>
      </c>
      <c r="F736">
        <v>0</v>
      </c>
      <c r="G736" t="s">
        <v>294</v>
      </c>
      <c r="H736" t="s">
        <v>275</v>
      </c>
      <c r="I736" t="s">
        <v>294</v>
      </c>
      <c r="J736" t="s">
        <v>505</v>
      </c>
      <c r="K736" t="s">
        <v>294</v>
      </c>
      <c r="L736" t="s">
        <v>521</v>
      </c>
      <c r="M736">
        <v>5</v>
      </c>
      <c r="N736" t="s">
        <v>507</v>
      </c>
      <c r="O736" t="s">
        <v>508</v>
      </c>
      <c r="P736" t="s">
        <v>747</v>
      </c>
      <c r="Q736" t="s">
        <v>608</v>
      </c>
    </row>
    <row r="737" spans="1:17" x14ac:dyDescent="0.25">
      <c r="A737">
        <v>1178412</v>
      </c>
      <c r="B737" t="s">
        <v>517</v>
      </c>
      <c r="C737" s="51">
        <v>43575</v>
      </c>
      <c r="D737" t="s">
        <v>42</v>
      </c>
      <c r="E737" t="s">
        <v>519</v>
      </c>
      <c r="F737">
        <v>0</v>
      </c>
      <c r="G737" t="s">
        <v>242</v>
      </c>
      <c r="H737" t="s">
        <v>355</v>
      </c>
      <c r="I737" t="s">
        <v>242</v>
      </c>
      <c r="J737" t="s">
        <v>505</v>
      </c>
      <c r="K737" t="s">
        <v>242</v>
      </c>
      <c r="L737" t="s">
        <v>521</v>
      </c>
      <c r="M737">
        <v>5</v>
      </c>
      <c r="N737" t="s">
        <v>507</v>
      </c>
      <c r="O737" t="s">
        <v>508</v>
      </c>
      <c r="P737" t="s">
        <v>748</v>
      </c>
      <c r="Q737" t="s">
        <v>693</v>
      </c>
    </row>
    <row r="738" spans="1:17" x14ac:dyDescent="0.25">
      <c r="A738">
        <v>1178413</v>
      </c>
      <c r="B738" t="s">
        <v>538</v>
      </c>
      <c r="C738" s="51">
        <v>43576</v>
      </c>
      <c r="D738" t="s">
        <v>173</v>
      </c>
      <c r="E738" t="s">
        <v>540</v>
      </c>
      <c r="F738">
        <v>0</v>
      </c>
      <c r="G738" t="s">
        <v>313</v>
      </c>
      <c r="H738" t="s">
        <v>259</v>
      </c>
      <c r="I738" t="s">
        <v>313</v>
      </c>
      <c r="J738" t="s">
        <v>505</v>
      </c>
      <c r="K738" t="s">
        <v>313</v>
      </c>
      <c r="L738" t="s">
        <v>521</v>
      </c>
      <c r="M738">
        <v>9</v>
      </c>
      <c r="N738" t="s">
        <v>507</v>
      </c>
      <c r="O738" t="s">
        <v>508</v>
      </c>
      <c r="P738" t="s">
        <v>707</v>
      </c>
      <c r="Q738" t="s">
        <v>732</v>
      </c>
    </row>
    <row r="739" spans="1:17" x14ac:dyDescent="0.25">
      <c r="A739">
        <v>1178414</v>
      </c>
      <c r="B739" t="s">
        <v>744</v>
      </c>
      <c r="C739" s="51">
        <v>43576</v>
      </c>
      <c r="D739" t="s">
        <v>395</v>
      </c>
      <c r="E739" t="s">
        <v>745</v>
      </c>
      <c r="F739">
        <v>0</v>
      </c>
      <c r="G739" t="s">
        <v>305</v>
      </c>
      <c r="H739" t="s">
        <v>221</v>
      </c>
      <c r="I739" t="s">
        <v>221</v>
      </c>
      <c r="J739" t="s">
        <v>505</v>
      </c>
      <c r="K739" t="s">
        <v>305</v>
      </c>
      <c r="L739" t="s">
        <v>506</v>
      </c>
      <c r="M739">
        <v>1</v>
      </c>
      <c r="N739" t="s">
        <v>507</v>
      </c>
      <c r="O739" t="s">
        <v>508</v>
      </c>
      <c r="P739" t="s">
        <v>667</v>
      </c>
      <c r="Q739" t="s">
        <v>683</v>
      </c>
    </row>
    <row r="740" spans="1:17" x14ac:dyDescent="0.25">
      <c r="A740">
        <v>1178415</v>
      </c>
      <c r="B740" t="s">
        <v>535</v>
      </c>
      <c r="C740" s="51">
        <v>43577</v>
      </c>
      <c r="D740" t="s">
        <v>37</v>
      </c>
      <c r="E740" t="s">
        <v>536</v>
      </c>
      <c r="F740">
        <v>0</v>
      </c>
      <c r="G740" t="s">
        <v>294</v>
      </c>
      <c r="H740" t="s">
        <v>242</v>
      </c>
      <c r="I740" t="s">
        <v>242</v>
      </c>
      <c r="J740" t="s">
        <v>505</v>
      </c>
      <c r="K740" t="s">
        <v>242</v>
      </c>
      <c r="L740" t="s">
        <v>521</v>
      </c>
      <c r="M740">
        <v>6</v>
      </c>
      <c r="N740" t="s">
        <v>507</v>
      </c>
      <c r="O740" t="s">
        <v>508</v>
      </c>
      <c r="P740" t="s">
        <v>735</v>
      </c>
      <c r="Q740" t="s">
        <v>608</v>
      </c>
    </row>
    <row r="741" spans="1:17" x14ac:dyDescent="0.25">
      <c r="A741">
        <v>1178416</v>
      </c>
      <c r="B741" t="s">
        <v>543</v>
      </c>
      <c r="C741" s="51">
        <v>43578</v>
      </c>
      <c r="D741" t="s">
        <v>360</v>
      </c>
      <c r="E741" t="s">
        <v>545</v>
      </c>
      <c r="F741">
        <v>0</v>
      </c>
      <c r="G741" t="s">
        <v>221</v>
      </c>
      <c r="H741" t="s">
        <v>313</v>
      </c>
      <c r="I741" t="s">
        <v>221</v>
      </c>
      <c r="J741" t="s">
        <v>505</v>
      </c>
      <c r="K741" t="s">
        <v>221</v>
      </c>
      <c r="L741" t="s">
        <v>521</v>
      </c>
      <c r="M741">
        <v>6</v>
      </c>
      <c r="N741" t="s">
        <v>507</v>
      </c>
      <c r="O741" t="s">
        <v>508</v>
      </c>
      <c r="P741" t="s">
        <v>707</v>
      </c>
      <c r="Q741" t="s">
        <v>680</v>
      </c>
    </row>
    <row r="742" spans="1:17" x14ac:dyDescent="0.25">
      <c r="A742">
        <v>1178417</v>
      </c>
      <c r="B742" t="s">
        <v>744</v>
      </c>
      <c r="C742" s="51">
        <v>43579</v>
      </c>
      <c r="D742" t="s">
        <v>147</v>
      </c>
      <c r="E742" t="s">
        <v>745</v>
      </c>
      <c r="F742">
        <v>0</v>
      </c>
      <c r="G742" t="s">
        <v>305</v>
      </c>
      <c r="H742" t="s">
        <v>355</v>
      </c>
      <c r="I742" t="s">
        <v>355</v>
      </c>
      <c r="J742" t="s">
        <v>505</v>
      </c>
      <c r="K742" t="s">
        <v>305</v>
      </c>
      <c r="L742" t="s">
        <v>506</v>
      </c>
      <c r="M742">
        <v>17</v>
      </c>
      <c r="N742" t="s">
        <v>507</v>
      </c>
      <c r="O742" t="s">
        <v>508</v>
      </c>
      <c r="P742" t="s">
        <v>693</v>
      </c>
      <c r="Q742" t="s">
        <v>688</v>
      </c>
    </row>
    <row r="743" spans="1:17" x14ac:dyDescent="0.25">
      <c r="A743">
        <v>1178418</v>
      </c>
      <c r="B743" t="s">
        <v>529</v>
      </c>
      <c r="C743" s="51">
        <v>43580</v>
      </c>
      <c r="D743" t="s">
        <v>389</v>
      </c>
      <c r="E743" t="s">
        <v>531</v>
      </c>
      <c r="F743">
        <v>0</v>
      </c>
      <c r="G743" t="s">
        <v>259</v>
      </c>
      <c r="H743" t="s">
        <v>294</v>
      </c>
      <c r="I743" t="s">
        <v>294</v>
      </c>
      <c r="J743" t="s">
        <v>505</v>
      </c>
      <c r="K743" t="s">
        <v>294</v>
      </c>
      <c r="L743" t="s">
        <v>521</v>
      </c>
      <c r="M743">
        <v>3</v>
      </c>
      <c r="N743" t="s">
        <v>507</v>
      </c>
      <c r="O743" t="s">
        <v>508</v>
      </c>
      <c r="P743" t="s">
        <v>738</v>
      </c>
      <c r="Q743" t="s">
        <v>749</v>
      </c>
    </row>
    <row r="744" spans="1:17" x14ac:dyDescent="0.25">
      <c r="A744">
        <v>1178419</v>
      </c>
      <c r="B744" t="s">
        <v>543</v>
      </c>
      <c r="C744" s="51">
        <v>43581</v>
      </c>
      <c r="D744" t="s">
        <v>93</v>
      </c>
      <c r="E744" t="s">
        <v>545</v>
      </c>
      <c r="F744">
        <v>0</v>
      </c>
      <c r="G744" t="s">
        <v>221</v>
      </c>
      <c r="H744" t="s">
        <v>275</v>
      </c>
      <c r="I744" t="s">
        <v>221</v>
      </c>
      <c r="J744" t="s">
        <v>505</v>
      </c>
      <c r="K744" t="s">
        <v>275</v>
      </c>
      <c r="L744" t="s">
        <v>506</v>
      </c>
      <c r="M744">
        <v>46</v>
      </c>
      <c r="N744" t="s">
        <v>507</v>
      </c>
      <c r="O744" t="s">
        <v>508</v>
      </c>
      <c r="P744" t="s">
        <v>707</v>
      </c>
      <c r="Q744" t="s">
        <v>680</v>
      </c>
    </row>
    <row r="745" spans="1:17" x14ac:dyDescent="0.25">
      <c r="A745">
        <v>1178420</v>
      </c>
      <c r="B745" t="s">
        <v>535</v>
      </c>
      <c r="C745" s="51">
        <v>43582</v>
      </c>
      <c r="D745" t="s">
        <v>131</v>
      </c>
      <c r="E745" t="s">
        <v>536</v>
      </c>
      <c r="F745">
        <v>0</v>
      </c>
      <c r="G745" t="s">
        <v>294</v>
      </c>
      <c r="H745" t="s">
        <v>313</v>
      </c>
      <c r="I745" t="s">
        <v>294</v>
      </c>
      <c r="J745" t="s">
        <v>505</v>
      </c>
      <c r="K745" t="s">
        <v>294</v>
      </c>
      <c r="L745" t="s">
        <v>521</v>
      </c>
      <c r="M745">
        <v>7</v>
      </c>
      <c r="N745" t="s">
        <v>507</v>
      </c>
      <c r="O745" t="s">
        <v>508</v>
      </c>
      <c r="P745" t="s">
        <v>747</v>
      </c>
      <c r="Q745" t="s">
        <v>735</v>
      </c>
    </row>
    <row r="746" spans="1:17" x14ac:dyDescent="0.25">
      <c r="A746">
        <v>1178421</v>
      </c>
      <c r="B746" t="s">
        <v>517</v>
      </c>
      <c r="C746" s="51">
        <v>43583</v>
      </c>
      <c r="D746" t="s">
        <v>39</v>
      </c>
      <c r="E746" t="s">
        <v>519</v>
      </c>
      <c r="F746">
        <v>0</v>
      </c>
      <c r="G746" t="s">
        <v>242</v>
      </c>
      <c r="H746" t="s">
        <v>305</v>
      </c>
      <c r="I746" t="s">
        <v>242</v>
      </c>
      <c r="J746" t="s">
        <v>514</v>
      </c>
      <c r="K746" t="s">
        <v>242</v>
      </c>
      <c r="L746" t="s">
        <v>506</v>
      </c>
      <c r="M746">
        <v>16</v>
      </c>
      <c r="N746" t="s">
        <v>507</v>
      </c>
      <c r="O746" t="s">
        <v>508</v>
      </c>
      <c r="P746" t="s">
        <v>739</v>
      </c>
      <c r="Q746" t="s">
        <v>688</v>
      </c>
    </row>
    <row r="747" spans="1:17" x14ac:dyDescent="0.25">
      <c r="A747">
        <v>1178422</v>
      </c>
      <c r="B747" t="s">
        <v>529</v>
      </c>
      <c r="C747" s="51">
        <v>43583</v>
      </c>
      <c r="D747" t="s">
        <v>47</v>
      </c>
      <c r="E747" t="s">
        <v>531</v>
      </c>
      <c r="F747">
        <v>0</v>
      </c>
      <c r="G747" t="s">
        <v>259</v>
      </c>
      <c r="H747" t="s">
        <v>275</v>
      </c>
      <c r="I747" t="s">
        <v>275</v>
      </c>
      <c r="J747" t="s">
        <v>505</v>
      </c>
      <c r="K747" t="s">
        <v>259</v>
      </c>
      <c r="L747" t="s">
        <v>506</v>
      </c>
      <c r="M747">
        <v>34</v>
      </c>
      <c r="N747" t="s">
        <v>507</v>
      </c>
      <c r="O747" t="s">
        <v>508</v>
      </c>
      <c r="P747" t="s">
        <v>749</v>
      </c>
      <c r="Q747" t="s">
        <v>732</v>
      </c>
    </row>
    <row r="748" spans="1:17" x14ac:dyDescent="0.25">
      <c r="A748">
        <v>1178423</v>
      </c>
      <c r="B748" t="s">
        <v>538</v>
      </c>
      <c r="C748" s="51">
        <v>43584</v>
      </c>
      <c r="D748" t="s">
        <v>168</v>
      </c>
      <c r="E748" t="s">
        <v>540</v>
      </c>
      <c r="F748">
        <v>0</v>
      </c>
      <c r="G748" t="s">
        <v>313</v>
      </c>
      <c r="H748" t="s">
        <v>355</v>
      </c>
      <c r="I748" t="s">
        <v>355</v>
      </c>
      <c r="J748" t="s">
        <v>505</v>
      </c>
      <c r="K748" t="s">
        <v>313</v>
      </c>
      <c r="L748" t="s">
        <v>506</v>
      </c>
      <c r="M748">
        <v>45</v>
      </c>
      <c r="N748" t="s">
        <v>507</v>
      </c>
      <c r="O748" t="s">
        <v>508</v>
      </c>
      <c r="P748" t="s">
        <v>702</v>
      </c>
      <c r="Q748" t="s">
        <v>608</v>
      </c>
    </row>
    <row r="749" spans="1:17" x14ac:dyDescent="0.25">
      <c r="A749">
        <v>1178424</v>
      </c>
      <c r="B749" t="s">
        <v>744</v>
      </c>
      <c r="C749" s="51">
        <v>43585</v>
      </c>
      <c r="D749" t="s">
        <v>508</v>
      </c>
      <c r="E749" t="s">
        <v>745</v>
      </c>
      <c r="F749">
        <v>0</v>
      </c>
      <c r="G749" t="s">
        <v>305</v>
      </c>
      <c r="H749" t="s">
        <v>294</v>
      </c>
      <c r="I749" t="s">
        <v>294</v>
      </c>
      <c r="J749" t="s">
        <v>505</v>
      </c>
      <c r="K749" t="s">
        <v>508</v>
      </c>
      <c r="L749" t="s">
        <v>508</v>
      </c>
      <c r="M749" t="s">
        <v>508</v>
      </c>
      <c r="N749" t="s">
        <v>508</v>
      </c>
      <c r="O749" t="s">
        <v>508</v>
      </c>
      <c r="P749" t="s">
        <v>748</v>
      </c>
      <c r="Q749" t="s">
        <v>707</v>
      </c>
    </row>
    <row r="750" spans="1:17" x14ac:dyDescent="0.25">
      <c r="A750">
        <v>1178425</v>
      </c>
      <c r="B750" t="s">
        <v>543</v>
      </c>
      <c r="C750" s="51">
        <v>43586</v>
      </c>
      <c r="D750" t="s">
        <v>15</v>
      </c>
      <c r="E750" t="s">
        <v>545</v>
      </c>
      <c r="F750">
        <v>0</v>
      </c>
      <c r="G750" t="s">
        <v>221</v>
      </c>
      <c r="H750" t="s">
        <v>242</v>
      </c>
      <c r="I750" t="s">
        <v>242</v>
      </c>
      <c r="J750" t="s">
        <v>505</v>
      </c>
      <c r="K750" t="s">
        <v>221</v>
      </c>
      <c r="L750" t="s">
        <v>506</v>
      </c>
      <c r="M750">
        <v>80</v>
      </c>
      <c r="N750" t="s">
        <v>507</v>
      </c>
      <c r="O750" t="s">
        <v>508</v>
      </c>
      <c r="P750" t="s">
        <v>738</v>
      </c>
      <c r="Q750" t="s">
        <v>732</v>
      </c>
    </row>
    <row r="751" spans="1:17" x14ac:dyDescent="0.25">
      <c r="A751">
        <v>1178426</v>
      </c>
      <c r="B751" t="s">
        <v>524</v>
      </c>
      <c r="C751" s="51">
        <v>43587</v>
      </c>
      <c r="D751" t="s">
        <v>84</v>
      </c>
      <c r="E751" t="s">
        <v>526</v>
      </c>
      <c r="F751">
        <v>0</v>
      </c>
      <c r="G751" t="s">
        <v>275</v>
      </c>
      <c r="H751" t="s">
        <v>313</v>
      </c>
      <c r="I751" t="s">
        <v>275</v>
      </c>
      <c r="J751" t="s">
        <v>514</v>
      </c>
      <c r="K751" t="s">
        <v>275</v>
      </c>
      <c r="L751" t="s">
        <v>591</v>
      </c>
      <c r="M751" t="s">
        <v>508</v>
      </c>
      <c r="N751" t="s">
        <v>592</v>
      </c>
      <c r="O751" t="s">
        <v>508</v>
      </c>
      <c r="P751" t="s">
        <v>702</v>
      </c>
      <c r="Q751" t="s">
        <v>608</v>
      </c>
    </row>
    <row r="752" spans="1:17" x14ac:dyDescent="0.25">
      <c r="A752">
        <v>1178427</v>
      </c>
      <c r="B752" t="s">
        <v>511</v>
      </c>
      <c r="C752" s="51">
        <v>43588</v>
      </c>
      <c r="D752" t="s">
        <v>67</v>
      </c>
      <c r="E752" t="s">
        <v>729</v>
      </c>
      <c r="F752">
        <v>0</v>
      </c>
      <c r="G752" t="s">
        <v>355</v>
      </c>
      <c r="H752" t="s">
        <v>259</v>
      </c>
      <c r="I752" t="s">
        <v>259</v>
      </c>
      <c r="J752" t="s">
        <v>505</v>
      </c>
      <c r="K752" t="s">
        <v>259</v>
      </c>
      <c r="L752" t="s">
        <v>521</v>
      </c>
      <c r="M752">
        <v>7</v>
      </c>
      <c r="N752" t="s">
        <v>507</v>
      </c>
      <c r="O752" t="s">
        <v>508</v>
      </c>
      <c r="P752" t="s">
        <v>693</v>
      </c>
      <c r="Q752" t="s">
        <v>688</v>
      </c>
    </row>
    <row r="753" spans="1:17" x14ac:dyDescent="0.25">
      <c r="A753">
        <v>1178428</v>
      </c>
      <c r="B753" t="s">
        <v>517</v>
      </c>
      <c r="C753" s="51">
        <v>43589</v>
      </c>
      <c r="D753" t="s">
        <v>23</v>
      </c>
      <c r="E753" t="s">
        <v>519</v>
      </c>
      <c r="F753">
        <v>0</v>
      </c>
      <c r="G753" t="s">
        <v>242</v>
      </c>
      <c r="H753" t="s">
        <v>294</v>
      </c>
      <c r="I753" t="s">
        <v>294</v>
      </c>
      <c r="J753" t="s">
        <v>514</v>
      </c>
      <c r="K753" t="s">
        <v>242</v>
      </c>
      <c r="L753" t="s">
        <v>521</v>
      </c>
      <c r="M753">
        <v>5</v>
      </c>
      <c r="N753" t="s">
        <v>507</v>
      </c>
      <c r="O753" t="s">
        <v>508</v>
      </c>
      <c r="P753" t="s">
        <v>738</v>
      </c>
      <c r="Q753" t="s">
        <v>749</v>
      </c>
    </row>
    <row r="754" spans="1:17" x14ac:dyDescent="0.25">
      <c r="A754">
        <v>1178429</v>
      </c>
      <c r="B754" t="s">
        <v>744</v>
      </c>
      <c r="C754" s="51">
        <v>43589</v>
      </c>
      <c r="D754" t="s">
        <v>40</v>
      </c>
      <c r="E754" t="s">
        <v>745</v>
      </c>
      <c r="F754">
        <v>0</v>
      </c>
      <c r="G754" t="s">
        <v>305</v>
      </c>
      <c r="H754" t="s">
        <v>313</v>
      </c>
      <c r="I754" t="s">
        <v>305</v>
      </c>
      <c r="J754" t="s">
        <v>505</v>
      </c>
      <c r="K754" t="s">
        <v>305</v>
      </c>
      <c r="L754" t="s">
        <v>521</v>
      </c>
      <c r="M754">
        <v>4</v>
      </c>
      <c r="N754" t="s">
        <v>507</v>
      </c>
      <c r="O754" t="s">
        <v>508</v>
      </c>
      <c r="P754" t="s">
        <v>707</v>
      </c>
      <c r="Q754" t="s">
        <v>680</v>
      </c>
    </row>
    <row r="755" spans="1:17" x14ac:dyDescent="0.25">
      <c r="A755">
        <v>1178430</v>
      </c>
      <c r="B755" t="s">
        <v>511</v>
      </c>
      <c r="C755" s="51">
        <v>43590</v>
      </c>
      <c r="D755" t="s">
        <v>107</v>
      </c>
      <c r="E755" t="s">
        <v>729</v>
      </c>
      <c r="F755">
        <v>0</v>
      </c>
      <c r="G755" t="s">
        <v>355</v>
      </c>
      <c r="H755" t="s">
        <v>221</v>
      </c>
      <c r="I755" t="s">
        <v>355</v>
      </c>
      <c r="J755" t="s">
        <v>505</v>
      </c>
      <c r="K755" t="s">
        <v>355</v>
      </c>
      <c r="L755" t="s">
        <v>521</v>
      </c>
      <c r="M755">
        <v>6</v>
      </c>
      <c r="N755" t="s">
        <v>507</v>
      </c>
      <c r="O755" t="s">
        <v>508</v>
      </c>
      <c r="P755" t="s">
        <v>739</v>
      </c>
      <c r="Q755" t="s">
        <v>693</v>
      </c>
    </row>
    <row r="756" spans="1:17" x14ac:dyDescent="0.25">
      <c r="A756">
        <v>1178431</v>
      </c>
      <c r="B756" t="s">
        <v>524</v>
      </c>
      <c r="C756" s="51">
        <v>43590</v>
      </c>
      <c r="D756" t="s">
        <v>80</v>
      </c>
      <c r="E756" t="s">
        <v>526</v>
      </c>
      <c r="F756">
        <v>0</v>
      </c>
      <c r="G756" t="s">
        <v>275</v>
      </c>
      <c r="H756" t="s">
        <v>259</v>
      </c>
      <c r="I756" t="s">
        <v>275</v>
      </c>
      <c r="J756" t="s">
        <v>505</v>
      </c>
      <c r="K756" t="s">
        <v>275</v>
      </c>
      <c r="L756" t="s">
        <v>521</v>
      </c>
      <c r="M756">
        <v>9</v>
      </c>
      <c r="N756" t="s">
        <v>507</v>
      </c>
      <c r="O756" t="s">
        <v>508</v>
      </c>
      <c r="P756" t="s">
        <v>735</v>
      </c>
      <c r="Q756" t="s">
        <v>702</v>
      </c>
    </row>
    <row r="757" spans="1:17" x14ac:dyDescent="0.25">
      <c r="A757">
        <v>1181764</v>
      </c>
      <c r="B757" t="s">
        <v>543</v>
      </c>
      <c r="C757" s="51">
        <v>43592</v>
      </c>
      <c r="D757" t="s">
        <v>94</v>
      </c>
      <c r="E757" t="s">
        <v>545</v>
      </c>
      <c r="F757">
        <v>0</v>
      </c>
      <c r="G757" t="s">
        <v>275</v>
      </c>
      <c r="H757" t="s">
        <v>221</v>
      </c>
      <c r="I757" t="s">
        <v>221</v>
      </c>
      <c r="J757" t="s">
        <v>514</v>
      </c>
      <c r="K757" t="s">
        <v>275</v>
      </c>
      <c r="L757" t="s">
        <v>521</v>
      </c>
      <c r="M757">
        <v>6</v>
      </c>
      <c r="N757" t="s">
        <v>507</v>
      </c>
      <c r="O757" t="s">
        <v>508</v>
      </c>
      <c r="P757" t="s">
        <v>707</v>
      </c>
      <c r="Q757" t="s">
        <v>732</v>
      </c>
    </row>
    <row r="758" spans="1:17" x14ac:dyDescent="0.25">
      <c r="A758">
        <v>1181766</v>
      </c>
      <c r="B758" t="s">
        <v>681</v>
      </c>
      <c r="C758" s="51">
        <v>43593</v>
      </c>
      <c r="D758" t="s">
        <v>37</v>
      </c>
      <c r="E758" t="s">
        <v>682</v>
      </c>
      <c r="F758">
        <v>0</v>
      </c>
      <c r="G758" t="s">
        <v>242</v>
      </c>
      <c r="H758" t="s">
        <v>313</v>
      </c>
      <c r="I758" t="s">
        <v>242</v>
      </c>
      <c r="J758" t="s">
        <v>505</v>
      </c>
      <c r="K758" t="s">
        <v>242</v>
      </c>
      <c r="L758" t="s">
        <v>521</v>
      </c>
      <c r="M758">
        <v>2</v>
      </c>
      <c r="N758" t="s">
        <v>507</v>
      </c>
      <c r="O758" t="s">
        <v>508</v>
      </c>
      <c r="P758" t="s">
        <v>688</v>
      </c>
      <c r="Q758" t="s">
        <v>608</v>
      </c>
    </row>
    <row r="759" spans="1:17" x14ac:dyDescent="0.25">
      <c r="A759">
        <v>1181767</v>
      </c>
      <c r="B759" t="s">
        <v>681</v>
      </c>
      <c r="C759" s="51">
        <v>43595</v>
      </c>
      <c r="D759" t="s">
        <v>5</v>
      </c>
      <c r="E759" t="s">
        <v>682</v>
      </c>
      <c r="F759">
        <v>0</v>
      </c>
      <c r="G759" t="s">
        <v>221</v>
      </c>
      <c r="H759" t="s">
        <v>242</v>
      </c>
      <c r="I759" t="s">
        <v>221</v>
      </c>
      <c r="J759" t="s">
        <v>505</v>
      </c>
      <c r="K759" t="s">
        <v>221</v>
      </c>
      <c r="L759" t="s">
        <v>521</v>
      </c>
      <c r="M759">
        <v>6</v>
      </c>
      <c r="N759" t="s">
        <v>507</v>
      </c>
      <c r="O759" t="s">
        <v>508</v>
      </c>
      <c r="P759" t="s">
        <v>688</v>
      </c>
      <c r="Q759" t="s">
        <v>608</v>
      </c>
    </row>
    <row r="760" spans="1:17" x14ac:dyDescent="0.25">
      <c r="A760">
        <v>1181768</v>
      </c>
      <c r="B760" t="s">
        <v>538</v>
      </c>
      <c r="C760" s="51">
        <v>43597</v>
      </c>
      <c r="D760" t="s">
        <v>84</v>
      </c>
      <c r="E760" t="s">
        <v>540</v>
      </c>
      <c r="F760">
        <v>0</v>
      </c>
      <c r="G760" t="s">
        <v>275</v>
      </c>
      <c r="H760" t="s">
        <v>221</v>
      </c>
      <c r="I760" t="s">
        <v>275</v>
      </c>
      <c r="J760" t="s">
        <v>514</v>
      </c>
      <c r="K760" t="s">
        <v>275</v>
      </c>
      <c r="L760" t="s">
        <v>506</v>
      </c>
      <c r="M760">
        <v>1</v>
      </c>
      <c r="N760" t="s">
        <v>507</v>
      </c>
      <c r="O760" t="s">
        <v>508</v>
      </c>
      <c r="P760" t="s">
        <v>749</v>
      </c>
      <c r="Q760" t="s">
        <v>732</v>
      </c>
    </row>
    <row r="761" spans="1:17" x14ac:dyDescent="0.25">
      <c r="A761">
        <v>1216492</v>
      </c>
      <c r="B761" t="s">
        <v>712</v>
      </c>
      <c r="C761" s="51">
        <v>44093</v>
      </c>
      <c r="D761" t="s">
        <v>1</v>
      </c>
      <c r="E761" t="s">
        <v>713</v>
      </c>
      <c r="F761">
        <v>0</v>
      </c>
      <c r="G761" t="s">
        <v>275</v>
      </c>
      <c r="H761" t="s">
        <v>221</v>
      </c>
      <c r="I761" t="s">
        <v>221</v>
      </c>
      <c r="J761" t="s">
        <v>505</v>
      </c>
      <c r="K761" t="s">
        <v>221</v>
      </c>
      <c r="L761" t="s">
        <v>521</v>
      </c>
      <c r="M761">
        <v>5</v>
      </c>
      <c r="N761" t="s">
        <v>507</v>
      </c>
      <c r="O761" t="s">
        <v>508</v>
      </c>
      <c r="P761" t="s">
        <v>723</v>
      </c>
      <c r="Q761" t="s">
        <v>731</v>
      </c>
    </row>
    <row r="762" spans="1:17" x14ac:dyDescent="0.25">
      <c r="A762">
        <v>1216493</v>
      </c>
      <c r="B762" t="s">
        <v>750</v>
      </c>
      <c r="C762" s="51">
        <v>44094</v>
      </c>
      <c r="D762" t="s">
        <v>33</v>
      </c>
      <c r="E762" t="s">
        <v>716</v>
      </c>
      <c r="F762">
        <v>0</v>
      </c>
      <c r="G762" t="s">
        <v>242</v>
      </c>
      <c r="H762" t="s">
        <v>355</v>
      </c>
      <c r="I762" t="s">
        <v>355</v>
      </c>
      <c r="J762" t="s">
        <v>505</v>
      </c>
      <c r="K762" t="s">
        <v>242</v>
      </c>
      <c r="L762" t="s">
        <v>591</v>
      </c>
      <c r="M762" t="s">
        <v>508</v>
      </c>
      <c r="N762" t="s">
        <v>592</v>
      </c>
      <c r="O762" t="s">
        <v>508</v>
      </c>
      <c r="P762" t="s">
        <v>680</v>
      </c>
      <c r="Q762" t="s">
        <v>732</v>
      </c>
    </row>
    <row r="763" spans="1:17" x14ac:dyDescent="0.25">
      <c r="A763">
        <v>1216494</v>
      </c>
      <c r="B763" t="s">
        <v>712</v>
      </c>
      <c r="C763" s="51">
        <v>44125</v>
      </c>
      <c r="D763" t="s">
        <v>155</v>
      </c>
      <c r="E763" t="s">
        <v>713</v>
      </c>
      <c r="F763">
        <v>0</v>
      </c>
      <c r="G763" t="s">
        <v>259</v>
      </c>
      <c r="H763" t="s">
        <v>305</v>
      </c>
      <c r="I763" t="s">
        <v>259</v>
      </c>
      <c r="J763" t="s">
        <v>514</v>
      </c>
      <c r="K763" t="s">
        <v>305</v>
      </c>
      <c r="L763" t="s">
        <v>521</v>
      </c>
      <c r="M763">
        <v>8</v>
      </c>
      <c r="N763" t="s">
        <v>507</v>
      </c>
      <c r="O763" t="s">
        <v>508</v>
      </c>
      <c r="P763" t="s">
        <v>731</v>
      </c>
      <c r="Q763" t="s">
        <v>608</v>
      </c>
    </row>
    <row r="764" spans="1:17" x14ac:dyDescent="0.25">
      <c r="A764">
        <v>1216495</v>
      </c>
      <c r="B764" t="s">
        <v>751</v>
      </c>
      <c r="C764" s="51">
        <v>44138</v>
      </c>
      <c r="D764" t="s">
        <v>183</v>
      </c>
      <c r="E764" t="s">
        <v>715</v>
      </c>
      <c r="F764">
        <v>0</v>
      </c>
      <c r="G764" t="s">
        <v>275</v>
      </c>
      <c r="H764" t="s">
        <v>313</v>
      </c>
      <c r="I764" t="s">
        <v>313</v>
      </c>
      <c r="J764" t="s">
        <v>505</v>
      </c>
      <c r="K764" t="s">
        <v>313</v>
      </c>
      <c r="L764" t="s">
        <v>521</v>
      </c>
      <c r="M764">
        <v>10</v>
      </c>
      <c r="N764" t="s">
        <v>507</v>
      </c>
      <c r="O764" t="s">
        <v>508</v>
      </c>
      <c r="P764" t="s">
        <v>693</v>
      </c>
      <c r="Q764" t="s">
        <v>714</v>
      </c>
    </row>
    <row r="765" spans="1:17" x14ac:dyDescent="0.25">
      <c r="A765">
        <v>1216496</v>
      </c>
      <c r="B765" t="s">
        <v>751</v>
      </c>
      <c r="C765" s="51">
        <v>44096</v>
      </c>
      <c r="D765" t="s">
        <v>144</v>
      </c>
      <c r="E765" t="s">
        <v>715</v>
      </c>
      <c r="F765">
        <v>0</v>
      </c>
      <c r="G765" t="s">
        <v>294</v>
      </c>
      <c r="H765" t="s">
        <v>221</v>
      </c>
      <c r="I765" t="s">
        <v>221</v>
      </c>
      <c r="J765" t="s">
        <v>505</v>
      </c>
      <c r="K765" t="s">
        <v>294</v>
      </c>
      <c r="L765" t="s">
        <v>506</v>
      </c>
      <c r="M765">
        <v>16</v>
      </c>
      <c r="N765" t="s">
        <v>507</v>
      </c>
      <c r="O765" t="s">
        <v>508</v>
      </c>
      <c r="P765" t="s">
        <v>693</v>
      </c>
      <c r="Q765" t="s">
        <v>683</v>
      </c>
    </row>
    <row r="766" spans="1:17" x14ac:dyDescent="0.25">
      <c r="A766">
        <v>1216497</v>
      </c>
      <c r="B766" t="s">
        <v>712</v>
      </c>
      <c r="C766" s="51">
        <v>44128</v>
      </c>
      <c r="D766" t="s">
        <v>49</v>
      </c>
      <c r="E766" t="s">
        <v>713</v>
      </c>
      <c r="F766">
        <v>0</v>
      </c>
      <c r="G766" t="s">
        <v>259</v>
      </c>
      <c r="H766" t="s">
        <v>242</v>
      </c>
      <c r="I766" t="s">
        <v>242</v>
      </c>
      <c r="J766" t="s">
        <v>505</v>
      </c>
      <c r="K766" t="s">
        <v>259</v>
      </c>
      <c r="L766" t="s">
        <v>506</v>
      </c>
      <c r="M766">
        <v>59</v>
      </c>
      <c r="N766" t="s">
        <v>507</v>
      </c>
      <c r="O766" t="s">
        <v>508</v>
      </c>
      <c r="P766" t="s">
        <v>723</v>
      </c>
      <c r="Q766" t="s">
        <v>719</v>
      </c>
    </row>
    <row r="767" spans="1:17" x14ac:dyDescent="0.25">
      <c r="A767">
        <v>1216498</v>
      </c>
      <c r="B767" t="s">
        <v>750</v>
      </c>
      <c r="C767" s="51">
        <v>44128</v>
      </c>
      <c r="D767" t="s">
        <v>99</v>
      </c>
      <c r="E767" t="s">
        <v>716</v>
      </c>
      <c r="F767">
        <v>0</v>
      </c>
      <c r="G767" t="s">
        <v>355</v>
      </c>
      <c r="H767" t="s">
        <v>313</v>
      </c>
      <c r="I767" t="s">
        <v>313</v>
      </c>
      <c r="J767" t="s">
        <v>505</v>
      </c>
      <c r="K767" t="s">
        <v>355</v>
      </c>
      <c r="L767" t="s">
        <v>506</v>
      </c>
      <c r="M767">
        <v>12</v>
      </c>
      <c r="N767" t="s">
        <v>507</v>
      </c>
      <c r="O767" t="s">
        <v>508</v>
      </c>
      <c r="P767" t="s">
        <v>738</v>
      </c>
      <c r="Q767" t="s">
        <v>656</v>
      </c>
    </row>
    <row r="768" spans="1:17" x14ac:dyDescent="0.25">
      <c r="A768">
        <v>1216499</v>
      </c>
      <c r="B768" t="s">
        <v>712</v>
      </c>
      <c r="C768" s="51">
        <v>44132</v>
      </c>
      <c r="D768" t="s">
        <v>94</v>
      </c>
      <c r="E768" t="s">
        <v>713</v>
      </c>
      <c r="F768">
        <v>0</v>
      </c>
      <c r="G768" t="s">
        <v>305</v>
      </c>
      <c r="H768" t="s">
        <v>275</v>
      </c>
      <c r="I768" t="s">
        <v>275</v>
      </c>
      <c r="J768" t="s">
        <v>505</v>
      </c>
      <c r="K768" t="s">
        <v>275</v>
      </c>
      <c r="L768" t="s">
        <v>521</v>
      </c>
      <c r="M768">
        <v>5</v>
      </c>
      <c r="N768" t="s">
        <v>507</v>
      </c>
      <c r="O768" t="s">
        <v>508</v>
      </c>
      <c r="P768" t="s">
        <v>748</v>
      </c>
      <c r="Q768" t="s">
        <v>723</v>
      </c>
    </row>
    <row r="769" spans="1:17" x14ac:dyDescent="0.25">
      <c r="A769">
        <v>1216500</v>
      </c>
      <c r="B769" t="s">
        <v>751</v>
      </c>
      <c r="C769" s="51">
        <v>44113</v>
      </c>
      <c r="D769" t="s">
        <v>36</v>
      </c>
      <c r="E769" t="s">
        <v>715</v>
      </c>
      <c r="F769">
        <v>0</v>
      </c>
      <c r="G769" t="s">
        <v>242</v>
      </c>
      <c r="H769" t="s">
        <v>294</v>
      </c>
      <c r="I769" t="s">
        <v>294</v>
      </c>
      <c r="J769" t="s">
        <v>505</v>
      </c>
      <c r="K769" t="s">
        <v>242</v>
      </c>
      <c r="L769" t="s">
        <v>506</v>
      </c>
      <c r="M769">
        <v>46</v>
      </c>
      <c r="N769" t="s">
        <v>507</v>
      </c>
      <c r="O769" t="s">
        <v>508</v>
      </c>
      <c r="P769" t="s">
        <v>739</v>
      </c>
      <c r="Q769" t="s">
        <v>693</v>
      </c>
    </row>
    <row r="770" spans="1:17" x14ac:dyDescent="0.25">
      <c r="A770">
        <v>1216501</v>
      </c>
      <c r="B770" t="s">
        <v>712</v>
      </c>
      <c r="C770" s="51">
        <v>44111</v>
      </c>
      <c r="D770" t="s">
        <v>62</v>
      </c>
      <c r="E770" t="s">
        <v>713</v>
      </c>
      <c r="F770">
        <v>0</v>
      </c>
      <c r="G770" t="s">
        <v>259</v>
      </c>
      <c r="H770" t="s">
        <v>221</v>
      </c>
      <c r="I770" t="s">
        <v>259</v>
      </c>
      <c r="J770" t="s">
        <v>514</v>
      </c>
      <c r="K770" t="s">
        <v>259</v>
      </c>
      <c r="L770" t="s">
        <v>506</v>
      </c>
      <c r="M770">
        <v>10</v>
      </c>
      <c r="N770" t="s">
        <v>507</v>
      </c>
      <c r="O770" t="s">
        <v>508</v>
      </c>
      <c r="P770" t="s">
        <v>739</v>
      </c>
      <c r="Q770" t="s">
        <v>714</v>
      </c>
    </row>
    <row r="771" spans="1:17" x14ac:dyDescent="0.25">
      <c r="A771">
        <v>1216502</v>
      </c>
      <c r="B771" t="s">
        <v>751</v>
      </c>
      <c r="C771" s="51">
        <v>44135</v>
      </c>
      <c r="D771" t="s">
        <v>184</v>
      </c>
      <c r="E771" t="s">
        <v>715</v>
      </c>
      <c r="F771">
        <v>0</v>
      </c>
      <c r="G771" t="s">
        <v>305</v>
      </c>
      <c r="H771" t="s">
        <v>313</v>
      </c>
      <c r="I771" t="s">
        <v>313</v>
      </c>
      <c r="J771" t="s">
        <v>505</v>
      </c>
      <c r="K771" t="s">
        <v>313</v>
      </c>
      <c r="L771" t="s">
        <v>521</v>
      </c>
      <c r="M771">
        <v>5</v>
      </c>
      <c r="N771" t="s">
        <v>507</v>
      </c>
      <c r="O771" t="s">
        <v>508</v>
      </c>
      <c r="P771" t="s">
        <v>739</v>
      </c>
      <c r="Q771" t="s">
        <v>725</v>
      </c>
    </row>
    <row r="772" spans="1:17" x14ac:dyDescent="0.25">
      <c r="A772">
        <v>1216503</v>
      </c>
      <c r="B772" t="s">
        <v>712</v>
      </c>
      <c r="C772" s="51">
        <v>44105</v>
      </c>
      <c r="D772" t="s">
        <v>85</v>
      </c>
      <c r="E772" t="s">
        <v>713</v>
      </c>
      <c r="F772">
        <v>0</v>
      </c>
      <c r="G772" t="s">
        <v>275</v>
      </c>
      <c r="H772" t="s">
        <v>355</v>
      </c>
      <c r="I772" t="s">
        <v>355</v>
      </c>
      <c r="J772" t="s">
        <v>505</v>
      </c>
      <c r="K772" t="s">
        <v>275</v>
      </c>
      <c r="L772" t="s">
        <v>506</v>
      </c>
      <c r="M772">
        <v>48</v>
      </c>
      <c r="N772" t="s">
        <v>507</v>
      </c>
      <c r="O772" t="s">
        <v>508</v>
      </c>
      <c r="P772" t="s">
        <v>731</v>
      </c>
      <c r="Q772" t="s">
        <v>608</v>
      </c>
    </row>
    <row r="773" spans="1:17" x14ac:dyDescent="0.25">
      <c r="A773">
        <v>1216504</v>
      </c>
      <c r="B773" t="s">
        <v>750</v>
      </c>
      <c r="C773" s="51">
        <v>44104</v>
      </c>
      <c r="D773" t="s">
        <v>66</v>
      </c>
      <c r="E773" t="s">
        <v>716</v>
      </c>
      <c r="F773">
        <v>0</v>
      </c>
      <c r="G773" t="s">
        <v>259</v>
      </c>
      <c r="H773" t="s">
        <v>294</v>
      </c>
      <c r="I773" t="s">
        <v>294</v>
      </c>
      <c r="J773" t="s">
        <v>505</v>
      </c>
      <c r="K773" t="s">
        <v>259</v>
      </c>
      <c r="L773" t="s">
        <v>506</v>
      </c>
      <c r="M773">
        <v>37</v>
      </c>
      <c r="N773" t="s">
        <v>507</v>
      </c>
      <c r="O773" t="s">
        <v>508</v>
      </c>
      <c r="P773" t="s">
        <v>739</v>
      </c>
      <c r="Q773" t="s">
        <v>693</v>
      </c>
    </row>
    <row r="774" spans="1:17" x14ac:dyDescent="0.25">
      <c r="A774">
        <v>1216505</v>
      </c>
      <c r="B774" t="s">
        <v>712</v>
      </c>
      <c r="C774" s="51">
        <v>44137</v>
      </c>
      <c r="D774" t="s">
        <v>24</v>
      </c>
      <c r="E774" t="s">
        <v>713</v>
      </c>
      <c r="F774">
        <v>0</v>
      </c>
      <c r="G774" t="s">
        <v>305</v>
      </c>
      <c r="H774" t="s">
        <v>242</v>
      </c>
      <c r="I774" t="s">
        <v>242</v>
      </c>
      <c r="J774" t="s">
        <v>505</v>
      </c>
      <c r="K774" t="s">
        <v>242</v>
      </c>
      <c r="L774" t="s">
        <v>521</v>
      </c>
      <c r="M774">
        <v>6</v>
      </c>
      <c r="N774" t="s">
        <v>507</v>
      </c>
      <c r="O774" t="s">
        <v>508</v>
      </c>
      <c r="P774" t="s">
        <v>723</v>
      </c>
      <c r="Q774" t="s">
        <v>608</v>
      </c>
    </row>
    <row r="775" spans="1:17" x14ac:dyDescent="0.25">
      <c r="A775">
        <v>1216506</v>
      </c>
      <c r="B775" t="s">
        <v>712</v>
      </c>
      <c r="C775" s="51">
        <v>44136</v>
      </c>
      <c r="D775" t="s">
        <v>18</v>
      </c>
      <c r="E775" t="s">
        <v>713</v>
      </c>
      <c r="F775">
        <v>0</v>
      </c>
      <c r="G775" t="s">
        <v>355</v>
      </c>
      <c r="H775" t="s">
        <v>221</v>
      </c>
      <c r="I775" t="s">
        <v>221</v>
      </c>
      <c r="J775" t="s">
        <v>505</v>
      </c>
      <c r="K775" t="s">
        <v>221</v>
      </c>
      <c r="L775" t="s">
        <v>521</v>
      </c>
      <c r="M775">
        <v>9</v>
      </c>
      <c r="N775" t="s">
        <v>507</v>
      </c>
      <c r="O775" t="s">
        <v>508</v>
      </c>
      <c r="P775" t="s">
        <v>719</v>
      </c>
      <c r="Q775" t="s">
        <v>731</v>
      </c>
    </row>
    <row r="776" spans="1:17" x14ac:dyDescent="0.25">
      <c r="A776">
        <v>1216507</v>
      </c>
      <c r="B776" t="s">
        <v>750</v>
      </c>
      <c r="C776" s="51">
        <v>44115</v>
      </c>
      <c r="D776" t="s">
        <v>141</v>
      </c>
      <c r="E776" t="s">
        <v>716</v>
      </c>
      <c r="F776">
        <v>0</v>
      </c>
      <c r="G776" t="s">
        <v>313</v>
      </c>
      <c r="H776" t="s">
        <v>294</v>
      </c>
      <c r="I776" t="s">
        <v>313</v>
      </c>
      <c r="J776" t="s">
        <v>514</v>
      </c>
      <c r="K776" t="s">
        <v>294</v>
      </c>
      <c r="L776" t="s">
        <v>521</v>
      </c>
      <c r="M776">
        <v>5</v>
      </c>
      <c r="N776" t="s">
        <v>507</v>
      </c>
      <c r="O776" t="s">
        <v>508</v>
      </c>
      <c r="P776" t="s">
        <v>747</v>
      </c>
      <c r="Q776" t="s">
        <v>656</v>
      </c>
    </row>
    <row r="777" spans="1:17" x14ac:dyDescent="0.25">
      <c r="A777">
        <v>1216508</v>
      </c>
      <c r="B777" t="s">
        <v>712</v>
      </c>
      <c r="C777" s="51">
        <v>44097</v>
      </c>
      <c r="D777" t="s">
        <v>93</v>
      </c>
      <c r="E777" t="s">
        <v>713</v>
      </c>
      <c r="F777">
        <v>0</v>
      </c>
      <c r="G777" t="s">
        <v>275</v>
      </c>
      <c r="H777" t="s">
        <v>259</v>
      </c>
      <c r="I777" t="s">
        <v>259</v>
      </c>
      <c r="J777" t="s">
        <v>505</v>
      </c>
      <c r="K777" t="s">
        <v>275</v>
      </c>
      <c r="L777" t="s">
        <v>506</v>
      </c>
      <c r="M777">
        <v>49</v>
      </c>
      <c r="N777" t="s">
        <v>507</v>
      </c>
      <c r="O777" t="s">
        <v>508</v>
      </c>
      <c r="P777" t="s">
        <v>723</v>
      </c>
      <c r="Q777" t="s">
        <v>608</v>
      </c>
    </row>
    <row r="778" spans="1:17" x14ac:dyDescent="0.25">
      <c r="A778">
        <v>1216509</v>
      </c>
      <c r="B778" t="s">
        <v>751</v>
      </c>
      <c r="C778" s="51">
        <v>44121</v>
      </c>
      <c r="D778" t="s">
        <v>39</v>
      </c>
      <c r="E778" t="s">
        <v>715</v>
      </c>
      <c r="F778">
        <v>0</v>
      </c>
      <c r="G778" t="s">
        <v>221</v>
      </c>
      <c r="H778" t="s">
        <v>242</v>
      </c>
      <c r="I778" t="s">
        <v>221</v>
      </c>
      <c r="J778" t="s">
        <v>514</v>
      </c>
      <c r="K778" t="s">
        <v>242</v>
      </c>
      <c r="L778" t="s">
        <v>521</v>
      </c>
      <c r="M778">
        <v>5</v>
      </c>
      <c r="N778" t="s">
        <v>507</v>
      </c>
      <c r="O778" t="s">
        <v>508</v>
      </c>
      <c r="P778" t="s">
        <v>739</v>
      </c>
      <c r="Q778" t="s">
        <v>714</v>
      </c>
    </row>
    <row r="779" spans="1:17" x14ac:dyDescent="0.25">
      <c r="A779">
        <v>1216510</v>
      </c>
      <c r="B779" t="s">
        <v>750</v>
      </c>
      <c r="C779" s="51">
        <v>44098</v>
      </c>
      <c r="D779" t="s">
        <v>107</v>
      </c>
      <c r="E779" t="s">
        <v>716</v>
      </c>
      <c r="F779">
        <v>0</v>
      </c>
      <c r="G779" t="s">
        <v>355</v>
      </c>
      <c r="H779" t="s">
        <v>305</v>
      </c>
      <c r="I779" t="s">
        <v>305</v>
      </c>
      <c r="J779" t="s">
        <v>505</v>
      </c>
      <c r="K779" t="s">
        <v>355</v>
      </c>
      <c r="L779" t="s">
        <v>506</v>
      </c>
      <c r="M779">
        <v>97</v>
      </c>
      <c r="N779" t="s">
        <v>507</v>
      </c>
      <c r="O779" t="s">
        <v>508</v>
      </c>
      <c r="P779" t="s">
        <v>680</v>
      </c>
      <c r="Q779" t="s">
        <v>656</v>
      </c>
    </row>
    <row r="780" spans="1:17" x14ac:dyDescent="0.25">
      <c r="A780">
        <v>1216511</v>
      </c>
      <c r="B780" t="s">
        <v>712</v>
      </c>
      <c r="C780" s="51">
        <v>44110</v>
      </c>
      <c r="D780" t="s">
        <v>94</v>
      </c>
      <c r="E780" t="s">
        <v>713</v>
      </c>
      <c r="F780">
        <v>0</v>
      </c>
      <c r="G780" t="s">
        <v>275</v>
      </c>
      <c r="H780" t="s">
        <v>294</v>
      </c>
      <c r="I780" t="s">
        <v>275</v>
      </c>
      <c r="J780" t="s">
        <v>514</v>
      </c>
      <c r="K780" t="s">
        <v>275</v>
      </c>
      <c r="L780" t="s">
        <v>506</v>
      </c>
      <c r="M780">
        <v>57</v>
      </c>
      <c r="N780" t="s">
        <v>507</v>
      </c>
      <c r="O780" t="s">
        <v>508</v>
      </c>
      <c r="P780" t="s">
        <v>731</v>
      </c>
      <c r="Q780" t="s">
        <v>608</v>
      </c>
    </row>
    <row r="781" spans="1:17" x14ac:dyDescent="0.25">
      <c r="A781">
        <v>1216512</v>
      </c>
      <c r="B781" t="s">
        <v>712</v>
      </c>
      <c r="C781" s="51">
        <v>44122</v>
      </c>
      <c r="D781" t="s">
        <v>57</v>
      </c>
      <c r="E781" t="s">
        <v>713</v>
      </c>
      <c r="F781">
        <v>0</v>
      </c>
      <c r="G781" t="s">
        <v>259</v>
      </c>
      <c r="H781" t="s">
        <v>313</v>
      </c>
      <c r="I781" t="s">
        <v>313</v>
      </c>
      <c r="J781" t="s">
        <v>505</v>
      </c>
      <c r="K781" t="s">
        <v>259</v>
      </c>
      <c r="L781" t="s">
        <v>591</v>
      </c>
      <c r="M781" t="s">
        <v>508</v>
      </c>
      <c r="N781" t="s">
        <v>592</v>
      </c>
      <c r="O781" t="s">
        <v>508</v>
      </c>
      <c r="P781" t="s">
        <v>719</v>
      </c>
      <c r="Q781" t="s">
        <v>608</v>
      </c>
    </row>
    <row r="782" spans="1:17" x14ac:dyDescent="0.25">
      <c r="A782">
        <v>1216513</v>
      </c>
      <c r="B782" t="s">
        <v>750</v>
      </c>
      <c r="C782" s="51">
        <v>44108</v>
      </c>
      <c r="D782" t="s">
        <v>360</v>
      </c>
      <c r="E782" t="s">
        <v>716</v>
      </c>
      <c r="F782">
        <v>0</v>
      </c>
      <c r="G782" t="s">
        <v>355</v>
      </c>
      <c r="H782" t="s">
        <v>221</v>
      </c>
      <c r="I782" t="s">
        <v>355</v>
      </c>
      <c r="J782" t="s">
        <v>514</v>
      </c>
      <c r="K782" t="s">
        <v>221</v>
      </c>
      <c r="L782" t="s">
        <v>521</v>
      </c>
      <c r="M782">
        <v>10</v>
      </c>
      <c r="N782" t="s">
        <v>507</v>
      </c>
      <c r="O782" t="s">
        <v>508</v>
      </c>
      <c r="P782" t="s">
        <v>738</v>
      </c>
      <c r="Q782" t="s">
        <v>732</v>
      </c>
    </row>
    <row r="783" spans="1:17" x14ac:dyDescent="0.25">
      <c r="A783">
        <v>1216514</v>
      </c>
      <c r="B783" t="s">
        <v>712</v>
      </c>
      <c r="C783" s="51">
        <v>44107</v>
      </c>
      <c r="D783" t="s">
        <v>163</v>
      </c>
      <c r="E783" t="s">
        <v>713</v>
      </c>
      <c r="F783">
        <v>0</v>
      </c>
      <c r="G783" t="s">
        <v>294</v>
      </c>
      <c r="H783" t="s">
        <v>305</v>
      </c>
      <c r="I783" t="s">
        <v>294</v>
      </c>
      <c r="J783" t="s">
        <v>514</v>
      </c>
      <c r="K783" t="s">
        <v>305</v>
      </c>
      <c r="L783" t="s">
        <v>521</v>
      </c>
      <c r="M783">
        <v>8</v>
      </c>
      <c r="N783" t="s">
        <v>507</v>
      </c>
      <c r="O783" t="s">
        <v>508</v>
      </c>
      <c r="P783" t="s">
        <v>723</v>
      </c>
      <c r="Q783" t="s">
        <v>608</v>
      </c>
    </row>
    <row r="784" spans="1:17" x14ac:dyDescent="0.25">
      <c r="A784">
        <v>1216515</v>
      </c>
      <c r="B784" t="s">
        <v>751</v>
      </c>
      <c r="C784" s="51">
        <v>44107</v>
      </c>
      <c r="D784" t="s">
        <v>42</v>
      </c>
      <c r="E784" t="s">
        <v>715</v>
      </c>
      <c r="F784">
        <v>0</v>
      </c>
      <c r="G784" t="s">
        <v>242</v>
      </c>
      <c r="H784" t="s">
        <v>259</v>
      </c>
      <c r="I784" t="s">
        <v>259</v>
      </c>
      <c r="J784" t="s">
        <v>505</v>
      </c>
      <c r="K784" t="s">
        <v>242</v>
      </c>
      <c r="L784" t="s">
        <v>506</v>
      </c>
      <c r="M784">
        <v>18</v>
      </c>
      <c r="N784" t="s">
        <v>507</v>
      </c>
      <c r="O784" t="s">
        <v>508</v>
      </c>
      <c r="P784" t="s">
        <v>683</v>
      </c>
      <c r="Q784" t="s">
        <v>714</v>
      </c>
    </row>
    <row r="785" spans="1:17" x14ac:dyDescent="0.25">
      <c r="A785">
        <v>1216516</v>
      </c>
      <c r="B785" t="s">
        <v>750</v>
      </c>
      <c r="C785" s="51">
        <v>44106</v>
      </c>
      <c r="D785" t="s">
        <v>180</v>
      </c>
      <c r="E785" t="s">
        <v>716</v>
      </c>
      <c r="F785">
        <v>0</v>
      </c>
      <c r="G785" t="s">
        <v>313</v>
      </c>
      <c r="H785" t="s">
        <v>221</v>
      </c>
      <c r="I785" t="s">
        <v>313</v>
      </c>
      <c r="J785" t="s">
        <v>514</v>
      </c>
      <c r="K785" t="s">
        <v>313</v>
      </c>
      <c r="L785" t="s">
        <v>506</v>
      </c>
      <c r="M785">
        <v>7</v>
      </c>
      <c r="N785" t="s">
        <v>507</v>
      </c>
      <c r="O785" t="s">
        <v>508</v>
      </c>
      <c r="P785" t="s">
        <v>680</v>
      </c>
      <c r="Q785" t="s">
        <v>656</v>
      </c>
    </row>
    <row r="786" spans="1:17" x14ac:dyDescent="0.25">
      <c r="A786">
        <v>1216517</v>
      </c>
      <c r="B786" t="s">
        <v>750</v>
      </c>
      <c r="C786" s="51">
        <v>44122</v>
      </c>
      <c r="D786" t="s">
        <v>107</v>
      </c>
      <c r="E786" t="s">
        <v>716</v>
      </c>
      <c r="F786">
        <v>0</v>
      </c>
      <c r="G786" t="s">
        <v>275</v>
      </c>
      <c r="H786" t="s">
        <v>355</v>
      </c>
      <c r="I786" t="s">
        <v>275</v>
      </c>
      <c r="J786" t="s">
        <v>514</v>
      </c>
      <c r="K786" t="s">
        <v>355</v>
      </c>
      <c r="L786" t="s">
        <v>591</v>
      </c>
      <c r="M786" t="s">
        <v>508</v>
      </c>
      <c r="N786" t="s">
        <v>592</v>
      </c>
      <c r="O786" t="s">
        <v>508</v>
      </c>
      <c r="P786" t="s">
        <v>732</v>
      </c>
      <c r="Q786" t="s">
        <v>656</v>
      </c>
    </row>
    <row r="787" spans="1:17" x14ac:dyDescent="0.25">
      <c r="A787">
        <v>1216518</v>
      </c>
      <c r="B787" t="s">
        <v>750</v>
      </c>
      <c r="C787" s="51">
        <v>44126</v>
      </c>
      <c r="D787" t="s">
        <v>176</v>
      </c>
      <c r="E787" t="s">
        <v>716</v>
      </c>
      <c r="F787">
        <v>0</v>
      </c>
      <c r="G787" t="s">
        <v>294</v>
      </c>
      <c r="H787" t="s">
        <v>313</v>
      </c>
      <c r="I787" t="s">
        <v>313</v>
      </c>
      <c r="J787" t="s">
        <v>505</v>
      </c>
      <c r="K787" t="s">
        <v>313</v>
      </c>
      <c r="L787" t="s">
        <v>521</v>
      </c>
      <c r="M787">
        <v>8</v>
      </c>
      <c r="N787" t="s">
        <v>507</v>
      </c>
      <c r="O787" t="s">
        <v>508</v>
      </c>
      <c r="P787" t="s">
        <v>732</v>
      </c>
      <c r="Q787" t="s">
        <v>656</v>
      </c>
    </row>
    <row r="788" spans="1:17" x14ac:dyDescent="0.25">
      <c r="A788">
        <v>1216519</v>
      </c>
      <c r="B788" t="s">
        <v>750</v>
      </c>
      <c r="C788" s="51">
        <v>44109</v>
      </c>
      <c r="D788" t="s">
        <v>26</v>
      </c>
      <c r="E788" t="s">
        <v>716</v>
      </c>
      <c r="F788">
        <v>0</v>
      </c>
      <c r="G788" t="s">
        <v>242</v>
      </c>
      <c r="H788" t="s">
        <v>305</v>
      </c>
      <c r="I788" t="s">
        <v>305</v>
      </c>
      <c r="J788" t="s">
        <v>505</v>
      </c>
      <c r="K788" t="s">
        <v>242</v>
      </c>
      <c r="L788" t="s">
        <v>506</v>
      </c>
      <c r="M788">
        <v>59</v>
      </c>
      <c r="N788" t="s">
        <v>507</v>
      </c>
      <c r="O788" t="s">
        <v>508</v>
      </c>
      <c r="P788" t="s">
        <v>732</v>
      </c>
      <c r="Q788" t="s">
        <v>747</v>
      </c>
    </row>
    <row r="789" spans="1:17" x14ac:dyDescent="0.25">
      <c r="A789">
        <v>1216520</v>
      </c>
      <c r="B789" t="s">
        <v>751</v>
      </c>
      <c r="C789" s="51">
        <v>44130</v>
      </c>
      <c r="D789" t="s">
        <v>98</v>
      </c>
      <c r="E789" t="s">
        <v>715</v>
      </c>
      <c r="F789">
        <v>0</v>
      </c>
      <c r="G789" t="s">
        <v>259</v>
      </c>
      <c r="H789" t="s">
        <v>355</v>
      </c>
      <c r="I789" t="s">
        <v>355</v>
      </c>
      <c r="J789" t="s">
        <v>505</v>
      </c>
      <c r="K789" t="s">
        <v>355</v>
      </c>
      <c r="L789" t="s">
        <v>521</v>
      </c>
      <c r="M789">
        <v>8</v>
      </c>
      <c r="N789" t="s">
        <v>507</v>
      </c>
      <c r="O789" t="s">
        <v>508</v>
      </c>
      <c r="P789" t="s">
        <v>739</v>
      </c>
      <c r="Q789" t="s">
        <v>714</v>
      </c>
    </row>
    <row r="790" spans="1:17" x14ac:dyDescent="0.25">
      <c r="A790">
        <v>1216521</v>
      </c>
      <c r="B790" t="s">
        <v>751</v>
      </c>
      <c r="C790" s="51">
        <v>44127</v>
      </c>
      <c r="D790" t="s">
        <v>96</v>
      </c>
      <c r="E790" t="s">
        <v>715</v>
      </c>
      <c r="F790">
        <v>0</v>
      </c>
      <c r="G790" t="s">
        <v>221</v>
      </c>
      <c r="H790" t="s">
        <v>275</v>
      </c>
      <c r="I790" t="s">
        <v>275</v>
      </c>
      <c r="J790" t="s">
        <v>505</v>
      </c>
      <c r="K790" t="s">
        <v>275</v>
      </c>
      <c r="L790" t="s">
        <v>521</v>
      </c>
      <c r="M790">
        <v>10</v>
      </c>
      <c r="N790" t="s">
        <v>507</v>
      </c>
      <c r="O790" t="s">
        <v>508</v>
      </c>
      <c r="P790" t="s">
        <v>693</v>
      </c>
      <c r="Q790" t="s">
        <v>683</v>
      </c>
    </row>
    <row r="791" spans="1:17" x14ac:dyDescent="0.25">
      <c r="A791">
        <v>1216522</v>
      </c>
      <c r="B791" t="s">
        <v>750</v>
      </c>
      <c r="C791" s="51">
        <v>44121</v>
      </c>
      <c r="D791" t="s">
        <v>147</v>
      </c>
      <c r="E791" t="s">
        <v>716</v>
      </c>
      <c r="F791">
        <v>0</v>
      </c>
      <c r="G791" t="s">
        <v>294</v>
      </c>
      <c r="H791" t="s">
        <v>305</v>
      </c>
      <c r="I791" t="s">
        <v>294</v>
      </c>
      <c r="J791" t="s">
        <v>514</v>
      </c>
      <c r="K791" t="s">
        <v>305</v>
      </c>
      <c r="L791" t="s">
        <v>521</v>
      </c>
      <c r="M791">
        <v>7</v>
      </c>
      <c r="N791" t="s">
        <v>507</v>
      </c>
      <c r="O791" t="s">
        <v>508</v>
      </c>
      <c r="P791" t="s">
        <v>680</v>
      </c>
      <c r="Q791" t="s">
        <v>732</v>
      </c>
    </row>
    <row r="792" spans="1:17" x14ac:dyDescent="0.25">
      <c r="A792">
        <v>1216523</v>
      </c>
      <c r="B792" t="s">
        <v>712</v>
      </c>
      <c r="C792" s="51">
        <v>44114</v>
      </c>
      <c r="D792" t="s">
        <v>53</v>
      </c>
      <c r="E792" t="s">
        <v>713</v>
      </c>
      <c r="F792">
        <v>0</v>
      </c>
      <c r="G792" t="s">
        <v>259</v>
      </c>
      <c r="H792" t="s">
        <v>355</v>
      </c>
      <c r="I792" t="s">
        <v>259</v>
      </c>
      <c r="J792" t="s">
        <v>514</v>
      </c>
      <c r="K792" t="s">
        <v>259</v>
      </c>
      <c r="L792" t="s">
        <v>506</v>
      </c>
      <c r="M792">
        <v>2</v>
      </c>
      <c r="N792" t="s">
        <v>507</v>
      </c>
      <c r="O792" t="s">
        <v>508</v>
      </c>
      <c r="P792" t="s">
        <v>748</v>
      </c>
      <c r="Q792" t="s">
        <v>723</v>
      </c>
    </row>
    <row r="793" spans="1:17" x14ac:dyDescent="0.25">
      <c r="A793">
        <v>1216524</v>
      </c>
      <c r="B793" t="s">
        <v>750</v>
      </c>
      <c r="C793" s="51">
        <v>44131</v>
      </c>
      <c r="D793" t="s">
        <v>190</v>
      </c>
      <c r="E793" t="s">
        <v>716</v>
      </c>
      <c r="F793">
        <v>0</v>
      </c>
      <c r="G793" t="s">
        <v>313</v>
      </c>
      <c r="H793" t="s">
        <v>242</v>
      </c>
      <c r="I793" t="s">
        <v>242</v>
      </c>
      <c r="J793" t="s">
        <v>505</v>
      </c>
      <c r="K793" t="s">
        <v>313</v>
      </c>
      <c r="L793" t="s">
        <v>506</v>
      </c>
      <c r="M793">
        <v>88</v>
      </c>
      <c r="N793" t="s">
        <v>507</v>
      </c>
      <c r="O793" t="s">
        <v>508</v>
      </c>
      <c r="P793" t="s">
        <v>680</v>
      </c>
      <c r="Q793" t="s">
        <v>732</v>
      </c>
    </row>
    <row r="794" spans="1:17" x14ac:dyDescent="0.25">
      <c r="A794">
        <v>1216525</v>
      </c>
      <c r="B794" t="s">
        <v>750</v>
      </c>
      <c r="C794" s="51">
        <v>44114</v>
      </c>
      <c r="D794" t="s">
        <v>161</v>
      </c>
      <c r="E794" t="s">
        <v>716</v>
      </c>
      <c r="F794">
        <v>0</v>
      </c>
      <c r="G794" t="s">
        <v>305</v>
      </c>
      <c r="H794" t="s">
        <v>221</v>
      </c>
      <c r="I794" t="s">
        <v>305</v>
      </c>
      <c r="J794" t="s">
        <v>514</v>
      </c>
      <c r="K794" t="s">
        <v>305</v>
      </c>
      <c r="L794" t="s">
        <v>506</v>
      </c>
      <c r="M794">
        <v>37</v>
      </c>
      <c r="N794" t="s">
        <v>507</v>
      </c>
      <c r="O794" t="s">
        <v>508</v>
      </c>
      <c r="P794" t="s">
        <v>680</v>
      </c>
      <c r="Q794" t="s">
        <v>656</v>
      </c>
    </row>
    <row r="795" spans="1:17" x14ac:dyDescent="0.25">
      <c r="A795">
        <v>1216526</v>
      </c>
      <c r="B795" t="s">
        <v>712</v>
      </c>
      <c r="C795" s="51">
        <v>44120</v>
      </c>
      <c r="D795" t="s">
        <v>91</v>
      </c>
      <c r="E795" t="s">
        <v>713</v>
      </c>
      <c r="F795">
        <v>0</v>
      </c>
      <c r="G795" t="s">
        <v>259</v>
      </c>
      <c r="H795" t="s">
        <v>275</v>
      </c>
      <c r="I795" t="s">
        <v>259</v>
      </c>
      <c r="J795" t="s">
        <v>514</v>
      </c>
      <c r="K795" t="s">
        <v>275</v>
      </c>
      <c r="L795" t="s">
        <v>521</v>
      </c>
      <c r="M795">
        <v>8</v>
      </c>
      <c r="N795" t="s">
        <v>507</v>
      </c>
      <c r="O795" t="s">
        <v>508</v>
      </c>
      <c r="P795" t="s">
        <v>723</v>
      </c>
      <c r="Q795" t="s">
        <v>731</v>
      </c>
    </row>
    <row r="796" spans="1:17" x14ac:dyDescent="0.25">
      <c r="A796">
        <v>1216527</v>
      </c>
      <c r="B796" t="s">
        <v>751</v>
      </c>
      <c r="C796" s="51">
        <v>44101</v>
      </c>
      <c r="D796" t="s">
        <v>144</v>
      </c>
      <c r="E796" t="s">
        <v>715</v>
      </c>
      <c r="F796">
        <v>0</v>
      </c>
      <c r="G796" t="s">
        <v>355</v>
      </c>
      <c r="H796" t="s">
        <v>294</v>
      </c>
      <c r="I796" t="s">
        <v>294</v>
      </c>
      <c r="J796" t="s">
        <v>505</v>
      </c>
      <c r="K796" t="s">
        <v>294</v>
      </c>
      <c r="L796" t="s">
        <v>521</v>
      </c>
      <c r="M796">
        <v>4</v>
      </c>
      <c r="N796" t="s">
        <v>507</v>
      </c>
      <c r="O796" t="s">
        <v>508</v>
      </c>
      <c r="P796" t="s">
        <v>714</v>
      </c>
      <c r="Q796" t="s">
        <v>725</v>
      </c>
    </row>
    <row r="797" spans="1:17" x14ac:dyDescent="0.25">
      <c r="A797">
        <v>1216528</v>
      </c>
      <c r="B797" t="s">
        <v>750</v>
      </c>
      <c r="C797" s="51">
        <v>44117</v>
      </c>
      <c r="D797" t="s">
        <v>17</v>
      </c>
      <c r="E797" t="s">
        <v>716</v>
      </c>
      <c r="F797">
        <v>0</v>
      </c>
      <c r="G797" t="s">
        <v>221</v>
      </c>
      <c r="H797" t="s">
        <v>313</v>
      </c>
      <c r="I797" t="s">
        <v>221</v>
      </c>
      <c r="J797" t="s">
        <v>514</v>
      </c>
      <c r="K797" t="s">
        <v>221</v>
      </c>
      <c r="L797" t="s">
        <v>506</v>
      </c>
      <c r="M797">
        <v>20</v>
      </c>
      <c r="N797" t="s">
        <v>507</v>
      </c>
      <c r="O797" t="s">
        <v>508</v>
      </c>
      <c r="P797" t="s">
        <v>680</v>
      </c>
      <c r="Q797" t="s">
        <v>656</v>
      </c>
    </row>
    <row r="798" spans="1:17" x14ac:dyDescent="0.25">
      <c r="A798">
        <v>1216529</v>
      </c>
      <c r="B798" t="s">
        <v>712</v>
      </c>
      <c r="C798" s="51">
        <v>44115</v>
      </c>
      <c r="D798" t="s">
        <v>91</v>
      </c>
      <c r="E798" t="s">
        <v>713</v>
      </c>
      <c r="F798">
        <v>0</v>
      </c>
      <c r="G798" t="s">
        <v>242</v>
      </c>
      <c r="H798" t="s">
        <v>275</v>
      </c>
      <c r="I798" t="s">
        <v>242</v>
      </c>
      <c r="J798" t="s">
        <v>514</v>
      </c>
      <c r="K798" t="s">
        <v>275</v>
      </c>
      <c r="L798" t="s">
        <v>521</v>
      </c>
      <c r="M798">
        <v>5</v>
      </c>
      <c r="N798" t="s">
        <v>507</v>
      </c>
      <c r="O798" t="s">
        <v>508</v>
      </c>
      <c r="P798" t="s">
        <v>723</v>
      </c>
      <c r="Q798" t="s">
        <v>608</v>
      </c>
    </row>
    <row r="799" spans="1:17" x14ac:dyDescent="0.25">
      <c r="A799">
        <v>1216530</v>
      </c>
      <c r="B799" t="s">
        <v>750</v>
      </c>
      <c r="C799" s="51">
        <v>44136</v>
      </c>
      <c r="D799" t="s">
        <v>61</v>
      </c>
      <c r="E799" t="s">
        <v>716</v>
      </c>
      <c r="F799">
        <v>0</v>
      </c>
      <c r="G799" t="s">
        <v>259</v>
      </c>
      <c r="H799" t="s">
        <v>294</v>
      </c>
      <c r="I799" t="s">
        <v>294</v>
      </c>
      <c r="J799" t="s">
        <v>505</v>
      </c>
      <c r="K799" t="s">
        <v>259</v>
      </c>
      <c r="L799" t="s">
        <v>506</v>
      </c>
      <c r="M799">
        <v>60</v>
      </c>
      <c r="N799" t="s">
        <v>507</v>
      </c>
      <c r="O799" t="s">
        <v>508</v>
      </c>
      <c r="P799" t="s">
        <v>732</v>
      </c>
      <c r="Q799" t="s">
        <v>656</v>
      </c>
    </row>
    <row r="800" spans="1:17" x14ac:dyDescent="0.25">
      <c r="A800">
        <v>1216531</v>
      </c>
      <c r="B800" t="s">
        <v>751</v>
      </c>
      <c r="C800" s="51">
        <v>44119</v>
      </c>
      <c r="D800" t="s">
        <v>107</v>
      </c>
      <c r="E800" t="s">
        <v>715</v>
      </c>
      <c r="F800">
        <v>0</v>
      </c>
      <c r="G800" t="s">
        <v>305</v>
      </c>
      <c r="H800" t="s">
        <v>355</v>
      </c>
      <c r="I800" t="s">
        <v>305</v>
      </c>
      <c r="J800" t="s">
        <v>514</v>
      </c>
      <c r="K800" t="s">
        <v>355</v>
      </c>
      <c r="L800" t="s">
        <v>521</v>
      </c>
      <c r="M800">
        <v>8</v>
      </c>
      <c r="N800" t="s">
        <v>507</v>
      </c>
      <c r="O800" t="s">
        <v>508</v>
      </c>
      <c r="P800" t="s">
        <v>739</v>
      </c>
      <c r="Q800" t="s">
        <v>693</v>
      </c>
    </row>
    <row r="801" spans="1:17" x14ac:dyDescent="0.25">
      <c r="A801">
        <v>1216532</v>
      </c>
      <c r="B801" t="s">
        <v>712</v>
      </c>
      <c r="C801" s="51">
        <v>44103</v>
      </c>
      <c r="D801" t="s">
        <v>181</v>
      </c>
      <c r="E801" t="s">
        <v>713</v>
      </c>
      <c r="F801">
        <v>0</v>
      </c>
      <c r="G801" t="s">
        <v>313</v>
      </c>
      <c r="H801" t="s">
        <v>242</v>
      </c>
      <c r="I801" t="s">
        <v>242</v>
      </c>
      <c r="J801" t="s">
        <v>505</v>
      </c>
      <c r="K801" t="s">
        <v>313</v>
      </c>
      <c r="L801" t="s">
        <v>506</v>
      </c>
      <c r="M801">
        <v>15</v>
      </c>
      <c r="N801" t="s">
        <v>507</v>
      </c>
      <c r="O801" t="s">
        <v>508</v>
      </c>
      <c r="P801" t="s">
        <v>731</v>
      </c>
      <c r="Q801" t="s">
        <v>608</v>
      </c>
    </row>
    <row r="802" spans="1:17" x14ac:dyDescent="0.25">
      <c r="A802">
        <v>1216533</v>
      </c>
      <c r="B802" t="s">
        <v>712</v>
      </c>
      <c r="C802" s="51">
        <v>44123</v>
      </c>
      <c r="D802" t="s">
        <v>130</v>
      </c>
      <c r="E802" t="s">
        <v>713</v>
      </c>
      <c r="F802">
        <v>0</v>
      </c>
      <c r="G802" t="s">
        <v>221</v>
      </c>
      <c r="H802" t="s">
        <v>294</v>
      </c>
      <c r="I802" t="s">
        <v>221</v>
      </c>
      <c r="J802" t="s">
        <v>514</v>
      </c>
      <c r="K802" t="s">
        <v>294</v>
      </c>
      <c r="L802" t="s">
        <v>521</v>
      </c>
      <c r="M802">
        <v>7</v>
      </c>
      <c r="N802" t="s">
        <v>507</v>
      </c>
      <c r="O802" t="s">
        <v>508</v>
      </c>
      <c r="P802" t="s">
        <v>723</v>
      </c>
      <c r="Q802" t="s">
        <v>731</v>
      </c>
    </row>
    <row r="803" spans="1:17" x14ac:dyDescent="0.25">
      <c r="A803">
        <v>1216534</v>
      </c>
      <c r="B803" t="s">
        <v>750</v>
      </c>
      <c r="C803" s="51">
        <v>44095</v>
      </c>
      <c r="D803" t="s">
        <v>163</v>
      </c>
      <c r="E803" t="s">
        <v>716</v>
      </c>
      <c r="F803">
        <v>0</v>
      </c>
      <c r="G803" t="s">
        <v>305</v>
      </c>
      <c r="H803" t="s">
        <v>313</v>
      </c>
      <c r="I803" t="s">
        <v>313</v>
      </c>
      <c r="J803" t="s">
        <v>505</v>
      </c>
      <c r="K803" t="s">
        <v>305</v>
      </c>
      <c r="L803" t="s">
        <v>506</v>
      </c>
      <c r="M803">
        <v>10</v>
      </c>
      <c r="N803" t="s">
        <v>507</v>
      </c>
      <c r="O803" t="s">
        <v>508</v>
      </c>
      <c r="P803" t="s">
        <v>738</v>
      </c>
      <c r="Q803" t="s">
        <v>732</v>
      </c>
    </row>
    <row r="804" spans="1:17" x14ac:dyDescent="0.25">
      <c r="A804">
        <v>1216535</v>
      </c>
      <c r="B804" t="s">
        <v>750</v>
      </c>
      <c r="C804" s="51">
        <v>44135</v>
      </c>
      <c r="D804" t="s">
        <v>81</v>
      </c>
      <c r="E804" t="s">
        <v>716</v>
      </c>
      <c r="F804">
        <v>0</v>
      </c>
      <c r="G804" t="s">
        <v>242</v>
      </c>
      <c r="H804" t="s">
        <v>275</v>
      </c>
      <c r="I804" t="s">
        <v>275</v>
      </c>
      <c r="J804" t="s">
        <v>505</v>
      </c>
      <c r="K804" t="s">
        <v>275</v>
      </c>
      <c r="L804" t="s">
        <v>521</v>
      </c>
      <c r="M804">
        <v>9</v>
      </c>
      <c r="N804" t="s">
        <v>507</v>
      </c>
      <c r="O804" t="s">
        <v>508</v>
      </c>
      <c r="P804" t="s">
        <v>747</v>
      </c>
      <c r="Q804" t="s">
        <v>656</v>
      </c>
    </row>
    <row r="805" spans="1:17" x14ac:dyDescent="0.25">
      <c r="A805">
        <v>1216536</v>
      </c>
      <c r="B805" t="s">
        <v>750</v>
      </c>
      <c r="C805" s="51">
        <v>44133</v>
      </c>
      <c r="D805" t="s">
        <v>18</v>
      </c>
      <c r="E805" t="s">
        <v>716</v>
      </c>
      <c r="F805">
        <v>0</v>
      </c>
      <c r="G805" t="s">
        <v>259</v>
      </c>
      <c r="H805" t="s">
        <v>221</v>
      </c>
      <c r="I805" t="s">
        <v>221</v>
      </c>
      <c r="J805" t="s">
        <v>505</v>
      </c>
      <c r="K805" t="s">
        <v>221</v>
      </c>
      <c r="L805" t="s">
        <v>521</v>
      </c>
      <c r="M805">
        <v>6</v>
      </c>
      <c r="N805" t="s">
        <v>507</v>
      </c>
      <c r="O805" t="s">
        <v>508</v>
      </c>
      <c r="P805" t="s">
        <v>693</v>
      </c>
      <c r="Q805" t="s">
        <v>714</v>
      </c>
    </row>
    <row r="806" spans="1:17" x14ac:dyDescent="0.25">
      <c r="A806">
        <v>1216537</v>
      </c>
      <c r="B806" t="s">
        <v>712</v>
      </c>
      <c r="C806" s="51">
        <v>44134</v>
      </c>
      <c r="D806" t="s">
        <v>124</v>
      </c>
      <c r="E806" t="s">
        <v>713</v>
      </c>
      <c r="F806">
        <v>0</v>
      </c>
      <c r="G806" t="s">
        <v>355</v>
      </c>
      <c r="H806" t="s">
        <v>294</v>
      </c>
      <c r="I806" t="s">
        <v>294</v>
      </c>
      <c r="J806" t="s">
        <v>505</v>
      </c>
      <c r="K806" t="s">
        <v>294</v>
      </c>
      <c r="L806" t="s">
        <v>521</v>
      </c>
      <c r="M806">
        <v>7</v>
      </c>
      <c r="N806" t="s">
        <v>507</v>
      </c>
      <c r="O806" t="s">
        <v>508</v>
      </c>
      <c r="P806" t="s">
        <v>723</v>
      </c>
      <c r="Q806" t="s">
        <v>608</v>
      </c>
    </row>
    <row r="807" spans="1:17" x14ac:dyDescent="0.25">
      <c r="A807">
        <v>1216538</v>
      </c>
      <c r="B807" t="s">
        <v>751</v>
      </c>
      <c r="C807" s="51">
        <v>44108</v>
      </c>
      <c r="D807" t="s">
        <v>96</v>
      </c>
      <c r="E807" t="s">
        <v>715</v>
      </c>
      <c r="F807">
        <v>0</v>
      </c>
      <c r="G807" t="s">
        <v>275</v>
      </c>
      <c r="H807" t="s">
        <v>313</v>
      </c>
      <c r="I807" t="s">
        <v>275</v>
      </c>
      <c r="J807" t="s">
        <v>514</v>
      </c>
      <c r="K807" t="s">
        <v>275</v>
      </c>
      <c r="L807" t="s">
        <v>506</v>
      </c>
      <c r="M807">
        <v>34</v>
      </c>
      <c r="N807" t="s">
        <v>507</v>
      </c>
      <c r="O807" t="s">
        <v>508</v>
      </c>
      <c r="P807" t="s">
        <v>739</v>
      </c>
      <c r="Q807" t="s">
        <v>714</v>
      </c>
    </row>
    <row r="808" spans="1:17" x14ac:dyDescent="0.25">
      <c r="A808">
        <v>1216539</v>
      </c>
      <c r="B808" t="s">
        <v>750</v>
      </c>
      <c r="C808" s="51">
        <v>44099</v>
      </c>
      <c r="D808" t="s">
        <v>35</v>
      </c>
      <c r="E808" t="s">
        <v>716</v>
      </c>
      <c r="F808">
        <v>0</v>
      </c>
      <c r="G808" t="s">
        <v>242</v>
      </c>
      <c r="H808" t="s">
        <v>221</v>
      </c>
      <c r="I808" t="s">
        <v>221</v>
      </c>
      <c r="J808" t="s">
        <v>505</v>
      </c>
      <c r="K808" t="s">
        <v>242</v>
      </c>
      <c r="L808" t="s">
        <v>506</v>
      </c>
      <c r="M808">
        <v>44</v>
      </c>
      <c r="N808" t="s">
        <v>507</v>
      </c>
      <c r="O808" t="s">
        <v>508</v>
      </c>
      <c r="P808" t="s">
        <v>739</v>
      </c>
      <c r="Q808" t="s">
        <v>714</v>
      </c>
    </row>
    <row r="809" spans="1:17" x14ac:dyDescent="0.25">
      <c r="A809">
        <v>1216540</v>
      </c>
      <c r="B809" t="s">
        <v>751</v>
      </c>
      <c r="C809" s="51">
        <v>44116</v>
      </c>
      <c r="D809" t="s">
        <v>147</v>
      </c>
      <c r="E809" t="s">
        <v>715</v>
      </c>
      <c r="F809">
        <v>0</v>
      </c>
      <c r="G809" t="s">
        <v>305</v>
      </c>
      <c r="H809" t="s">
        <v>259</v>
      </c>
      <c r="I809" t="s">
        <v>305</v>
      </c>
      <c r="J809" t="s">
        <v>514</v>
      </c>
      <c r="K809" t="s">
        <v>305</v>
      </c>
      <c r="L809" t="s">
        <v>506</v>
      </c>
      <c r="M809">
        <v>82</v>
      </c>
      <c r="N809" t="s">
        <v>507</v>
      </c>
      <c r="O809" t="s">
        <v>508</v>
      </c>
      <c r="P809" t="s">
        <v>714</v>
      </c>
      <c r="Q809" t="s">
        <v>725</v>
      </c>
    </row>
    <row r="810" spans="1:17" x14ac:dyDescent="0.25">
      <c r="A810">
        <v>1216541</v>
      </c>
      <c r="B810" t="s">
        <v>712</v>
      </c>
      <c r="C810" s="51">
        <v>44129</v>
      </c>
      <c r="D810" t="s">
        <v>124</v>
      </c>
      <c r="E810" t="s">
        <v>713</v>
      </c>
      <c r="F810">
        <v>0</v>
      </c>
      <c r="G810" t="s">
        <v>275</v>
      </c>
      <c r="H810" t="s">
        <v>294</v>
      </c>
      <c r="I810" t="s">
        <v>275</v>
      </c>
      <c r="J810" t="s">
        <v>514</v>
      </c>
      <c r="K810" t="s">
        <v>294</v>
      </c>
      <c r="L810" t="s">
        <v>521</v>
      </c>
      <c r="M810">
        <v>8</v>
      </c>
      <c r="N810" t="s">
        <v>507</v>
      </c>
      <c r="O810" t="s">
        <v>508</v>
      </c>
      <c r="P810" t="s">
        <v>748</v>
      </c>
      <c r="Q810" t="s">
        <v>731</v>
      </c>
    </row>
    <row r="811" spans="1:17" x14ac:dyDescent="0.25">
      <c r="A811">
        <v>1216542</v>
      </c>
      <c r="B811" t="s">
        <v>750</v>
      </c>
      <c r="C811" s="51">
        <v>44112</v>
      </c>
      <c r="D811" t="s">
        <v>171</v>
      </c>
      <c r="E811" t="s">
        <v>716</v>
      </c>
      <c r="F811">
        <v>0</v>
      </c>
      <c r="G811" t="s">
        <v>313</v>
      </c>
      <c r="H811" t="s">
        <v>355</v>
      </c>
      <c r="I811" t="s">
        <v>313</v>
      </c>
      <c r="J811" t="s">
        <v>514</v>
      </c>
      <c r="K811" t="s">
        <v>313</v>
      </c>
      <c r="L811" t="s">
        <v>506</v>
      </c>
      <c r="M811">
        <v>69</v>
      </c>
      <c r="N811" t="s">
        <v>507</v>
      </c>
      <c r="O811" t="s">
        <v>508</v>
      </c>
      <c r="P811" t="s">
        <v>680</v>
      </c>
      <c r="Q811" t="s">
        <v>732</v>
      </c>
    </row>
    <row r="812" spans="1:17" x14ac:dyDescent="0.25">
      <c r="A812">
        <v>1216543</v>
      </c>
      <c r="B812" t="s">
        <v>750</v>
      </c>
      <c r="C812" s="51">
        <v>44118</v>
      </c>
      <c r="D812" t="s">
        <v>24</v>
      </c>
      <c r="E812" t="s">
        <v>716</v>
      </c>
      <c r="F812">
        <v>0</v>
      </c>
      <c r="G812" t="s">
        <v>242</v>
      </c>
      <c r="H812" t="s">
        <v>294</v>
      </c>
      <c r="I812" t="s">
        <v>242</v>
      </c>
      <c r="J812" t="s">
        <v>514</v>
      </c>
      <c r="K812" t="s">
        <v>242</v>
      </c>
      <c r="L812" t="s">
        <v>506</v>
      </c>
      <c r="M812">
        <v>13</v>
      </c>
      <c r="N812" t="s">
        <v>507</v>
      </c>
      <c r="O812" t="s">
        <v>508</v>
      </c>
      <c r="P812" t="s">
        <v>680</v>
      </c>
      <c r="Q812" t="s">
        <v>732</v>
      </c>
    </row>
    <row r="813" spans="1:17" x14ac:dyDescent="0.25">
      <c r="A813">
        <v>1216544</v>
      </c>
      <c r="B813" t="s">
        <v>750</v>
      </c>
      <c r="C813" s="51">
        <v>44129</v>
      </c>
      <c r="D813" t="s">
        <v>18</v>
      </c>
      <c r="E813" t="s">
        <v>716</v>
      </c>
      <c r="F813">
        <v>0</v>
      </c>
      <c r="G813" t="s">
        <v>305</v>
      </c>
      <c r="H813" t="s">
        <v>221</v>
      </c>
      <c r="I813" t="s">
        <v>305</v>
      </c>
      <c r="J813" t="s">
        <v>514</v>
      </c>
      <c r="K813" t="s">
        <v>221</v>
      </c>
      <c r="L813" t="s">
        <v>521</v>
      </c>
      <c r="M813">
        <v>8</v>
      </c>
      <c r="N813" t="s">
        <v>507</v>
      </c>
      <c r="O813" t="s">
        <v>508</v>
      </c>
      <c r="P813" t="s">
        <v>693</v>
      </c>
      <c r="Q813" t="s">
        <v>714</v>
      </c>
    </row>
    <row r="814" spans="1:17" x14ac:dyDescent="0.25">
      <c r="A814">
        <v>1216545</v>
      </c>
      <c r="B814" t="s">
        <v>712</v>
      </c>
      <c r="C814" s="51">
        <v>44100</v>
      </c>
      <c r="D814" t="s">
        <v>67</v>
      </c>
      <c r="E814" t="s">
        <v>713</v>
      </c>
      <c r="F814">
        <v>0</v>
      </c>
      <c r="G814" t="s">
        <v>313</v>
      </c>
      <c r="H814" t="s">
        <v>259</v>
      </c>
      <c r="I814" t="s">
        <v>313</v>
      </c>
      <c r="J814" t="s">
        <v>514</v>
      </c>
      <c r="K814" t="s">
        <v>259</v>
      </c>
      <c r="L814" t="s">
        <v>521</v>
      </c>
      <c r="M814">
        <v>7</v>
      </c>
      <c r="N814" t="s">
        <v>507</v>
      </c>
      <c r="O814" t="s">
        <v>508</v>
      </c>
      <c r="P814" t="s">
        <v>723</v>
      </c>
      <c r="Q814" t="s">
        <v>731</v>
      </c>
    </row>
    <row r="815" spans="1:17" x14ac:dyDescent="0.25">
      <c r="A815">
        <v>1216546</v>
      </c>
      <c r="B815" t="s">
        <v>750</v>
      </c>
      <c r="C815" s="51">
        <v>44124</v>
      </c>
      <c r="D815" t="s">
        <v>39</v>
      </c>
      <c r="E815" t="s">
        <v>716</v>
      </c>
      <c r="F815">
        <v>0</v>
      </c>
      <c r="G815" t="s">
        <v>242</v>
      </c>
      <c r="H815" t="s">
        <v>355</v>
      </c>
      <c r="I815" t="s">
        <v>242</v>
      </c>
      <c r="J815" t="s">
        <v>514</v>
      </c>
      <c r="K815" t="s">
        <v>355</v>
      </c>
      <c r="L815" t="s">
        <v>521</v>
      </c>
      <c r="M815">
        <v>5</v>
      </c>
      <c r="N815" t="s">
        <v>507</v>
      </c>
      <c r="O815" t="s">
        <v>508</v>
      </c>
      <c r="P815" t="s">
        <v>693</v>
      </c>
      <c r="Q815" t="s">
        <v>714</v>
      </c>
    </row>
    <row r="816" spans="1:17" x14ac:dyDescent="0.25">
      <c r="A816">
        <v>1216547</v>
      </c>
      <c r="B816" t="s">
        <v>750</v>
      </c>
      <c r="C816" s="51">
        <v>44102</v>
      </c>
      <c r="D816" t="s">
        <v>147</v>
      </c>
      <c r="E816" t="s">
        <v>716</v>
      </c>
      <c r="F816">
        <v>0</v>
      </c>
      <c r="G816" t="s">
        <v>305</v>
      </c>
      <c r="H816" t="s">
        <v>275</v>
      </c>
      <c r="I816" t="s">
        <v>275</v>
      </c>
      <c r="J816" t="s">
        <v>505</v>
      </c>
      <c r="K816" t="s">
        <v>305</v>
      </c>
      <c r="L816" t="s">
        <v>591</v>
      </c>
      <c r="M816" t="s">
        <v>508</v>
      </c>
      <c r="N816" t="s">
        <v>592</v>
      </c>
      <c r="O816" t="s">
        <v>508</v>
      </c>
      <c r="P816" t="s">
        <v>732</v>
      </c>
      <c r="Q816" t="s">
        <v>656</v>
      </c>
    </row>
    <row r="817" spans="1:17" x14ac:dyDescent="0.25">
      <c r="A817">
        <v>1237177</v>
      </c>
      <c r="B817" t="s">
        <v>750</v>
      </c>
      <c r="C817" s="51">
        <v>44140</v>
      </c>
      <c r="D817" t="s">
        <v>84</v>
      </c>
      <c r="E817" t="s">
        <v>716</v>
      </c>
      <c r="F817">
        <v>0</v>
      </c>
      <c r="G817" t="s">
        <v>275</v>
      </c>
      <c r="H817" t="s">
        <v>242</v>
      </c>
      <c r="I817" t="s">
        <v>242</v>
      </c>
      <c r="J817" t="s">
        <v>505</v>
      </c>
      <c r="K817" t="s">
        <v>275</v>
      </c>
      <c r="L817" t="s">
        <v>506</v>
      </c>
      <c r="M817">
        <v>57</v>
      </c>
      <c r="N817" t="s">
        <v>507</v>
      </c>
      <c r="O817" t="s">
        <v>508</v>
      </c>
      <c r="P817" t="s">
        <v>723</v>
      </c>
      <c r="Q817" t="s">
        <v>732</v>
      </c>
    </row>
    <row r="818" spans="1:17" x14ac:dyDescent="0.25">
      <c r="A818">
        <v>1237178</v>
      </c>
      <c r="B818" t="s">
        <v>712</v>
      </c>
      <c r="C818" s="51">
        <v>44141</v>
      </c>
      <c r="D818" t="s">
        <v>175</v>
      </c>
      <c r="E818" t="s">
        <v>713</v>
      </c>
      <c r="F818">
        <v>0</v>
      </c>
      <c r="G818" t="s">
        <v>305</v>
      </c>
      <c r="H818" t="s">
        <v>313</v>
      </c>
      <c r="I818" t="s">
        <v>313</v>
      </c>
      <c r="J818" t="s">
        <v>505</v>
      </c>
      <c r="K818" t="s">
        <v>313</v>
      </c>
      <c r="L818" t="s">
        <v>521</v>
      </c>
      <c r="M818">
        <v>6</v>
      </c>
      <c r="N818" t="s">
        <v>507</v>
      </c>
      <c r="O818" t="s">
        <v>508</v>
      </c>
      <c r="P818" t="s">
        <v>656</v>
      </c>
      <c r="Q818" t="s">
        <v>608</v>
      </c>
    </row>
    <row r="819" spans="1:17" x14ac:dyDescent="0.25">
      <c r="A819">
        <v>1237180</v>
      </c>
      <c r="B819" t="s">
        <v>712</v>
      </c>
      <c r="C819" s="51">
        <v>44143</v>
      </c>
      <c r="D819" t="s">
        <v>33</v>
      </c>
      <c r="E819" t="s">
        <v>713</v>
      </c>
      <c r="F819">
        <v>0</v>
      </c>
      <c r="G819" t="s">
        <v>242</v>
      </c>
      <c r="H819" t="s">
        <v>313</v>
      </c>
      <c r="I819" t="s">
        <v>242</v>
      </c>
      <c r="J819" t="s">
        <v>514</v>
      </c>
      <c r="K819" t="s">
        <v>242</v>
      </c>
      <c r="L819" t="s">
        <v>506</v>
      </c>
      <c r="M819">
        <v>17</v>
      </c>
      <c r="N819" t="s">
        <v>507</v>
      </c>
      <c r="O819" t="s">
        <v>508</v>
      </c>
      <c r="P819" t="s">
        <v>656</v>
      </c>
      <c r="Q819" t="s">
        <v>608</v>
      </c>
    </row>
    <row r="820" spans="1:17" x14ac:dyDescent="0.25">
      <c r="A820">
        <v>1237181</v>
      </c>
      <c r="B820" t="s">
        <v>750</v>
      </c>
      <c r="C820" s="51">
        <v>44145</v>
      </c>
      <c r="D820" t="s">
        <v>96</v>
      </c>
      <c r="E820" t="s">
        <v>716</v>
      </c>
      <c r="F820">
        <v>0</v>
      </c>
      <c r="G820" t="s">
        <v>242</v>
      </c>
      <c r="H820" t="s">
        <v>275</v>
      </c>
      <c r="I820" t="s">
        <v>242</v>
      </c>
      <c r="J820" t="s">
        <v>514</v>
      </c>
      <c r="K820" t="s">
        <v>275</v>
      </c>
      <c r="L820" t="s">
        <v>521</v>
      </c>
      <c r="M820">
        <v>5</v>
      </c>
      <c r="N820" t="s">
        <v>507</v>
      </c>
      <c r="O820" t="s">
        <v>508</v>
      </c>
      <c r="P820" t="s">
        <v>723</v>
      </c>
      <c r="Q820" t="s">
        <v>732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9BF80-1A95-4CD8-894C-914126BE6C9B}">
  <dimension ref="A1"/>
  <sheetViews>
    <sheetView tabSelected="1" zoomScale="71" zoomScaleNormal="71" workbookViewId="0"/>
  </sheetViews>
  <sheetFormatPr defaultRowHeight="15" x14ac:dyDescent="0.25"/>
  <cols>
    <col min="1" max="16384" width="9.140625" style="50"/>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31</vt:i4>
      </vt:variant>
      <vt:variant>
        <vt:lpstr>Named Ranges</vt:lpstr>
      </vt:variant>
      <vt:variant>
        <vt:i4>5</vt:i4>
      </vt:variant>
    </vt:vector>
  </HeadingPairs>
  <TitlesOfParts>
    <vt:vector size="36" baseType="lpstr">
      <vt:lpstr>Home</vt:lpstr>
      <vt:lpstr>lists</vt:lpstr>
      <vt:lpstr>tbl_Matches</vt:lpstr>
      <vt:lpstr>tb_Matches_Analytics</vt:lpstr>
      <vt:lpstr>tbl_Bowler</vt:lpstr>
      <vt:lpstr>tbl_Batsmen</vt:lpstr>
      <vt:lpstr>tbl_Auction</vt:lpstr>
      <vt:lpstr>tbl_players_performance</vt:lpstr>
      <vt:lpstr>pvt_number_of_matches_played</vt:lpstr>
      <vt:lpstr>pvt_batfirstwin%</vt:lpstr>
      <vt:lpstr>pvt_toss_win_match_win%</vt:lpstr>
      <vt:lpstr>pvt_home_ground_win%</vt:lpstr>
      <vt:lpstr>pvt_matchwin%</vt:lpstr>
      <vt:lpstr>pvt_bowl_first_match_win%</vt:lpstr>
      <vt:lpstr>pvt_tosswin%</vt:lpstr>
      <vt:lpstr>pivt_runs_scored_player</vt:lpstr>
      <vt:lpstr>pivto_expected_price</vt:lpstr>
      <vt:lpstr>pivot_4's_6's</vt:lpstr>
      <vt:lpstr>calculation_matches Played</vt:lpstr>
      <vt:lpstr>raw_data_RAA_2021</vt:lpstr>
      <vt:lpstr>Raw_Data_Auction_2021</vt:lpstr>
      <vt:lpstr>Raw_Data_Auction_2020</vt:lpstr>
      <vt:lpstr>Raw_Data_Auction_2019</vt:lpstr>
      <vt:lpstr>Raw_data_Batsmen_2021</vt:lpstr>
      <vt:lpstr>Raw_data_Batsmen_2020</vt:lpstr>
      <vt:lpstr>Raw_data_Batsmen_2019</vt:lpstr>
      <vt:lpstr>Raw_data_Bowlers_2021</vt:lpstr>
      <vt:lpstr>Raw_data_Bowlers_2020</vt:lpstr>
      <vt:lpstr>Raw_data_Bowlers_2019</vt:lpstr>
      <vt:lpstr>Raw_Data_Matches</vt:lpstr>
      <vt:lpstr>Dashboard</vt:lpstr>
      <vt:lpstr>Players_2019</vt:lpstr>
      <vt:lpstr>Players_2020</vt:lpstr>
      <vt:lpstr>Players_2021</vt:lpstr>
      <vt:lpstr>Team</vt:lpstr>
      <vt:lpstr>Year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Joker</dc:creator>
  <cp:lastModifiedBy>Joker</cp:lastModifiedBy>
  <dcterms:created xsi:type="dcterms:W3CDTF">2021-12-20T09:46:03Z</dcterms:created>
  <dcterms:modified xsi:type="dcterms:W3CDTF">2023-03-27T10:52:04Z</dcterms:modified>
</cp:coreProperties>
</file>