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igalwayie-my.sharepoint.com/personal/s_hynes15_universityofgalway_ie/Documents/24-25 FYP/project-code/"/>
    </mc:Choice>
  </mc:AlternateContent>
  <xr:revisionPtr revIDLastSave="723" documentId="8_{CC0A0F9F-EFCA-4CBB-B036-F8294CA08C1A}" xr6:coauthVersionLast="47" xr6:coauthVersionMax="47" xr10:uidLastSave="{F0082929-5105-4521-9D5A-9F5ED0D7BC39}"/>
  <bookViews>
    <workbookView xWindow="-110" yWindow="-110" windowWidth="19420" windowHeight="10560" activeTab="1" xr2:uid="{D2E8A482-7CB3-4F47-B9A9-61AAF525EA60}"/>
  </bookViews>
  <sheets>
    <sheet name="flux_ratios" sheetId="1" r:id="rId1"/>
    <sheet name="THIS ONE" sheetId="4" r:id="rId2"/>
    <sheet name="Sheet1" sheetId="2" r:id="rId3"/>
    <sheet name="Sheet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D23" i="4"/>
  <c r="E23" i="4"/>
  <c r="B23" i="4"/>
  <c r="C22" i="4"/>
  <c r="D22" i="4"/>
  <c r="E22" i="4"/>
  <c r="B22" i="4"/>
  <c r="E15" i="4"/>
  <c r="C15" i="4"/>
  <c r="E6" i="4"/>
  <c r="D6" i="4"/>
  <c r="C6" i="4"/>
  <c r="B6" i="4"/>
  <c r="E3" i="1"/>
  <c r="E4" i="1"/>
  <c r="E5" i="1"/>
  <c r="E2" i="1"/>
  <c r="R3" i="1"/>
  <c r="Q3" i="1"/>
  <c r="M2" i="1"/>
  <c r="L2" i="1"/>
  <c r="M4" i="1"/>
  <c r="L4" i="1"/>
  <c r="O3" i="1"/>
  <c r="M3" i="1" s="1"/>
  <c r="O5" i="1"/>
  <c r="L5" i="1" s="1"/>
  <c r="L3" i="1" l="1"/>
  <c r="M5" i="1"/>
</calcChain>
</file>

<file path=xl/sharedStrings.xml><?xml version="1.0" encoding="utf-8"?>
<sst xmlns="http://schemas.openxmlformats.org/spreadsheetml/2006/main" count="58" uniqueCount="28">
  <si>
    <t>description</t>
  </si>
  <si>
    <t xml:space="preserve"> Central Star Mean Flux</t>
  </si>
  <si>
    <t xml:space="preserve"> Central Star Median Flux</t>
  </si>
  <si>
    <t xml:space="preserve"> Inner Disk Mean Flux</t>
  </si>
  <si>
    <t xml:space="preserve"> Inner Disk Median Flux</t>
  </si>
  <si>
    <t xml:space="preserve"> Outer Disk Mean Flux</t>
  </si>
  <si>
    <t xml:space="preserve"> Outer Disk Median Flux</t>
  </si>
  <si>
    <t xml:space="preserve">Optical    </t>
  </si>
  <si>
    <t>Y-band</t>
  </si>
  <si>
    <t>H-band</t>
  </si>
  <si>
    <t>K-band</t>
  </si>
  <si>
    <t>Wavelength (nm)</t>
  </si>
  <si>
    <t>Optical</t>
  </si>
  <si>
    <t>Inner Disk Flux</t>
  </si>
  <si>
    <t>Outer Disk Flux</t>
  </si>
  <si>
    <t>Inner Disk Ratio of Fluxes</t>
  </si>
  <si>
    <t>Outer Disk Ratio of Fluxes</t>
  </si>
  <si>
    <t>Wavelength (μm)</t>
  </si>
  <si>
    <t>Inner Disk Stdev</t>
  </si>
  <si>
    <t>Outer Disk Stdev</t>
  </si>
  <si>
    <t>Inner Disk Error</t>
  </si>
  <si>
    <t>Outer Disk Error</t>
  </si>
  <si>
    <t>For Normalized Images</t>
  </si>
  <si>
    <t>Non-Normalized Images</t>
  </si>
  <si>
    <t>Outer Disk Flux Error (straight from DS9)</t>
  </si>
  <si>
    <t>Inner Disk Number of Pixels</t>
  </si>
  <si>
    <t>Inner Disk Flux Error (straight from DS9)</t>
  </si>
  <si>
    <t>Outer Disk Number of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</si>
</sst>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00"/>
    <numFmt numFmtId="165" formatCode="0.000000000000"/>
    <numFmt numFmtId="167" formatCode="0.000E+00"/>
    <numFmt numFmtId="172" formatCode="0.0000000000000"/>
    <numFmt numFmtId="181" formatCode="0.0000000E+00"/>
    <numFmt numFmtId="197" formatCode="0.0E+00"/>
    <numFmt numFmtId="198" formatCode="0E+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7" fillId="33" borderId="0" xfId="0" applyFont="1" applyFill="1" applyAlignment="1">
      <alignment horizontal="center" vertical="center" wrapText="1"/>
    </xf>
    <xf numFmtId="11" fontId="17" fillId="33" borderId="0" xfId="0" applyNumberFormat="1" applyFont="1" applyFill="1"/>
    <xf numFmtId="164" fontId="0" fillId="0" borderId="0" xfId="0" applyNumberFormat="1"/>
    <xf numFmtId="11" fontId="0" fillId="0" borderId="0" xfId="0" applyNumberFormat="1"/>
    <xf numFmtId="11" fontId="0" fillId="0" borderId="0" xfId="0" quotePrefix="1" applyNumberFormat="1"/>
    <xf numFmtId="165" fontId="17" fillId="33" borderId="0" xfId="0" applyNumberFormat="1" applyFont="1" applyFill="1"/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172" fontId="0" fillId="0" borderId="0" xfId="0" applyNumberFormat="1"/>
    <xf numFmtId="11" fontId="0" fillId="34" borderId="0" xfId="0" applyNumberFormat="1" applyFill="1"/>
    <xf numFmtId="11" fontId="0" fillId="34" borderId="0" xfId="0" applyNumberFormat="1" applyFill="1" applyBorder="1"/>
    <xf numFmtId="181" fontId="0" fillId="34" borderId="0" xfId="0" applyNumberFormat="1" applyFill="1"/>
    <xf numFmtId="167" fontId="0" fillId="34" borderId="0" xfId="0" applyNumberFormat="1" applyFill="1"/>
    <xf numFmtId="197" fontId="0" fillId="34" borderId="0" xfId="0" applyNumberFormat="1" applyFill="1"/>
    <xf numFmtId="198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Disk polarized flux / total</a:t>
            </a:r>
            <a:r>
              <a:rPr lang="en-IE" baseline="0"/>
              <a:t> flux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Inner Disk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flux_ratios!$E$2:$E$5</c:f>
              <c:numCache>
                <c:formatCode>General</c:formatCode>
                <c:ptCount val="4"/>
                <c:pt idx="0">
                  <c:v>0.64590000000000003</c:v>
                </c:pt>
                <c:pt idx="1">
                  <c:v>1.0429999999999999</c:v>
                </c:pt>
                <c:pt idx="2">
                  <c:v>1.625</c:v>
                </c:pt>
                <c:pt idx="3">
                  <c:v>2.1819999999999999</c:v>
                </c:pt>
              </c:numCache>
            </c:numRef>
          </c:xVal>
          <c:yVal>
            <c:numRef>
              <c:f>flux_ratios!$L$2:$L$5</c:f>
              <c:numCache>
                <c:formatCode>0.00E+00</c:formatCode>
                <c:ptCount val="4"/>
                <c:pt idx="0">
                  <c:v>8.551652093551109E-4</c:v>
                </c:pt>
                <c:pt idx="1">
                  <c:v>1.1178907707945292E-3</c:v>
                </c:pt>
                <c:pt idx="2">
                  <c:v>6.6748852852521431E-4</c:v>
                </c:pt>
                <c:pt idx="3">
                  <c:v>3.2076586486750583E-4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4A-4D0A-A50A-7B1FC2CB7E6A}"/>
            </c:ext>
          </c:extLst>
        </c:ser>
        <c:ser>
          <c:idx val="1"/>
          <c:order val="1"/>
          <c:tx>
            <c:v>Outer Disk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flux_ratios!$E$2:$E$5</c:f>
              <c:numCache>
                <c:formatCode>General</c:formatCode>
                <c:ptCount val="4"/>
                <c:pt idx="0">
                  <c:v>0.64590000000000003</c:v>
                </c:pt>
                <c:pt idx="1">
                  <c:v>1.0429999999999999</c:v>
                </c:pt>
                <c:pt idx="2">
                  <c:v>1.625</c:v>
                </c:pt>
                <c:pt idx="3">
                  <c:v>2.1819999999999999</c:v>
                </c:pt>
              </c:numCache>
            </c:numRef>
          </c:xVal>
          <c:yVal>
            <c:numRef>
              <c:f>flux_ratios!$M$2:$M$5</c:f>
              <c:numCache>
                <c:formatCode>0.00E+00</c:formatCode>
                <c:ptCount val="4"/>
                <c:pt idx="0">
                  <c:v>2.4177589936486121E-3</c:v>
                </c:pt>
                <c:pt idx="1">
                  <c:v>4.7801689617404637E-3</c:v>
                </c:pt>
                <c:pt idx="2">
                  <c:v>4.1092948186394196E-3</c:v>
                </c:pt>
                <c:pt idx="3">
                  <c:v>2.8910873117279235E-3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4A-4D0A-A50A-7B1FC2CB7E6A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1317213920"/>
        <c:axId val="1317214400"/>
      </c:scatterChart>
      <c:valAx>
        <c:axId val="1317213920"/>
        <c:scaling>
          <c:orientation val="minMax"/>
          <c:max val="4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Wavelength (</a:t>
                </a:r>
                <a:r>
                  <a:rPr lang="en-US"/>
                  <a:t>μm)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214400"/>
        <c:crosses val="autoZero"/>
        <c:crossBetween val="midCat"/>
      </c:valAx>
      <c:valAx>
        <c:axId val="1317214400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Disk polarized flux / total flux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21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686955</xdr:colOff>
      <xdr:row>7</xdr:row>
      <xdr:rowOff>153388</xdr:rowOff>
    </xdr:from>
    <xdr:to>
      <xdr:col>9</xdr:col>
      <xdr:colOff>823026</xdr:colOff>
      <xdr:row>36</xdr:row>
      <xdr:rowOff>80818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D951A9-5453-30A0-4626-1CD5B1678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6884-7152-4D12-A789-17837587A3CD}">
  <dimension ref="A1:R14"/>
  <sheetViews>
    <sheetView zoomScale="85" zoomScaleNormal="8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defaultRowHeight="14.5" x14ac:dyDescent="0.35"/>
  <cols>
    <col min="1" max="1" width="9.90625" bestFit="1" customWidth="1"/>
    <col min="2" max="2" width="19.453125" bestFit="1" customWidth="1"/>
    <col min="3" max="3" width="20.90625" bestFit="1" customWidth="1"/>
    <col min="4" max="6" width="20.90625" customWidth="1"/>
    <col min="7" max="7" width="17.81640625" bestFit="1" customWidth="1"/>
    <col min="8" max="8" width="19.26953125" bestFit="1" customWidth="1"/>
    <col min="9" max="9" width="19.26953125" customWidth="1"/>
    <col min="10" max="10" width="18.36328125" bestFit="1" customWidth="1"/>
    <col min="11" max="11" width="19.81640625" bestFit="1" customWidth="1"/>
    <col min="12" max="13" width="16" customWidth="1"/>
    <col min="15" max="15" width="18.54296875" bestFit="1" customWidth="1"/>
  </cols>
  <sheetData>
    <row r="1" spans="1:18" ht="29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17</v>
      </c>
      <c r="F1" s="1" t="s">
        <v>13</v>
      </c>
      <c r="G1" s="1" t="s">
        <v>3</v>
      </c>
      <c r="H1" s="1" t="s">
        <v>4</v>
      </c>
      <c r="I1" s="1" t="s">
        <v>14</v>
      </c>
      <c r="J1" s="1" t="s">
        <v>5</v>
      </c>
      <c r="K1" s="1" t="s">
        <v>6</v>
      </c>
      <c r="L1" s="2" t="s">
        <v>15</v>
      </c>
      <c r="M1" s="2" t="s">
        <v>16</v>
      </c>
    </row>
    <row r="2" spans="1:18" x14ac:dyDescent="0.35">
      <c r="A2" t="s">
        <v>7</v>
      </c>
      <c r="B2">
        <v>24291.4</v>
      </c>
      <c r="C2">
        <v>17224.5</v>
      </c>
      <c r="D2">
        <v>645.9</v>
      </c>
      <c r="E2">
        <f>D2/1000</f>
        <v>0.64590000000000003</v>
      </c>
      <c r="F2">
        <v>2533.9537999999998</v>
      </c>
      <c r="G2">
        <v>1.96034</v>
      </c>
      <c r="H2">
        <v>1.60693</v>
      </c>
      <c r="I2">
        <v>7164.1005999999998</v>
      </c>
      <c r="J2">
        <v>0.19991500000000001</v>
      </c>
      <c r="K2">
        <v>0.18349199999999999</v>
      </c>
      <c r="L2" s="3">
        <f>F2/O2</f>
        <v>8.551652093551109E-4</v>
      </c>
      <c r="M2" s="3">
        <f>I2/O2</f>
        <v>2.4177589936486121E-3</v>
      </c>
      <c r="N2" t="s">
        <v>12</v>
      </c>
      <c r="O2" s="5">
        <v>2963116.1</v>
      </c>
    </row>
    <row r="3" spans="1:18" x14ac:dyDescent="0.35">
      <c r="A3" t="s">
        <v>8</v>
      </c>
      <c r="B3">
        <v>24291.4</v>
      </c>
      <c r="C3">
        <v>17224.5</v>
      </c>
      <c r="D3">
        <v>1043</v>
      </c>
      <c r="E3">
        <f t="shared" ref="E3:E5" si="0">D3/1000</f>
        <v>1.0429999999999999</v>
      </c>
      <c r="F3">
        <v>7049.3791000000001</v>
      </c>
      <c r="G3">
        <v>5.5947500000000003</v>
      </c>
      <c r="H3">
        <v>4.3734099999999998</v>
      </c>
      <c r="I3">
        <v>30143.574000000001</v>
      </c>
      <c r="J3">
        <v>0.84504400000000002</v>
      </c>
      <c r="K3">
        <v>0.79151499999999997</v>
      </c>
      <c r="L3" s="3">
        <f>F3/O3</f>
        <v>1.1178907707945292E-3</v>
      </c>
      <c r="M3" s="3">
        <f>I3/O3</f>
        <v>4.7801689617404637E-3</v>
      </c>
      <c r="N3" t="s">
        <v>8</v>
      </c>
      <c r="O3" s="5">
        <f>AVERAGE(6093870.18992183, 6518058.06669975)</f>
        <v>6305964.1283107903</v>
      </c>
      <c r="P3">
        <v>6518058.0666997498</v>
      </c>
      <c r="Q3">
        <f>F3/$P3</f>
        <v>1.0815152347314499E-3</v>
      </c>
      <c r="R3">
        <f>I3/P3</f>
        <v>4.624624956012768E-3</v>
      </c>
    </row>
    <row r="4" spans="1:18" x14ac:dyDescent="0.35">
      <c r="A4" t="s">
        <v>9</v>
      </c>
      <c r="B4">
        <v>24291.4</v>
      </c>
      <c r="C4">
        <v>17224.5</v>
      </c>
      <c r="D4">
        <v>1625</v>
      </c>
      <c r="E4">
        <f t="shared" si="0"/>
        <v>1.625</v>
      </c>
      <c r="F4">
        <v>16128.986999999999</v>
      </c>
      <c r="G4">
        <v>13.1495</v>
      </c>
      <c r="H4">
        <v>9.8142200000000006</v>
      </c>
      <c r="I4">
        <v>99295.732999999993</v>
      </c>
      <c r="J4">
        <v>2.7836500000000002</v>
      </c>
      <c r="K4">
        <v>2.5784600000000002</v>
      </c>
      <c r="L4" s="3">
        <f t="shared" ref="L4:L5" si="1">F4/O4</f>
        <v>6.6748852852521431E-4</v>
      </c>
      <c r="M4" s="3">
        <f t="shared" ref="M4:M5" si="2">I4/O4</f>
        <v>4.1092948186394196E-3</v>
      </c>
      <c r="N4" t="s">
        <v>9</v>
      </c>
      <c r="O4" s="6">
        <v>24163691.6751757</v>
      </c>
    </row>
    <row r="5" spans="1:18" x14ac:dyDescent="0.35">
      <c r="A5" t="s">
        <v>10</v>
      </c>
      <c r="B5">
        <v>24291.4</v>
      </c>
      <c r="C5">
        <v>17224.5</v>
      </c>
      <c r="D5">
        <v>2182</v>
      </c>
      <c r="E5">
        <f t="shared" si="0"/>
        <v>2.1819999999999999</v>
      </c>
      <c r="F5">
        <v>9398.6717000000008</v>
      </c>
      <c r="G5">
        <v>7.4592599999999996</v>
      </c>
      <c r="H5">
        <v>5.2978699999999996</v>
      </c>
      <c r="I5">
        <v>84710.948000000004</v>
      </c>
      <c r="J5">
        <v>2.3747799999999999</v>
      </c>
      <c r="K5">
        <v>2.2411300000000001</v>
      </c>
      <c r="L5" s="3">
        <f t="shared" si="1"/>
        <v>3.2076586486750583E-4</v>
      </c>
      <c r="M5" s="3">
        <f t="shared" si="2"/>
        <v>2.8910873117279235E-3</v>
      </c>
      <c r="N5" t="s">
        <v>10</v>
      </c>
      <c r="O5" s="5">
        <f>AVERAGE(28965986.0490148, 29635459.6121822)</f>
        <v>29300722.8305985</v>
      </c>
    </row>
    <row r="11" spans="1:18" x14ac:dyDescent="0.35">
      <c r="L11" s="7">
        <v>8.551652093551109E-4</v>
      </c>
      <c r="M11" s="7">
        <v>2.4177589936486121E-3</v>
      </c>
    </row>
    <row r="12" spans="1:18" x14ac:dyDescent="0.35">
      <c r="L12" s="7">
        <v>1.1178907707945292E-3</v>
      </c>
      <c r="M12" s="7">
        <v>4.7801689617404637E-3</v>
      </c>
    </row>
    <row r="13" spans="1:18" x14ac:dyDescent="0.35">
      <c r="L13" s="7">
        <v>6.6748852852521431E-4</v>
      </c>
      <c r="M13" s="7">
        <v>4.1092948186394196E-3</v>
      </c>
    </row>
    <row r="14" spans="1:18" x14ac:dyDescent="0.35">
      <c r="L14" s="7">
        <v>3.2076586486750583E-4</v>
      </c>
      <c r="M14" s="7">
        <v>2.8910873117279235E-3</v>
      </c>
    </row>
  </sheetData>
  <pageMargins left="0.7" right="0.7" top="0.75" bottom="0.75" header="0.3" footer="0.3"/>
  <pageSetup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0FE0-7899-4D23-A649-8B8619E2FF60}">
  <dimension ref="A1:J26"/>
  <sheetViews>
    <sheetView tabSelected="1" workbookViewId="0">
      <pane xSplit="1" ySplit="2" topLeftCell="B8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4.5" x14ac:dyDescent="0.35"/>
  <cols>
    <col min="1" max="1" width="34.90625" bestFit="1" customWidth="1"/>
    <col min="2" max="3" width="22.26953125" bestFit="1" customWidth="1"/>
    <col min="4" max="4" width="21.6328125" customWidth="1"/>
    <col min="5" max="5" width="22.26953125" bestFit="1" customWidth="1"/>
  </cols>
  <sheetData>
    <row r="1" spans="1:10" x14ac:dyDescent="0.35">
      <c r="B1" s="11" t="s">
        <v>22</v>
      </c>
      <c r="C1" s="11"/>
      <c r="D1" s="11"/>
      <c r="E1" s="11"/>
      <c r="G1" s="11" t="s">
        <v>23</v>
      </c>
      <c r="H1" s="11"/>
      <c r="I1" s="11"/>
      <c r="J1" s="11"/>
    </row>
    <row r="2" spans="1:10" ht="28" customHeight="1" thickBot="1" x14ac:dyDescent="0.4">
      <c r="A2" s="8" t="s">
        <v>0</v>
      </c>
      <c r="B2" s="10" t="s">
        <v>7</v>
      </c>
      <c r="C2" s="10" t="s">
        <v>8</v>
      </c>
      <c r="D2" s="10" t="s">
        <v>9</v>
      </c>
      <c r="E2" s="10" t="s">
        <v>10</v>
      </c>
      <c r="G2" s="10" t="s">
        <v>7</v>
      </c>
      <c r="H2" s="10" t="s">
        <v>8</v>
      </c>
      <c r="I2" s="10" t="s">
        <v>9</v>
      </c>
      <c r="J2" s="10" t="s">
        <v>10</v>
      </c>
    </row>
    <row r="3" spans="1:10" x14ac:dyDescent="0.35">
      <c r="A3" s="1" t="s">
        <v>1</v>
      </c>
      <c r="B3">
        <v>24291.4</v>
      </c>
      <c r="C3">
        <v>24291.4</v>
      </c>
      <c r="D3">
        <v>24291.4</v>
      </c>
      <c r="E3">
        <v>24291.4</v>
      </c>
    </row>
    <row r="4" spans="1:10" x14ac:dyDescent="0.35">
      <c r="A4" s="1" t="s">
        <v>2</v>
      </c>
      <c r="B4">
        <v>17224.5</v>
      </c>
      <c r="C4">
        <v>17224.5</v>
      </c>
      <c r="D4">
        <v>17224.5</v>
      </c>
      <c r="E4">
        <v>17224.5</v>
      </c>
    </row>
    <row r="5" spans="1:10" x14ac:dyDescent="0.35">
      <c r="A5" s="1" t="s">
        <v>11</v>
      </c>
      <c r="B5">
        <v>645.9</v>
      </c>
      <c r="C5">
        <v>1043</v>
      </c>
      <c r="D5">
        <v>1625</v>
      </c>
      <c r="E5">
        <v>2182</v>
      </c>
    </row>
    <row r="6" spans="1:10" ht="15" thickBot="1" x14ac:dyDescent="0.4">
      <c r="A6" s="8" t="s">
        <v>17</v>
      </c>
      <c r="B6" s="9">
        <f>B5/1000</f>
        <v>0.64590000000000003</v>
      </c>
      <c r="C6" s="9">
        <f>C5/1000</f>
        <v>1.0429999999999999</v>
      </c>
      <c r="D6" s="9">
        <f>D5/1000</f>
        <v>1.625</v>
      </c>
      <c r="E6" s="9">
        <f>E5/1000</f>
        <v>2.1819999999999999</v>
      </c>
    </row>
    <row r="7" spans="1:10" x14ac:dyDescent="0.35">
      <c r="A7" s="1" t="s">
        <v>13</v>
      </c>
      <c r="B7" s="16">
        <v>4.9999620999999998E-4</v>
      </c>
      <c r="C7" s="15">
        <v>1.2973567E-3</v>
      </c>
      <c r="D7" s="18">
        <v>7.8994858999999998E-4</v>
      </c>
      <c r="E7" s="18">
        <v>3.8472376000000001E-4</v>
      </c>
    </row>
    <row r="8" spans="1:10" x14ac:dyDescent="0.35">
      <c r="A8" s="1" t="s">
        <v>3</v>
      </c>
      <c r="B8" s="5">
        <v>3.6576200000000002E-7</v>
      </c>
      <c r="C8" s="5">
        <v>9.4905400000000005E-7</v>
      </c>
      <c r="D8" s="5">
        <v>5.7787000000000003E-7</v>
      </c>
      <c r="E8" s="5">
        <v>2.8143699999999998E-7</v>
      </c>
    </row>
    <row r="9" spans="1:10" x14ac:dyDescent="0.35">
      <c r="A9" s="1" t="s">
        <v>4</v>
      </c>
      <c r="B9" s="5">
        <v>3.00572E-7</v>
      </c>
      <c r="C9" s="5">
        <v>6.9995300000000005E-7</v>
      </c>
      <c r="D9" s="5">
        <v>4.0296400000000001E-7</v>
      </c>
      <c r="E9" s="5">
        <v>1.8399E-7</v>
      </c>
    </row>
    <row r="10" spans="1:10" x14ac:dyDescent="0.35">
      <c r="A10" s="1" t="s">
        <v>14</v>
      </c>
      <c r="B10" s="18">
        <v>1.6442326E-3</v>
      </c>
      <c r="C10" s="14">
        <v>4.7801689999999999E-3</v>
      </c>
      <c r="D10" s="14">
        <v>4.1092947999999997E-3</v>
      </c>
      <c r="E10" s="17">
        <v>2.8910873999999998E-3</v>
      </c>
    </row>
    <row r="11" spans="1:10" x14ac:dyDescent="0.35">
      <c r="A11" s="1" t="s">
        <v>5</v>
      </c>
      <c r="B11" s="5">
        <v>4.6094399999999997E-8</v>
      </c>
      <c r="C11" s="5">
        <v>1.3400699999999999E-7</v>
      </c>
      <c r="D11" s="5">
        <v>1.152E-7</v>
      </c>
      <c r="E11" s="5">
        <v>8.1048699999999997E-8</v>
      </c>
    </row>
    <row r="12" spans="1:10" x14ac:dyDescent="0.35">
      <c r="A12" s="1" t="s">
        <v>6</v>
      </c>
      <c r="B12" s="5">
        <v>3.6590200000000003E-8</v>
      </c>
      <c r="C12" s="5">
        <v>1.25518E-7</v>
      </c>
      <c r="D12" s="5">
        <v>1.06708E-7</v>
      </c>
      <c r="E12" s="5">
        <v>7.6487099999999994E-8</v>
      </c>
    </row>
    <row r="13" spans="1:10" x14ac:dyDescent="0.35">
      <c r="A13" s="2" t="s">
        <v>15</v>
      </c>
      <c r="B13" s="3"/>
      <c r="C13" s="3"/>
      <c r="D13" s="3"/>
      <c r="E13" s="3"/>
    </row>
    <row r="14" spans="1:10" x14ac:dyDescent="0.35">
      <c r="A14" s="2" t="s">
        <v>16</v>
      </c>
      <c r="B14" s="3"/>
      <c r="C14" s="3"/>
      <c r="D14" s="3"/>
      <c r="E14" s="3"/>
    </row>
    <row r="15" spans="1:10" x14ac:dyDescent="0.35">
      <c r="B15" s="5">
        <v>2963116.1</v>
      </c>
      <c r="C15" s="5">
        <f>AVERAGE(6093870.18992183, 6518058.06669975)</f>
        <v>6305964.1283107903</v>
      </c>
      <c r="D15" s="6">
        <v>24163691.6751757</v>
      </c>
      <c r="E15" s="5">
        <f>AVERAGE(28965986.0490148, 29635459.6121822)</f>
        <v>29300722.8305985</v>
      </c>
    </row>
    <row r="17" spans="1:6" x14ac:dyDescent="0.35">
      <c r="A17" t="s">
        <v>25</v>
      </c>
      <c r="B17">
        <v>1367</v>
      </c>
      <c r="C17">
        <v>1367</v>
      </c>
      <c r="D17">
        <v>1367</v>
      </c>
      <c r="E17">
        <v>1367</v>
      </c>
      <c r="F17" s="5"/>
    </row>
    <row r="18" spans="1:6" x14ac:dyDescent="0.35">
      <c r="A18" t="s">
        <v>18</v>
      </c>
      <c r="B18" s="19">
        <v>8.1227000000000003E-13</v>
      </c>
      <c r="C18" s="19">
        <v>8.1125399999999997E-7</v>
      </c>
      <c r="D18" s="19">
        <v>5.8783600000000005E-7</v>
      </c>
      <c r="E18" s="19">
        <v>2.9217899999999999E-7</v>
      </c>
    </row>
    <row r="19" spans="1:6" x14ac:dyDescent="0.35">
      <c r="A19" t="s">
        <v>27</v>
      </c>
      <c r="B19" s="12">
        <v>35671</v>
      </c>
      <c r="C19" s="12">
        <v>35671</v>
      </c>
      <c r="D19" s="12">
        <v>35671</v>
      </c>
      <c r="E19" s="12">
        <v>35671</v>
      </c>
    </row>
    <row r="20" spans="1:6" x14ac:dyDescent="0.35">
      <c r="A20" t="s">
        <v>19</v>
      </c>
      <c r="B20" s="19">
        <v>7.4705199999999996E-7</v>
      </c>
      <c r="C20" s="19">
        <v>6.9372700000000006E-8</v>
      </c>
      <c r="D20" s="19">
        <v>5.4642400000000002E-8</v>
      </c>
      <c r="E20" s="19">
        <v>3.9932200000000001E-8</v>
      </c>
    </row>
    <row r="21" spans="1:6" x14ac:dyDescent="0.35">
      <c r="B21" s="13"/>
      <c r="C21" s="13"/>
      <c r="D21" s="13"/>
      <c r="E21" s="13"/>
    </row>
    <row r="22" spans="1:6" x14ac:dyDescent="0.35">
      <c r="A22" t="s">
        <v>20</v>
      </c>
      <c r="B22" s="19">
        <f>SQRT(B17)*B18</f>
        <v>3.0032028732909474E-11</v>
      </c>
      <c r="C22" s="19">
        <f>SQRT(C17)*C18</f>
        <v>2.9994464202405282E-5</v>
      </c>
      <c r="D22" s="19">
        <f t="shared" ref="C22:E22" si="0">SQRT(D17)*D18</f>
        <v>2.173403873371979E-5</v>
      </c>
      <c r="E22" s="18">
        <f t="shared" si="0"/>
        <v>1.0802723384038259E-5</v>
      </c>
    </row>
    <row r="23" spans="1:6" x14ac:dyDescent="0.35">
      <c r="A23" t="s">
        <v>21</v>
      </c>
      <c r="B23" s="18">
        <f>SQRT(B19)*B20</f>
        <v>1.4109397699442163E-4</v>
      </c>
      <c r="C23" s="18">
        <f t="shared" ref="C23:E23" si="1">SQRT(C19)*C20</f>
        <v>1.3102260803586517E-5</v>
      </c>
      <c r="D23" s="18">
        <f t="shared" si="1"/>
        <v>1.0320183238275228E-5</v>
      </c>
      <c r="E23" s="19">
        <f t="shared" si="1"/>
        <v>7.5419019133027476E-6</v>
      </c>
    </row>
    <row r="25" spans="1:6" x14ac:dyDescent="0.35">
      <c r="A25" t="s">
        <v>26</v>
      </c>
      <c r="B25">
        <v>2.2360600000000001E-2</v>
      </c>
      <c r="C25">
        <v>6.91388E-2</v>
      </c>
      <c r="D25">
        <v>2.8105999999999999E-2</v>
      </c>
      <c r="E25">
        <v>1.9614400000000001E-2</v>
      </c>
    </row>
    <row r="26" spans="1:6" x14ac:dyDescent="0.35">
      <c r="A26" t="s">
        <v>24</v>
      </c>
      <c r="B26">
        <v>4.0549099999999998E-2</v>
      </c>
      <c r="C26">
        <v>3.6018799999999997E-2</v>
      </c>
      <c r="D26">
        <v>6.4103800000000002E-2</v>
      </c>
      <c r="E26">
        <v>5.3768799999999999E-2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8A7C-1936-477D-8131-C25E4BA86677}">
  <dimension ref="A1:E3"/>
  <sheetViews>
    <sheetView workbookViewId="0">
      <selection activeCell="F1" sqref="F1"/>
    </sheetView>
  </sheetViews>
  <sheetFormatPr defaultRowHeight="14.5" x14ac:dyDescent="0.35"/>
  <cols>
    <col min="1" max="1" width="21.6328125" bestFit="1" customWidth="1"/>
    <col min="2" max="2" width="11.81640625" bestFit="1" customWidth="1"/>
  </cols>
  <sheetData>
    <row r="1" spans="1:5" x14ac:dyDescent="0.35">
      <c r="A1" s="1" t="s">
        <v>11</v>
      </c>
      <c r="B1">
        <v>645.9</v>
      </c>
      <c r="C1">
        <v>1043</v>
      </c>
      <c r="D1">
        <v>1625</v>
      </c>
      <c r="E1">
        <v>2182</v>
      </c>
    </row>
    <row r="2" spans="1:5" x14ac:dyDescent="0.35">
      <c r="A2" t="s">
        <v>15</v>
      </c>
      <c r="B2" s="4">
        <v>8.551652093551109E-4</v>
      </c>
      <c r="C2">
        <v>1.1178907707945292E-3</v>
      </c>
      <c r="D2">
        <v>6.6748852852521431E-4</v>
      </c>
      <c r="E2">
        <v>3.2076586486750583E-4</v>
      </c>
    </row>
    <row r="3" spans="1:5" x14ac:dyDescent="0.35">
      <c r="A3" t="s">
        <v>16</v>
      </c>
      <c r="B3">
        <v>2.4177589936486121E-3</v>
      </c>
      <c r="C3">
        <v>4.7801689617404637E-3</v>
      </c>
      <c r="D3">
        <v>4.1092948186394196E-3</v>
      </c>
      <c r="E3">
        <v>2.8910873117279235E-3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A626-7889-4BB5-8359-68B512CBC5B3}">
  <dimension ref="A1:C5"/>
  <sheetViews>
    <sheetView workbookViewId="0">
      <selection activeCell="B5" sqref="B5"/>
    </sheetView>
  </sheetViews>
  <sheetFormatPr defaultRowHeight="14.5" x14ac:dyDescent="0.35"/>
  <cols>
    <col min="1" max="1" width="15.26953125" customWidth="1"/>
    <col min="2" max="2" width="21.08984375" bestFit="1" customWidth="1"/>
    <col min="3" max="3" width="21.6328125" bestFit="1" customWidth="1"/>
  </cols>
  <sheetData>
    <row r="1" spans="1:3" x14ac:dyDescent="0.35">
      <c r="A1" s="1" t="s">
        <v>11</v>
      </c>
      <c r="B1" t="s">
        <v>15</v>
      </c>
      <c r="C1" t="s">
        <v>16</v>
      </c>
    </row>
    <row r="2" spans="1:3" x14ac:dyDescent="0.35">
      <c r="A2">
        <v>645.9</v>
      </c>
      <c r="B2">
        <v>8.551652093551109E-4</v>
      </c>
      <c r="C2">
        <v>2.4177589936486121E-3</v>
      </c>
    </row>
    <row r="3" spans="1:3" x14ac:dyDescent="0.35">
      <c r="A3">
        <v>1043</v>
      </c>
      <c r="B3">
        <v>1.1178907707945292E-3</v>
      </c>
      <c r="C3">
        <v>4.7801689617404637E-3</v>
      </c>
    </row>
    <row r="4" spans="1:3" x14ac:dyDescent="0.35">
      <c r="A4">
        <v>1625</v>
      </c>
      <c r="B4">
        <v>6.6748852852521431E-4</v>
      </c>
      <c r="C4">
        <v>4.1092948186394196E-3</v>
      </c>
    </row>
    <row r="5" spans="1:3" x14ac:dyDescent="0.35">
      <c r="A5">
        <v>2182</v>
      </c>
      <c r="B5">
        <v>3.2076586486750583E-4</v>
      </c>
      <c r="C5">
        <v>2.8910873117279235E-3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flux_ratios</vt:lpstr>
      <vt:lpstr>THIS ONE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HYNES, STEPHEN</cp:lastModifiedBy>
  <cp:lastPrinted>2025-03-19T14:38:34Z</cp:lastPrinted>
  <dcterms:created xsi:type="dcterms:W3CDTF">2025-03-14T11:47:24Z</dcterms:created>
  <dcterms:modified xsi:type="dcterms:W3CDTF">2025-03-27T22:24:53Z</dcterms:modified>
</cp:coreProperties>
</file>