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yuki.arai\Desktop\"/>
    </mc:Choice>
  </mc:AlternateContent>
  <bookViews>
    <workbookView xWindow="0" yWindow="0" windowWidth="25580" windowHeight="8470" xr2:uid="{AB64B2B5-C9AD-4013-948A-2824A1B21596}"/>
  </bookViews>
  <sheets>
    <sheet name="見積り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72" i="1"/>
  <c r="B70" i="1"/>
  <c r="B68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37" i="1"/>
  <c r="B36" i="1"/>
  <c r="B32" i="1"/>
  <c r="B28" i="1"/>
  <c r="M38" i="1"/>
  <c r="K68" i="1"/>
  <c r="M30" i="1"/>
  <c r="M28" i="1"/>
  <c r="M37" i="1"/>
  <c r="J62" i="1"/>
  <c r="J48" i="1"/>
  <c r="J49" i="1"/>
  <c r="J59" i="1"/>
  <c r="J46" i="1"/>
  <c r="J66" i="1"/>
  <c r="K66" i="1" s="1"/>
  <c r="J65" i="1"/>
  <c r="K65" i="1" s="1"/>
  <c r="J64" i="1"/>
  <c r="K64" i="1" s="1"/>
  <c r="J63" i="1"/>
  <c r="K63" i="1" s="1"/>
  <c r="K62" i="1"/>
  <c r="J61" i="1"/>
  <c r="K61" i="1" s="1"/>
  <c r="J60" i="1"/>
  <c r="K60" i="1" s="1"/>
  <c r="J58" i="1"/>
  <c r="K58" i="1" s="1"/>
  <c r="K59" i="1"/>
  <c r="J57" i="1"/>
  <c r="K57" i="1" s="1"/>
  <c r="J56" i="1"/>
  <c r="K56" i="1" s="1"/>
  <c r="J55" i="1"/>
  <c r="K55" i="1" s="1"/>
  <c r="J54" i="1"/>
  <c r="K54" i="1" s="1"/>
  <c r="K53" i="1"/>
  <c r="K52" i="1"/>
  <c r="K51" i="1"/>
  <c r="K49" i="1"/>
  <c r="K48" i="1"/>
  <c r="K47" i="1"/>
  <c r="K44" i="1"/>
  <c r="K43" i="1"/>
  <c r="J53" i="1"/>
  <c r="J52" i="1"/>
  <c r="J51" i="1"/>
  <c r="J50" i="1"/>
  <c r="K50" i="1" s="1"/>
  <c r="J47" i="1"/>
  <c r="K46" i="1"/>
  <c r="J45" i="1"/>
  <c r="K45" i="1" s="1"/>
  <c r="J44" i="1"/>
  <c r="J43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M39" i="1" l="1"/>
  <c r="E78" i="1" s="1"/>
  <c r="K67" i="1"/>
  <c r="K73" i="1" s="1"/>
  <c r="K72" i="1" l="1"/>
  <c r="K74" i="1" l="1"/>
  <c r="K75" i="1" s="1"/>
  <c r="E79" i="1" s="1"/>
  <c r="E80" i="1" s="1"/>
  <c r="F80" i="1" s="1"/>
  <c r="H80" i="1" s="1"/>
  <c r="L19" i="1" l="1"/>
  <c r="K19" i="1"/>
  <c r="M19" i="1" s="1"/>
  <c r="K26" i="1"/>
  <c r="M26" i="1" s="1"/>
  <c r="K25" i="1"/>
  <c r="M25" i="1" s="1"/>
  <c r="K24" i="1"/>
  <c r="M24" i="1" s="1"/>
  <c r="K23" i="1"/>
  <c r="M23" i="1" s="1"/>
  <c r="L22" i="1"/>
  <c r="K22" i="1"/>
  <c r="L21" i="1"/>
  <c r="K21" i="1"/>
  <c r="L20" i="1"/>
  <c r="K20" i="1"/>
  <c r="L18" i="1"/>
  <c r="K18" i="1"/>
  <c r="L17" i="1"/>
  <c r="K17" i="1"/>
  <c r="L16" i="1"/>
  <c r="M16" i="1" s="1"/>
  <c r="K16" i="1"/>
  <c r="L15" i="1"/>
  <c r="K15" i="1"/>
  <c r="M15" i="1" s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M22" i="1" l="1"/>
  <c r="M5" i="1"/>
  <c r="M9" i="1"/>
  <c r="M13" i="1"/>
  <c r="M17" i="1"/>
  <c r="M4" i="1"/>
  <c r="M6" i="1"/>
  <c r="M8" i="1"/>
  <c r="M10" i="1"/>
  <c r="M12" i="1"/>
  <c r="M14" i="1"/>
  <c r="M20" i="1"/>
  <c r="M7" i="1"/>
  <c r="M11" i="1"/>
  <c r="M18" i="1"/>
  <c r="M21" i="1"/>
  <c r="M27" i="1" l="1"/>
  <c r="M36" i="1" l="1"/>
</calcChain>
</file>

<file path=xl/sharedStrings.xml><?xml version="1.0" encoding="utf-8"?>
<sst xmlns="http://schemas.openxmlformats.org/spreadsheetml/2006/main" count="173" uniqueCount="141">
  <si>
    <t>No</t>
    <phoneticPr fontId="2"/>
  </si>
  <si>
    <t>システム</t>
    <phoneticPr fontId="2"/>
  </si>
  <si>
    <t>分類</t>
    <rPh sb="0" eb="2">
      <t>ブンルイ</t>
    </rPh>
    <phoneticPr fontId="2"/>
  </si>
  <si>
    <t>機能分類</t>
    <rPh sb="0" eb="2">
      <t>キノウ</t>
    </rPh>
    <rPh sb="2" eb="4">
      <t>ブンルイ</t>
    </rPh>
    <phoneticPr fontId="2"/>
  </si>
  <si>
    <t>機能ID</t>
    <rPh sb="0" eb="2">
      <t>キノウ</t>
    </rPh>
    <phoneticPr fontId="2"/>
  </si>
  <si>
    <t>機能名</t>
    <rPh sb="0" eb="2">
      <t>キノウ</t>
    </rPh>
    <rPh sb="2" eb="3">
      <t>メイ</t>
    </rPh>
    <phoneticPr fontId="2"/>
  </si>
  <si>
    <t>ユーザ
アプリ</t>
    <phoneticPr fontId="2"/>
  </si>
  <si>
    <t>ログイン
チュートリアル</t>
    <phoneticPr fontId="2"/>
  </si>
  <si>
    <t>UA001</t>
    <phoneticPr fontId="2"/>
  </si>
  <si>
    <t>導入</t>
    <rPh sb="0" eb="2">
      <t>ドウニュウ</t>
    </rPh>
    <phoneticPr fontId="2"/>
  </si>
  <si>
    <t>UA002</t>
    <phoneticPr fontId="2"/>
  </si>
  <si>
    <t>ログイン</t>
    <phoneticPr fontId="2"/>
  </si>
  <si>
    <t>UA003</t>
    <phoneticPr fontId="2"/>
  </si>
  <si>
    <t>チュートリアル</t>
    <phoneticPr fontId="2"/>
  </si>
  <si>
    <t>メニュー</t>
    <phoneticPr fontId="2"/>
  </si>
  <si>
    <t>検索機能</t>
    <rPh sb="0" eb="2">
      <t>ケンサク</t>
    </rPh>
    <rPh sb="2" eb="4">
      <t>キノウ</t>
    </rPh>
    <phoneticPr fontId="2"/>
  </si>
  <si>
    <t>UB001</t>
    <phoneticPr fontId="2"/>
  </si>
  <si>
    <t>物件一覧</t>
    <rPh sb="0" eb="2">
      <t>ブッケン</t>
    </rPh>
    <rPh sb="2" eb="4">
      <t>イチラン</t>
    </rPh>
    <phoneticPr fontId="2"/>
  </si>
  <si>
    <t>UB002</t>
    <phoneticPr fontId="2"/>
  </si>
  <si>
    <t>物件詳細</t>
    <rPh sb="0" eb="2">
      <t>ブッケン</t>
    </rPh>
    <rPh sb="2" eb="4">
      <t>ショウサイ</t>
    </rPh>
    <phoneticPr fontId="2"/>
  </si>
  <si>
    <t>UB003</t>
    <phoneticPr fontId="2"/>
  </si>
  <si>
    <t>検索条件入力</t>
    <rPh sb="0" eb="2">
      <t>ケンサク</t>
    </rPh>
    <rPh sb="2" eb="4">
      <t>ジョウケン</t>
    </rPh>
    <rPh sb="4" eb="6">
      <t>ニュウリョク</t>
    </rPh>
    <phoneticPr fontId="2"/>
  </si>
  <si>
    <t>アクティビティ</t>
    <phoneticPr fontId="2"/>
  </si>
  <si>
    <t>UC001</t>
    <phoneticPr fontId="2"/>
  </si>
  <si>
    <t>興味なし一覧</t>
    <rPh sb="0" eb="2">
      <t>キョウミ</t>
    </rPh>
    <rPh sb="4" eb="6">
      <t>イチラン</t>
    </rPh>
    <phoneticPr fontId="2"/>
  </si>
  <si>
    <t>UC002</t>
    <phoneticPr fontId="2"/>
  </si>
  <si>
    <t>お気に入り一覧</t>
    <rPh sb="1" eb="2">
      <t>キ</t>
    </rPh>
    <rPh sb="3" eb="4">
      <t>イ</t>
    </rPh>
    <rPh sb="5" eb="7">
      <t>イチラン</t>
    </rPh>
    <phoneticPr fontId="2"/>
  </si>
  <si>
    <t>UC003</t>
    <phoneticPr fontId="2"/>
  </si>
  <si>
    <t>お申し込みセミナー一覧</t>
    <rPh sb="1" eb="2">
      <t>モウ</t>
    </rPh>
    <rPh sb="3" eb="4">
      <t>コ</t>
    </rPh>
    <rPh sb="9" eb="11">
      <t>イチラン</t>
    </rPh>
    <phoneticPr fontId="2"/>
  </si>
  <si>
    <t>メッセージ</t>
    <phoneticPr fontId="2"/>
  </si>
  <si>
    <t>UD001</t>
    <phoneticPr fontId="2"/>
  </si>
  <si>
    <t>メッセージ一覧</t>
    <rPh sb="5" eb="7">
      <t>イチラン</t>
    </rPh>
    <phoneticPr fontId="2"/>
  </si>
  <si>
    <t>UD002</t>
    <phoneticPr fontId="2"/>
  </si>
  <si>
    <t>メッセージ詳細</t>
    <rPh sb="5" eb="7">
      <t>ショウサイ</t>
    </rPh>
    <phoneticPr fontId="2"/>
  </si>
  <si>
    <t>セミナー</t>
    <phoneticPr fontId="2"/>
  </si>
  <si>
    <t>UE001</t>
    <phoneticPr fontId="2"/>
  </si>
  <si>
    <t>セミナー一覧</t>
    <rPh sb="4" eb="6">
      <t>イチラン</t>
    </rPh>
    <phoneticPr fontId="2"/>
  </si>
  <si>
    <t>UE002</t>
    <phoneticPr fontId="2"/>
  </si>
  <si>
    <t>セミナー詳細</t>
    <rPh sb="4" eb="6">
      <t>ショウサイ</t>
    </rPh>
    <phoneticPr fontId="2"/>
  </si>
  <si>
    <t>UE003</t>
    <phoneticPr fontId="2"/>
  </si>
  <si>
    <t>セミナー申し込み</t>
    <rPh sb="4" eb="5">
      <t>モウ</t>
    </rPh>
    <rPh sb="6" eb="7">
      <t>コ</t>
    </rPh>
    <phoneticPr fontId="2"/>
  </si>
  <si>
    <t>マイページ</t>
    <phoneticPr fontId="2"/>
  </si>
  <si>
    <t>UF001</t>
    <phoneticPr fontId="2"/>
  </si>
  <si>
    <t>プロフィール情報更新</t>
    <rPh sb="6" eb="8">
      <t>ジョウホウ</t>
    </rPh>
    <rPh sb="8" eb="10">
      <t>コウシン</t>
    </rPh>
    <phoneticPr fontId="2"/>
  </si>
  <si>
    <t>UF002</t>
    <phoneticPr fontId="2"/>
  </si>
  <si>
    <t>購入シミュレーター</t>
    <phoneticPr fontId="2"/>
  </si>
  <si>
    <t>UF003</t>
    <phoneticPr fontId="2"/>
  </si>
  <si>
    <t>メール配信設定</t>
    <phoneticPr fontId="2"/>
  </si>
  <si>
    <t>UF004</t>
    <phoneticPr fontId="2"/>
  </si>
  <si>
    <t>退会処理</t>
    <phoneticPr fontId="2"/>
  </si>
  <si>
    <t>UF005</t>
    <phoneticPr fontId="2"/>
  </si>
  <si>
    <t>ログアウト</t>
    <phoneticPr fontId="2"/>
  </si>
  <si>
    <t>UF006</t>
    <phoneticPr fontId="2"/>
  </si>
  <si>
    <t>会社概要</t>
    <phoneticPr fontId="2"/>
  </si>
  <si>
    <t>UF007</t>
    <phoneticPr fontId="2"/>
  </si>
  <si>
    <t>ご利用規約</t>
    <rPh sb="1" eb="3">
      <t>リヨウ</t>
    </rPh>
    <rPh sb="3" eb="5">
      <t>キヤク</t>
    </rPh>
    <phoneticPr fontId="2"/>
  </si>
  <si>
    <t>UF008</t>
    <phoneticPr fontId="2"/>
  </si>
  <si>
    <t>プライバシーポリシー</t>
    <phoneticPr fontId="2"/>
  </si>
  <si>
    <t>UF009</t>
    <phoneticPr fontId="2"/>
  </si>
  <si>
    <t>ヘルプ</t>
    <phoneticPr fontId="2"/>
  </si>
  <si>
    <t>管理WEB</t>
    <rPh sb="0" eb="2">
      <t>カンリ</t>
    </rPh>
    <phoneticPr fontId="2"/>
  </si>
  <si>
    <t>AA001</t>
    <phoneticPr fontId="2"/>
  </si>
  <si>
    <t>物件情報</t>
    <rPh sb="0" eb="2">
      <t>ブッケン</t>
    </rPh>
    <rPh sb="2" eb="4">
      <t>ジョウホウ</t>
    </rPh>
    <phoneticPr fontId="2"/>
  </si>
  <si>
    <t>AB001</t>
    <phoneticPr fontId="2"/>
  </si>
  <si>
    <t>AB002</t>
    <phoneticPr fontId="2"/>
  </si>
  <si>
    <t>AB003</t>
    <phoneticPr fontId="2"/>
  </si>
  <si>
    <t>物件更新</t>
    <rPh sb="0" eb="2">
      <t>ブッケン</t>
    </rPh>
    <rPh sb="2" eb="4">
      <t>コウシン</t>
    </rPh>
    <phoneticPr fontId="2"/>
  </si>
  <si>
    <t>チャット</t>
    <phoneticPr fontId="2"/>
  </si>
  <si>
    <t>AC001</t>
    <phoneticPr fontId="2"/>
  </si>
  <si>
    <t>チャット一覧</t>
    <rPh sb="4" eb="6">
      <t>イチラン</t>
    </rPh>
    <phoneticPr fontId="2"/>
  </si>
  <si>
    <t>AC002</t>
    <phoneticPr fontId="2"/>
  </si>
  <si>
    <t>チャット詳細</t>
    <rPh sb="4" eb="6">
      <t>ショウサイ</t>
    </rPh>
    <phoneticPr fontId="2"/>
  </si>
  <si>
    <t>管理ユーザ</t>
    <rPh sb="0" eb="2">
      <t>カンリ</t>
    </rPh>
    <phoneticPr fontId="2"/>
  </si>
  <si>
    <t>AD001</t>
    <phoneticPr fontId="2"/>
  </si>
  <si>
    <t>管理ユーザ一覧</t>
    <rPh sb="0" eb="2">
      <t>カンリ</t>
    </rPh>
    <rPh sb="5" eb="7">
      <t>イチラン</t>
    </rPh>
    <phoneticPr fontId="2"/>
  </si>
  <si>
    <t>AD002</t>
    <phoneticPr fontId="2"/>
  </si>
  <si>
    <t>管理ユーザ詳細</t>
    <rPh sb="0" eb="2">
      <t>カンリ</t>
    </rPh>
    <rPh sb="5" eb="7">
      <t>ショウサイ</t>
    </rPh>
    <phoneticPr fontId="2"/>
  </si>
  <si>
    <t>AD003</t>
    <phoneticPr fontId="2"/>
  </si>
  <si>
    <t>管理ユーザ登録更新</t>
    <rPh sb="0" eb="2">
      <t>カンリ</t>
    </rPh>
    <rPh sb="5" eb="7">
      <t>トウロク</t>
    </rPh>
    <rPh sb="7" eb="9">
      <t>コウシン</t>
    </rPh>
    <phoneticPr fontId="2"/>
  </si>
  <si>
    <t>AD004</t>
    <phoneticPr fontId="2"/>
  </si>
  <si>
    <t>管理ユーザパスワード変更</t>
    <rPh sb="0" eb="2">
      <t>カンリ</t>
    </rPh>
    <rPh sb="10" eb="12">
      <t>ヘンコウ</t>
    </rPh>
    <phoneticPr fontId="2"/>
  </si>
  <si>
    <t>会員</t>
    <rPh sb="0" eb="2">
      <t>カイイン</t>
    </rPh>
    <phoneticPr fontId="2"/>
  </si>
  <si>
    <t>AE001</t>
    <phoneticPr fontId="2"/>
  </si>
  <si>
    <t>会員ユーザ一覧</t>
    <rPh sb="0" eb="2">
      <t>カイイン</t>
    </rPh>
    <rPh sb="5" eb="7">
      <t>イチラン</t>
    </rPh>
    <phoneticPr fontId="2"/>
  </si>
  <si>
    <t>AE002</t>
    <phoneticPr fontId="2"/>
  </si>
  <si>
    <t>会員ユーザ詳細</t>
    <rPh sb="0" eb="2">
      <t>カイイン</t>
    </rPh>
    <rPh sb="5" eb="7">
      <t>ショウサイ</t>
    </rPh>
    <phoneticPr fontId="2"/>
  </si>
  <si>
    <t>AE003</t>
    <phoneticPr fontId="2"/>
  </si>
  <si>
    <t>会員ユーザ更新</t>
    <rPh sb="0" eb="2">
      <t>カイイン</t>
    </rPh>
    <rPh sb="5" eb="7">
      <t>コウシン</t>
    </rPh>
    <phoneticPr fontId="2"/>
  </si>
  <si>
    <t>お知らせ</t>
    <rPh sb="1" eb="2">
      <t>シ</t>
    </rPh>
    <phoneticPr fontId="2"/>
  </si>
  <si>
    <t>AF001</t>
    <phoneticPr fontId="2"/>
  </si>
  <si>
    <t>お知らせ一覧</t>
    <rPh sb="1" eb="2">
      <t>シ</t>
    </rPh>
    <rPh sb="4" eb="6">
      <t>イチラン</t>
    </rPh>
    <phoneticPr fontId="2"/>
  </si>
  <si>
    <t>AF002</t>
    <phoneticPr fontId="2"/>
  </si>
  <si>
    <t>お知らせ詳細</t>
    <rPh sb="1" eb="2">
      <t>シ</t>
    </rPh>
    <rPh sb="4" eb="6">
      <t>ショウサイ</t>
    </rPh>
    <phoneticPr fontId="2"/>
  </si>
  <si>
    <t>AF003</t>
    <phoneticPr fontId="2"/>
  </si>
  <si>
    <t>お知らせ登録更新</t>
    <rPh sb="1" eb="2">
      <t>シ</t>
    </rPh>
    <rPh sb="4" eb="6">
      <t>トウロク</t>
    </rPh>
    <rPh sb="6" eb="8">
      <t>コウシン</t>
    </rPh>
    <phoneticPr fontId="2"/>
  </si>
  <si>
    <t>AG001</t>
    <phoneticPr fontId="2"/>
  </si>
  <si>
    <t>AG002</t>
    <phoneticPr fontId="2"/>
  </si>
  <si>
    <t>AG003</t>
    <phoneticPr fontId="2"/>
  </si>
  <si>
    <t>セミナー登録更新</t>
    <rPh sb="4" eb="6">
      <t>トウロク</t>
    </rPh>
    <rPh sb="6" eb="8">
      <t>コウシン</t>
    </rPh>
    <phoneticPr fontId="2"/>
  </si>
  <si>
    <t>分析</t>
    <rPh sb="0" eb="2">
      <t>ブンセキ</t>
    </rPh>
    <phoneticPr fontId="2"/>
  </si>
  <si>
    <t>AH001</t>
    <phoneticPr fontId="2"/>
  </si>
  <si>
    <t>ユーザWEB</t>
    <phoneticPr fontId="2"/>
  </si>
  <si>
    <t>パスワード再設定</t>
    <rPh sb="5" eb="8">
      <t>サイセッテイ</t>
    </rPh>
    <phoneticPr fontId="2"/>
  </si>
  <si>
    <t>WA001</t>
    <phoneticPr fontId="2"/>
  </si>
  <si>
    <t>バッチ</t>
    <phoneticPr fontId="2"/>
  </si>
  <si>
    <t>RIMSデータ連携</t>
    <rPh sb="7" eb="9">
      <t>レンケイ</t>
    </rPh>
    <phoneticPr fontId="2"/>
  </si>
  <si>
    <t>BA001</t>
    <phoneticPr fontId="2"/>
  </si>
  <si>
    <t>RIMSから物件情報連携</t>
    <rPh sb="6" eb="8">
      <t>ブッケン</t>
    </rPh>
    <rPh sb="8" eb="10">
      <t>ジョウホウ</t>
    </rPh>
    <rPh sb="10" eb="12">
      <t>レンケイ</t>
    </rPh>
    <phoneticPr fontId="2"/>
  </si>
  <si>
    <t>お知らせ通知</t>
    <rPh sb="1" eb="2">
      <t>シ</t>
    </rPh>
    <rPh sb="4" eb="6">
      <t>ツウチ</t>
    </rPh>
    <phoneticPr fontId="2"/>
  </si>
  <si>
    <t>BB001</t>
    <phoneticPr fontId="2"/>
  </si>
  <si>
    <t>Eメール、PUSH通知</t>
    <rPh sb="9" eb="11">
      <t>ツウチ</t>
    </rPh>
    <phoneticPr fontId="2"/>
  </si>
  <si>
    <t>見積り</t>
    <rPh sb="0" eb="2">
      <t>ミツモ</t>
    </rPh>
    <phoneticPr fontId="2"/>
  </si>
  <si>
    <t>アプリ実装</t>
    <rPh sb="3" eb="5">
      <t>ジッソウ</t>
    </rPh>
    <phoneticPr fontId="2"/>
  </si>
  <si>
    <t>API実装</t>
    <rPh sb="3" eb="5">
      <t>ジッソウ</t>
    </rPh>
    <phoneticPr fontId="2"/>
  </si>
  <si>
    <t>アプリテスト</t>
    <phoneticPr fontId="2"/>
  </si>
  <si>
    <t>APIテスト</t>
    <phoneticPr fontId="2"/>
  </si>
  <si>
    <t>合計(人日)</t>
    <rPh sb="0" eb="2">
      <t>ゴウケイ</t>
    </rPh>
    <rPh sb="3" eb="5">
      <t>ニンニチ</t>
    </rPh>
    <phoneticPr fontId="2"/>
  </si>
  <si>
    <t>各機能の開発合計</t>
    <phoneticPr fontId="2"/>
  </si>
  <si>
    <t>アプリ開発の共通部分の設計・実装
　・セッション管理、PUSH通知など</t>
    <phoneticPr fontId="2"/>
  </si>
  <si>
    <t>API開発の共通部分の設計・実装
 　・セッション管理、PUSH通知など</t>
    <phoneticPr fontId="2"/>
  </si>
  <si>
    <t>開発基盤</t>
    <rPh sb="0" eb="2">
      <t>カイハツ</t>
    </rPh>
    <rPh sb="2" eb="4">
      <t>キバン</t>
    </rPh>
    <phoneticPr fontId="2"/>
  </si>
  <si>
    <t>・ミドルウェアの設計実装等
・AWSでインフラ基盤構築
・ネットワーク設定
・アプリ申請</t>
    <phoneticPr fontId="2"/>
  </si>
  <si>
    <t>開発基盤・インフラ・テストの合計</t>
    <phoneticPr fontId="2"/>
  </si>
  <si>
    <t>合計</t>
    <rPh sb="0" eb="2">
      <t>ゴウケイ</t>
    </rPh>
    <phoneticPr fontId="2"/>
  </si>
  <si>
    <t>アプリ</t>
    <phoneticPr fontId="2"/>
  </si>
  <si>
    <t>設計</t>
    <rPh sb="0" eb="2">
      <t>セッケイ</t>
    </rPh>
    <phoneticPr fontId="2"/>
  </si>
  <si>
    <t>テスト</t>
    <phoneticPr fontId="2"/>
  </si>
  <si>
    <t>総合・結合テスト</t>
    <rPh sb="0" eb="2">
      <t>ソウゴウ</t>
    </rPh>
    <rPh sb="3" eb="5">
      <t>ケツゴウ</t>
    </rPh>
    <phoneticPr fontId="2"/>
  </si>
  <si>
    <t>設計
（アプリ・API）</t>
    <rPh sb="0" eb="2">
      <t>セッケイ</t>
    </rPh>
    <phoneticPr fontId="2"/>
  </si>
  <si>
    <t>AC003</t>
    <phoneticPr fontId="2"/>
  </si>
  <si>
    <t>チャット登録更新</t>
    <rPh sb="4" eb="6">
      <t>トウロク</t>
    </rPh>
    <rPh sb="6" eb="8">
      <t>コウシン</t>
    </rPh>
    <phoneticPr fontId="2"/>
  </si>
  <si>
    <t>インフラ基盤構築</t>
    <phoneticPr fontId="2"/>
  </si>
  <si>
    <t>合計人日</t>
    <rPh sb="0" eb="2">
      <t>ゴウケイ</t>
    </rPh>
    <rPh sb="2" eb="4">
      <t>ニンニチ</t>
    </rPh>
    <phoneticPr fontId="2"/>
  </si>
  <si>
    <t>人日</t>
    <rPh sb="0" eb="2">
      <t>ニンニチ</t>
    </rPh>
    <phoneticPr fontId="2"/>
  </si>
  <si>
    <t>人月</t>
    <rPh sb="0" eb="2">
      <t>ニンゲツ</t>
    </rPh>
    <phoneticPr fontId="2"/>
  </si>
  <si>
    <t>人月単価</t>
    <rPh sb="0" eb="2">
      <t>ニンゲツ</t>
    </rPh>
    <rPh sb="2" eb="4">
      <t>タンカ</t>
    </rPh>
    <phoneticPr fontId="2"/>
  </si>
  <si>
    <t>万円</t>
    <rPh sb="0" eb="2">
      <t>マンエン</t>
    </rPh>
    <phoneticPr fontId="2"/>
  </si>
  <si>
    <t>管理・バッチ・インフラ</t>
    <rPh sb="0" eb="2">
      <t>カンリ</t>
    </rPh>
    <phoneticPr fontId="2"/>
  </si>
  <si>
    <t>管理工数</t>
    <rPh sb="0" eb="2">
      <t>カンリ</t>
    </rPh>
    <rPh sb="2" eb="4">
      <t>コウスウ</t>
    </rPh>
    <phoneticPr fontId="2"/>
  </si>
  <si>
    <t>・ミドルウェアの設計実装等・LPサーバ構築
・AWSでインフラ基盤構築・ネットワーク設定</t>
    <rPh sb="19" eb="21">
      <t>コウチク</t>
    </rPh>
    <phoneticPr fontId="2"/>
  </si>
  <si>
    <t>管理画面・その他</t>
    <rPh sb="0" eb="2">
      <t>カンリ</t>
    </rPh>
    <rPh sb="2" eb="4">
      <t>ガメン</t>
    </rPh>
    <rPh sb="7" eb="8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</si>
</sst>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D981-6D60-4663-934C-ABB1D7453C96}">
  <dimension ref="A1:M80"/>
  <sheetViews>
    <sheetView tabSelected="1" zoomScale="85" zoomScaleNormal="85" workbookViewId="0"/>
  </sheetViews>
  <sheetFormatPr defaultRowHeight="18" x14ac:dyDescent="0.55000000000000004"/>
  <cols>
    <col min="1" max="1" width="3.83203125" customWidth="1"/>
    <col min="2" max="2" width="3.83203125" style="2" bestFit="1" customWidth="1"/>
    <col min="3" max="3" width="11.25" style="2" customWidth="1"/>
    <col min="4" max="4" width="21.9140625" style="2" customWidth="1"/>
    <col min="5" max="5" width="16.75" style="2" bestFit="1" customWidth="1"/>
    <col min="6" max="6" width="16.58203125" style="2" customWidth="1"/>
    <col min="7" max="7" width="28.75" style="2" customWidth="1"/>
    <col min="8" max="8" width="15.5" bestFit="1" customWidth="1"/>
    <col min="9" max="9" width="10.4140625" bestFit="1" customWidth="1"/>
    <col min="10" max="10" width="9" customWidth="1"/>
    <col min="11" max="11" width="12.33203125" bestFit="1" customWidth="1"/>
    <col min="12" max="12" width="9.58203125" bestFit="1" customWidth="1"/>
    <col min="13" max="13" width="10" bestFit="1" customWidth="1"/>
  </cols>
  <sheetData>
    <row r="1" spans="1:13" ht="26.5" x14ac:dyDescent="0.55000000000000004">
      <c r="A1" s="1" t="s">
        <v>111</v>
      </c>
      <c r="C1" s="1"/>
      <c r="D1" s="1"/>
    </row>
    <row r="2" spans="1:13" ht="22" customHeight="1" x14ac:dyDescent="0.55000000000000004">
      <c r="A2" s="1"/>
      <c r="B2" s="10" t="s">
        <v>124</v>
      </c>
      <c r="C2" s="1"/>
      <c r="D2" s="1"/>
    </row>
    <row r="3" spans="1:13" ht="36" x14ac:dyDescent="0.55000000000000004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128</v>
      </c>
      <c r="I3" s="3" t="s">
        <v>112</v>
      </c>
      <c r="J3" s="3" t="s">
        <v>113</v>
      </c>
      <c r="K3" s="3" t="s">
        <v>114</v>
      </c>
      <c r="L3" s="3" t="s">
        <v>115</v>
      </c>
      <c r="M3" s="3" t="s">
        <v>116</v>
      </c>
    </row>
    <row r="4" spans="1:13" x14ac:dyDescent="0.55000000000000004">
      <c r="B4" s="4">
        <f>ROW() - 3</f>
        <v>1</v>
      </c>
      <c r="C4" s="50" t="s">
        <v>6</v>
      </c>
      <c r="D4" s="53" t="s">
        <v>7</v>
      </c>
      <c r="E4" s="53" t="s">
        <v>7</v>
      </c>
      <c r="F4" s="4" t="s">
        <v>8</v>
      </c>
      <c r="G4" s="4" t="s">
        <v>9</v>
      </c>
      <c r="H4" s="6">
        <v>1</v>
      </c>
      <c r="I4" s="6">
        <v>1</v>
      </c>
      <c r="J4" s="6">
        <v>1</v>
      </c>
      <c r="K4" s="6">
        <f t="shared" ref="K4:K22" si="0">I4*0.3</f>
        <v>0.3</v>
      </c>
      <c r="L4" s="6">
        <f t="shared" ref="L4:L22" si="1">J4*0.3</f>
        <v>0.3</v>
      </c>
      <c r="M4" s="6">
        <f t="shared" ref="M4:M26" si="2">SUM(H4:L4)</f>
        <v>3.5999999999999996</v>
      </c>
    </row>
    <row r="5" spans="1:13" x14ac:dyDescent="0.55000000000000004">
      <c r="B5" s="4">
        <f t="shared" ref="B5:B26" si="3">ROW() - 3</f>
        <v>2</v>
      </c>
      <c r="C5" s="51"/>
      <c r="D5" s="53"/>
      <c r="E5" s="53"/>
      <c r="F5" s="4" t="s">
        <v>10</v>
      </c>
      <c r="G5" s="4" t="s">
        <v>11</v>
      </c>
      <c r="H5" s="6">
        <v>3</v>
      </c>
      <c r="I5" s="6">
        <v>5</v>
      </c>
      <c r="J5" s="6">
        <v>5</v>
      </c>
      <c r="K5" s="6">
        <f t="shared" si="0"/>
        <v>1.5</v>
      </c>
      <c r="L5" s="6">
        <f t="shared" si="1"/>
        <v>1.5</v>
      </c>
      <c r="M5" s="6">
        <f t="shared" si="2"/>
        <v>16</v>
      </c>
    </row>
    <row r="6" spans="1:13" x14ac:dyDescent="0.55000000000000004">
      <c r="B6" s="4">
        <f t="shared" si="3"/>
        <v>3</v>
      </c>
      <c r="C6" s="51"/>
      <c r="D6" s="53"/>
      <c r="E6" s="53"/>
      <c r="F6" s="4" t="s">
        <v>12</v>
      </c>
      <c r="G6" s="4" t="s">
        <v>13</v>
      </c>
      <c r="H6" s="6">
        <v>5</v>
      </c>
      <c r="I6" s="6">
        <v>10</v>
      </c>
      <c r="J6" s="6">
        <v>5</v>
      </c>
      <c r="K6" s="6">
        <f t="shared" si="0"/>
        <v>3</v>
      </c>
      <c r="L6" s="6">
        <f t="shared" si="1"/>
        <v>1.5</v>
      </c>
      <c r="M6" s="6">
        <f t="shared" si="2"/>
        <v>24.5</v>
      </c>
    </row>
    <row r="7" spans="1:13" x14ac:dyDescent="0.55000000000000004">
      <c r="B7" s="4">
        <f t="shared" si="3"/>
        <v>4</v>
      </c>
      <c r="C7" s="51"/>
      <c r="D7" s="50" t="s">
        <v>14</v>
      </c>
      <c r="E7" s="53" t="s">
        <v>15</v>
      </c>
      <c r="F7" s="4" t="s">
        <v>16</v>
      </c>
      <c r="G7" s="4" t="s">
        <v>17</v>
      </c>
      <c r="H7" s="6">
        <v>5</v>
      </c>
      <c r="I7" s="6">
        <v>10</v>
      </c>
      <c r="J7" s="6">
        <v>5</v>
      </c>
      <c r="K7" s="6">
        <f t="shared" si="0"/>
        <v>3</v>
      </c>
      <c r="L7" s="6">
        <f t="shared" si="1"/>
        <v>1.5</v>
      </c>
      <c r="M7" s="6">
        <f t="shared" si="2"/>
        <v>24.5</v>
      </c>
    </row>
    <row r="8" spans="1:13" x14ac:dyDescent="0.55000000000000004">
      <c r="B8" s="4">
        <f t="shared" si="3"/>
        <v>5</v>
      </c>
      <c r="C8" s="51"/>
      <c r="D8" s="51"/>
      <c r="E8" s="53"/>
      <c r="F8" s="4" t="s">
        <v>18</v>
      </c>
      <c r="G8" s="4" t="s">
        <v>19</v>
      </c>
      <c r="H8" s="6">
        <v>5</v>
      </c>
      <c r="I8" s="6">
        <v>10</v>
      </c>
      <c r="J8" s="6">
        <v>5</v>
      </c>
      <c r="K8" s="6">
        <f t="shared" si="0"/>
        <v>3</v>
      </c>
      <c r="L8" s="6">
        <f t="shared" si="1"/>
        <v>1.5</v>
      </c>
      <c r="M8" s="6">
        <f t="shared" si="2"/>
        <v>24.5</v>
      </c>
    </row>
    <row r="9" spans="1:13" x14ac:dyDescent="0.55000000000000004">
      <c r="B9" s="4">
        <f t="shared" si="3"/>
        <v>6</v>
      </c>
      <c r="C9" s="51"/>
      <c r="D9" s="51"/>
      <c r="E9" s="53"/>
      <c r="F9" s="4" t="s">
        <v>20</v>
      </c>
      <c r="G9" s="4" t="s">
        <v>21</v>
      </c>
      <c r="H9" s="6">
        <v>3</v>
      </c>
      <c r="I9" s="6">
        <v>5</v>
      </c>
      <c r="J9" s="6">
        <v>5</v>
      </c>
      <c r="K9" s="6">
        <f t="shared" si="0"/>
        <v>1.5</v>
      </c>
      <c r="L9" s="6">
        <f t="shared" si="1"/>
        <v>1.5</v>
      </c>
      <c r="M9" s="6">
        <f t="shared" si="2"/>
        <v>16</v>
      </c>
    </row>
    <row r="10" spans="1:13" x14ac:dyDescent="0.55000000000000004">
      <c r="B10" s="4">
        <f t="shared" si="3"/>
        <v>7</v>
      </c>
      <c r="C10" s="51"/>
      <c r="D10" s="51"/>
      <c r="E10" s="53" t="s">
        <v>22</v>
      </c>
      <c r="F10" s="4" t="s">
        <v>23</v>
      </c>
      <c r="G10" s="4" t="s">
        <v>24</v>
      </c>
      <c r="H10" s="6">
        <v>3</v>
      </c>
      <c r="I10" s="6">
        <v>5</v>
      </c>
      <c r="J10" s="6">
        <v>5</v>
      </c>
      <c r="K10" s="6">
        <f t="shared" si="0"/>
        <v>1.5</v>
      </c>
      <c r="L10" s="6">
        <f t="shared" si="1"/>
        <v>1.5</v>
      </c>
      <c r="M10" s="6">
        <f t="shared" si="2"/>
        <v>16</v>
      </c>
    </row>
    <row r="11" spans="1:13" x14ac:dyDescent="0.55000000000000004">
      <c r="B11" s="4">
        <f t="shared" si="3"/>
        <v>8</v>
      </c>
      <c r="C11" s="51"/>
      <c r="D11" s="51"/>
      <c r="E11" s="53"/>
      <c r="F11" s="4" t="s">
        <v>25</v>
      </c>
      <c r="G11" s="4" t="s">
        <v>26</v>
      </c>
      <c r="H11" s="6">
        <v>3</v>
      </c>
      <c r="I11" s="6">
        <v>5</v>
      </c>
      <c r="J11" s="6">
        <v>5</v>
      </c>
      <c r="K11" s="6">
        <f t="shared" si="0"/>
        <v>1.5</v>
      </c>
      <c r="L11" s="6">
        <f t="shared" si="1"/>
        <v>1.5</v>
      </c>
      <c r="M11" s="6">
        <f t="shared" si="2"/>
        <v>16</v>
      </c>
    </row>
    <row r="12" spans="1:13" x14ac:dyDescent="0.55000000000000004">
      <c r="B12" s="4">
        <f t="shared" si="3"/>
        <v>9</v>
      </c>
      <c r="C12" s="51"/>
      <c r="D12" s="51"/>
      <c r="E12" s="53"/>
      <c r="F12" s="4" t="s">
        <v>27</v>
      </c>
      <c r="G12" s="4" t="s">
        <v>28</v>
      </c>
      <c r="H12" s="6">
        <v>3</v>
      </c>
      <c r="I12" s="6">
        <v>5</v>
      </c>
      <c r="J12" s="6">
        <v>5</v>
      </c>
      <c r="K12" s="6">
        <f t="shared" si="0"/>
        <v>1.5</v>
      </c>
      <c r="L12" s="6">
        <f t="shared" si="1"/>
        <v>1.5</v>
      </c>
      <c r="M12" s="6">
        <f t="shared" si="2"/>
        <v>16</v>
      </c>
    </row>
    <row r="13" spans="1:13" x14ac:dyDescent="0.55000000000000004">
      <c r="B13" s="4">
        <f t="shared" si="3"/>
        <v>10</v>
      </c>
      <c r="C13" s="51"/>
      <c r="D13" s="51"/>
      <c r="E13" s="54" t="s">
        <v>29</v>
      </c>
      <c r="F13" s="4" t="s">
        <v>30</v>
      </c>
      <c r="G13" s="4" t="s">
        <v>31</v>
      </c>
      <c r="H13" s="6">
        <v>5</v>
      </c>
      <c r="I13" s="6">
        <v>10</v>
      </c>
      <c r="J13" s="6">
        <v>5</v>
      </c>
      <c r="K13" s="6">
        <f t="shared" si="0"/>
        <v>3</v>
      </c>
      <c r="L13" s="6">
        <f t="shared" si="1"/>
        <v>1.5</v>
      </c>
      <c r="M13" s="6">
        <f t="shared" si="2"/>
        <v>24.5</v>
      </c>
    </row>
    <row r="14" spans="1:13" x14ac:dyDescent="0.55000000000000004">
      <c r="B14" s="4">
        <f t="shared" si="3"/>
        <v>11</v>
      </c>
      <c r="C14" s="51"/>
      <c r="D14" s="51"/>
      <c r="E14" s="55"/>
      <c r="F14" s="4" t="s">
        <v>32</v>
      </c>
      <c r="G14" s="4" t="s">
        <v>33</v>
      </c>
      <c r="H14" s="6">
        <v>5</v>
      </c>
      <c r="I14" s="6">
        <v>10</v>
      </c>
      <c r="J14" s="6">
        <v>5</v>
      </c>
      <c r="K14" s="6">
        <f t="shared" si="0"/>
        <v>3</v>
      </c>
      <c r="L14" s="6">
        <f t="shared" si="1"/>
        <v>1.5</v>
      </c>
      <c r="M14" s="6">
        <f t="shared" si="2"/>
        <v>24.5</v>
      </c>
    </row>
    <row r="15" spans="1:13" x14ac:dyDescent="0.55000000000000004">
      <c r="B15" s="4">
        <f t="shared" si="3"/>
        <v>12</v>
      </c>
      <c r="C15" s="51"/>
      <c r="D15" s="51"/>
      <c r="E15" s="53" t="s">
        <v>34</v>
      </c>
      <c r="F15" s="4" t="s">
        <v>35</v>
      </c>
      <c r="G15" s="4" t="s">
        <v>36</v>
      </c>
      <c r="H15" s="6">
        <v>3</v>
      </c>
      <c r="I15" s="6">
        <v>5</v>
      </c>
      <c r="J15" s="6">
        <v>5</v>
      </c>
      <c r="K15" s="6">
        <f t="shared" si="0"/>
        <v>1.5</v>
      </c>
      <c r="L15" s="6">
        <f t="shared" si="1"/>
        <v>1.5</v>
      </c>
      <c r="M15" s="6">
        <f t="shared" si="2"/>
        <v>16</v>
      </c>
    </row>
    <row r="16" spans="1:13" x14ac:dyDescent="0.55000000000000004">
      <c r="B16" s="4">
        <f t="shared" si="3"/>
        <v>13</v>
      </c>
      <c r="C16" s="51"/>
      <c r="D16" s="51"/>
      <c r="E16" s="53"/>
      <c r="F16" s="4" t="s">
        <v>37</v>
      </c>
      <c r="G16" s="4" t="s">
        <v>38</v>
      </c>
      <c r="H16" s="6">
        <v>3</v>
      </c>
      <c r="I16" s="6">
        <v>5</v>
      </c>
      <c r="J16" s="6">
        <v>5</v>
      </c>
      <c r="K16" s="6">
        <f t="shared" si="0"/>
        <v>1.5</v>
      </c>
      <c r="L16" s="6">
        <f t="shared" si="1"/>
        <v>1.5</v>
      </c>
      <c r="M16" s="6">
        <f t="shared" si="2"/>
        <v>16</v>
      </c>
    </row>
    <row r="17" spans="2:13" x14ac:dyDescent="0.55000000000000004">
      <c r="B17" s="4">
        <f t="shared" si="3"/>
        <v>14</v>
      </c>
      <c r="C17" s="51"/>
      <c r="D17" s="51"/>
      <c r="E17" s="53"/>
      <c r="F17" s="4" t="s">
        <v>39</v>
      </c>
      <c r="G17" s="4" t="s">
        <v>40</v>
      </c>
      <c r="H17" s="6">
        <v>3</v>
      </c>
      <c r="I17" s="6">
        <v>5</v>
      </c>
      <c r="J17" s="6">
        <v>5</v>
      </c>
      <c r="K17" s="6">
        <f t="shared" si="0"/>
        <v>1.5</v>
      </c>
      <c r="L17" s="6">
        <f t="shared" si="1"/>
        <v>1.5</v>
      </c>
      <c r="M17" s="6">
        <f t="shared" si="2"/>
        <v>16</v>
      </c>
    </row>
    <row r="18" spans="2:13" x14ac:dyDescent="0.55000000000000004">
      <c r="B18" s="4">
        <f t="shared" si="3"/>
        <v>15</v>
      </c>
      <c r="C18" s="51"/>
      <c r="D18" s="51"/>
      <c r="E18" s="50" t="s">
        <v>41</v>
      </c>
      <c r="F18" s="4" t="s">
        <v>42</v>
      </c>
      <c r="G18" s="4" t="s">
        <v>43</v>
      </c>
      <c r="H18" s="6">
        <v>3</v>
      </c>
      <c r="I18" s="6">
        <v>5</v>
      </c>
      <c r="J18" s="6">
        <v>5</v>
      </c>
      <c r="K18" s="6">
        <f t="shared" si="0"/>
        <v>1.5</v>
      </c>
      <c r="L18" s="6">
        <f t="shared" si="1"/>
        <v>1.5</v>
      </c>
      <c r="M18" s="6">
        <f t="shared" si="2"/>
        <v>16</v>
      </c>
    </row>
    <row r="19" spans="2:13" x14ac:dyDescent="0.55000000000000004">
      <c r="B19" s="4">
        <f t="shared" si="3"/>
        <v>16</v>
      </c>
      <c r="C19" s="51"/>
      <c r="D19" s="51"/>
      <c r="E19" s="51"/>
      <c r="F19" s="4" t="s">
        <v>44</v>
      </c>
      <c r="G19" s="4" t="s">
        <v>45</v>
      </c>
      <c r="H19" s="6">
        <v>5</v>
      </c>
      <c r="I19" s="6">
        <v>10</v>
      </c>
      <c r="J19" s="6">
        <v>5</v>
      </c>
      <c r="K19" s="6">
        <f t="shared" si="0"/>
        <v>3</v>
      </c>
      <c r="L19" s="6">
        <f t="shared" si="1"/>
        <v>1.5</v>
      </c>
      <c r="M19" s="6">
        <f t="shared" si="2"/>
        <v>24.5</v>
      </c>
    </row>
    <row r="20" spans="2:13" x14ac:dyDescent="0.55000000000000004">
      <c r="B20" s="4">
        <f t="shared" si="3"/>
        <v>17</v>
      </c>
      <c r="C20" s="51"/>
      <c r="D20" s="51"/>
      <c r="E20" s="51"/>
      <c r="F20" s="4" t="s">
        <v>46</v>
      </c>
      <c r="G20" s="4" t="s">
        <v>47</v>
      </c>
      <c r="H20" s="6">
        <v>1</v>
      </c>
      <c r="I20" s="6">
        <v>1</v>
      </c>
      <c r="J20" s="6">
        <v>1</v>
      </c>
      <c r="K20" s="6">
        <f t="shared" si="0"/>
        <v>0.3</v>
      </c>
      <c r="L20" s="6">
        <f t="shared" si="1"/>
        <v>0.3</v>
      </c>
      <c r="M20" s="6">
        <f t="shared" si="2"/>
        <v>3.5999999999999996</v>
      </c>
    </row>
    <row r="21" spans="2:13" x14ac:dyDescent="0.55000000000000004">
      <c r="B21" s="4">
        <f t="shared" si="3"/>
        <v>18</v>
      </c>
      <c r="C21" s="51"/>
      <c r="D21" s="51"/>
      <c r="E21" s="51"/>
      <c r="F21" s="4" t="s">
        <v>48</v>
      </c>
      <c r="G21" s="4" t="s">
        <v>49</v>
      </c>
      <c r="H21" s="6">
        <v>1</v>
      </c>
      <c r="I21" s="6">
        <v>1</v>
      </c>
      <c r="J21" s="6">
        <v>1</v>
      </c>
      <c r="K21" s="6">
        <f t="shared" si="0"/>
        <v>0.3</v>
      </c>
      <c r="L21" s="6">
        <f t="shared" si="1"/>
        <v>0.3</v>
      </c>
      <c r="M21" s="6">
        <f t="shared" si="2"/>
        <v>3.5999999999999996</v>
      </c>
    </row>
    <row r="22" spans="2:13" x14ac:dyDescent="0.55000000000000004">
      <c r="B22" s="4">
        <f t="shared" si="3"/>
        <v>19</v>
      </c>
      <c r="C22" s="51"/>
      <c r="D22" s="51"/>
      <c r="E22" s="51"/>
      <c r="F22" s="4" t="s">
        <v>50</v>
      </c>
      <c r="G22" s="4" t="s">
        <v>51</v>
      </c>
      <c r="H22" s="6">
        <v>0.5</v>
      </c>
      <c r="I22" s="6">
        <v>0.5</v>
      </c>
      <c r="J22" s="6">
        <v>0.5</v>
      </c>
      <c r="K22" s="6">
        <f t="shared" si="0"/>
        <v>0.15</v>
      </c>
      <c r="L22" s="6">
        <f t="shared" si="1"/>
        <v>0.15</v>
      </c>
      <c r="M22" s="6">
        <f t="shared" si="2"/>
        <v>1.7999999999999998</v>
      </c>
    </row>
    <row r="23" spans="2:13" x14ac:dyDescent="0.55000000000000004">
      <c r="B23" s="4">
        <f t="shared" si="3"/>
        <v>20</v>
      </c>
      <c r="C23" s="51"/>
      <c r="D23" s="51"/>
      <c r="E23" s="51"/>
      <c r="F23" s="4" t="s">
        <v>52</v>
      </c>
      <c r="G23" s="4" t="s">
        <v>53</v>
      </c>
      <c r="H23" s="6">
        <v>0.5</v>
      </c>
      <c r="I23" s="6">
        <v>0.5</v>
      </c>
      <c r="J23" s="6"/>
      <c r="K23" s="6">
        <f>I23*0.3</f>
        <v>0.15</v>
      </c>
      <c r="L23" s="6"/>
      <c r="M23" s="6">
        <f t="shared" si="2"/>
        <v>1.1499999999999999</v>
      </c>
    </row>
    <row r="24" spans="2:13" x14ac:dyDescent="0.55000000000000004">
      <c r="B24" s="4">
        <f t="shared" si="3"/>
        <v>21</v>
      </c>
      <c r="C24" s="51"/>
      <c r="D24" s="51"/>
      <c r="E24" s="51"/>
      <c r="F24" s="4" t="s">
        <v>54</v>
      </c>
      <c r="G24" s="4" t="s">
        <v>55</v>
      </c>
      <c r="H24" s="6">
        <v>0.5</v>
      </c>
      <c r="I24" s="6">
        <v>0.5</v>
      </c>
      <c r="J24" s="6"/>
      <c r="K24" s="6">
        <f>I24*0.3</f>
        <v>0.15</v>
      </c>
      <c r="L24" s="6"/>
      <c r="M24" s="6">
        <f t="shared" si="2"/>
        <v>1.1499999999999999</v>
      </c>
    </row>
    <row r="25" spans="2:13" x14ac:dyDescent="0.55000000000000004">
      <c r="B25" s="4">
        <f t="shared" si="3"/>
        <v>22</v>
      </c>
      <c r="C25" s="51"/>
      <c r="D25" s="51"/>
      <c r="E25" s="51"/>
      <c r="F25" s="4" t="s">
        <v>56</v>
      </c>
      <c r="G25" s="4" t="s">
        <v>57</v>
      </c>
      <c r="H25" s="6">
        <v>0.5</v>
      </c>
      <c r="I25" s="6">
        <v>0.5</v>
      </c>
      <c r="J25" s="6"/>
      <c r="K25" s="6">
        <f>I25*0.3</f>
        <v>0.15</v>
      </c>
      <c r="L25" s="6"/>
      <c r="M25" s="6">
        <f t="shared" si="2"/>
        <v>1.1499999999999999</v>
      </c>
    </row>
    <row r="26" spans="2:13" x14ac:dyDescent="0.55000000000000004">
      <c r="B26" s="4">
        <f t="shared" si="3"/>
        <v>23</v>
      </c>
      <c r="C26" s="52"/>
      <c r="D26" s="52"/>
      <c r="E26" s="52"/>
      <c r="F26" s="4" t="s">
        <v>58</v>
      </c>
      <c r="G26" s="4" t="s">
        <v>59</v>
      </c>
      <c r="H26" s="6">
        <v>0.5</v>
      </c>
      <c r="I26" s="6">
        <v>0.5</v>
      </c>
      <c r="J26" s="6"/>
      <c r="K26" s="6">
        <f>I26*0.3</f>
        <v>0.15</v>
      </c>
      <c r="L26" s="6"/>
      <c r="M26" s="6">
        <f t="shared" si="2"/>
        <v>1.1499999999999999</v>
      </c>
    </row>
    <row r="27" spans="2:13" x14ac:dyDescent="0.55000000000000004">
      <c r="B27" s="18" t="s">
        <v>117</v>
      </c>
      <c r="C27" s="18"/>
      <c r="D27" s="18"/>
      <c r="E27" s="18"/>
      <c r="F27" s="18"/>
      <c r="G27" s="18"/>
      <c r="H27" s="43"/>
      <c r="I27" s="44"/>
      <c r="J27" s="44"/>
      <c r="K27" s="44"/>
      <c r="L27" s="45"/>
      <c r="M27" s="7">
        <f>SUM(M4:M26)</f>
        <v>308.2</v>
      </c>
    </row>
    <row r="28" spans="2:13" x14ac:dyDescent="0.55000000000000004">
      <c r="B28" s="32">
        <f>ROW() - 4</f>
        <v>24</v>
      </c>
      <c r="C28" s="33" t="s">
        <v>120</v>
      </c>
      <c r="D28" s="33"/>
      <c r="E28" s="33"/>
      <c r="F28" s="24" t="s">
        <v>118</v>
      </c>
      <c r="G28" s="25"/>
      <c r="H28" s="17"/>
      <c r="I28" s="17"/>
      <c r="J28" s="17"/>
      <c r="K28" s="17"/>
      <c r="L28" s="17"/>
      <c r="M28" s="23">
        <f>SUM(I4:I26)/10</f>
        <v>11.05</v>
      </c>
    </row>
    <row r="29" spans="2:13" x14ac:dyDescent="0.55000000000000004">
      <c r="B29" s="32"/>
      <c r="C29" s="33"/>
      <c r="D29" s="33"/>
      <c r="E29" s="33"/>
      <c r="F29" s="25"/>
      <c r="G29" s="25"/>
      <c r="H29" s="17"/>
      <c r="I29" s="17"/>
      <c r="J29" s="17"/>
      <c r="K29" s="17"/>
      <c r="L29" s="17"/>
      <c r="M29" s="23"/>
    </row>
    <row r="30" spans="2:13" x14ac:dyDescent="0.55000000000000004">
      <c r="B30" s="32"/>
      <c r="C30" s="33"/>
      <c r="D30" s="33"/>
      <c r="E30" s="33"/>
      <c r="F30" s="24" t="s">
        <v>119</v>
      </c>
      <c r="G30" s="25"/>
      <c r="H30" s="17"/>
      <c r="I30" s="17"/>
      <c r="J30" s="17"/>
      <c r="K30" s="17"/>
      <c r="L30" s="17"/>
      <c r="M30" s="23">
        <f>SUM(J4:J26)/10</f>
        <v>7.85</v>
      </c>
    </row>
    <row r="31" spans="2:13" x14ac:dyDescent="0.55000000000000004">
      <c r="B31" s="32"/>
      <c r="C31" s="33"/>
      <c r="D31" s="33"/>
      <c r="E31" s="33"/>
      <c r="F31" s="25"/>
      <c r="G31" s="25"/>
      <c r="H31" s="17"/>
      <c r="I31" s="17"/>
      <c r="J31" s="17"/>
      <c r="K31" s="17"/>
      <c r="L31" s="17"/>
      <c r="M31" s="23"/>
    </row>
    <row r="32" spans="2:13" x14ac:dyDescent="0.55000000000000004">
      <c r="B32" s="32">
        <f>ROW() - 7</f>
        <v>25</v>
      </c>
      <c r="C32" s="33" t="s">
        <v>120</v>
      </c>
      <c r="D32" s="33"/>
      <c r="E32" s="33"/>
      <c r="F32" s="46" t="s">
        <v>121</v>
      </c>
      <c r="G32" s="33"/>
      <c r="H32" s="17"/>
      <c r="I32" s="17"/>
      <c r="J32" s="17"/>
      <c r="K32" s="17"/>
      <c r="L32" s="17"/>
      <c r="M32" s="23">
        <v>10</v>
      </c>
    </row>
    <row r="33" spans="2:13" x14ac:dyDescent="0.55000000000000004">
      <c r="B33" s="32"/>
      <c r="C33" s="33"/>
      <c r="D33" s="33"/>
      <c r="E33" s="33"/>
      <c r="F33" s="33"/>
      <c r="G33" s="33"/>
      <c r="H33" s="17"/>
      <c r="I33" s="17"/>
      <c r="J33" s="17"/>
      <c r="K33" s="17"/>
      <c r="L33" s="17"/>
      <c r="M33" s="23"/>
    </row>
    <row r="34" spans="2:13" x14ac:dyDescent="0.55000000000000004">
      <c r="B34" s="32"/>
      <c r="C34" s="33"/>
      <c r="D34" s="33"/>
      <c r="E34" s="33"/>
      <c r="F34" s="33"/>
      <c r="G34" s="33"/>
      <c r="H34" s="17"/>
      <c r="I34" s="17"/>
      <c r="J34" s="17"/>
      <c r="K34" s="17"/>
      <c r="L34" s="17"/>
      <c r="M34" s="23"/>
    </row>
    <row r="35" spans="2:13" x14ac:dyDescent="0.55000000000000004">
      <c r="B35" s="32"/>
      <c r="C35" s="33"/>
      <c r="D35" s="33"/>
      <c r="E35" s="33"/>
      <c r="F35" s="33"/>
      <c r="G35" s="33"/>
      <c r="H35" s="17"/>
      <c r="I35" s="17"/>
      <c r="J35" s="17"/>
      <c r="K35" s="17"/>
      <c r="L35" s="17"/>
      <c r="M35" s="23"/>
    </row>
    <row r="36" spans="2:13" x14ac:dyDescent="0.55000000000000004">
      <c r="B36" s="8">
        <f>ROW() - 10</f>
        <v>26</v>
      </c>
      <c r="C36" s="14" t="s">
        <v>126</v>
      </c>
      <c r="D36" s="15"/>
      <c r="E36" s="16"/>
      <c r="F36" s="14" t="s">
        <v>127</v>
      </c>
      <c r="G36" s="16"/>
      <c r="H36" s="40"/>
      <c r="I36" s="41"/>
      <c r="J36" s="41"/>
      <c r="K36" s="41"/>
      <c r="L36" s="42"/>
      <c r="M36" s="11">
        <f>M27/10</f>
        <v>30.82</v>
      </c>
    </row>
    <row r="37" spans="2:13" x14ac:dyDescent="0.55000000000000004">
      <c r="B37" s="8">
        <f>ROW() - 10</f>
        <v>27</v>
      </c>
      <c r="C37" s="14" t="s">
        <v>138</v>
      </c>
      <c r="D37" s="15"/>
      <c r="E37" s="16"/>
      <c r="F37" s="14"/>
      <c r="G37" s="16"/>
      <c r="H37" s="40"/>
      <c r="I37" s="41"/>
      <c r="J37" s="41"/>
      <c r="K37" s="41"/>
      <c r="L37" s="42"/>
      <c r="M37" s="11">
        <f>M27/10</f>
        <v>30.82</v>
      </c>
    </row>
    <row r="38" spans="2:13" x14ac:dyDescent="0.55000000000000004">
      <c r="B38" s="18" t="s">
        <v>122</v>
      </c>
      <c r="C38" s="18"/>
      <c r="D38" s="18"/>
      <c r="E38" s="18"/>
      <c r="F38" s="18"/>
      <c r="G38" s="18"/>
      <c r="H38" s="43"/>
      <c r="I38" s="44"/>
      <c r="J38" s="44"/>
      <c r="K38" s="44"/>
      <c r="L38" s="45"/>
      <c r="M38" s="7">
        <f>SUM(M28:M37)</f>
        <v>90.539999999999992</v>
      </c>
    </row>
    <row r="39" spans="2:13" x14ac:dyDescent="0.55000000000000004">
      <c r="B39" s="19" t="s">
        <v>123</v>
      </c>
      <c r="C39" s="19"/>
      <c r="D39" s="19"/>
      <c r="E39" s="19"/>
      <c r="F39" s="19"/>
      <c r="G39" s="19"/>
      <c r="H39" s="20"/>
      <c r="I39" s="21"/>
      <c r="J39" s="21"/>
      <c r="K39" s="21"/>
      <c r="L39" s="22"/>
      <c r="M39" s="9">
        <f>M27+M38</f>
        <v>398.74</v>
      </c>
    </row>
    <row r="40" spans="2:13" s="13" customFormat="1" x14ac:dyDescent="0.55000000000000004"/>
    <row r="41" spans="2:13" x14ac:dyDescent="0.55000000000000004">
      <c r="B41" t="s">
        <v>140</v>
      </c>
      <c r="C41"/>
      <c r="D41"/>
      <c r="E41"/>
      <c r="F41"/>
      <c r="G41"/>
    </row>
    <row r="42" spans="2:13" x14ac:dyDescent="0.55000000000000004">
      <c r="B42" s="3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3" t="s">
        <v>5</v>
      </c>
      <c r="H42" s="3" t="s">
        <v>125</v>
      </c>
      <c r="I42" s="3" t="s">
        <v>124</v>
      </c>
      <c r="J42" s="3" t="s">
        <v>126</v>
      </c>
      <c r="K42" s="3" t="s">
        <v>116</v>
      </c>
    </row>
    <row r="43" spans="2:13" x14ac:dyDescent="0.55000000000000004">
      <c r="B43" s="4">
        <f>ROW() - 15</f>
        <v>28</v>
      </c>
      <c r="C43" s="47" t="s">
        <v>60</v>
      </c>
      <c r="D43" s="50" t="s">
        <v>14</v>
      </c>
      <c r="E43" s="5" t="s">
        <v>11</v>
      </c>
      <c r="F43" s="4" t="s">
        <v>61</v>
      </c>
      <c r="G43" s="4" t="s">
        <v>11</v>
      </c>
      <c r="H43" s="6">
        <v>0.5</v>
      </c>
      <c r="I43" s="6">
        <v>1</v>
      </c>
      <c r="J43" s="6">
        <f t="shared" ref="J43:J66" si="4">I43*0.3</f>
        <v>0.3</v>
      </c>
      <c r="K43" s="6">
        <f>SUM(H43:J43)</f>
        <v>1.8</v>
      </c>
    </row>
    <row r="44" spans="2:13" x14ac:dyDescent="0.55000000000000004">
      <c r="B44" s="4">
        <f t="shared" ref="B44:B66" si="5">ROW() - 15</f>
        <v>29</v>
      </c>
      <c r="C44" s="48"/>
      <c r="D44" s="51"/>
      <c r="E44" s="53" t="s">
        <v>62</v>
      </c>
      <c r="F44" s="4" t="s">
        <v>63</v>
      </c>
      <c r="G44" s="4" t="s">
        <v>17</v>
      </c>
      <c r="H44" s="6">
        <v>1</v>
      </c>
      <c r="I44" s="6">
        <v>2</v>
      </c>
      <c r="J44" s="6">
        <f t="shared" si="4"/>
        <v>0.6</v>
      </c>
      <c r="K44" s="6">
        <f t="shared" ref="K44:K53" si="6">SUM(H44:J44)</f>
        <v>3.6</v>
      </c>
    </row>
    <row r="45" spans="2:13" x14ac:dyDescent="0.55000000000000004">
      <c r="B45" s="4">
        <f t="shared" si="5"/>
        <v>30</v>
      </c>
      <c r="C45" s="48"/>
      <c r="D45" s="51"/>
      <c r="E45" s="53"/>
      <c r="F45" s="4" t="s">
        <v>64</v>
      </c>
      <c r="G45" s="4" t="s">
        <v>19</v>
      </c>
      <c r="H45" s="6">
        <v>2</v>
      </c>
      <c r="I45" s="6">
        <v>4</v>
      </c>
      <c r="J45" s="6">
        <f t="shared" si="4"/>
        <v>1.2</v>
      </c>
      <c r="K45" s="6">
        <f t="shared" si="6"/>
        <v>7.2</v>
      </c>
    </row>
    <row r="46" spans="2:13" x14ac:dyDescent="0.55000000000000004">
      <c r="B46" s="4">
        <f t="shared" si="5"/>
        <v>31</v>
      </c>
      <c r="C46" s="48"/>
      <c r="D46" s="51"/>
      <c r="E46" s="53"/>
      <c r="F46" s="4" t="s">
        <v>65</v>
      </c>
      <c r="G46" s="4" t="s">
        <v>66</v>
      </c>
      <c r="H46" s="6">
        <v>3</v>
      </c>
      <c r="I46" s="6">
        <v>6</v>
      </c>
      <c r="J46" s="6">
        <f t="shared" si="4"/>
        <v>1.7999999999999998</v>
      </c>
      <c r="K46" s="6">
        <f t="shared" si="6"/>
        <v>10.8</v>
      </c>
    </row>
    <row r="47" spans="2:13" x14ac:dyDescent="0.55000000000000004">
      <c r="B47" s="4">
        <f t="shared" si="5"/>
        <v>32</v>
      </c>
      <c r="C47" s="48"/>
      <c r="D47" s="51"/>
      <c r="E47" s="53" t="s">
        <v>67</v>
      </c>
      <c r="F47" s="4" t="s">
        <v>68</v>
      </c>
      <c r="G47" s="4" t="s">
        <v>69</v>
      </c>
      <c r="H47" s="6">
        <v>1</v>
      </c>
      <c r="I47" s="6">
        <v>2</v>
      </c>
      <c r="J47" s="6">
        <f t="shared" si="4"/>
        <v>0.6</v>
      </c>
      <c r="K47" s="6">
        <f t="shared" si="6"/>
        <v>3.6</v>
      </c>
    </row>
    <row r="48" spans="2:13" x14ac:dyDescent="0.55000000000000004">
      <c r="B48" s="4">
        <f t="shared" si="5"/>
        <v>33</v>
      </c>
      <c r="C48" s="48"/>
      <c r="D48" s="51"/>
      <c r="E48" s="53"/>
      <c r="F48" s="4" t="s">
        <v>70</v>
      </c>
      <c r="G48" s="4" t="s">
        <v>71</v>
      </c>
      <c r="H48" s="6">
        <v>2</v>
      </c>
      <c r="I48" s="6">
        <v>4</v>
      </c>
      <c r="J48" s="6">
        <f t="shared" si="4"/>
        <v>1.2</v>
      </c>
      <c r="K48" s="6">
        <f t="shared" si="6"/>
        <v>7.2</v>
      </c>
    </row>
    <row r="49" spans="2:11" x14ac:dyDescent="0.55000000000000004">
      <c r="B49" s="4">
        <f t="shared" si="5"/>
        <v>34</v>
      </c>
      <c r="C49" s="48"/>
      <c r="D49" s="51"/>
      <c r="E49" s="53"/>
      <c r="F49" s="4" t="s">
        <v>129</v>
      </c>
      <c r="G49" s="4" t="s">
        <v>130</v>
      </c>
      <c r="H49" s="6">
        <v>3</v>
      </c>
      <c r="I49" s="6">
        <v>6</v>
      </c>
      <c r="J49" s="6">
        <f t="shared" si="4"/>
        <v>1.7999999999999998</v>
      </c>
      <c r="K49" s="6">
        <f t="shared" si="6"/>
        <v>10.8</v>
      </c>
    </row>
    <row r="50" spans="2:11" x14ac:dyDescent="0.55000000000000004">
      <c r="B50" s="4">
        <f t="shared" si="5"/>
        <v>35</v>
      </c>
      <c r="C50" s="48"/>
      <c r="D50" s="51"/>
      <c r="E50" s="50" t="s">
        <v>72</v>
      </c>
      <c r="F50" s="4" t="s">
        <v>73</v>
      </c>
      <c r="G50" s="4" t="s">
        <v>74</v>
      </c>
      <c r="H50" s="6">
        <v>1</v>
      </c>
      <c r="I50" s="6">
        <v>2</v>
      </c>
      <c r="J50" s="6">
        <f t="shared" si="4"/>
        <v>0.6</v>
      </c>
      <c r="K50" s="6">
        <f t="shared" si="6"/>
        <v>3.6</v>
      </c>
    </row>
    <row r="51" spans="2:11" x14ac:dyDescent="0.55000000000000004">
      <c r="B51" s="4">
        <f t="shared" si="5"/>
        <v>36</v>
      </c>
      <c r="C51" s="48"/>
      <c r="D51" s="51"/>
      <c r="E51" s="51"/>
      <c r="F51" s="4" t="s">
        <v>75</v>
      </c>
      <c r="G51" s="4" t="s">
        <v>76</v>
      </c>
      <c r="H51" s="6">
        <v>1</v>
      </c>
      <c r="I51" s="6">
        <v>2</v>
      </c>
      <c r="J51" s="6">
        <f t="shared" si="4"/>
        <v>0.6</v>
      </c>
      <c r="K51" s="6">
        <f t="shared" si="6"/>
        <v>3.6</v>
      </c>
    </row>
    <row r="52" spans="2:11" x14ac:dyDescent="0.55000000000000004">
      <c r="B52" s="4">
        <f t="shared" si="5"/>
        <v>37</v>
      </c>
      <c r="C52" s="48"/>
      <c r="D52" s="51"/>
      <c r="E52" s="51"/>
      <c r="F52" s="4" t="s">
        <v>77</v>
      </c>
      <c r="G52" s="4" t="s">
        <v>78</v>
      </c>
      <c r="H52" s="6">
        <v>2</v>
      </c>
      <c r="I52" s="6">
        <v>4</v>
      </c>
      <c r="J52" s="6">
        <f t="shared" si="4"/>
        <v>1.2</v>
      </c>
      <c r="K52" s="6">
        <f t="shared" si="6"/>
        <v>7.2</v>
      </c>
    </row>
    <row r="53" spans="2:11" x14ac:dyDescent="0.55000000000000004">
      <c r="B53" s="4">
        <f t="shared" si="5"/>
        <v>38</v>
      </c>
      <c r="C53" s="48"/>
      <c r="D53" s="51"/>
      <c r="E53" s="52"/>
      <c r="F53" s="4" t="s">
        <v>79</v>
      </c>
      <c r="G53" s="4" t="s">
        <v>80</v>
      </c>
      <c r="H53" s="6">
        <v>1</v>
      </c>
      <c r="I53" s="6">
        <v>2</v>
      </c>
      <c r="J53" s="6">
        <f t="shared" si="4"/>
        <v>0.6</v>
      </c>
      <c r="K53" s="6">
        <f t="shared" si="6"/>
        <v>3.6</v>
      </c>
    </row>
    <row r="54" spans="2:11" x14ac:dyDescent="0.55000000000000004">
      <c r="B54" s="4">
        <f t="shared" si="5"/>
        <v>39</v>
      </c>
      <c r="C54" s="48"/>
      <c r="D54" s="51"/>
      <c r="E54" s="53" t="s">
        <v>81</v>
      </c>
      <c r="F54" s="4" t="s">
        <v>82</v>
      </c>
      <c r="G54" s="4" t="s">
        <v>83</v>
      </c>
      <c r="H54" s="6">
        <v>1</v>
      </c>
      <c r="I54" s="6">
        <v>2</v>
      </c>
      <c r="J54" s="6">
        <f t="shared" si="4"/>
        <v>0.6</v>
      </c>
      <c r="K54" s="6">
        <f t="shared" ref="K54:K56" si="7">SUM(H54:J54)</f>
        <v>3.6</v>
      </c>
    </row>
    <row r="55" spans="2:11" x14ac:dyDescent="0.55000000000000004">
      <c r="B55" s="4">
        <f t="shared" si="5"/>
        <v>40</v>
      </c>
      <c r="C55" s="48"/>
      <c r="D55" s="51"/>
      <c r="E55" s="53"/>
      <c r="F55" s="4" t="s">
        <v>84</v>
      </c>
      <c r="G55" s="4" t="s">
        <v>85</v>
      </c>
      <c r="H55" s="6">
        <v>1</v>
      </c>
      <c r="I55" s="6">
        <v>2</v>
      </c>
      <c r="J55" s="6">
        <f t="shared" si="4"/>
        <v>0.6</v>
      </c>
      <c r="K55" s="6">
        <f t="shared" si="7"/>
        <v>3.6</v>
      </c>
    </row>
    <row r="56" spans="2:11" x14ac:dyDescent="0.55000000000000004">
      <c r="B56" s="4">
        <f t="shared" si="5"/>
        <v>41</v>
      </c>
      <c r="C56" s="48"/>
      <c r="D56" s="51"/>
      <c r="E56" s="53"/>
      <c r="F56" s="4" t="s">
        <v>86</v>
      </c>
      <c r="G56" s="4" t="s">
        <v>87</v>
      </c>
      <c r="H56" s="6">
        <v>2</v>
      </c>
      <c r="I56" s="6">
        <v>4</v>
      </c>
      <c r="J56" s="6">
        <f t="shared" si="4"/>
        <v>1.2</v>
      </c>
      <c r="K56" s="6">
        <f t="shared" si="7"/>
        <v>7.2</v>
      </c>
    </row>
    <row r="57" spans="2:11" x14ac:dyDescent="0.55000000000000004">
      <c r="B57" s="4">
        <f t="shared" si="5"/>
        <v>42</v>
      </c>
      <c r="C57" s="48"/>
      <c r="D57" s="51"/>
      <c r="E57" s="53" t="s">
        <v>88</v>
      </c>
      <c r="F57" s="4" t="s">
        <v>89</v>
      </c>
      <c r="G57" s="4" t="s">
        <v>90</v>
      </c>
      <c r="H57" s="6">
        <v>1</v>
      </c>
      <c r="I57" s="6">
        <v>2</v>
      </c>
      <c r="J57" s="6">
        <f t="shared" si="4"/>
        <v>0.6</v>
      </c>
      <c r="K57" s="6">
        <f t="shared" ref="K57:K58" si="8">SUM(H57:J57)</f>
        <v>3.6</v>
      </c>
    </row>
    <row r="58" spans="2:11" x14ac:dyDescent="0.55000000000000004">
      <c r="B58" s="4">
        <f t="shared" si="5"/>
        <v>43</v>
      </c>
      <c r="C58" s="48"/>
      <c r="D58" s="51"/>
      <c r="E58" s="53"/>
      <c r="F58" s="4" t="s">
        <v>91</v>
      </c>
      <c r="G58" s="4" t="s">
        <v>92</v>
      </c>
      <c r="H58" s="6">
        <v>2</v>
      </c>
      <c r="I58" s="6">
        <v>4</v>
      </c>
      <c r="J58" s="6">
        <f t="shared" si="4"/>
        <v>1.2</v>
      </c>
      <c r="K58" s="6">
        <f t="shared" si="8"/>
        <v>7.2</v>
      </c>
    </row>
    <row r="59" spans="2:11" x14ac:dyDescent="0.55000000000000004">
      <c r="B59" s="4">
        <f t="shared" si="5"/>
        <v>44</v>
      </c>
      <c r="C59" s="48"/>
      <c r="D59" s="51"/>
      <c r="E59" s="53"/>
      <c r="F59" s="4" t="s">
        <v>93</v>
      </c>
      <c r="G59" s="4" t="s">
        <v>94</v>
      </c>
      <c r="H59" s="6">
        <v>3</v>
      </c>
      <c r="I59" s="6">
        <v>6</v>
      </c>
      <c r="J59" s="6">
        <f t="shared" si="4"/>
        <v>1.7999999999999998</v>
      </c>
      <c r="K59" s="6">
        <f t="shared" ref="K59:K61" si="9">SUM(H59:J59)</f>
        <v>10.8</v>
      </c>
    </row>
    <row r="60" spans="2:11" x14ac:dyDescent="0.55000000000000004">
      <c r="B60" s="4">
        <f t="shared" si="5"/>
        <v>45</v>
      </c>
      <c r="C60" s="48"/>
      <c r="D60" s="51"/>
      <c r="E60" s="53" t="s">
        <v>34</v>
      </c>
      <c r="F60" s="4" t="s">
        <v>95</v>
      </c>
      <c r="G60" s="4" t="s">
        <v>36</v>
      </c>
      <c r="H60" s="6">
        <v>1</v>
      </c>
      <c r="I60" s="6">
        <v>2</v>
      </c>
      <c r="J60" s="6">
        <f t="shared" si="4"/>
        <v>0.6</v>
      </c>
      <c r="K60" s="6">
        <f t="shared" si="9"/>
        <v>3.6</v>
      </c>
    </row>
    <row r="61" spans="2:11" x14ac:dyDescent="0.55000000000000004">
      <c r="B61" s="4">
        <f t="shared" si="5"/>
        <v>46</v>
      </c>
      <c r="C61" s="48"/>
      <c r="D61" s="51"/>
      <c r="E61" s="53"/>
      <c r="F61" s="4" t="s">
        <v>96</v>
      </c>
      <c r="G61" s="4" t="s">
        <v>38</v>
      </c>
      <c r="H61" s="6">
        <v>2</v>
      </c>
      <c r="I61" s="6">
        <v>4</v>
      </c>
      <c r="J61" s="6">
        <f t="shared" si="4"/>
        <v>1.2</v>
      </c>
      <c r="K61" s="6">
        <f t="shared" si="9"/>
        <v>7.2</v>
      </c>
    </row>
    <row r="62" spans="2:11" x14ac:dyDescent="0.55000000000000004">
      <c r="B62" s="4">
        <f t="shared" si="5"/>
        <v>47</v>
      </c>
      <c r="C62" s="48"/>
      <c r="D62" s="51"/>
      <c r="E62" s="53"/>
      <c r="F62" s="4" t="s">
        <v>97</v>
      </c>
      <c r="G62" s="4" t="s">
        <v>98</v>
      </c>
      <c r="H62" s="6">
        <v>3</v>
      </c>
      <c r="I62" s="6">
        <v>6</v>
      </c>
      <c r="J62" s="6">
        <f t="shared" si="4"/>
        <v>1.7999999999999998</v>
      </c>
      <c r="K62" s="6">
        <f t="shared" ref="K62:K65" si="10">SUM(H62:J62)</f>
        <v>10.8</v>
      </c>
    </row>
    <row r="63" spans="2:11" x14ac:dyDescent="0.55000000000000004">
      <c r="B63" s="4">
        <f t="shared" si="5"/>
        <v>48</v>
      </c>
      <c r="C63" s="49"/>
      <c r="D63" s="52"/>
      <c r="E63" s="4" t="s">
        <v>99</v>
      </c>
      <c r="F63" s="4" t="s">
        <v>100</v>
      </c>
      <c r="G63" s="4" t="s">
        <v>99</v>
      </c>
      <c r="H63" s="6">
        <v>3</v>
      </c>
      <c r="I63" s="6">
        <v>6</v>
      </c>
      <c r="J63" s="6">
        <f t="shared" si="4"/>
        <v>1.7999999999999998</v>
      </c>
      <c r="K63" s="6">
        <f t="shared" si="10"/>
        <v>10.8</v>
      </c>
    </row>
    <row r="64" spans="2:11" x14ac:dyDescent="0.55000000000000004">
      <c r="B64" s="4">
        <f t="shared" si="5"/>
        <v>49</v>
      </c>
      <c r="C64" s="5" t="s">
        <v>101</v>
      </c>
      <c r="D64" s="5" t="s">
        <v>102</v>
      </c>
      <c r="E64" s="4" t="s">
        <v>102</v>
      </c>
      <c r="F64" s="4" t="s">
        <v>103</v>
      </c>
      <c r="G64" s="4" t="s">
        <v>102</v>
      </c>
      <c r="H64" s="6">
        <v>2</v>
      </c>
      <c r="I64" s="6">
        <v>4</v>
      </c>
      <c r="J64" s="6">
        <f t="shared" si="4"/>
        <v>1.2</v>
      </c>
      <c r="K64" s="6">
        <f t="shared" si="10"/>
        <v>7.2</v>
      </c>
    </row>
    <row r="65" spans="2:11" x14ac:dyDescent="0.55000000000000004">
      <c r="B65" s="4">
        <f t="shared" si="5"/>
        <v>50</v>
      </c>
      <c r="C65" s="46" t="s">
        <v>104</v>
      </c>
      <c r="D65" s="46" t="s">
        <v>104</v>
      </c>
      <c r="E65" s="4" t="s">
        <v>105</v>
      </c>
      <c r="F65" s="4" t="s">
        <v>106</v>
      </c>
      <c r="G65" s="4" t="s">
        <v>107</v>
      </c>
      <c r="H65" s="6">
        <v>3</v>
      </c>
      <c r="I65" s="6">
        <v>6</v>
      </c>
      <c r="J65" s="6">
        <f t="shared" si="4"/>
        <v>1.7999999999999998</v>
      </c>
      <c r="K65" s="6">
        <f t="shared" si="10"/>
        <v>10.8</v>
      </c>
    </row>
    <row r="66" spans="2:11" x14ac:dyDescent="0.55000000000000004">
      <c r="B66" s="4">
        <f t="shared" si="5"/>
        <v>51</v>
      </c>
      <c r="C66" s="46"/>
      <c r="D66" s="46"/>
      <c r="E66" s="4" t="s">
        <v>108</v>
      </c>
      <c r="F66" s="4" t="s">
        <v>109</v>
      </c>
      <c r="G66" s="4" t="s">
        <v>110</v>
      </c>
      <c r="H66" s="6">
        <v>3</v>
      </c>
      <c r="I66" s="6">
        <v>6</v>
      </c>
      <c r="J66" s="6">
        <f t="shared" si="4"/>
        <v>1.7999999999999998</v>
      </c>
      <c r="K66" s="6">
        <f t="shared" ref="K66" si="11">SUM(H66:J66)</f>
        <v>10.8</v>
      </c>
    </row>
    <row r="67" spans="2:11" x14ac:dyDescent="0.55000000000000004">
      <c r="B67" s="18" t="s">
        <v>117</v>
      </c>
      <c r="C67" s="18"/>
      <c r="D67" s="18"/>
      <c r="E67" s="18"/>
      <c r="F67" s="18"/>
      <c r="G67" s="18"/>
      <c r="H67" s="18"/>
      <c r="I67" s="18"/>
      <c r="J67" s="18"/>
      <c r="K67" s="7">
        <f>SUM(K43:K66)</f>
        <v>160.20000000000002</v>
      </c>
    </row>
    <row r="68" spans="2:11" x14ac:dyDescent="0.55000000000000004">
      <c r="B68" s="32">
        <f>ROW() - 16</f>
        <v>52</v>
      </c>
      <c r="C68" s="33" t="s">
        <v>120</v>
      </c>
      <c r="D68" s="33"/>
      <c r="E68" s="33"/>
      <c r="F68" s="24" t="s">
        <v>118</v>
      </c>
      <c r="G68" s="25"/>
      <c r="H68" s="26"/>
      <c r="I68" s="27"/>
      <c r="J68" s="28"/>
      <c r="K68" s="23">
        <f>SUM(I44:I66)/10</f>
        <v>8.8000000000000007</v>
      </c>
    </row>
    <row r="69" spans="2:11" x14ac:dyDescent="0.55000000000000004">
      <c r="B69" s="32"/>
      <c r="C69" s="33"/>
      <c r="D69" s="33"/>
      <c r="E69" s="33"/>
      <c r="F69" s="25"/>
      <c r="G69" s="25"/>
      <c r="H69" s="29"/>
      <c r="I69" s="30"/>
      <c r="J69" s="31"/>
      <c r="K69" s="23"/>
    </row>
    <row r="70" spans="2:11" x14ac:dyDescent="0.55000000000000004">
      <c r="B70" s="32">
        <f>ROW() - 17</f>
        <v>53</v>
      </c>
      <c r="C70" s="33" t="s">
        <v>131</v>
      </c>
      <c r="D70" s="33"/>
      <c r="E70" s="33"/>
      <c r="F70" s="24" t="s">
        <v>139</v>
      </c>
      <c r="G70" s="25"/>
      <c r="H70" s="34"/>
      <c r="I70" s="35"/>
      <c r="J70" s="36"/>
      <c r="K70" s="23">
        <v>5</v>
      </c>
    </row>
    <row r="71" spans="2:11" x14ac:dyDescent="0.55000000000000004">
      <c r="B71" s="32"/>
      <c r="C71" s="33"/>
      <c r="D71" s="33"/>
      <c r="E71" s="33"/>
      <c r="F71" s="25"/>
      <c r="G71" s="25"/>
      <c r="H71" s="37"/>
      <c r="I71" s="38"/>
      <c r="J71" s="39"/>
      <c r="K71" s="23"/>
    </row>
    <row r="72" spans="2:11" x14ac:dyDescent="0.55000000000000004">
      <c r="B72" s="8">
        <f>ROW() - 18</f>
        <v>54</v>
      </c>
      <c r="C72" s="14" t="s">
        <v>126</v>
      </c>
      <c r="D72" s="15"/>
      <c r="E72" s="16"/>
      <c r="F72" s="14" t="s">
        <v>127</v>
      </c>
      <c r="G72" s="16"/>
      <c r="H72" s="17"/>
      <c r="I72" s="17"/>
      <c r="J72" s="17"/>
      <c r="K72" s="6">
        <f>K67/10</f>
        <v>16.020000000000003</v>
      </c>
    </row>
    <row r="73" spans="2:11" x14ac:dyDescent="0.55000000000000004">
      <c r="B73" s="8">
        <f>ROW() - 18</f>
        <v>55</v>
      </c>
      <c r="C73" s="14" t="s">
        <v>138</v>
      </c>
      <c r="D73" s="15"/>
      <c r="E73" s="16"/>
      <c r="F73" s="14"/>
      <c r="G73" s="16"/>
      <c r="H73" s="17"/>
      <c r="I73" s="17"/>
      <c r="J73" s="17"/>
      <c r="K73" s="6">
        <f>K67/10</f>
        <v>16.020000000000003</v>
      </c>
    </row>
    <row r="74" spans="2:11" x14ac:dyDescent="0.55000000000000004">
      <c r="B74" s="18" t="s">
        <v>122</v>
      </c>
      <c r="C74" s="18"/>
      <c r="D74" s="18"/>
      <c r="E74" s="18"/>
      <c r="F74" s="18"/>
      <c r="G74" s="18"/>
      <c r="H74" s="18"/>
      <c r="I74" s="18"/>
      <c r="J74" s="18"/>
      <c r="K74" s="7">
        <f>SUM(K68:K73)</f>
        <v>45.84</v>
      </c>
    </row>
    <row r="75" spans="2:11" x14ac:dyDescent="0.55000000000000004">
      <c r="B75" s="19" t="s">
        <v>123</v>
      </c>
      <c r="C75" s="19"/>
      <c r="D75" s="19"/>
      <c r="E75" s="19"/>
      <c r="F75" s="19"/>
      <c r="G75" s="19"/>
      <c r="H75" s="20"/>
      <c r="I75" s="21"/>
      <c r="J75" s="22"/>
      <c r="K75" s="9">
        <f>K67+K74</f>
        <v>206.04000000000002</v>
      </c>
    </row>
    <row r="77" spans="2:11" x14ac:dyDescent="0.55000000000000004">
      <c r="D77" s="4" t="s">
        <v>132</v>
      </c>
      <c r="E77" s="4" t="s">
        <v>133</v>
      </c>
      <c r="F77" s="6" t="s">
        <v>134</v>
      </c>
      <c r="G77" s="12" t="s">
        <v>135</v>
      </c>
      <c r="H77" s="6" t="s">
        <v>136</v>
      </c>
    </row>
    <row r="78" spans="2:11" x14ac:dyDescent="0.55000000000000004">
      <c r="D78" s="4" t="s">
        <v>124</v>
      </c>
      <c r="E78" s="4">
        <f>M39</f>
        <v>398.74</v>
      </c>
      <c r="F78" s="6"/>
      <c r="G78" s="6"/>
      <c r="H78" s="6"/>
    </row>
    <row r="79" spans="2:11" x14ac:dyDescent="0.55000000000000004">
      <c r="D79" s="4" t="s">
        <v>137</v>
      </c>
      <c r="E79" s="4">
        <f>K75</f>
        <v>206.04000000000002</v>
      </c>
      <c r="F79" s="6"/>
      <c r="G79" s="6"/>
      <c r="H79" s="6"/>
    </row>
    <row r="80" spans="2:11" x14ac:dyDescent="0.55000000000000004">
      <c r="D80" s="4"/>
      <c r="E80" s="4">
        <f>SUM(E78:E79)</f>
        <v>604.78</v>
      </c>
      <c r="F80" s="6">
        <f>E80/20</f>
        <v>30.238999999999997</v>
      </c>
      <c r="G80" s="6">
        <v>120</v>
      </c>
      <c r="H80" s="9">
        <f>F80*G80</f>
        <v>3628.68</v>
      </c>
    </row>
  </sheetData>
  <mergeCells count="65">
    <mergeCell ref="E60:E62"/>
    <mergeCell ref="C4:C26"/>
    <mergeCell ref="D4:D6"/>
    <mergeCell ref="E4:E6"/>
    <mergeCell ref="D7:D26"/>
    <mergeCell ref="E7:E9"/>
    <mergeCell ref="E10:E12"/>
    <mergeCell ref="E13:E14"/>
    <mergeCell ref="E15:E17"/>
    <mergeCell ref="E18:E26"/>
    <mergeCell ref="C65:C66"/>
    <mergeCell ref="D65:D66"/>
    <mergeCell ref="B27:G27"/>
    <mergeCell ref="F28:G29"/>
    <mergeCell ref="B28:B31"/>
    <mergeCell ref="F30:G31"/>
    <mergeCell ref="C28:E31"/>
    <mergeCell ref="B38:G38"/>
    <mergeCell ref="B39:G39"/>
    <mergeCell ref="C43:C63"/>
    <mergeCell ref="D43:D63"/>
    <mergeCell ref="E44:E46"/>
    <mergeCell ref="E47:E49"/>
    <mergeCell ref="E50:E53"/>
    <mergeCell ref="E54:E56"/>
    <mergeCell ref="E57:E59"/>
    <mergeCell ref="M28:M29"/>
    <mergeCell ref="M30:M31"/>
    <mergeCell ref="B32:B35"/>
    <mergeCell ref="C32:E35"/>
    <mergeCell ref="F32:G35"/>
    <mergeCell ref="H32:L35"/>
    <mergeCell ref="M32:M35"/>
    <mergeCell ref="H39:L39"/>
    <mergeCell ref="C37:E37"/>
    <mergeCell ref="F37:G37"/>
    <mergeCell ref="H37:L37"/>
    <mergeCell ref="H28:L31"/>
    <mergeCell ref="C36:E36"/>
    <mergeCell ref="F36:G36"/>
    <mergeCell ref="H36:L36"/>
    <mergeCell ref="H38:L38"/>
    <mergeCell ref="H27:L27"/>
    <mergeCell ref="B67:G67"/>
    <mergeCell ref="H67:J67"/>
    <mergeCell ref="B68:B69"/>
    <mergeCell ref="C68:E69"/>
    <mergeCell ref="F68:G69"/>
    <mergeCell ref="K68:K69"/>
    <mergeCell ref="F70:G71"/>
    <mergeCell ref="K70:K71"/>
    <mergeCell ref="H68:J69"/>
    <mergeCell ref="B70:B71"/>
    <mergeCell ref="C70:E71"/>
    <mergeCell ref="H70:J71"/>
    <mergeCell ref="B75:G75"/>
    <mergeCell ref="H75:J75"/>
    <mergeCell ref="C73:E73"/>
    <mergeCell ref="F73:G73"/>
    <mergeCell ref="H73:J73"/>
    <mergeCell ref="C72:E72"/>
    <mergeCell ref="F72:G72"/>
    <mergeCell ref="H72:J72"/>
    <mergeCell ref="B74:G74"/>
    <mergeCell ref="H74:J7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見積り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nobuyuki.arai</dc:creator>
  <cp:lastModifiedBy>nobuyuki.arai</cp:lastModifiedBy>
  <dcterms:created xsi:type="dcterms:W3CDTF">2018-01-22T09:20:39Z</dcterms:created>
  <dcterms:modified xsi:type="dcterms:W3CDTF">2018-01-23T02:55:52Z</dcterms:modified>
</cp:coreProperties>
</file>